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showObjects="placeholders" updateLinks="never" codeName="ThisWorkbook"/>
  <mc:AlternateContent xmlns:mc="http://schemas.openxmlformats.org/markup-compatibility/2006">
    <mc:Choice Requires="x15">
      <x15ac:absPath xmlns:x15ac="http://schemas.microsoft.com/office/spreadsheetml/2010/11/ac" url="/Users/apostolik/Documents/"/>
    </mc:Choice>
  </mc:AlternateContent>
  <xr:revisionPtr revIDLastSave="0" documentId="8_{5573250C-5ADA-EE4D-ACF4-1001C3801396}" xr6:coauthVersionLast="47" xr6:coauthVersionMax="47" xr10:uidLastSave="{00000000-0000-0000-0000-000000000000}"/>
  <bookViews>
    <workbookView xWindow="0" yWindow="680" windowWidth="34200" windowHeight="2146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12" i="93" l="1"/>
  <c r="B19" i="93"/>
  <c r="J11" i="99" l="1"/>
  <c r="A5" i="89"/>
  <c r="J8" i="76" a="1"/>
  <c r="J8" i="76" s="1"/>
  <c r="B1" i="87"/>
  <c r="G5" i="70" l="1"/>
  <c r="C72" i="70"/>
  <c r="Y14" i="70" l="1"/>
  <c r="J14" i="70"/>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9" i="106"/>
  <c r="B158" i="106"/>
  <c r="B157" i="106"/>
  <c r="B156" i="106"/>
  <c r="B155" i="106"/>
  <c r="B154" i="106"/>
  <c r="B153" i="106"/>
  <c r="B152" i="106"/>
  <c r="B151" i="106"/>
  <c r="B150" i="106"/>
  <c r="B149" i="106"/>
  <c r="B148" i="106"/>
  <c r="B147" i="106"/>
  <c r="B146" i="106"/>
  <c r="B145" i="106"/>
  <c r="B144"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19" i="106"/>
  <c r="B118"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c r="E162" i="113" s="1"/>
  <c r="B116" i="113"/>
  <c r="N115" i="113"/>
  <c r="E160" i="113" s="1"/>
  <c r="B109" i="113"/>
  <c r="N108" i="113" s="1"/>
  <c r="E158" i="113" s="1"/>
  <c r="N102" i="113"/>
  <c r="E156" i="113" s="1"/>
  <c r="N101" i="113"/>
  <c r="E155" i="113" s="1"/>
  <c r="N100" i="113"/>
  <c r="E154" i="113" s="1"/>
  <c r="B94" i="113"/>
  <c r="N93" i="113" s="1"/>
  <c r="E153" i="113" s="1"/>
  <c r="G90" i="113"/>
  <c r="B120" i="106" s="1"/>
  <c r="H88" i="113"/>
  <c r="G88" i="113"/>
  <c r="H75" i="113"/>
  <c r="G75" i="113"/>
  <c r="B105" i="106" s="1"/>
  <c r="H65" i="113"/>
  <c r="H90" i="113"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J12" i="99" l="1"/>
  <c r="A3" i="89"/>
  <c r="B5" i="95"/>
  <c r="B2" i="87"/>
  <c r="Y15" i="70"/>
  <c r="B3" i="70" s="1"/>
  <c r="C73" i="70"/>
  <c r="O1" i="113"/>
  <c r="G24" i="113" s="1"/>
  <c r="N90" i="113"/>
  <c r="E152" i="113" s="1"/>
  <c r="I89" i="113"/>
  <c r="L90" i="113" s="1"/>
  <c r="N137" i="113"/>
  <c r="E166" i="113" s="1"/>
  <c r="G20" i="113" l="1"/>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E7881" i="87" a="1"/>
  <c r="E7883" i="87" a="1"/>
  <c r="E7884" i="87" a="1"/>
  <c r="E7878" i="87" a="1"/>
  <c r="E7879" i="87" a="1"/>
  <c r="E7882" i="87" a="1"/>
  <c r="E7877" i="87" a="1"/>
  <c r="E7885" i="87" a="1"/>
  <c r="E7880" i="87" a="1"/>
  <c r="E7885" i="87" l="1"/>
  <c r="D7885" i="87" s="1"/>
  <c r="E7884" i="87"/>
  <c r="D7884" i="87" s="1"/>
  <c r="E7877" i="87"/>
  <c r="D7877" i="87" s="1"/>
  <c r="E7883" i="87"/>
  <c r="D7883" i="87" s="1"/>
  <c r="E7882" i="87"/>
  <c r="D7882" i="87" s="1"/>
  <c r="E7881" i="87"/>
  <c r="D7881" i="87" s="1"/>
  <c r="E7880" i="87"/>
  <c r="D7880" i="87" s="1"/>
  <c r="E7879" i="87"/>
  <c r="D7879" i="87" s="1"/>
  <c r="E7878" i="87"/>
  <c r="D7878" i="87" s="1"/>
  <c r="F23" i="76"/>
  <c r="F44" i="76"/>
  <c r="A5" i="99" l="1"/>
  <c r="D68" i="14"/>
  <c r="E68" i="14"/>
  <c r="F68" i="14"/>
  <c r="G68" i="14"/>
  <c r="H68" i="14"/>
  <c r="I68" i="14"/>
  <c r="J68" i="14"/>
  <c r="K68" i="14"/>
  <c r="C68" i="14"/>
  <c r="I26" i="70" l="1"/>
  <c r="E38" i="70" s="1"/>
  <c r="N26" i="70"/>
  <c r="J38" i="70" s="1"/>
  <c r="B7876" i="87" l="1"/>
  <c r="E7876" i="87" a="1"/>
  <c r="E7876" i="87" l="1"/>
  <c r="D7876" i="87" s="1"/>
  <c r="K142" i="30"/>
  <c r="G13" i="103" l="1"/>
  <c r="E21" i="87" a="1"/>
  <c r="E21" i="87" s="1"/>
  <c r="E24" i="87" a="1"/>
  <c r="E24" i="87" s="1"/>
  <c r="E25" i="87" a="1"/>
  <c r="E25" i="87" s="1"/>
  <c r="E38" i="87" a="1"/>
  <c r="E38" i="87" s="1"/>
  <c r="E40" i="87" a="1"/>
  <c r="E40" i="87" s="1"/>
  <c r="E41" i="87" a="1"/>
  <c r="E41" i="87" s="1"/>
  <c r="E42" i="87" a="1"/>
  <c r="E42" i="87" s="1"/>
  <c r="E53" i="87" a="1"/>
  <c r="E53" i="87" s="1"/>
  <c r="E54" i="87" a="1"/>
  <c r="E54" i="87" s="1"/>
  <c r="E56" i="87" a="1"/>
  <c r="E56" i="87" s="1"/>
  <c r="E69" i="87" a="1"/>
  <c r="E69" i="87" s="1"/>
  <c r="E71" i="87" a="1"/>
  <c r="E71" i="87" s="1"/>
  <c r="E72" i="87" a="1"/>
  <c r="E72" i="87" s="1"/>
  <c r="E73" i="87" a="1"/>
  <c r="E73" i="87" s="1"/>
  <c r="E84" i="87" a="1"/>
  <c r="E84" i="87" s="1"/>
  <c r="E86" i="87" a="1"/>
  <c r="E86" i="87" s="1"/>
  <c r="E87" i="87" a="1"/>
  <c r="E87" i="87" s="1"/>
  <c r="E98" i="87" a="1"/>
  <c r="E98" i="87" s="1"/>
  <c r="E109" i="87" a="1"/>
  <c r="E109" i="87" s="1"/>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E131" i="87" a="1"/>
  <c r="E131" i="87" s="1"/>
  <c r="E133" i="87" a="1"/>
  <c r="E133" i="87" s="1"/>
  <c r="E134" i="87" a="1"/>
  <c r="E134" i="87" s="1"/>
  <c r="E138" i="87" a="1"/>
  <c r="E138" i="87" s="1"/>
  <c r="E139" i="87" a="1"/>
  <c r="E139" i="87" s="1"/>
  <c r="E140" i="87" a="1"/>
  <c r="E140" i="87" s="1"/>
  <c r="E141" i="87" a="1"/>
  <c r="E141" i="87" s="1"/>
  <c r="E142" i="87" a="1"/>
  <c r="E142" i="87" s="1"/>
  <c r="E144" i="87" a="1"/>
  <c r="E144" i="87" s="1"/>
  <c r="E145" i="87" a="1"/>
  <c r="E145" i="87" s="1"/>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E266" i="87" a="1"/>
  <c r="E266" i="87" s="1"/>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E651" i="87" a="1"/>
  <c r="E651" i="87" s="1"/>
  <c r="E652" i="87" a="1"/>
  <c r="E652" i="87" s="1"/>
  <c r="E653" i="87" a="1"/>
  <c r="E653" i="87" s="1"/>
  <c r="E654" i="87" a="1"/>
  <c r="E654" i="87" s="1"/>
  <c r="E655" i="87" a="1"/>
  <c r="E655" i="87" s="1"/>
  <c r="E657" i="87" a="1"/>
  <c r="E657" i="87" s="1"/>
  <c r="E658" i="87" a="1"/>
  <c r="E658" i="87" s="1"/>
  <c r="E659" i="87" a="1"/>
  <c r="E659" i="87" s="1"/>
  <c r="E688" i="87" a="1"/>
  <c r="E688" i="87" s="1"/>
  <c r="E694" i="87" a="1"/>
  <c r="E694" i="87" s="1"/>
  <c r="E696" i="87" a="1"/>
  <c r="E696" i="87" s="1"/>
  <c r="E702" i="87" a="1"/>
  <c r="E702" i="87" s="1"/>
  <c r="E703" i="87" a="1"/>
  <c r="E703" i="87" s="1"/>
  <c r="E704" i="87" a="1"/>
  <c r="E704" i="87" s="1"/>
  <c r="E705" i="87" a="1"/>
  <c r="E705" i="87" s="1"/>
  <c r="E706" i="87" a="1"/>
  <c r="E706" i="87" s="1"/>
  <c r="E709" i="87" a="1"/>
  <c r="E709" i="87" s="1"/>
  <c r="E710" i="87" a="1"/>
  <c r="E710" i="87" s="1"/>
  <c r="E711" i="87" a="1"/>
  <c r="E711" i="87" s="1"/>
  <c r="E712" i="87" a="1"/>
  <c r="E712" i="87" s="1"/>
  <c r="E713" i="87" a="1"/>
  <c r="E713" i="87" s="1"/>
  <c r="E715" i="87" a="1"/>
  <c r="E715" i="87" s="1"/>
  <c r="E716" i="87" a="1"/>
  <c r="E716" i="87" s="1"/>
  <c r="E717" i="87" a="1"/>
  <c r="E717" i="87" s="1"/>
  <c r="E746" i="87" a="1"/>
  <c r="E746" i="87" s="1"/>
  <c r="E752" i="87" a="1"/>
  <c r="E752" i="87" s="1"/>
  <c r="E754" i="87" a="1"/>
  <c r="E754" i="87" s="1"/>
  <c r="E760" i="87" a="1"/>
  <c r="E760" i="87" s="1"/>
  <c r="E761" i="87" a="1"/>
  <c r="E761" i="87" s="1"/>
  <c r="E762" i="87" a="1"/>
  <c r="E762" i="87" s="1"/>
  <c r="E763" i="87" a="1"/>
  <c r="E763" i="87" s="1"/>
  <c r="E764" i="87" a="1"/>
  <c r="E764" i="87" s="1"/>
  <c r="E767" i="87" a="1"/>
  <c r="E767" i="87" s="1"/>
  <c r="E768" i="87" a="1"/>
  <c r="E768" i="87" s="1"/>
  <c r="E769" i="87" a="1"/>
  <c r="E769" i="87" s="1"/>
  <c r="E770" i="87" a="1"/>
  <c r="E770" i="87" s="1"/>
  <c r="E771" i="87" a="1"/>
  <c r="E771" i="87" s="1"/>
  <c r="E773" i="87" a="1"/>
  <c r="E773" i="87" s="1"/>
  <c r="E774" i="87" a="1"/>
  <c r="E774" i="87" s="1"/>
  <c r="E775" i="87" a="1"/>
  <c r="E775" i="87" s="1"/>
  <c r="E804" i="87" a="1"/>
  <c r="E804" i="87" s="1"/>
  <c r="E810" i="87" a="1"/>
  <c r="E810" i="87" s="1"/>
  <c r="E812" i="87" a="1"/>
  <c r="E812" i="87" s="1"/>
  <c r="E818" i="87" a="1"/>
  <c r="E818" i="87" s="1"/>
  <c r="E819" i="87" a="1"/>
  <c r="E819" i="87" s="1"/>
  <c r="E820" i="87" a="1"/>
  <c r="E820" i="87" s="1"/>
  <c r="E821" i="87" a="1"/>
  <c r="E821" i="87" s="1"/>
  <c r="E822" i="87" a="1"/>
  <c r="E822" i="87" s="1"/>
  <c r="E825" i="87" a="1"/>
  <c r="E825" i="87" s="1"/>
  <c r="E826" i="87" a="1"/>
  <c r="E826" i="87" s="1"/>
  <c r="E827" i="87" a="1"/>
  <c r="E827" i="87" s="1"/>
  <c r="E828" i="87" a="1"/>
  <c r="E828" i="87" s="1"/>
  <c r="E829" i="87" a="1"/>
  <c r="E829" i="87" s="1"/>
  <c r="E831" i="87" a="1"/>
  <c r="E831" i="87" s="1"/>
  <c r="E832" i="87" a="1"/>
  <c r="E832" i="87" s="1"/>
  <c r="E833" i="87" a="1"/>
  <c r="E833" i="87" s="1"/>
  <c r="E862" i="87" a="1"/>
  <c r="E862" i="87" s="1"/>
  <c r="E868" i="87" a="1"/>
  <c r="E868" i="87" s="1"/>
  <c r="E870" i="87" a="1"/>
  <c r="E870" i="87" s="1"/>
  <c r="E876" i="87" a="1"/>
  <c r="E876" i="87" s="1"/>
  <c r="E877" i="87" a="1"/>
  <c r="E877" i="87" s="1"/>
  <c r="E878" i="87" a="1"/>
  <c r="E878" i="87" s="1"/>
  <c r="E879" i="87" a="1"/>
  <c r="E879" i="87" s="1"/>
  <c r="E880" i="87" a="1"/>
  <c r="E880" i="87" s="1"/>
  <c r="E883" i="87" a="1"/>
  <c r="E883" i="87" s="1"/>
  <c r="E884" i="87" a="1"/>
  <c r="E884" i="87" s="1"/>
  <c r="E885" i="87" a="1"/>
  <c r="E885" i="87" s="1"/>
  <c r="E886" i="87" a="1"/>
  <c r="E886" i="87" s="1"/>
  <c r="E887" i="87" a="1"/>
  <c r="E887" i="87" s="1"/>
  <c r="E889" i="87" a="1"/>
  <c r="E889" i="87" s="1"/>
  <c r="E890" i="87" a="1"/>
  <c r="E890" i="87" s="1"/>
  <c r="E891" i="87" a="1"/>
  <c r="E891" i="87" s="1"/>
  <c r="E920" i="87" a="1"/>
  <c r="E920" i="87" s="1"/>
  <c r="E926" i="87" a="1"/>
  <c r="E926" i="87" s="1"/>
  <c r="E928" i="87" a="1"/>
  <c r="E928" i="87" s="1"/>
  <c r="E934" i="87" a="1"/>
  <c r="E934" i="87" s="1"/>
  <c r="E935" i="87" a="1"/>
  <c r="E935" i="87" s="1"/>
  <c r="E936" i="87" a="1"/>
  <c r="E936" i="87" s="1"/>
  <c r="E937" i="87" a="1"/>
  <c r="E937" i="87" s="1"/>
  <c r="E938" i="87" a="1"/>
  <c r="E938" i="87" s="1"/>
  <c r="E941" i="87" a="1"/>
  <c r="E941" i="87" s="1"/>
  <c r="E942" i="87" a="1"/>
  <c r="E942" i="87" s="1"/>
  <c r="E943" i="87" a="1"/>
  <c r="E943" i="87" s="1"/>
  <c r="E944" i="87" a="1"/>
  <c r="E944" i="87" s="1"/>
  <c r="E945" i="87" a="1"/>
  <c r="E945" i="87" s="1"/>
  <c r="E947" i="87" a="1"/>
  <c r="E947" i="87" s="1"/>
  <c r="E948" i="87" a="1"/>
  <c r="E948" i="87" s="1"/>
  <c r="E949" i="87" a="1"/>
  <c r="E949" i="87" s="1"/>
  <c r="E978" i="87" a="1"/>
  <c r="E978" i="87" s="1"/>
  <c r="E984" i="87" a="1"/>
  <c r="E984" i="87" s="1"/>
  <c r="E986" i="87" a="1"/>
  <c r="E986" i="87" s="1"/>
  <c r="E994" i="87" a="1"/>
  <c r="E994" i="87" s="1"/>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E1039" i="87" a="1"/>
  <c r="E1039" i="87" s="1"/>
  <c r="E1040" i="87" a="1"/>
  <c r="E1040" i="87" s="1"/>
  <c r="E1041" i="87" a="1"/>
  <c r="E1041" i="87" s="1"/>
  <c r="E1042" i="87" a="1"/>
  <c r="E1042" i="87" s="1"/>
  <c r="E1043" i="87" a="1"/>
  <c r="E1043" i="87" s="1"/>
  <c r="E1045" i="87" a="1"/>
  <c r="E1045" i="87" s="1"/>
  <c r="E1046" i="87" a="1"/>
  <c r="E1046" i="87" s="1"/>
  <c r="E1047" i="87" a="1"/>
  <c r="E1047" i="87" s="1"/>
  <c r="E1076" i="87" a="1"/>
  <c r="E1076" i="87" s="1"/>
  <c r="E1082" i="87" a="1"/>
  <c r="E1082" i="87" s="1"/>
  <c r="E1084" i="87" a="1"/>
  <c r="E1084" i="87" s="1"/>
  <c r="E1092" i="87" a="1"/>
  <c r="E1092" i="87" s="1"/>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E1166" i="87" a="1"/>
  <c r="E1166" i="87" s="1"/>
  <c r="E1174" i="87" a="1"/>
  <c r="E1174" i="87" s="1"/>
  <c r="E1182" i="87" a="1"/>
  <c r="E1182" i="87" s="1"/>
  <c r="E1190" i="87" a="1"/>
  <c r="E1190" i="87" s="1"/>
  <c r="E1199" i="87" a="1"/>
  <c r="E1199" i="87" s="1"/>
  <c r="E1207" i="87" a="1"/>
  <c r="E1207" i="87" s="1"/>
  <c r="E1215" i="87" a="1"/>
  <c r="E1215" i="87" s="1"/>
  <c r="E1222" i="87" a="1"/>
  <c r="E1222" i="87" s="1"/>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E1263" i="87" a="1"/>
  <c r="E1263" i="87" s="1"/>
  <c r="E1264" i="87" a="1"/>
  <c r="E1264" i="87" s="1"/>
  <c r="E1265" i="87" a="1"/>
  <c r="E1265" i="87" s="1"/>
  <c r="E1266" i="87" a="1"/>
  <c r="E1266" i="87" s="1"/>
  <c r="E1267" i="87" a="1"/>
  <c r="E1267" i="87" s="1"/>
  <c r="E1278" i="87" a="1"/>
  <c r="E1278" i="87" s="1"/>
  <c r="E1280" i="87" a="1"/>
  <c r="E1280" i="87" s="1"/>
  <c r="E1281" i="87" a="1"/>
  <c r="E1281" i="87" s="1"/>
  <c r="E1286" i="87" a="1"/>
  <c r="E1286" i="87" s="1"/>
  <c r="E1287" i="87" a="1"/>
  <c r="E1287" i="87" s="1"/>
  <c r="E1292" i="87" a="1"/>
  <c r="E1292" i="87" s="1"/>
  <c r="E1293" i="87" a="1"/>
  <c r="E1293" i="87" s="1"/>
  <c r="E1299" i="87" a="1"/>
  <c r="E1299" i="87" s="1"/>
  <c r="E1300" i="87" a="1"/>
  <c r="E1300" i="87" s="1"/>
  <c r="E1305" i="87" a="1"/>
  <c r="E1305" i="87" s="1"/>
  <c r="E1306" i="87" a="1"/>
  <c r="E1306" i="87" s="1"/>
  <c r="E1311" i="87" a="1"/>
  <c r="E1311" i="87" s="1"/>
  <c r="E1312" i="87" a="1"/>
  <c r="E1312" i="87" s="1"/>
  <c r="E1318" i="87" a="1"/>
  <c r="E1318" i="87" s="1"/>
  <c r="E1322" i="87" a="1"/>
  <c r="E1322" i="87" s="1"/>
  <c r="E1323" i="87" a="1"/>
  <c r="E1323" i="87" s="1"/>
  <c r="E1330" i="87" a="1"/>
  <c r="E1330" i="87" s="1"/>
  <c r="E1334" i="87" a="1"/>
  <c r="E1334" i="87" s="1"/>
  <c r="E1335" i="87" a="1"/>
  <c r="E1335" i="87" s="1"/>
  <c r="E1336" i="87" a="1"/>
  <c r="E1336" i="87" s="1"/>
  <c r="E1337" i="87" a="1"/>
  <c r="E1337" i="87" s="1"/>
  <c r="E1338" i="87" a="1"/>
  <c r="E1338" i="87" s="1"/>
  <c r="E1339" i="87" a="1"/>
  <c r="E1339" i="87" s="1"/>
  <c r="E1341" i="87" a="1"/>
  <c r="E1341" i="87" s="1"/>
  <c r="E1342" i="87" a="1"/>
  <c r="E1342" i="87" s="1"/>
  <c r="E1343" i="87" a="1"/>
  <c r="E1343" i="87" s="1"/>
  <c r="E1344" i="87" a="1"/>
  <c r="E1344" i="87" s="1"/>
  <c r="E1345" i="87" a="1"/>
  <c r="E1345" i="87" s="1"/>
  <c r="E1347" i="87" a="1"/>
  <c r="E1347" i="87" s="1"/>
  <c r="E1348" i="87" a="1"/>
  <c r="E1348" i="87" s="1"/>
  <c r="E1349" i="87" a="1"/>
  <c r="E1349" i="87" s="1"/>
  <c r="E1379" i="87" a="1"/>
  <c r="E1379" i="87" s="1"/>
  <c r="E1385" i="87" a="1"/>
  <c r="E1385" i="87" s="1"/>
  <c r="E1387" i="87" a="1"/>
  <c r="E1387" i="87" s="1"/>
  <c r="E1397" i="87" a="1"/>
  <c r="E1397" i="87" s="1"/>
  <c r="E1399" i="87" a="1"/>
  <c r="E1399" i="87" s="1"/>
  <c r="E1400" i="87" a="1"/>
  <c r="E1400" i="87" s="1"/>
  <c r="E1401" i="87" a="1"/>
  <c r="E1401" i="87" s="1"/>
  <c r="E1402" i="87" a="1"/>
  <c r="E1402" i="87" s="1"/>
  <c r="E1403" i="87" a="1"/>
  <c r="E1403" i="87" s="1"/>
  <c r="E1405" i="87" a="1"/>
  <c r="E1405" i="87" s="1"/>
  <c r="E1406" i="87" a="1"/>
  <c r="E1406" i="87" s="1"/>
  <c r="E1407" i="87" a="1"/>
  <c r="E1407" i="87" s="1"/>
  <c r="E1408" i="87" a="1"/>
  <c r="E1408" i="87" s="1"/>
  <c r="E1409" i="87" a="1"/>
  <c r="E1409" i="87" s="1"/>
  <c r="E1411" i="87" a="1"/>
  <c r="E1411" i="87" s="1"/>
  <c r="E1412" i="87" a="1"/>
  <c r="E1412" i="87" s="1"/>
  <c r="E1413" i="87" a="1"/>
  <c r="E1413" i="87" s="1"/>
  <c r="E1443" i="87" a="1"/>
  <c r="E1443" i="87" s="1"/>
  <c r="E1449" i="87" a="1"/>
  <c r="E1449" i="87" s="1"/>
  <c r="E1451" i="87" a="1"/>
  <c r="E1451" i="87" s="1"/>
  <c r="E1460" i="87" a="1"/>
  <c r="E1460" i="87" s="1"/>
  <c r="E1464" i="87" a="1"/>
  <c r="E1464" i="87" s="1"/>
  <c r="E1465" i="87" a="1"/>
  <c r="E1465" i="87" s="1"/>
  <c r="E1470" i="87" a="1"/>
  <c r="E1470" i="87" s="1"/>
  <c r="E1471" i="87" a="1"/>
  <c r="E1471" i="87" s="1"/>
  <c r="E1476" i="87" a="1"/>
  <c r="E1476" i="87" s="1"/>
  <c r="E1477" i="87" a="1"/>
  <c r="E1477" i="87" s="1"/>
  <c r="E1482" i="87" a="1"/>
  <c r="E1482" i="87" s="1"/>
  <c r="E1483" i="87" a="1"/>
  <c r="E1483" i="87" s="1"/>
  <c r="E1488" i="87" a="1"/>
  <c r="E1488" i="87" s="1"/>
  <c r="E1489" i="87" a="1"/>
  <c r="E1489" i="87" s="1"/>
  <c r="E1494" i="87" a="1"/>
  <c r="E1494" i="87" s="1"/>
  <c r="E1495" i="87" a="1"/>
  <c r="E1495" i="87" s="1"/>
  <c r="E1500" i="87" a="1"/>
  <c r="E1500" i="87" s="1"/>
  <c r="E1501" i="87" a="1"/>
  <c r="E1501" i="87" s="1"/>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E2026" i="87" a="1"/>
  <c r="E2026" i="87" s="1"/>
  <c r="E2027" i="87" a="1"/>
  <c r="E2027" i="87" s="1"/>
  <c r="E2028" i="87" a="1"/>
  <c r="E2028" i="87" s="1"/>
  <c r="E2029" i="87" a="1"/>
  <c r="E2029" i="87" s="1"/>
  <c r="E2030" i="87" a="1"/>
  <c r="E2030" i="87" s="1"/>
  <c r="E2039" i="87" a="1"/>
  <c r="E2039" i="87" s="1"/>
  <c r="E2040" i="87" a="1"/>
  <c r="E2040" i="87" s="1"/>
  <c r="E2041" i="87" a="1"/>
  <c r="E2041" i="87" s="1"/>
  <c r="E2042" i="87" a="1"/>
  <c r="E2042" i="87" s="1"/>
  <c r="E2043" i="87" a="1"/>
  <c r="E2043" i="87" s="1"/>
  <c r="E2044" i="87" a="1"/>
  <c r="E2044" i="87" s="1"/>
  <c r="E2045" i="87" a="1"/>
  <c r="E2045" i="87" s="1"/>
  <c r="E2047" i="87" a="1"/>
  <c r="E2047" i="87" s="1"/>
  <c r="E2048" i="87" a="1"/>
  <c r="E2048" i="87" s="1"/>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E2507" i="87" a="1"/>
  <c r="E2507" i="87" s="1"/>
  <c r="E2509" i="87" a="1"/>
  <c r="E2509" i="87" s="1"/>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E2546" i="87" a="1"/>
  <c r="E2546" i="87" s="1"/>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E2703" i="87" a="1"/>
  <c r="E2703" i="87" s="1"/>
  <c r="E2705" i="87" a="1"/>
  <c r="E2705" i="87" s="1"/>
  <c r="E2708" i="87" a="1"/>
  <c r="E2708" i="87" s="1"/>
  <c r="E2709" i="87" a="1"/>
  <c r="E2709" i="87" s="1"/>
  <c r="E2711" i="87" a="1"/>
  <c r="E2711" i="87" s="1"/>
  <c r="E2712" i="87" a="1"/>
  <c r="E2712" i="87" s="1"/>
  <c r="E2714" i="87" a="1"/>
  <c r="E2714" i="87" s="1"/>
  <c r="E2715" i="87" a="1"/>
  <c r="E2715" i="87" s="1"/>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E2737" i="87" a="1"/>
  <c r="E2737" i="87" s="1"/>
  <c r="E2747" i="87" a="1"/>
  <c r="E2747" i="87" s="1"/>
  <c r="E2748" i="87" a="1"/>
  <c r="E2748" i="87" s="1"/>
  <c r="E2753" i="87" a="1"/>
  <c r="E2753" i="87" s="1"/>
  <c r="E2758" i="87" a="1"/>
  <c r="E2758" i="87" s="1"/>
  <c r="E2759" i="87" a="1"/>
  <c r="E2759" i="87" s="1"/>
  <c r="E2760" i="87" a="1"/>
  <c r="E2760" i="87" s="1"/>
  <c r="E2777" i="87" a="1"/>
  <c r="E2777" i="87" s="1"/>
  <c r="E2778" i="87" a="1"/>
  <c r="E2778" i="87" s="1"/>
  <c r="E2779" i="87" a="1"/>
  <c r="E2779" i="87" s="1"/>
  <c r="E2782" i="87" a="1"/>
  <c r="E2782" i="87" s="1"/>
  <c r="E2791" i="87" a="1"/>
  <c r="E2791" i="87" s="1"/>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E2892" i="87" a="1"/>
  <c r="E2892" i="87" s="1"/>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E2926" i="87" a="1"/>
  <c r="E2926" i="87" s="1"/>
  <c r="E2927" i="87" a="1"/>
  <c r="E2927" i="87" s="1"/>
  <c r="E2928" i="87" a="1"/>
  <c r="E2928" i="87" s="1"/>
  <c r="E2929" i="87" a="1"/>
  <c r="E2929" i="87" s="1"/>
  <c r="E2945" i="87" a="1"/>
  <c r="E2945" i="87" s="1"/>
  <c r="E2946" i="87" a="1"/>
  <c r="E2946" i="87" s="1"/>
  <c r="E2947" i="87" a="1"/>
  <c r="E2947" i="87" s="1"/>
  <c r="E2948" i="87" a="1"/>
  <c r="E2948" i="87" s="1"/>
  <c r="E2949" i="87" a="1"/>
  <c r="E2949" i="87" s="1"/>
  <c r="E2950" i="87" a="1"/>
  <c r="E2950" i="87" s="1"/>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E3005" i="87" a="1"/>
  <c r="E3005" i="87" s="1"/>
  <c r="E3007" i="87" a="1"/>
  <c r="E3007" i="87" s="1"/>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E3025" i="87" a="1"/>
  <c r="E3025" i="87" s="1"/>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E3106" i="87" a="1"/>
  <c r="E3106" i="87" s="1"/>
  <c r="E3107" i="87" a="1"/>
  <c r="E3107" i="87" s="1"/>
  <c r="E3108" i="87" a="1"/>
  <c r="E3108" i="87" s="1"/>
  <c r="E3109" i="87" a="1"/>
  <c r="E3109" i="87" s="1"/>
  <c r="E3110" i="87" a="1"/>
  <c r="E3110" i="87" s="1"/>
  <c r="E3111" i="87" a="1"/>
  <c r="E3111" i="87" s="1"/>
  <c r="E3112" i="87" a="1"/>
  <c r="E3112" i="87" s="1"/>
  <c r="E3113" i="87" a="1"/>
  <c r="E3113" i="87" s="1"/>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E3177" i="87" a="1"/>
  <c r="E3177" i="87" s="1"/>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E3200" i="87" a="1"/>
  <c r="E3200" i="87" s="1"/>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E3264" i="87" a="1"/>
  <c r="E3264" i="87" s="1"/>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E3322" i="87" a="1"/>
  <c r="E3322" i="87" s="1"/>
  <c r="E3323" i="87" a="1"/>
  <c r="E3323" i="87" s="1"/>
  <c r="E3326" i="87" a="1"/>
  <c r="E3326" i="87" s="1"/>
  <c r="E3327" i="87" a="1"/>
  <c r="E3327" i="87" s="1"/>
  <c r="E3328" i="87" a="1"/>
  <c r="E3328" i="87" s="1"/>
  <c r="E3329" i="87" a="1"/>
  <c r="E3329" i="87" s="1"/>
  <c r="E3330" i="87" a="1"/>
  <c r="E3330" i="87" s="1"/>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E3351" i="87" a="1"/>
  <c r="E3351" i="87" s="1"/>
  <c r="E3354" i="87" a="1"/>
  <c r="E3354" i="87" s="1"/>
  <c r="E3356" i="87" a="1"/>
  <c r="E3356" i="87" s="1"/>
  <c r="E3357" i="87" a="1"/>
  <c r="E3357" i="87" s="1"/>
  <c r="E3359" i="87" a="1"/>
  <c r="E3359" i="87" s="1"/>
  <c r="E3360" i="87" a="1"/>
  <c r="E3360" i="87" s="1"/>
  <c r="E3362" i="87" a="1"/>
  <c r="E3362" i="87" s="1"/>
  <c r="E3364" i="87" a="1"/>
  <c r="E3364" i="87" s="1"/>
  <c r="E3365" i="87" a="1"/>
  <c r="E3365" i="87" s="1"/>
  <c r="E3367" i="87" a="1"/>
  <c r="E3367" i="87" s="1"/>
  <c r="E3368" i="87" a="1"/>
  <c r="E3368" i="87" s="1"/>
  <c r="E3370" i="87" a="1"/>
  <c r="E3370" i="87" s="1"/>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E3433" i="87" a="1"/>
  <c r="E3433" i="87" s="1"/>
  <c r="E3435" i="87" a="1"/>
  <c r="E3435" i="87" s="1"/>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E3529" i="87" a="1"/>
  <c r="E3529" i="87" s="1"/>
  <c r="E3532" i="87" a="1"/>
  <c r="E3532" i="87" s="1"/>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E3567" i="87" a="1"/>
  <c r="E3567" i="87" s="1"/>
  <c r="E3574" i="87" a="1"/>
  <c r="E3574" i="87" s="1"/>
  <c r="E3581" i="87" a="1"/>
  <c r="E3581" i="87" s="1"/>
  <c r="E3588" i="87" a="1"/>
  <c r="E3588" i="87" s="1"/>
  <c r="E3595" i="87" a="1"/>
  <c r="E3595" i="87" s="1"/>
  <c r="E3603" i="87" a="1"/>
  <c r="E3603" i="87" s="1"/>
  <c r="E3605" i="87" a="1"/>
  <c r="E3605" i="87" s="1"/>
  <c r="E3608" i="87" a="1"/>
  <c r="E3608" i="87" s="1"/>
  <c r="E3609" i="87" a="1"/>
  <c r="E3609" i="87" s="1"/>
  <c r="E3610" i="87" a="1"/>
  <c r="E3610" i="87" s="1"/>
  <c r="E3611" i="87" a="1"/>
  <c r="E3611" i="87" s="1"/>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E3644" i="87" a="1"/>
  <c r="E3644" i="87" s="1"/>
  <c r="E3645" i="87" a="1"/>
  <c r="E3645" i="87" s="1"/>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E3663" i="87" a="1"/>
  <c r="E3663" i="87" s="1"/>
  <c r="E3664" i="87" a="1"/>
  <c r="E3664" i="87" s="1"/>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E4063" i="87" a="1"/>
  <c r="E4063" i="87" s="1"/>
  <c r="E4064" i="87" a="1"/>
  <c r="E4064" i="87" s="1"/>
  <c r="E4073" i="87" a="1"/>
  <c r="E4073" i="87" s="1"/>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E4102" i="87" a="1"/>
  <c r="E4102" i="87" s="1"/>
  <c r="E4103" i="87" a="1"/>
  <c r="E4103" i="87" s="1"/>
  <c r="E4104" i="87" a="1"/>
  <c r="E4104" i="87" s="1"/>
  <c r="E4105" i="87" a="1"/>
  <c r="E4105" i="87" s="1"/>
  <c r="E4106" i="87" a="1"/>
  <c r="E4106" i="87" s="1"/>
  <c r="E4107" i="87" a="1"/>
  <c r="E4107" i="87" s="1"/>
  <c r="E4108" i="87" a="1"/>
  <c r="E4108" i="87" s="1"/>
  <c r="E4111" i="87" a="1"/>
  <c r="E4111" i="87" s="1"/>
  <c r="E4112" i="87" a="1"/>
  <c r="E4112" i="87" s="1"/>
  <c r="E4113" i="87" a="1"/>
  <c r="E4113" i="87" s="1"/>
  <c r="E4114" i="87" a="1"/>
  <c r="E4114" i="87" s="1"/>
  <c r="E4115" i="87" a="1"/>
  <c r="E4115" i="87" s="1"/>
  <c r="E4116" i="87" a="1"/>
  <c r="E4116" i="87" s="1"/>
  <c r="E4117" i="87" a="1"/>
  <c r="E4117" i="87" s="1"/>
  <c r="E4118" i="87" a="1"/>
  <c r="E4118" i="87" s="1"/>
  <c r="E4121" i="87" a="1"/>
  <c r="E4121" i="87" s="1"/>
  <c r="E4122" i="87" a="1"/>
  <c r="E4122" i="87" s="1"/>
  <c r="E4126" i="87" a="1"/>
  <c r="E4126" i="87" s="1"/>
  <c r="E4127" i="87" a="1"/>
  <c r="E4127" i="87" s="1"/>
  <c r="E4128" i="87" a="1"/>
  <c r="E4128" i="87" s="1"/>
  <c r="E4129" i="87" a="1"/>
  <c r="E4129" i="87" s="1"/>
  <c r="E4130" i="87" a="1"/>
  <c r="E4130" i="87" s="1"/>
  <c r="E4131" i="87" a="1"/>
  <c r="E4131" i="87" s="1"/>
  <c r="E4132" i="87" a="1"/>
  <c r="E4132" i="87" s="1"/>
  <c r="E4137" i="87" a="1"/>
  <c r="E4137" i="87" s="1"/>
  <c r="E4138" i="87" a="1"/>
  <c r="E4138" i="87" s="1"/>
  <c r="E4139" i="87" a="1"/>
  <c r="E4139" i="87" s="1"/>
  <c r="E4140" i="87" a="1"/>
  <c r="E4140" i="87" s="1"/>
  <c r="E4141" i="87" a="1"/>
  <c r="E4141" i="87" s="1"/>
  <c r="E4142" i="87" a="1"/>
  <c r="E4142" i="87" s="1"/>
  <c r="E4148" i="87" a="1"/>
  <c r="E4148" i="87" s="1"/>
  <c r="E4149" i="87" a="1"/>
  <c r="E4149" i="87" s="1"/>
  <c r="E4150" i="87" a="1"/>
  <c r="E4150" i="87" s="1"/>
  <c r="E4151" i="87" a="1"/>
  <c r="E4151" i="87" s="1"/>
  <c r="E4152" i="87" a="1"/>
  <c r="E4152" i="87" s="1"/>
  <c r="E4153" i="87" a="1"/>
  <c r="E4153" i="87" s="1"/>
  <c r="E4156" i="87" a="1"/>
  <c r="E4156" i="87" s="1"/>
  <c r="E4157" i="87" a="1"/>
  <c r="E4157" i="87" s="1"/>
  <c r="E4158" i="87" a="1"/>
  <c r="E4158" i="87" s="1"/>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E4173" i="87" a="1"/>
  <c r="E4173" i="87" s="1"/>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E4263" i="87" a="1"/>
  <c r="E4263" i="87" s="1"/>
  <c r="E4264" i="87" a="1"/>
  <c r="E4264" i="87" s="1"/>
  <c r="E4267" i="87" a="1"/>
  <c r="E4267" i="87" s="1"/>
  <c r="E4268" i="87" a="1"/>
  <c r="E4268" i="87" s="1"/>
  <c r="E4269" i="87" a="1"/>
  <c r="E4269" i="87" s="1"/>
  <c r="E4270" i="87" a="1"/>
  <c r="E4270" i="87" s="1"/>
  <c r="E4291" i="87" a="1"/>
  <c r="E4291" i="87" s="1"/>
  <c r="E4292" i="87" a="1"/>
  <c r="E4292" i="87" s="1"/>
  <c r="E4293" i="87" a="1"/>
  <c r="E4293" i="87" s="1"/>
  <c r="E4294" i="87" a="1"/>
  <c r="E4294" i="87" s="1"/>
  <c r="E4311" i="87" a="1"/>
  <c r="E4311" i="87" s="1"/>
  <c r="E4315" i="87" a="1"/>
  <c r="E4315" i="87" s="1"/>
  <c r="E4318" i="87" a="1"/>
  <c r="E4318" i="87" s="1"/>
  <c r="E4327" i="87" a="1"/>
  <c r="E4327" i="87" s="1"/>
  <c r="E4328" i="87" a="1"/>
  <c r="E4328" i="87" s="1"/>
  <c r="E4329" i="87" a="1"/>
  <c r="E4329" i="87" s="1"/>
  <c r="E4330" i="87" a="1"/>
  <c r="E4330" i="87" s="1"/>
  <c r="E4331" i="87" a="1"/>
  <c r="E4331" i="87" s="1"/>
  <c r="E4332" i="87" a="1"/>
  <c r="E4332" i="87" s="1"/>
  <c r="E4333" i="87" a="1"/>
  <c r="E4333" i="87" s="1"/>
  <c r="E4334" i="87" a="1"/>
  <c r="E4334" i="87" s="1"/>
  <c r="E4343" i="87" a="1"/>
  <c r="E4343" i="87" s="1"/>
  <c r="E4344" i="87" a="1"/>
  <c r="E4344" i="87" s="1"/>
  <c r="E4345" i="87" a="1"/>
  <c r="E4345" i="87" s="1"/>
  <c r="E4346" i="87" a="1"/>
  <c r="E4346" i="87" s="1"/>
  <c r="E4347" i="87" a="1"/>
  <c r="E4347" i="87" s="1"/>
  <c r="E4348" i="87" a="1"/>
  <c r="E4348" i="87" s="1"/>
  <c r="E4349" i="87" a="1"/>
  <c r="E4349" i="87" s="1"/>
  <c r="E4350" i="87" a="1"/>
  <c r="E4350" i="87" s="1"/>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E4380" i="87" a="1"/>
  <c r="E4380" i="87" s="1"/>
  <c r="E4381" i="87" a="1"/>
  <c r="E4381" i="87" s="1"/>
  <c r="E4382" i="87" a="1"/>
  <c r="E4382" i="87" s="1"/>
  <c r="E4383" i="87" a="1"/>
  <c r="E4383" i="87" s="1"/>
  <c r="E4384" i="87" a="1"/>
  <c r="E4384" i="87" s="1"/>
  <c r="E4389" i="87" a="1"/>
  <c r="E4389" i="87" s="1"/>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E4742" i="87" a="1"/>
  <c r="E4742" i="87" s="1"/>
  <c r="E4744" i="87" a="1"/>
  <c r="E4744" i="87" s="1"/>
  <c r="E4747" i="87" a="1"/>
  <c r="E4747" i="87" s="1"/>
  <c r="E4751" i="87" a="1"/>
  <c r="E4751" i="87" s="1"/>
  <c r="E4753" i="87" a="1"/>
  <c r="E4753" i="87" s="1"/>
  <c r="E4756" i="87" a="1"/>
  <c r="E4756" i="87" s="1"/>
  <c r="E4759" i="87" a="1"/>
  <c r="E4759" i="87" s="1"/>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E4798" i="87" a="1"/>
  <c r="E4798" i="87" s="1"/>
  <c r="E4800" i="87" a="1"/>
  <c r="E4800" i="87" s="1"/>
  <c r="E4801" i="87" a="1"/>
  <c r="E4801" i="87" s="1"/>
  <c r="E4802" i="87" a="1"/>
  <c r="E4802" i="87" s="1"/>
  <c r="E4803" i="87" a="1"/>
  <c r="E4803" i="87" s="1"/>
  <c r="E4804" i="87" a="1"/>
  <c r="E4804" i="87" s="1"/>
  <c r="E4805" i="87" a="1"/>
  <c r="E4805" i="87" s="1"/>
  <c r="E4806" i="87" a="1"/>
  <c r="E4806" i="87" s="1"/>
  <c r="E4807" i="87" a="1"/>
  <c r="E4807" i="87" s="1"/>
  <c r="E4810" i="87" a="1"/>
  <c r="E4810" i="87" s="1"/>
  <c r="E4811" i="87" a="1"/>
  <c r="E4811" i="87" s="1"/>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E4832" i="87" a="1"/>
  <c r="E4832" i="87" s="1"/>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E4865" i="87" a="1"/>
  <c r="E4865" i="87" s="1"/>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E4959" i="87" a="1"/>
  <c r="E4959" i="87" s="1"/>
  <c r="E4960" i="87" a="1"/>
  <c r="E4960" i="87" s="1"/>
  <c r="E4961" i="87" a="1"/>
  <c r="E4961" i="87" s="1"/>
  <c r="E4962" i="87" a="1"/>
  <c r="E4962" i="87" s="1"/>
  <c r="E4963" i="87" a="1"/>
  <c r="E4963" i="87" s="1"/>
  <c r="E4964" i="87" a="1"/>
  <c r="E4964" i="87" s="1"/>
  <c r="E4965" i="87" a="1"/>
  <c r="E4965" i="87" s="1"/>
  <c r="E4969" i="87" a="1"/>
  <c r="E4969" i="87" s="1"/>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E5006" i="87" a="1"/>
  <c r="E5006" i="87" s="1"/>
  <c r="E5072" i="87" a="1"/>
  <c r="E5072" i="87" s="1"/>
  <c r="E5073" i="87" a="1"/>
  <c r="E5073" i="87" s="1"/>
  <c r="E5074" i="87" a="1"/>
  <c r="E5074" i="87" s="1"/>
  <c r="E5075" i="87" a="1"/>
  <c r="E5075" i="87" s="1"/>
  <c r="E5080" i="87" a="1"/>
  <c r="E5080" i="87" s="1"/>
  <c r="E5082" i="87" a="1"/>
  <c r="E5082" i="87" s="1"/>
  <c r="E5084" i="87" a="1"/>
  <c r="E5084" i="87" s="1"/>
  <c r="E5085" i="87" a="1"/>
  <c r="E5085" i="87" s="1"/>
  <c r="E5087" i="87" a="1"/>
  <c r="E5087" i="87" s="1"/>
  <c r="E5088" i="87" a="1"/>
  <c r="E5088" i="87" s="1"/>
  <c r="E5089" i="87" a="1"/>
  <c r="E5089" i="87" s="1"/>
  <c r="E5090" i="87" a="1"/>
  <c r="E5090" i="87" s="1"/>
  <c r="E5093" i="87" a="1"/>
  <c r="E5093" i="87" s="1"/>
  <c r="E5094" i="87" a="1"/>
  <c r="E5094" i="87" s="1"/>
  <c r="E5095" i="87" a="1"/>
  <c r="E5095" i="87" s="1"/>
  <c r="E5098" i="87" a="1"/>
  <c r="E5098" i="87" s="1"/>
  <c r="E5099" i="87" a="1"/>
  <c r="E5099" i="87" s="1"/>
  <c r="E5100" i="87" a="1"/>
  <c r="E5100" i="87" s="1"/>
  <c r="E5101" i="87" a="1"/>
  <c r="E5101" i="87" s="1"/>
  <c r="E5102" i="87" a="1"/>
  <c r="E5102" i="87" s="1"/>
  <c r="E5103" i="87" a="1"/>
  <c r="E5103" i="87" s="1"/>
  <c r="E5104" i="87" a="1"/>
  <c r="E5104" i="87" s="1"/>
  <c r="E5106" i="87" a="1"/>
  <c r="E5106" i="87" s="1"/>
  <c r="E5110" i="87" a="1"/>
  <c r="E5110" i="87" s="1"/>
  <c r="E5113" i="87" a="1"/>
  <c r="E5113" i="87" s="1"/>
  <c r="E5114" i="87" a="1"/>
  <c r="E5114" i="87" s="1"/>
  <c r="E5116" i="87" a="1"/>
  <c r="E5116" i="87" s="1"/>
  <c r="E5117" i="87" a="1"/>
  <c r="E5117" i="87" s="1"/>
  <c r="E5118" i="87" a="1"/>
  <c r="E5118" i="87" s="1"/>
  <c r="E5120" i="87" a="1"/>
  <c r="E5120" i="87" s="1"/>
  <c r="E5123" i="87" a="1"/>
  <c r="E5123" i="87" s="1"/>
  <c r="E5124" i="87" a="1"/>
  <c r="E5124" i="87" s="1"/>
  <c r="E5126" i="87" a="1"/>
  <c r="E5126" i="87" s="1"/>
  <c r="E5127" i="87" a="1"/>
  <c r="E5127" i="87" s="1"/>
  <c r="E5128" i="87" a="1"/>
  <c r="E5128" i="87" s="1"/>
  <c r="E5129" i="87" a="1"/>
  <c r="E5129" i="87" s="1"/>
  <c r="E5130" i="87" a="1"/>
  <c r="E5130" i="87" s="1"/>
  <c r="E5132" i="87" a="1"/>
  <c r="E5132" i="87" s="1"/>
  <c r="E5133" i="87" a="1"/>
  <c r="E5133" i="87" s="1"/>
  <c r="E5134" i="87" a="1"/>
  <c r="E5134" i="87" s="1"/>
  <c r="E5135" i="87" a="1"/>
  <c r="E5135" i="87" s="1"/>
  <c r="E5136" i="87" a="1"/>
  <c r="E5136" i="87" s="1"/>
  <c r="E5137" i="87" a="1"/>
  <c r="E5137" i="87" s="1"/>
  <c r="E5139" i="87" a="1"/>
  <c r="E5139" i="87" s="1"/>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E5159" i="87" a="1"/>
  <c r="E5159" i="87" s="1"/>
  <c r="E5160" i="87" a="1"/>
  <c r="E5160" i="87" s="1"/>
  <c r="E5161" i="87" a="1"/>
  <c r="E5161" i="87" s="1"/>
  <c r="E5162" i="87" a="1"/>
  <c r="E5162" i="87" s="1"/>
  <c r="E5163" i="87" a="1"/>
  <c r="E5163" i="87" s="1"/>
  <c r="E5164" i="87" a="1"/>
  <c r="E5164" i="87" s="1"/>
  <c r="E5165" i="87" a="1"/>
  <c r="E5165" i="87" s="1"/>
  <c r="E5166" i="87" a="1"/>
  <c r="E5166" i="87" s="1"/>
  <c r="E5170" i="87" a="1"/>
  <c r="E5170" i="87" s="1"/>
  <c r="E5171" i="87" a="1"/>
  <c r="E5171" i="87" s="1"/>
  <c r="E5172" i="87" a="1"/>
  <c r="E5172" i="87" s="1"/>
  <c r="E5173" i="87" a="1"/>
  <c r="E5173" i="87" s="1"/>
  <c r="E5178" i="87" a="1"/>
  <c r="E5178" i="87" s="1"/>
  <c r="E5179" i="87" a="1"/>
  <c r="E5179" i="87" s="1"/>
  <c r="E5180" i="87" a="1"/>
  <c r="E5180" i="87" s="1"/>
  <c r="E5181" i="87" a="1"/>
  <c r="E5181" i="87" s="1"/>
  <c r="E5182" i="87" a="1"/>
  <c r="E5182" i="87" s="1"/>
  <c r="E5188" i="87" a="1"/>
  <c r="E5188" i="87" s="1"/>
  <c r="E5189" i="87" a="1"/>
  <c r="E5189" i="87" s="1"/>
  <c r="E5193" i="87" a="1"/>
  <c r="E5193" i="87" s="1"/>
  <c r="E5194" i="87" a="1"/>
  <c r="E5194" i="87" s="1"/>
  <c r="E5195" i="87" a="1"/>
  <c r="E5195" i="87" s="1"/>
  <c r="E5196" i="87" a="1"/>
  <c r="E5196" i="87" s="1"/>
  <c r="E5197" i="87" a="1"/>
  <c r="E5197" i="87" s="1"/>
  <c r="E5198" i="87" a="1"/>
  <c r="E5198" i="87" s="1"/>
  <c r="E5201" i="87" a="1"/>
  <c r="E5201" i="87" s="1"/>
  <c r="E5202" i="87" a="1"/>
  <c r="E5202" i="87" s="1"/>
  <c r="E5203" i="87" a="1"/>
  <c r="E5203" i="87" s="1"/>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E5220" i="87" a="1"/>
  <c r="E5220" i="87" s="1"/>
  <c r="E5221" i="87" a="1"/>
  <c r="E5221" i="87" s="1"/>
  <c r="E5225" i="87" a="1"/>
  <c r="E5225" i="87" s="1"/>
  <c r="E5226" i="87" a="1"/>
  <c r="E5226" i="87" s="1"/>
  <c r="E5227" i="87" a="1"/>
  <c r="E5227" i="87" s="1"/>
  <c r="E5228" i="87" a="1"/>
  <c r="E5228" i="87" s="1"/>
  <c r="E5229" i="87" a="1"/>
  <c r="E5229" i="87" s="1"/>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E5246" i="87" a="1"/>
  <c r="E5246" i="87" s="1"/>
  <c r="E5247" i="87" a="1"/>
  <c r="E5247" i="87" s="1"/>
  <c r="E5249" i="87" a="1"/>
  <c r="E5249" i="87" s="1"/>
  <c r="E5250" i="87" a="1"/>
  <c r="E5250" i="87" s="1"/>
  <c r="E5251" i="87" a="1"/>
  <c r="E5251" i="87" s="1"/>
  <c r="E5252" i="87" a="1"/>
  <c r="E5252" i="87" s="1"/>
  <c r="E5253" i="87" a="1"/>
  <c r="E5253" i="87" s="1"/>
  <c r="E5255" i="87" a="1"/>
  <c r="E5255" i="87" s="1"/>
  <c r="E5257" i="87" a="1"/>
  <c r="E5257" i="87" s="1"/>
  <c r="E5258" i="87" a="1"/>
  <c r="E5258" i="87" s="1"/>
  <c r="E5260" i="87" a="1"/>
  <c r="E5260" i="87" s="1"/>
  <c r="E5262" i="87" a="1"/>
  <c r="E5262" i="87" s="1"/>
  <c r="E5263" i="87" a="1"/>
  <c r="E5263" i="87" s="1"/>
  <c r="E5265" i="87" a="1"/>
  <c r="E5265" i="87" s="1"/>
  <c r="E5266" i="87" a="1"/>
  <c r="E5266" i="87" s="1"/>
  <c r="E5267" i="87" a="1"/>
  <c r="E5267" i="87" s="1"/>
  <c r="E5268" i="87" a="1"/>
  <c r="E5268" i="87" s="1"/>
  <c r="E5269" i="87" a="1"/>
  <c r="E5269" i="87" s="1"/>
  <c r="E5273" i="87" a="1"/>
  <c r="E5273" i="87" s="1"/>
  <c r="E5307" i="87" a="1"/>
  <c r="E5307" i="87" s="1"/>
  <c r="E5308" i="87" a="1"/>
  <c r="E5308" i="87" s="1"/>
  <c r="E5309" i="87" a="1"/>
  <c r="E5309" i="87" s="1"/>
  <c r="E5310" i="87" a="1"/>
  <c r="E5310" i="87" s="1"/>
  <c r="E5315" i="87" a="1"/>
  <c r="E5315" i="87" s="1"/>
  <c r="E5316" i="87" a="1"/>
  <c r="E5316" i="87" s="1"/>
  <c r="E5317" i="87" a="1"/>
  <c r="E5317" i="87" s="1"/>
  <c r="E5320" i="87" a="1"/>
  <c r="E5320" i="87" s="1"/>
  <c r="E5321" i="87" a="1"/>
  <c r="E5321" i="87" s="1"/>
  <c r="E5322" i="87" a="1"/>
  <c r="E5322" i="87" s="1"/>
  <c r="E5323" i="87" a="1"/>
  <c r="E5323" i="87" s="1"/>
  <c r="E5324" i="87" a="1"/>
  <c r="E5324" i="87" s="1"/>
  <c r="E5325" i="87" a="1"/>
  <c r="E5325" i="87" s="1"/>
  <c r="E5326" i="87" a="1"/>
  <c r="E5326" i="87" s="1"/>
  <c r="E5329" i="87" a="1"/>
  <c r="E5329" i="87" s="1"/>
  <c r="E5330" i="87" a="1"/>
  <c r="E5330" i="87" s="1"/>
  <c r="E5332" i="87" a="1"/>
  <c r="E5332" i="87" s="1"/>
  <c r="E5333" i="87" a="1"/>
  <c r="E5333" i="87" s="1"/>
  <c r="E5334" i="87" a="1"/>
  <c r="E5334" i="87" s="1"/>
  <c r="E5336" i="87" a="1"/>
  <c r="E5336" i="87" s="1"/>
  <c r="E5340" i="87" a="1"/>
  <c r="E5340" i="87" s="1"/>
  <c r="E5341" i="87" a="1"/>
  <c r="E5341" i="87" s="1"/>
  <c r="E5342" i="87" a="1"/>
  <c r="E5342" i="87" s="1"/>
  <c r="E5343" i="87" a="1"/>
  <c r="E5343" i="87" s="1"/>
  <c r="E5344" i="87" a="1"/>
  <c r="E5344" i="87" s="1"/>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E5371" i="87" a="1"/>
  <c r="E5371" i="87" s="1"/>
  <c r="E5372" i="87" a="1"/>
  <c r="E5372" i="87" s="1"/>
  <c r="E5373" i="87" a="1"/>
  <c r="E5373" i="87" s="1"/>
  <c r="E5374" i="87" a="1"/>
  <c r="E5374" i="87" s="1"/>
  <c r="E5377" i="87" a="1"/>
  <c r="E5377" i="87" s="1"/>
  <c r="E5378" i="87" a="1"/>
  <c r="E5378" i="87" s="1"/>
  <c r="E5379" i="87" a="1"/>
  <c r="E5379" i="87" s="1"/>
  <c r="E5380" i="87" a="1"/>
  <c r="E5380" i="87" s="1"/>
  <c r="E5381" i="87" a="1"/>
  <c r="E5381" i="87" s="1"/>
  <c r="E5382" i="87" a="1"/>
  <c r="E5382" i="87" s="1"/>
  <c r="E5385" i="87" a="1"/>
  <c r="E5385" i="87" s="1"/>
  <c r="E5386" i="87" a="1"/>
  <c r="E5386" i="87" s="1"/>
  <c r="E5387" i="87" a="1"/>
  <c r="E5387" i="87" s="1"/>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E5404" i="87" a="1"/>
  <c r="E5404" i="87" s="1"/>
  <c r="E5405" i="87" a="1"/>
  <c r="E5405" i="87" s="1"/>
  <c r="E5409" i="87" a="1"/>
  <c r="E5409" i="87" s="1"/>
  <c r="E5410" i="87" a="1"/>
  <c r="E5410" i="87" s="1"/>
  <c r="E5411" i="87" a="1"/>
  <c r="E5411" i="87" s="1"/>
  <c r="E5412" i="87" a="1"/>
  <c r="E5412" i="87" s="1"/>
  <c r="E5413" i="87" a="1"/>
  <c r="E5413" i="87" s="1"/>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E5430" i="87" a="1"/>
  <c r="E5430" i="87" s="1"/>
  <c r="E5431" i="87" a="1"/>
  <c r="E5431" i="87" s="1"/>
  <c r="E5433" i="87" a="1"/>
  <c r="E5433" i="87" s="1"/>
  <c r="E5434" i="87" a="1"/>
  <c r="E5434" i="87" s="1"/>
  <c r="E5435" i="87" a="1"/>
  <c r="E5435" i="87" s="1"/>
  <c r="E5436" i="87" a="1"/>
  <c r="E5436" i="87" s="1"/>
  <c r="E5437" i="87" a="1"/>
  <c r="E5437" i="87" s="1"/>
  <c r="E5439" i="87" a="1"/>
  <c r="E5439" i="87" s="1"/>
  <c r="E5441" i="87" a="1"/>
  <c r="E5441" i="87" s="1"/>
  <c r="E5443" i="87" a="1"/>
  <c r="E5443" i="87" s="1"/>
  <c r="E5444" i="87" a="1"/>
  <c r="E5444" i="87" s="1"/>
  <c r="E5446" i="87" a="1"/>
  <c r="E5446" i="87" s="1"/>
  <c r="E5447" i="87" a="1"/>
  <c r="E5447" i="87" s="1"/>
  <c r="E5448" i="87" a="1"/>
  <c r="E5448" i="87" s="1"/>
  <c r="E5449" i="87" a="1"/>
  <c r="E5449" i="87" s="1"/>
  <c r="E5450" i="87" a="1"/>
  <c r="E5450" i="87" s="1"/>
  <c r="E5454" i="87" a="1"/>
  <c r="E5454" i="87" s="1"/>
  <c r="E5474" i="87" a="1"/>
  <c r="E5474" i="87" s="1"/>
  <c r="E5475" i="87" a="1"/>
  <c r="E5475" i="87" s="1"/>
  <c r="E5476" i="87" a="1"/>
  <c r="E5476" i="87" s="1"/>
  <c r="E5477" i="87" a="1"/>
  <c r="E5477" i="87" s="1"/>
  <c r="E5479" i="87" a="1"/>
  <c r="E5479" i="87" s="1"/>
  <c r="E5480" i="87" a="1"/>
  <c r="E5480" i="87" s="1"/>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E5498" i="87" a="1"/>
  <c r="E5498" i="87" s="1"/>
  <c r="E5539" i="87" a="1"/>
  <c r="E5539" i="87" s="1"/>
  <c r="E5540" i="87" a="1"/>
  <c r="E5540" i="87" s="1"/>
  <c r="E5541" i="87" a="1"/>
  <c r="E5541" i="87" s="1"/>
  <c r="E5542" i="87" a="1"/>
  <c r="E5542" i="87" s="1"/>
  <c r="E5547" i="87" a="1"/>
  <c r="E5547" i="87" s="1"/>
  <c r="E5549" i="87" a="1"/>
  <c r="E5549" i="87" s="1"/>
  <c r="E5551" i="87" a="1"/>
  <c r="E5551" i="87" s="1"/>
  <c r="E5552" i="87" a="1"/>
  <c r="E5552" i="87" s="1"/>
  <c r="E5554" i="87" a="1"/>
  <c r="E5554" i="87" s="1"/>
  <c r="E5555" i="87" a="1"/>
  <c r="E5555" i="87" s="1"/>
  <c r="E5556" i="87" a="1"/>
  <c r="E5556" i="87" s="1"/>
  <c r="E5557" i="87" a="1"/>
  <c r="E5557" i="87" s="1"/>
  <c r="E5560" i="87" a="1"/>
  <c r="E5560" i="87" s="1"/>
  <c r="E5564" i="87" a="1"/>
  <c r="E5564" i="87" s="1"/>
  <c r="E5565" i="87" a="1"/>
  <c r="E5565" i="87" s="1"/>
  <c r="E5566" i="87" a="1"/>
  <c r="E5566" i="87" s="1"/>
  <c r="E5567" i="87" a="1"/>
  <c r="E5567" i="87" s="1"/>
  <c r="E5568" i="87" a="1"/>
  <c r="E5568" i="87" s="1"/>
  <c r="E5570" i="87" a="1"/>
  <c r="E5570" i="87" s="1"/>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E5589" i="87" a="1"/>
  <c r="E5589" i="87" s="1"/>
  <c r="E5590" i="87" a="1"/>
  <c r="E5590" i="87" s="1"/>
  <c r="E5591" i="87" a="1"/>
  <c r="E5591" i="87" s="1"/>
  <c r="E5592" i="87" a="1"/>
  <c r="E5592" i="87" s="1"/>
  <c r="E5593" i="87" a="1"/>
  <c r="E5593" i="87" s="1"/>
  <c r="E5594" i="87" a="1"/>
  <c r="E5594" i="87" s="1"/>
  <c r="E5595" i="87" a="1"/>
  <c r="E5595" i="87" s="1"/>
  <c r="E5596" i="87" a="1"/>
  <c r="E5596" i="87" s="1"/>
  <c r="E5600" i="87" a="1"/>
  <c r="E5600" i="87" s="1"/>
  <c r="E5601" i="87" a="1"/>
  <c r="E5601" i="87" s="1"/>
  <c r="E5604" i="87" a="1"/>
  <c r="E5604" i="87" s="1"/>
  <c r="E5605" i="87" a="1"/>
  <c r="E5605" i="87" s="1"/>
  <c r="E5606" i="87" a="1"/>
  <c r="E5606" i="87" s="1"/>
  <c r="E5607" i="87" a="1"/>
  <c r="E5607" i="87" s="1"/>
  <c r="E5610" i="87" a="1"/>
  <c r="E5610" i="87" s="1"/>
  <c r="E5611" i="87" a="1"/>
  <c r="E5611" i="87" s="1"/>
  <c r="E5612" i="87" a="1"/>
  <c r="E5612" i="87" s="1"/>
  <c r="E5613" i="87" a="1"/>
  <c r="E5613" i="87" s="1"/>
  <c r="E5614" i="87" a="1"/>
  <c r="E5614" i="87" s="1"/>
  <c r="E5615" i="87" a="1"/>
  <c r="E5615" i="87" s="1"/>
  <c r="E5618" i="87" a="1"/>
  <c r="E5618" i="87" s="1"/>
  <c r="E5619" i="87" a="1"/>
  <c r="E5619" i="87" s="1"/>
  <c r="E5620" i="87" a="1"/>
  <c r="E5620" i="87" s="1"/>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E5637" i="87" a="1"/>
  <c r="E5637" i="87" s="1"/>
  <c r="E5638" i="87" a="1"/>
  <c r="E5638" i="87" s="1"/>
  <c r="E5642" i="87" a="1"/>
  <c r="E5642" i="87" s="1"/>
  <c r="E5643" i="87" a="1"/>
  <c r="E5643" i="87" s="1"/>
  <c r="E5644" i="87" a="1"/>
  <c r="E5644" i="87" s="1"/>
  <c r="E5645" i="87" a="1"/>
  <c r="E5645" i="87" s="1"/>
  <c r="E5646" i="87" a="1"/>
  <c r="E5646" i="87" s="1"/>
  <c r="E5648" i="87" a="1"/>
  <c r="E5648" i="87" s="1"/>
  <c r="E5650" i="87" a="1"/>
  <c r="E5650" i="87" s="1"/>
  <c r="E5651" i="87" a="1"/>
  <c r="E5651" i="87" s="1"/>
  <c r="E5653" i="87" a="1"/>
  <c r="E5653" i="87" s="1"/>
  <c r="E5655" i="87" a="1"/>
  <c r="E5655" i="87" s="1"/>
  <c r="E5656" i="87" a="1"/>
  <c r="E5656" i="87" s="1"/>
  <c r="E5658" i="87" a="1"/>
  <c r="E5658" i="87" s="1"/>
  <c r="E5659" i="87" a="1"/>
  <c r="E5659" i="87" s="1"/>
  <c r="E5660" i="87" a="1"/>
  <c r="E5660" i="87" s="1"/>
  <c r="E5661" i="87" a="1"/>
  <c r="E5661" i="87" s="1"/>
  <c r="E5662" i="87" a="1"/>
  <c r="E5662" i="87" s="1"/>
  <c r="E5688" i="87" a="1"/>
  <c r="E5688" i="87" s="1"/>
  <c r="E5689" i="87" a="1"/>
  <c r="E5689" i="87" s="1"/>
  <c r="E5690" i="87" a="1"/>
  <c r="E5690" i="87" s="1"/>
  <c r="E5691" i="87" a="1"/>
  <c r="E5691" i="87" s="1"/>
  <c r="E5694" i="87" a="1"/>
  <c r="E5694" i="87" s="1"/>
  <c r="E5695" i="87" a="1"/>
  <c r="E5695" i="87" s="1"/>
  <c r="E5697" i="87" a="1"/>
  <c r="E5697" i="87" s="1"/>
  <c r="E5702" i="87" a="1"/>
  <c r="E5702" i="87" s="1"/>
  <c r="E5703" i="87" a="1"/>
  <c r="E5703" i="87" s="1"/>
  <c r="E5704" i="87" a="1"/>
  <c r="E5704" i="87" s="1"/>
  <c r="E5705" i="87" a="1"/>
  <c r="E5705" i="87" s="1"/>
  <c r="E5706" i="87" a="1"/>
  <c r="E5706" i="87" s="1"/>
  <c r="E5708" i="87" a="1"/>
  <c r="E5708" i="87" s="1"/>
  <c r="E5710" i="87" a="1"/>
  <c r="E5710" i="87" s="1"/>
  <c r="E5711" i="87" a="1"/>
  <c r="E5711" i="87" s="1"/>
  <c r="E5712" i="87" a="1"/>
  <c r="E5712" i="87" s="1"/>
  <c r="E5713" i="87" a="1"/>
  <c r="E5713" i="87" s="1"/>
  <c r="E5715" i="87" a="1"/>
  <c r="E5715" i="87" s="1"/>
  <c r="E5716" i="87" a="1"/>
  <c r="E5716" i="87" s="1"/>
  <c r="E5717" i="87" a="1"/>
  <c r="E5717" i="87" s="1"/>
  <c r="E5718" i="87" a="1"/>
  <c r="E5718" i="87" s="1"/>
  <c r="E5719" i="87" a="1"/>
  <c r="E5719" i="87" s="1"/>
  <c r="E5720" i="87" a="1"/>
  <c r="E5720" i="87" s="1"/>
  <c r="E5721" i="87" a="1"/>
  <c r="E5721" i="87" s="1"/>
  <c r="E5725" i="87" a="1"/>
  <c r="E5725" i="87" s="1"/>
  <c r="E5726" i="87" a="1"/>
  <c r="E5726" i="87" s="1"/>
  <c r="E5727" i="87" a="1"/>
  <c r="E5727" i="87" s="1"/>
  <c r="E5730" i="87" a="1"/>
  <c r="E5730" i="87" s="1"/>
  <c r="E5731" i="87" a="1"/>
  <c r="E5731" i="87" s="1"/>
  <c r="E5732" i="87" a="1"/>
  <c r="E5732" i="87" s="1"/>
  <c r="E5733" i="87" a="1"/>
  <c r="E5733" i="87" s="1"/>
  <c r="E5736" i="87" a="1"/>
  <c r="E5736" i="87" s="1"/>
  <c r="E5737" i="87" a="1"/>
  <c r="E5737" i="87" s="1"/>
  <c r="E5738" i="87" a="1"/>
  <c r="E5738" i="87" s="1"/>
  <c r="E5739" i="87" a="1"/>
  <c r="E5739" i="87" s="1"/>
  <c r="E5740" i="87" a="1"/>
  <c r="E5740" i="87" s="1"/>
  <c r="E5741" i="87" a="1"/>
  <c r="E5741" i="87" s="1"/>
  <c r="E5744" i="87" a="1"/>
  <c r="E5744" i="87" s="1"/>
  <c r="E5745" i="87" a="1"/>
  <c r="E5745" i="87" s="1"/>
  <c r="E5746" i="87" a="1"/>
  <c r="E5746" i="87" s="1"/>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E5763" i="87" a="1"/>
  <c r="E5763" i="87" s="1"/>
  <c r="E5764" i="87" a="1"/>
  <c r="E5764" i="87" s="1"/>
  <c r="E5768" i="87" a="1"/>
  <c r="E5768" i="87" s="1"/>
  <c r="E5769" i="87" a="1"/>
  <c r="E5769" i="87" s="1"/>
  <c r="E5770" i="87" a="1"/>
  <c r="E5770" i="87" s="1"/>
  <c r="E5771" i="87" a="1"/>
  <c r="E5771" i="87" s="1"/>
  <c r="E5772" i="87" a="1"/>
  <c r="E5772" i="87" s="1"/>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E5789" i="87" a="1"/>
  <c r="E5789" i="87" s="1"/>
  <c r="E5790" i="87" a="1"/>
  <c r="E5790" i="87" s="1"/>
  <c r="E5792" i="87" a="1"/>
  <c r="E5792" i="87" s="1"/>
  <c r="E5793" i="87" a="1"/>
  <c r="E5793" i="87" s="1"/>
  <c r="E5794" i="87" a="1"/>
  <c r="E5794" i="87" s="1"/>
  <c r="E5795" i="87" a="1"/>
  <c r="E5795" i="87" s="1"/>
  <c r="E5796" i="87" a="1"/>
  <c r="E5796" i="87" s="1"/>
  <c r="E5798" i="87" a="1"/>
  <c r="E5798" i="87" s="1"/>
  <c r="E5800" i="87" a="1"/>
  <c r="E5800" i="87" s="1"/>
  <c r="E5801" i="87" a="1"/>
  <c r="E5801" i="87" s="1"/>
  <c r="E5803" i="87" a="1"/>
  <c r="E5803" i="87" s="1"/>
  <c r="E5805" i="87" a="1"/>
  <c r="E5805" i="87" s="1"/>
  <c r="E5806" i="87" a="1"/>
  <c r="E5806" i="87" s="1"/>
  <c r="E5808" i="87" a="1"/>
  <c r="E5808" i="87" s="1"/>
  <c r="E5809" i="87" a="1"/>
  <c r="E5809" i="87" s="1"/>
  <c r="E5810" i="87" a="1"/>
  <c r="E5810" i="87" s="1"/>
  <c r="E5811" i="87" a="1"/>
  <c r="E5811" i="87" s="1"/>
  <c r="E5812" i="87" a="1"/>
  <c r="E5812" i="87" s="1"/>
  <c r="E5833" i="87" a="1"/>
  <c r="E5833" i="87" s="1"/>
  <c r="E5834" i="87" a="1"/>
  <c r="E5834" i="87" s="1"/>
  <c r="E5835" i="87" a="1"/>
  <c r="E5835" i="87" s="1"/>
  <c r="E5836" i="87" a="1"/>
  <c r="E5836" i="87" s="1"/>
  <c r="E5838" i="87" a="1"/>
  <c r="E5838" i="87" s="1"/>
  <c r="E5839" i="87" a="1"/>
  <c r="E5839" i="87" s="1"/>
  <c r="E5840" i="87" a="1"/>
  <c r="E5840" i="87" s="1"/>
  <c r="E5841" i="87" a="1"/>
  <c r="E5841" i="87" s="1"/>
  <c r="E5842" i="87" a="1"/>
  <c r="E5842" i="87" s="1"/>
  <c r="E5844" i="87" a="1"/>
  <c r="E5844" i="87" s="1"/>
  <c r="E5845" i="87" a="1"/>
  <c r="E5845" i="87" s="1"/>
  <c r="E5846" i="87" a="1"/>
  <c r="E5846" i="87" s="1"/>
  <c r="E5847" i="87" a="1"/>
  <c r="E5847" i="87" s="1"/>
  <c r="E5848" i="87" a="1"/>
  <c r="E5848" i="87" s="1"/>
  <c r="E5849" i="87" a="1"/>
  <c r="E5849" i="87" s="1"/>
  <c r="E5853" i="87" a="1"/>
  <c r="E5853" i="87" s="1"/>
  <c r="E5854" i="87" a="1"/>
  <c r="E5854" i="87" s="1"/>
  <c r="E5855" i="87" a="1"/>
  <c r="E5855" i="87" s="1"/>
  <c r="E5856" i="87" a="1"/>
  <c r="E5856" i="87" s="1"/>
  <c r="E5857" i="87" a="1"/>
  <c r="E5857" i="87" s="1"/>
  <c r="E5872" i="87" a="1"/>
  <c r="E5872" i="87" s="1"/>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E5946" i="87" a="1"/>
  <c r="E5946" i="87" s="1"/>
  <c r="E5947" i="87" a="1"/>
  <c r="E5947" i="87" s="1"/>
  <c r="E5948" i="87" a="1"/>
  <c r="E5948" i="87" s="1"/>
  <c r="E5949" i="87" a="1"/>
  <c r="E5949" i="87" s="1"/>
  <c r="E5951" i="87" a="1"/>
  <c r="E5951" i="87" s="1"/>
  <c r="E5952" i="87" a="1"/>
  <c r="E5952" i="87" s="1"/>
  <c r="E5953" i="87" a="1"/>
  <c r="E5953" i="87" s="1"/>
  <c r="E5954" i="87" a="1"/>
  <c r="E5954" i="87" s="1"/>
  <c r="E5955" i="87" a="1"/>
  <c r="E5955" i="87" s="1"/>
  <c r="E5956" i="87" a="1"/>
  <c r="E5956" i="87" s="1"/>
  <c r="E5957" i="87" a="1"/>
  <c r="E5957" i="87" s="1"/>
  <c r="E5959" i="87" a="1"/>
  <c r="E5959" i="87" s="1"/>
  <c r="E5961" i="87" a="1"/>
  <c r="E5961" i="87" s="1"/>
  <c r="E5962" i="87" a="1"/>
  <c r="E5962" i="87" s="1"/>
  <c r="E5963" i="87" a="1"/>
  <c r="E5963" i="87" s="1"/>
  <c r="E5964" i="87" a="1"/>
  <c r="E5964" i="87" s="1"/>
  <c r="E5965" i="87" a="1"/>
  <c r="E5965" i="87" s="1"/>
  <c r="E5971" i="87" a="1"/>
  <c r="E5971" i="87" s="1"/>
  <c r="E5973" i="87" a="1"/>
  <c r="E5973" i="87" s="1"/>
  <c r="E5974" i="87" a="1"/>
  <c r="E5974" i="87" s="1"/>
  <c r="E5977" i="87" a="1"/>
  <c r="E5977" i="87" s="1"/>
  <c r="E5978" i="87" a="1"/>
  <c r="E5978" i="87" s="1"/>
  <c r="E5979" i="87" a="1"/>
  <c r="E5979" i="87" s="1"/>
  <c r="E5980" i="87" a="1"/>
  <c r="E5980" i="87" s="1"/>
  <c r="E5981" i="87" a="1"/>
  <c r="E5981" i="87" s="1"/>
  <c r="E5992" i="87" a="1"/>
  <c r="E5992" i="87" s="1"/>
  <c r="E6028" i="87" a="1"/>
  <c r="E6028" i="87" s="1"/>
  <c r="E6127" i="87" a="1"/>
  <c r="E6127" i="87" s="1"/>
  <c r="E6155" i="87" a="1"/>
  <c r="E6155" i="87" s="1"/>
  <c r="E6156" i="87" a="1"/>
  <c r="E6156" i="87" s="1"/>
  <c r="E6157" i="87" a="1"/>
  <c r="E6157" i="87" s="1"/>
  <c r="E6158" i="87" a="1"/>
  <c r="E6158" i="87" s="1"/>
  <c r="E6159" i="87" a="1"/>
  <c r="E6159" i="87" s="1"/>
  <c r="E6160" i="87" a="1"/>
  <c r="E6160" i="87" s="1"/>
  <c r="E6183" i="87" a="1"/>
  <c r="E6183" i="87" s="1"/>
  <c r="E6184" i="87" a="1"/>
  <c r="E6184" i="87" s="1"/>
  <c r="E6185" i="87" a="1"/>
  <c r="E6185" i="87" s="1"/>
  <c r="E6392" i="87" a="1"/>
  <c r="E6392" i="87" s="1"/>
  <c r="E6393" i="87" a="1"/>
  <c r="E6393" i="87" s="1"/>
  <c r="E6394" i="87" a="1"/>
  <c r="E6394" i="87" s="1"/>
  <c r="E6395" i="87" a="1"/>
  <c r="E6395" i="87" s="1"/>
  <c r="E6416" i="87" a="1"/>
  <c r="E6416" i="87" s="1"/>
  <c r="E6417" i="87" a="1"/>
  <c r="E6417" i="87" s="1"/>
  <c r="E6420" i="87" a="1"/>
  <c r="E6420" i="87" s="1"/>
  <c r="E6421" i="87" a="1"/>
  <c r="E6421" i="87" s="1"/>
  <c r="E6422" i="87" a="1"/>
  <c r="E6422" i="87" s="1"/>
  <c r="E6423" i="87" a="1"/>
  <c r="E6423" i="87" s="1"/>
  <c r="E6424" i="87" a="1"/>
  <c r="E6424" i="87" s="1"/>
  <c r="E6425" i="87" a="1"/>
  <c r="E6425" i="87" s="1"/>
  <c r="E6428" i="87" a="1"/>
  <c r="E6428" i="87" s="1"/>
  <c r="E6429" i="87" a="1"/>
  <c r="E6429" i="87" s="1"/>
  <c r="E6430" i="87" a="1"/>
  <c r="E6430" i="87" s="1"/>
  <c r="E6431" i="87" a="1"/>
  <c r="E6431" i="87" s="1"/>
  <c r="E6432" i="87" a="1"/>
  <c r="E6432" i="87" s="1"/>
  <c r="E6433" i="87" a="1"/>
  <c r="E6433" i="87" s="1"/>
  <c r="E6434" i="87" a="1"/>
  <c r="E6434" i="87" s="1"/>
  <c r="E6435" i="87" a="1"/>
  <c r="E6435" i="87" s="1"/>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E6463" i="87" a="1"/>
  <c r="E6463" i="87" s="1"/>
  <c r="E6465" i="87" a="1"/>
  <c r="E6465" i="87" s="1"/>
  <c r="E6467" i="87" a="1"/>
  <c r="E6467" i="87" s="1"/>
  <c r="E6468" i="87" a="1"/>
  <c r="E6468" i="87" s="1"/>
  <c r="E6469" i="87" a="1"/>
  <c r="E6469" i="87" s="1"/>
  <c r="E6470" i="87" a="1"/>
  <c r="E6470" i="87" s="1"/>
  <c r="E6477" i="87" a="1"/>
  <c r="E6477" i="87" s="1"/>
  <c r="E6478" i="87" a="1"/>
  <c r="E6478" i="87" s="1"/>
  <c r="E6482" i="87" a="1"/>
  <c r="E6482" i="87" s="1"/>
  <c r="E6490" i="87" a="1"/>
  <c r="E6490" i="87" s="1"/>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E6526" i="87" a="1"/>
  <c r="E6526" i="87" s="1"/>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E6571" i="87" a="1"/>
  <c r="E6571" i="87" s="1"/>
  <c r="E6582" i="87" a="1"/>
  <c r="E6582" i="87" s="1"/>
  <c r="E6584" i="87" a="1"/>
  <c r="E6584" i="87" s="1"/>
  <c r="E6586" i="87" a="1"/>
  <c r="E6586" i="87" s="1"/>
  <c r="E6588" i="87" a="1"/>
  <c r="E6588" i="87" s="1"/>
  <c r="E6590" i="87" a="1"/>
  <c r="E6590" i="87" s="1"/>
  <c r="E6592" i="87" a="1"/>
  <c r="E6592" i="87" s="1"/>
  <c r="E6596" i="87" a="1"/>
  <c r="E6596" i="87" s="1"/>
  <c r="E6599" i="87" a="1"/>
  <c r="E6599" i="87" s="1"/>
  <c r="E6600" i="87" a="1"/>
  <c r="E6600" i="87" s="1"/>
  <c r="E6601" i="87" a="1"/>
  <c r="E6601" i="87" s="1"/>
  <c r="E6602" i="87" a="1"/>
  <c r="E6602" i="87" s="1"/>
  <c r="E6603" i="87" a="1"/>
  <c r="E6603" i="87" s="1"/>
  <c r="E6617" i="87" a="1"/>
  <c r="E6617" i="87" s="1"/>
  <c r="E6618" i="87" a="1"/>
  <c r="E6618" i="87" s="1"/>
  <c r="E6620" i="87" a="1"/>
  <c r="E6620" i="87" s="1"/>
  <c r="E6621" i="87" a="1"/>
  <c r="E6621" i="87" s="1"/>
  <c r="E6623" i="87" a="1"/>
  <c r="E6623" i="87" s="1"/>
  <c r="E6624" i="87" a="1"/>
  <c r="E6624" i="87" s="1"/>
  <c r="E6625" i="87" a="1"/>
  <c r="E6625" i="87" s="1"/>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E6704" i="87" a="1"/>
  <c r="E6704" i="87" s="1"/>
  <c r="E6731" i="87" a="1"/>
  <c r="E6731" i="87" s="1"/>
  <c r="E6740" i="87" a="1"/>
  <c r="E6740" i="87" s="1"/>
  <c r="E6741" i="87" a="1"/>
  <c r="E6741" i="87" s="1"/>
  <c r="E6771" i="87" a="1"/>
  <c r="E6771" i="87" s="1"/>
  <c r="E6801" i="87" a="1"/>
  <c r="E6801" i="87" s="1"/>
  <c r="E6821" i="87" a="1"/>
  <c r="E6821" i="87" s="1"/>
  <c r="E6830" i="87" a="1"/>
  <c r="E6830" i="87" s="1"/>
  <c r="E6831" i="87" a="1"/>
  <c r="E6831" i="87" s="1"/>
  <c r="E6851" i="87" a="1"/>
  <c r="E6851" i="87" s="1"/>
  <c r="E6860" i="87" a="1"/>
  <c r="E6860" i="87" s="1"/>
  <c r="E6861" i="87" a="1"/>
  <c r="E6861" i="87" s="1"/>
  <c r="E6881" i="87" a="1"/>
  <c r="E6881" i="87" s="1"/>
  <c r="E6890" i="87" a="1"/>
  <c r="E6890" i="87" s="1"/>
  <c r="E6891" i="87" a="1"/>
  <c r="E6891" i="87" s="1"/>
  <c r="E6913" i="87" a="1"/>
  <c r="E6913" i="87" s="1"/>
  <c r="E6914" i="87" a="1"/>
  <c r="E6914" i="87" s="1"/>
  <c r="E6962" i="87" a="1"/>
  <c r="E6962" i="87" s="1"/>
  <c r="E6963" i="87" a="1"/>
  <c r="E6963" i="87" s="1"/>
  <c r="E6964" i="87" a="1"/>
  <c r="E6964" i="87" s="1"/>
  <c r="E6965" i="87" a="1"/>
  <c r="E6965" i="87" s="1"/>
  <c r="E6966" i="87" a="1"/>
  <c r="E6966" i="87" s="1"/>
  <c r="E6967" i="87" a="1"/>
  <c r="E6967" i="87" s="1"/>
  <c r="E6968" i="87" a="1"/>
  <c r="E6968" i="87" s="1"/>
  <c r="E6986" i="87" a="1"/>
  <c r="E6986" i="87" s="1"/>
  <c r="E6989" i="87" a="1"/>
  <c r="E6989" i="87" s="1"/>
  <c r="E6990" i="87" a="1"/>
  <c r="E6990" i="87" s="1"/>
  <c r="E6991" i="87" a="1"/>
  <c r="E6991" i="87" s="1"/>
  <c r="E6999" i="87" a="1"/>
  <c r="E6999" i="87" s="1"/>
  <c r="E7000" i="87" a="1"/>
  <c r="E7000" i="87" s="1"/>
  <c r="E7639" i="87" a="1"/>
  <c r="E7639" i="87" s="1"/>
  <c r="E7819" i="87" a="1"/>
  <c r="E7819" i="87" s="1"/>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B7051" i="87" l="1"/>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Q21" i="89"/>
  <c r="Y21" i="89" s="1"/>
  <c r="H22" i="89" l="1"/>
  <c r="V21" i="89"/>
  <c r="Z21" i="89" s="1"/>
  <c r="J238" i="14"/>
  <c r="B6789" i="87"/>
  <c r="K238" i="14"/>
  <c r="K239" i="14" s="1"/>
  <c r="E238" i="14"/>
  <c r="E239" i="14" s="1"/>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B11" i="87" s="1"/>
  <c r="B6479" i="87"/>
  <c r="B4044" i="87"/>
  <c r="G309" i="30"/>
  <c r="C309" i="30"/>
  <c r="H124" i="73" s="1"/>
  <c r="B1499" i="87"/>
  <c r="H292" i="30"/>
  <c r="G129" i="73" s="1"/>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K212" i="30" s="1"/>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B1308" i="87"/>
  <c r="G214" i="30"/>
  <c r="B1183" i="87"/>
  <c r="E133" i="30"/>
  <c r="B1492" i="87"/>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B1398" i="87"/>
  <c r="B2772" i="87"/>
  <c r="H200" i="30"/>
  <c r="B148" i="87"/>
  <c r="D18" i="73"/>
  <c r="B1218" i="87"/>
  <c r="K131" i="30"/>
  <c r="B1456" i="87"/>
  <c r="K290" i="30"/>
  <c r="E104" i="30"/>
  <c r="H104" i="30"/>
  <c r="B6342" i="87"/>
  <c r="K94" i="30"/>
  <c r="B1088" i="87"/>
  <c r="C15" i="73"/>
  <c r="K267" i="30"/>
  <c r="K198" i="30"/>
  <c r="B1419" i="87"/>
  <c r="K242" i="30"/>
  <c r="B1054" i="87"/>
  <c r="K44" i="30"/>
  <c r="K172" i="30"/>
  <c r="K102" i="30"/>
  <c r="K233" i="30"/>
  <c r="K86" i="30"/>
  <c r="G80" i="73"/>
  <c r="G117" i="73" s="1"/>
  <c r="B7147" i="87" s="1"/>
  <c r="I239" i="14"/>
  <c r="B6879" i="87"/>
  <c r="J112" i="14"/>
  <c r="B1368" i="87"/>
  <c r="D276" i="30"/>
  <c r="J214" i="30"/>
  <c r="D214" i="30"/>
  <c r="K55" i="30"/>
  <c r="E6" i="87" a="1"/>
  <c r="H106" i="73" l="1"/>
  <c r="E6" i="87"/>
  <c r="L20" i="99"/>
  <c r="B6969" i="87"/>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D17" i="73" s="1"/>
  <c r="B6636" i="87"/>
  <c r="B997" i="87"/>
  <c r="B2033" i="87"/>
  <c r="F155" i="30"/>
  <c r="B1169" i="87"/>
  <c r="B1202" i="87"/>
  <c r="B1210" i="87"/>
  <c r="B1177" i="87"/>
  <c r="B6387" i="87"/>
  <c r="B1069" i="87"/>
  <c r="J117" i="30"/>
  <c r="B931" i="87"/>
  <c r="F117" i="30"/>
  <c r="D117" i="30"/>
  <c r="B1059" i="87"/>
  <c r="B1435" i="87"/>
  <c r="D292" i="30"/>
  <c r="B2734" i="87"/>
  <c r="B7063" i="87"/>
  <c r="B3262" i="87"/>
  <c r="C117" i="73"/>
  <c r="B5588" i="87"/>
  <c r="B5356" i="87"/>
  <c r="B5532" i="87"/>
  <c r="B7304" i="87"/>
  <c r="I25" i="99"/>
  <c r="L21" i="99"/>
  <c r="V22" i="89"/>
  <c r="J155" i="30"/>
  <c r="B6391" i="87" s="1"/>
  <c r="I240" i="14"/>
  <c r="E5" i="73"/>
  <c r="B2574" i="87" s="1"/>
  <c r="E240" i="14"/>
  <c r="B2034" i="87"/>
  <c r="F128" i="73"/>
  <c r="B1193" i="87"/>
  <c r="C116" i="30"/>
  <c r="C117" i="30"/>
  <c r="F25" i="89"/>
  <c r="G25" i="89" s="1"/>
  <c r="W25" i="89" s="1"/>
  <c r="I80" i="73"/>
  <c r="I13" i="97"/>
  <c r="I116" i="73"/>
  <c r="I117" i="30"/>
  <c r="I116" i="30"/>
  <c r="B815" i="87"/>
  <c r="E117" i="30"/>
  <c r="G117" i="30"/>
  <c r="G116" i="30"/>
  <c r="H116" i="30"/>
  <c r="H117" i="30"/>
  <c r="C13" i="73"/>
  <c r="D116" i="30"/>
  <c r="D155" i="30"/>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B3243" i="87"/>
  <c r="E80" i="73"/>
  <c r="E117" i="73" s="1"/>
  <c r="B7104" i="87" s="1"/>
  <c r="B3218" i="87"/>
  <c r="B3176" i="87"/>
  <c r="B3263"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B1194" i="87"/>
  <c r="D127" i="73"/>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L25" i="99" l="1"/>
  <c r="L26" i="99" s="1"/>
  <c r="B2603" i="87"/>
  <c r="H19" i="73"/>
  <c r="Z22" i="89"/>
  <c r="I96" i="73"/>
  <c r="H8" i="73"/>
  <c r="B2601" i="87" s="1"/>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B2504" i="87" s="1"/>
  <c r="K155" i="30"/>
  <c r="B1232" i="87" s="1"/>
  <c r="D129" i="73"/>
  <c r="B1178" i="87"/>
  <c r="D128" i="73"/>
  <c r="B1170" i="87"/>
  <c r="D131" i="73"/>
  <c r="B7322" i="87"/>
  <c r="B7321" i="87"/>
  <c r="B7320" i="87"/>
  <c r="B7319" i="87"/>
  <c r="C128" i="73"/>
  <c r="B7318" i="87"/>
  <c r="B7316" i="87"/>
  <c r="C125" i="73"/>
  <c r="C124" i="73"/>
  <c r="B7315" i="87"/>
  <c r="G93" i="73"/>
  <c r="I93" i="73"/>
  <c r="E93" i="73"/>
  <c r="J93" i="73"/>
  <c r="K93" i="73"/>
  <c r="D93" i="73"/>
  <c r="F93" i="73"/>
  <c r="B5890" i="87"/>
  <c r="K292" i="30"/>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B1461" i="87"/>
  <c r="E19" i="89"/>
  <c r="B2543" i="87"/>
  <c r="B1089" i="87"/>
  <c r="C16" i="73"/>
  <c r="J132" i="73"/>
  <c r="B1392" i="87"/>
  <c r="G125" i="73"/>
  <c r="B1186" i="87"/>
  <c r="D126" i="73"/>
  <c r="B4388" i="87"/>
  <c r="F12" i="89"/>
  <c r="B5986" i="87"/>
  <c r="J9" i="73"/>
  <c r="B6187" i="87"/>
  <c r="L131" i="73" l="1"/>
  <c r="L130" i="73"/>
  <c r="C19" i="89"/>
  <c r="L128" i="73"/>
  <c r="F132" i="73"/>
  <c r="L124" i="73"/>
  <c r="B7181" i="87"/>
  <c r="B7170" i="87"/>
  <c r="B7152"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D107" i="73" s="1"/>
  <c r="C16" i="89"/>
  <c r="E4" i="97"/>
  <c r="E11" i="97" s="1"/>
  <c r="H4" i="97"/>
  <c r="H30" i="97" s="1"/>
  <c r="B7150" i="87"/>
  <c r="K4" i="97"/>
  <c r="K11" i="97" s="1"/>
  <c r="I22" i="73"/>
  <c r="K293" i="30"/>
  <c r="B1462" i="87" s="1"/>
  <c r="B6616" i="87"/>
  <c r="B7068" i="87"/>
  <c r="B7179" i="87"/>
  <c r="B7168" i="87"/>
  <c r="B7107" i="87"/>
  <c r="B7198" i="87"/>
  <c r="B7089" i="87"/>
  <c r="B7128" i="87"/>
  <c r="G19" i="73"/>
  <c r="G13" i="97" s="1"/>
  <c r="B7323" i="87"/>
  <c r="C104" i="73"/>
  <c r="B1096" i="87"/>
  <c r="B7046" i="87"/>
  <c r="B7176" i="87"/>
  <c r="B111"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B3171" i="87"/>
  <c r="I81" i="73"/>
  <c r="B5989" i="87"/>
  <c r="J11" i="73"/>
  <c r="J22" i="73"/>
  <c r="G132" i="73"/>
  <c r="L125" i="73"/>
  <c r="G21" i="73" l="1"/>
  <c r="B2556" i="87"/>
  <c r="K30" i="97"/>
  <c r="H11" i="97"/>
  <c r="E30" i="97"/>
  <c r="B7240" i="87" s="1"/>
  <c r="G16" i="89"/>
  <c r="W16" i="89" s="1"/>
  <c r="B7131" i="87"/>
  <c r="B7049" i="87"/>
  <c r="B7109" i="87"/>
  <c r="B7130" i="87"/>
  <c r="B7070" i="87"/>
  <c r="B7048" i="87"/>
  <c r="B5995" i="87"/>
  <c r="B100" i="87"/>
  <c r="B6061" i="87"/>
  <c r="B7191" i="87"/>
  <c r="B7204" i="87"/>
  <c r="B7161" i="87"/>
  <c r="F13" i="97"/>
  <c r="F20" i="97" s="1"/>
  <c r="E13" i="97"/>
  <c r="E20" i="97" s="1"/>
  <c r="B7077" i="87"/>
  <c r="B7057" i="87"/>
  <c r="B7080" i="87"/>
  <c r="B7075" i="87"/>
  <c r="B7054" i="87"/>
  <c r="B4071" i="87"/>
  <c r="B4074" i="87"/>
  <c r="B7153" i="87"/>
  <c r="B47" i="87"/>
  <c r="B1333" i="87"/>
  <c r="F4" i="97"/>
  <c r="F11" i="97" s="1"/>
  <c r="B5991" i="87"/>
  <c r="B1233" i="87"/>
  <c r="B4068" i="87"/>
  <c r="B1505" i="87"/>
  <c r="B4072" i="87"/>
  <c r="B102" i="87"/>
  <c r="B1277" i="87"/>
  <c r="B7171" i="87"/>
  <c r="B6043" i="87"/>
  <c r="B125" i="87"/>
  <c r="B92" i="87"/>
  <c r="B4084" i="87"/>
  <c r="B82" i="87"/>
  <c r="B7056" i="87"/>
  <c r="B7324" i="87"/>
  <c r="B1097" i="87"/>
  <c r="I118" i="73"/>
  <c r="B7282"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K99" i="73"/>
  <c r="B7201" i="87"/>
  <c r="K32" i="97"/>
  <c r="B7294" i="87"/>
  <c r="G107" i="73"/>
  <c r="B7136" i="87"/>
  <c r="F107" i="73"/>
  <c r="B7116" i="87"/>
  <c r="E107" i="73"/>
  <c r="B7096" i="87"/>
  <c r="H36" i="97"/>
  <c r="B7271" i="87"/>
  <c r="J36" i="97"/>
  <c r="B7289" i="87"/>
  <c r="K12" i="97"/>
  <c r="B127" i="87"/>
  <c r="H12" i="97"/>
  <c r="B94" i="87"/>
  <c r="E12" i="97"/>
  <c r="B49" i="87"/>
  <c r="E34" i="9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B3267" i="87"/>
  <c r="F6" i="93"/>
  <c r="B5996" i="87"/>
  <c r="J81" i="73"/>
  <c r="E32" i="97" l="1"/>
  <c r="F30" i="97"/>
  <c r="B7249" i="87" s="1"/>
  <c r="F34" i="97"/>
  <c r="B7291" i="87"/>
  <c r="B7273" i="87"/>
  <c r="B4083" i="87"/>
  <c r="B7119" i="87"/>
  <c r="B76" i="87"/>
  <c r="B66" i="87"/>
  <c r="B51" i="87"/>
  <c r="B4082" i="87"/>
  <c r="B7098" i="87"/>
  <c r="B4081" i="87"/>
  <c r="B35" i="87"/>
  <c r="B7082" i="87"/>
  <c r="B7155" i="87"/>
  <c r="B4067" i="87"/>
  <c r="B4069" i="87"/>
  <c r="B95" i="87"/>
  <c r="B128" i="87"/>
  <c r="B7172" i="87"/>
  <c r="B4070" i="87"/>
  <c r="B2518" i="87"/>
  <c r="F81" i="73"/>
  <c r="E6" i="93" s="1"/>
  <c r="B7162" i="87"/>
  <c r="B78" i="87"/>
  <c r="B30" i="87"/>
  <c r="J33" i="97"/>
  <c r="J37" i="97" s="1"/>
  <c r="D110" i="73"/>
  <c r="B7192" i="87"/>
  <c r="B7184" i="87"/>
  <c r="B7094" i="87"/>
  <c r="J12" i="97"/>
  <c r="J21" i="97" s="1"/>
  <c r="B61" i="87"/>
  <c r="B50" i="87"/>
  <c r="B7173" i="87"/>
  <c r="B90" i="87"/>
  <c r="G81" i="73"/>
  <c r="B1630" i="87" s="1"/>
  <c r="B7264" i="87"/>
  <c r="B7141" i="87"/>
  <c r="B7262"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F32" i="97"/>
  <c r="I32" i="97"/>
  <c r="B7276" i="87"/>
  <c r="E33" i="97"/>
  <c r="B7242" i="87"/>
  <c r="H33" i="97"/>
  <c r="H37" i="97" s="1"/>
  <c r="B7269" i="87"/>
  <c r="D99" i="73"/>
  <c r="B7072" i="87"/>
  <c r="F99" i="73"/>
  <c r="B7111" i="87"/>
  <c r="K33" i="97"/>
  <c r="B7296" i="87"/>
  <c r="E110" i="73"/>
  <c r="G109" i="73"/>
  <c r="E109" i="73"/>
  <c r="F109" i="73"/>
  <c r="E36" i="97"/>
  <c r="B7244" i="87"/>
  <c r="F36" i="97"/>
  <c r="B7253"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B7288" i="87" l="1"/>
  <c r="B1616" i="87"/>
  <c r="B6056" i="87"/>
  <c r="B7121" i="87"/>
  <c r="B7255" i="87"/>
  <c r="B7100" i="87"/>
  <c r="B45" i="87"/>
  <c r="B7196" i="87"/>
  <c r="C37" i="76"/>
  <c r="F37" i="76" s="1"/>
  <c r="B106" i="87"/>
  <c r="B65" i="87"/>
  <c r="B7292" i="87"/>
  <c r="B7083" i="87"/>
  <c r="F118" i="73"/>
  <c r="B7166" i="87"/>
  <c r="D118" i="73"/>
  <c r="E118" i="73"/>
  <c r="C42" i="76"/>
  <c r="F42" i="76" s="1"/>
  <c r="B7274" i="87"/>
  <c r="B7101" i="87"/>
  <c r="B7297"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F33" i="97"/>
  <c r="B7251" i="87"/>
  <c r="B1602" i="87"/>
  <c r="D36" i="97"/>
  <c r="B7235" i="87"/>
  <c r="E37" i="97"/>
  <c r="B7246" i="87"/>
  <c r="F21" i="97"/>
  <c r="B6062" i="87"/>
  <c r="D12" i="97"/>
  <c r="B33" i="87"/>
  <c r="G12" i="97"/>
  <c r="B80" i="87"/>
  <c r="B60" i="87"/>
  <c r="G22" i="89"/>
  <c r="G27" i="89" s="1"/>
  <c r="W27" i="89" s="1"/>
  <c r="D6" i="93"/>
  <c r="B1588" i="87"/>
  <c r="G5" i="93"/>
  <c r="H27" i="89"/>
  <c r="M7" i="89" s="1"/>
  <c r="B1574" i="87"/>
  <c r="C6" i="93"/>
  <c r="B7237" i="87" l="1"/>
  <c r="B81" i="87"/>
  <c r="B7247" i="87"/>
  <c r="B7252" i="87"/>
  <c r="B7087" i="87"/>
  <c r="B34" i="87"/>
  <c r="B7105" i="87"/>
  <c r="B7126" i="87"/>
  <c r="B7148" i="87"/>
  <c r="B17" i="87"/>
  <c r="B7066" i="87"/>
  <c r="F40" i="76"/>
  <c r="G21" i="97"/>
  <c r="B112" i="87"/>
  <c r="C41" i="76"/>
  <c r="F41" i="76" s="1"/>
  <c r="B77" i="87"/>
  <c r="C38" i="76"/>
  <c r="F38" i="76" s="1"/>
  <c r="C21" i="97"/>
  <c r="F37" i="97"/>
  <c r="I37" i="97"/>
  <c r="B7279" i="87"/>
  <c r="G33" i="97"/>
  <c r="B7260" i="87"/>
  <c r="D33" i="97"/>
  <c r="B7233" i="87"/>
  <c r="D21" i="97"/>
  <c r="G6" i="93"/>
  <c r="W22" i="89"/>
  <c r="C97" i="73"/>
  <c r="C101" i="73"/>
  <c r="L27" i="89"/>
  <c r="X27" i="89" s="1"/>
  <c r="Q7" i="89"/>
  <c r="M27" i="89"/>
  <c r="R7" i="89" s="1"/>
  <c r="C6" i="76" l="1"/>
  <c r="C7" i="76" s="1"/>
  <c r="D7" i="93"/>
  <c r="B7256" i="87"/>
  <c r="B7234" i="87"/>
  <c r="C39" i="76"/>
  <c r="F39" i="76" s="1"/>
  <c r="B7283" i="87"/>
  <c r="C35" i="76"/>
  <c r="B91" i="87"/>
  <c r="B46" i="87"/>
  <c r="C36" i="76"/>
  <c r="F36" i="76" s="1"/>
  <c r="B29" i="87"/>
  <c r="D37" i="97"/>
  <c r="C32" i="97"/>
  <c r="B7050" i="87"/>
  <c r="G37" i="97"/>
  <c r="B7261" i="87"/>
  <c r="C107" i="73"/>
  <c r="B7053" i="87"/>
  <c r="C99" i="73"/>
  <c r="R27" i="89"/>
  <c r="V7" i="89"/>
  <c r="Q27" i="89"/>
  <c r="Y27" i="89" s="1"/>
  <c r="Y7" i="89"/>
  <c r="D8" i="93" l="1"/>
  <c r="B17" i="70" s="1"/>
  <c r="Q18" i="70"/>
  <c r="D10" i="93"/>
  <c r="D9" i="93"/>
  <c r="D6" i="87"/>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K22" i="73"/>
  <c r="K21" i="73"/>
  <c r="B4088" i="87" l="1"/>
  <c r="B129" i="87"/>
  <c r="B7208" i="87"/>
  <c r="K81" i="73"/>
  <c r="B3535" i="87" s="1"/>
  <c r="K109" i="73"/>
  <c r="K110" i="73"/>
  <c r="K20" i="97"/>
  <c r="K34" i="97"/>
  <c r="B3520" i="87"/>
  <c r="K118" i="73" l="1"/>
  <c r="B7215" i="87" s="1"/>
  <c r="B7210" i="87"/>
  <c r="B7211" i="87"/>
  <c r="K36" i="97"/>
  <c r="B7298" i="87"/>
  <c r="K21" i="97"/>
  <c r="B136" i="87"/>
  <c r="C43" i="76" l="1"/>
  <c r="K37" i="97"/>
  <c r="B7300" i="87"/>
  <c r="B137" i="87"/>
  <c r="B6983" i="87"/>
  <c r="F43" i="76" l="1"/>
  <c r="F53" i="76" s="1"/>
  <c r="B7301" i="87"/>
  <c r="E7731" i="87" a="1"/>
  <c r="E5563" i="87" a="1"/>
  <c r="E7102" i="87" a="1"/>
  <c r="E789" i="87" a="1"/>
  <c r="E5765" i="87" a="1"/>
  <c r="E7851" i="87" a="1"/>
  <c r="E6039" i="87" a="1"/>
  <c r="E7404" i="87" a="1"/>
  <c r="E2898" i="87" a="1"/>
  <c r="E5083" i="87" a="1"/>
  <c r="E4390" i="87" a="1"/>
  <c r="E2549" i="87" a="1"/>
  <c r="E7017" i="87" a="1"/>
  <c r="E1260" i="87" a="1"/>
  <c r="E74" i="87" a="1"/>
  <c r="E7008" i="87" a="1"/>
  <c r="E3262" i="87" a="1"/>
  <c r="E3568" i="87" a="1"/>
  <c r="E7401" i="87" a="1"/>
  <c r="E7530" i="87" a="1"/>
  <c r="E2920" i="87" a="1"/>
  <c r="E7498" i="87" a="1"/>
  <c r="E1376" i="87" a="1"/>
  <c r="E7735" i="87" a="1"/>
  <c r="E7733" i="87" a="1"/>
  <c r="E7668" i="87" a="1"/>
  <c r="E2515" i="87" a="1"/>
  <c r="E914" i="87" a="1"/>
  <c r="E2774" i="87" a="1"/>
  <c r="E3317" i="87" a="1"/>
  <c r="E7785" i="87" a="1"/>
  <c r="E4715" i="87" a="1"/>
  <c r="E6745" i="87" a="1"/>
  <c r="E6322" i="87" a="1"/>
  <c r="E672" i="87" a="1"/>
  <c r="E3002" i="87" a="1"/>
  <c r="E6384" i="87" a="1"/>
  <c r="E5675" i="87" a="1"/>
  <c r="E7617" i="87" a="1"/>
  <c r="E2578" i="87" a="1"/>
  <c r="E6298" i="87" a="1"/>
  <c r="E840" i="87" a="1"/>
  <c r="E1393" i="87" a="1"/>
  <c r="E731" i="87" a="1"/>
  <c r="E1326" i="87" a="1"/>
  <c r="E5001" i="87" a="1"/>
  <c r="E7201" i="87" a="1"/>
  <c r="E7253" i="87" a="1"/>
  <c r="E811" i="87" a="1"/>
  <c r="E5683" i="87" a="1"/>
  <c r="E5804" i="87" a="1"/>
  <c r="E7837" i="87" a="1"/>
  <c r="E7414" i="87" a="1"/>
  <c r="E159" i="87" a="1"/>
  <c r="E7734" i="87" a="1"/>
  <c r="E7712" i="87" a="1"/>
  <c r="E5254" i="87" a="1"/>
  <c r="E4829" i="87" a="1"/>
  <c r="E1297" i="87" a="1"/>
  <c r="E4059" i="87" a="1"/>
  <c r="E7695" i="87" a="1"/>
  <c r="E5510" i="87" a="1"/>
  <c r="E5518" i="87" a="1"/>
  <c r="E6275" i="87" a="1"/>
  <c r="E6020" i="87" a="1"/>
  <c r="E7320" i="87" a="1"/>
  <c r="E5140" i="87" a="1"/>
  <c r="E1308" i="87" a="1"/>
  <c r="E5047" i="87" a="1"/>
  <c r="E3434" i="87" a="1"/>
  <c r="E6337" i="87" a="1"/>
  <c r="E6044" i="87" a="1"/>
  <c r="E7546" i="87" a="1"/>
  <c r="E2940" i="87" a="1"/>
  <c r="E785" i="87" a="1"/>
  <c r="E3522" i="87" a="1"/>
  <c r="E6609" i="87" a="1"/>
  <c r="E1602" i="87" a="1"/>
  <c r="E1055" i="87" a="1"/>
  <c r="E5707" i="87" a="1"/>
  <c r="E1630" i="87" a="1"/>
  <c r="E6619" i="87" a="1"/>
  <c r="E6219" i="87" a="1"/>
  <c r="E6915" i="87" a="1"/>
  <c r="E6260" i="87" a="1"/>
  <c r="E5709" i="87" a="1"/>
  <c r="E5609" i="87" a="1"/>
  <c r="E7828" i="87" a="1"/>
  <c r="E5069" i="87" a="1"/>
  <c r="E7095" i="87" a="1"/>
  <c r="E6196" i="87" a="1"/>
  <c r="E779" i="87" a="1"/>
  <c r="E5256" i="87" a="1"/>
  <c r="E5408" i="87" a="1"/>
  <c r="E6278" i="87" a="1"/>
  <c r="E7859" i="87" a="1"/>
  <c r="E7573" i="87" a="1"/>
  <c r="E6409" i="87" a="1"/>
  <c r="E7144" i="87" a="1"/>
  <c r="E7790" i="87" a="1"/>
  <c r="E6201" i="87" a="1"/>
  <c r="E7020" i="87" a="1"/>
  <c r="E7394" i="87" a="1"/>
  <c r="E6970" i="87" a="1"/>
  <c r="E3428" i="87" a="1"/>
  <c r="E5664" i="87" a="1"/>
  <c r="E5313" i="87" a="1"/>
  <c r="E6521" i="87" a="1"/>
  <c r="E968" i="87" a="1"/>
  <c r="E680" i="87" a="1"/>
  <c r="E157" i="87" a="1"/>
  <c r="E7129" i="87" a="1"/>
  <c r="E1352" i="87" a="1"/>
  <c r="E6285" i="87" a="1"/>
  <c r="E7519" i="87" a="1"/>
  <c r="E7808" i="87" a="1"/>
  <c r="E6611" i="87" a="1"/>
  <c r="E6301" i="87" a="1"/>
  <c r="E2504" i="87" a="1"/>
  <c r="E693" i="87" a="1"/>
  <c r="E6480" i="87" a="1"/>
  <c r="E7423" i="87" a="1"/>
  <c r="E6520" i="87" a="1"/>
  <c r="E903" i="87" a="1"/>
  <c r="E4027" i="87" a="1"/>
  <c r="E7297" i="87" a="1"/>
  <c r="E1328" i="87" a="1"/>
  <c r="E6019" i="87" a="1"/>
  <c r="E4341" i="87" a="1"/>
  <c r="E1252" i="87" a="1"/>
  <c r="E7767" i="87" a="1"/>
  <c r="E7485" i="87" a="1"/>
  <c r="E6258" i="87" a="1"/>
  <c r="E2666" i="87" a="1"/>
  <c r="E5865" i="87" a="1"/>
  <c r="E52" i="87" a="1"/>
  <c r="E3476" i="87" a="1"/>
  <c r="E900" i="87" a="1"/>
  <c r="E929" i="87" a="1"/>
  <c r="E7676" i="87" a="1"/>
  <c r="E893" i="87" a="1"/>
  <c r="E4286" i="87" a="1"/>
  <c r="E7518" i="87" a="1"/>
  <c r="E6957" i="87" a="1"/>
  <c r="E7240" i="87" a="1"/>
  <c r="E1448" i="87" a="1"/>
  <c r="E917" i="87" a="1"/>
  <c r="E7755" i="87" a="1"/>
  <c r="E7180" i="87" a="1"/>
  <c r="E5944" i="87" a="1"/>
  <c r="E5065" i="87" a="1"/>
  <c r="E7752" i="87" a="1"/>
  <c r="E2543" i="87" a="1"/>
  <c r="E6411" i="87" a="1"/>
  <c r="E960" i="87" a="1"/>
  <c r="E5445" i="87" a="1"/>
  <c r="E6941" i="87" a="1"/>
  <c r="E2542" i="87" a="1"/>
  <c r="E4392" i="87" a="1"/>
  <c r="E6574" i="87" a="1"/>
  <c r="E1417" i="87" a="1"/>
  <c r="E6347" i="87" a="1"/>
  <c r="E4147" i="87" a="1"/>
  <c r="E745" i="87" a="1"/>
  <c r="E7492" i="87" a="1"/>
  <c r="E4024" i="87" a="1"/>
  <c r="E137" i="87" a="1"/>
  <c r="E1296" i="87" a="1"/>
  <c r="E7688" i="87" a="1"/>
  <c r="E916" i="87" a="1"/>
  <c r="E6971" i="87" a="1"/>
  <c r="E7665" i="87" a="1"/>
  <c r="E7505" i="87" a="1"/>
  <c r="E6978" i="87" a="1"/>
  <c r="E7365" i="87" a="1"/>
  <c r="E1444" i="87" a="1"/>
  <c r="E1" i="87" a="1"/>
  <c r="E6982" i="87" a="1"/>
  <c r="E7183" i="87" a="1"/>
  <c r="E7035" i="87" a="1"/>
  <c r="E6232" i="87" a="1"/>
  <c r="E6310" i="87" a="1"/>
  <c r="E6080" i="87" a="1"/>
  <c r="E7369" i="87" a="1"/>
  <c r="E7645" i="87" a="1"/>
  <c r="E7829" i="87" a="1"/>
  <c r="E7538" i="87" a="1"/>
  <c r="E7361" i="87" a="1"/>
  <c r="E3265" i="87" a="1"/>
  <c r="E7787" i="87" a="1"/>
  <c r="E7272" i="87" a="1"/>
  <c r="E5996" i="87" a="1"/>
  <c r="E6942" i="87" a="1"/>
  <c r="E6391" i="87" a="1"/>
  <c r="E1433" i="87" a="1"/>
  <c r="E2704" i="87" a="1"/>
  <c r="E7104" i="87" a="1"/>
  <c r="E7084" i="87" a="1"/>
  <c r="E1487" i="87" a="1"/>
  <c r="E4755" i="87" a="1"/>
  <c r="E5813" i="87" a="1"/>
  <c r="E2786" i="87" a="1"/>
  <c r="E2517" i="87" a="1"/>
  <c r="E674" i="87" a="1"/>
  <c r="E4057" i="87" a="1"/>
  <c r="E7489" i="87" a="1"/>
  <c r="E4072" i="87" a="1"/>
  <c r="E5056" i="87" a="1"/>
  <c r="E800" i="87" a="1"/>
  <c r="E747" i="87" a="1"/>
  <c r="E153" i="87" a="1"/>
  <c r="E1490" i="87" a="1"/>
  <c r="E3334" i="87" a="1"/>
  <c r="E7140" i="87" a="1"/>
  <c r="E6007" i="87" a="1"/>
  <c r="E7167" i="87" a="1"/>
  <c r="E4136" i="87" a="1"/>
  <c r="E835" i="87" a="1"/>
  <c r="E7776" i="87" a="1"/>
  <c r="E4289" i="87" a="1"/>
  <c r="E2037" i="87" a="1"/>
  <c r="E2749" i="87" a="1"/>
  <c r="E5335" i="87" a="1"/>
  <c r="E6329" i="87" a="1"/>
  <c r="E7761" i="87" a="1"/>
  <c r="E6303" i="87" a="1"/>
  <c r="E1561" i="87" a="1"/>
  <c r="E3618" i="87" a="1"/>
  <c r="E6949" i="87" a="1"/>
  <c r="E6360" i="87" a="1"/>
  <c r="E6340" i="87" a="1"/>
  <c r="E7476" i="87" a="1"/>
  <c r="E267" i="87" a="1"/>
  <c r="E7056" i="87" a="1"/>
  <c r="E4300" i="87" a="1"/>
  <c r="E5602" i="87" a="1"/>
  <c r="E7136" i="87" a="1"/>
  <c r="E6022" i="87" a="1"/>
  <c r="E5508" i="87" a="1"/>
  <c r="E7057" i="87" a="1"/>
  <c r="E6167" i="87" a="1"/>
  <c r="E7065" i="87" a="1"/>
  <c r="E7484" i="87" a="1"/>
  <c r="E1428" i="87" a="1"/>
  <c r="E733" i="87" a="1"/>
  <c r="E4083" i="87" a="1"/>
  <c r="E5512" i="87" a="1"/>
  <c r="E563" i="87" a="1"/>
  <c r="E7781" i="87" a="1"/>
  <c r="E7242" i="87" a="1"/>
  <c r="E2034" i="87" a="1"/>
  <c r="E6058" i="87" a="1"/>
  <c r="E6487" i="87" a="1"/>
  <c r="E5734" i="87" a="1"/>
  <c r="E808" i="87" a="1"/>
  <c r="E5369" i="87" a="1"/>
  <c r="E1074" i="87" a="1"/>
  <c r="E5414" i="87" a="1"/>
  <c r="E719" i="87" a="1"/>
  <c r="E6336" i="87" a="1"/>
  <c r="E6240" i="87" a="1"/>
  <c r="E2788" i="87" a="1"/>
  <c r="E3350" i="87" a="1"/>
  <c r="E7408" i="87" a="1"/>
  <c r="E3590" i="87" a="1"/>
  <c r="E7098" i="87" a="1"/>
  <c r="E6398" i="87" a="1"/>
  <c r="E7777" i="87" a="1"/>
  <c r="E1455" i="87" a="1"/>
  <c r="E4760" i="87" a="1"/>
  <c r="E4109" i="87" a="1"/>
  <c r="E755" i="87" a="1"/>
  <c r="E7702" i="87" a="1"/>
  <c r="E146" i="87" a="1"/>
  <c r="E7043" i="87" a="1"/>
  <c r="E4259" i="87" a="1"/>
  <c r="E1170" i="87" a="1"/>
  <c r="E4797" i="87" a="1"/>
  <c r="E7062" i="87" a="1"/>
  <c r="E125" i="87" a="1"/>
  <c r="E6486" i="87" a="1"/>
  <c r="E5045" i="87" a="1"/>
  <c r="E3585" i="87" a="1"/>
  <c r="E59" i="87" a="1"/>
  <c r="E5105" i="87" a="1"/>
  <c r="E5456" i="87" a="1"/>
  <c r="E1370" i="87" a="1"/>
  <c r="E7841" i="87" a="1"/>
  <c r="E1351" i="87" a="1"/>
  <c r="E6242" i="87" a="1"/>
  <c r="E7848" i="87" a="1"/>
  <c r="E5999" i="87" a="1"/>
  <c r="E1079" i="87" a="1"/>
  <c r="E721" i="87" a="1"/>
  <c r="E6330" i="87" a="1"/>
  <c r="E725" i="87" a="1"/>
  <c r="E6118" i="87" a="1"/>
  <c r="E7261" i="87" a="1"/>
  <c r="E766" i="87" a="1"/>
  <c r="E4339" i="87" a="1"/>
  <c r="E7342" i="87" a="1"/>
  <c r="E596" i="87" a="1"/>
  <c r="E4831" i="87" a="1"/>
  <c r="E7637" i="87" a="1"/>
  <c r="E5071" i="87" a="1"/>
  <c r="E6079" i="87" a="1"/>
  <c r="E7867" i="87" a="1"/>
  <c r="E7444" i="87" a="1"/>
  <c r="E7427" i="87" a="1"/>
  <c r="E6918" i="87" a="1"/>
  <c r="E838" i="87" a="1"/>
  <c r="E1503" i="87" a="1"/>
  <c r="E2953" i="87" a="1"/>
  <c r="E6973" i="87" a="1"/>
  <c r="E7292" i="87" a="1"/>
  <c r="E3617" i="87" a="1"/>
  <c r="E7569" i="87" a="1"/>
  <c r="E5131" i="87" a="1"/>
  <c r="E7533" i="87" a="1"/>
  <c r="E6283" i="87" a="1"/>
  <c r="E7074" i="87" a="1"/>
  <c r="E6951" i="87" a="1"/>
  <c r="E150" i="87" a="1"/>
  <c r="E5714" i="87" a="1"/>
  <c r="E7186" i="87" a="1"/>
  <c r="E5743" i="87" a="1"/>
  <c r="E5820" i="87" a="1"/>
  <c r="E904" i="87" a="1"/>
  <c r="E6759" i="87" a="1"/>
  <c r="E7231" i="87" a="1"/>
  <c r="E5862" i="87" a="1"/>
  <c r="E7283" i="87" a="1"/>
  <c r="E7359" i="87" a="1"/>
  <c r="E2752" i="87" a="1"/>
  <c r="E2762" i="87" a="1"/>
  <c r="E6037" i="87" a="1"/>
  <c r="E7615" i="87" a="1"/>
  <c r="E1504" i="87" a="1"/>
  <c r="E1574" i="87" a="1"/>
  <c r="E7110" i="87" a="1"/>
  <c r="E692" i="87" a="1"/>
  <c r="E7257" i="87" a="1"/>
  <c r="E5177" i="87" a="1"/>
  <c r="E7766" i="87" a="1"/>
  <c r="E4272" i="87" a="1"/>
  <c r="E3597" i="87" a="1"/>
  <c r="E7079" i="87" a="1"/>
  <c r="E6339" i="87" a="1"/>
  <c r="E1224" i="87" a="1"/>
  <c r="E1374" i="87" a="1"/>
  <c r="E4863" i="87" a="1"/>
  <c r="E4288" i="87" a="1"/>
  <c r="E7328" i="87" a="1"/>
  <c r="E7586" i="87" a="1"/>
  <c r="E6213" i="87" a="1"/>
  <c r="E5044" i="87" a="1"/>
  <c r="E952" i="87" a="1"/>
  <c r="E1071" i="87" a="1"/>
  <c r="E7352" i="87" a="1"/>
  <c r="E3531" i="87" a="1"/>
  <c r="E1373" i="87" a="1"/>
  <c r="E895" i="87" a="1"/>
  <c r="E3573" i="87" a="1"/>
  <c r="E7563" i="87" a="1"/>
  <c r="E64" i="87" a="1"/>
  <c r="E2575" i="87" a="1"/>
  <c r="E5671" i="87" a="1"/>
  <c r="E1631" i="87" a="1"/>
  <c r="E6946" i="87" a="1"/>
  <c r="E1070" i="87" a="1"/>
  <c r="E1452" i="87" a="1"/>
  <c r="E4258" i="87" a="1"/>
  <c r="E5817" i="87" a="1"/>
  <c r="E6090" i="87" a="1"/>
  <c r="E7250" i="87" a="1"/>
  <c r="E5837" i="87" a="1"/>
  <c r="E848" i="87" a="1"/>
  <c r="E3175" i="87" a="1"/>
  <c r="E7288" i="87" a="1"/>
  <c r="E5599" i="87" a="1"/>
  <c r="E7449" i="87" a="1"/>
  <c r="E6164" i="87" a="1"/>
  <c r="E7237" i="87" a="1"/>
  <c r="E22" i="87" a="1"/>
  <c r="E7161" i="87" a="1"/>
  <c r="E5276" i="87" a="1"/>
  <c r="E7663" i="87" a="1"/>
  <c r="E863" i="87" a="1"/>
  <c r="E7254" i="87" a="1"/>
  <c r="E107" i="87" a="1"/>
  <c r="E1080" i="87" a="1"/>
  <c r="E3526" i="87" a="1"/>
  <c r="E57" i="87" a="1"/>
  <c r="E2740" i="87" a="1"/>
  <c r="E697" i="87" a="1"/>
  <c r="E1288" i="87" a="1"/>
  <c r="E5019" i="87" a="1"/>
  <c r="E5442" i="87" a="1"/>
  <c r="E7303" i="87" a="1"/>
  <c r="E1313" i="87" a="1"/>
  <c r="E4068" i="87" a="1"/>
  <c r="E1290" i="87" a="1"/>
  <c r="E5533" i="87" a="1"/>
  <c r="E5009" i="87" a="1"/>
  <c r="E7512" i="87" a="1"/>
  <c r="E6525" i="87" a="1"/>
  <c r="E7674" i="87" a="1"/>
  <c r="E3349" i="87" a="1"/>
  <c r="E1468" i="87" a="1"/>
  <c r="E7625" i="87" a="1"/>
  <c r="E4826" i="87" a="1"/>
  <c r="E5531" i="87" a="1"/>
  <c r="E850" i="87" a="1"/>
  <c r="E7233" i="87" a="1"/>
  <c r="E6338" i="87" a="1"/>
  <c r="E5543" i="87" a="1"/>
  <c r="E4278" i="87" a="1"/>
  <c r="E6379" i="87" a="1"/>
  <c r="E4134" i="87" a="1"/>
  <c r="E7286" i="87" a="1"/>
  <c r="E7006" i="87" a="1"/>
  <c r="E2790" i="87" a="1"/>
  <c r="E7311" i="87" a="1"/>
  <c r="E7122" i="87" a="1"/>
  <c r="E6054" i="87" a="1"/>
  <c r="E830" i="87" a="1"/>
  <c r="E6073" i="87" a="1"/>
  <c r="E6585" i="87" a="1"/>
  <c r="E6065" i="87" a="1"/>
  <c r="E6789" i="87" a="1"/>
  <c r="E1093" i="87" a="1"/>
  <c r="E3533" i="87" a="1"/>
  <c r="E7504" i="87" a="1"/>
  <c r="E1390" i="87" a="1"/>
  <c r="E953" i="87" a="1"/>
  <c r="E7477" i="87" a="1"/>
  <c r="E5672" i="87" a="1"/>
  <c r="E852" i="87" a="1"/>
  <c r="E6994" i="87" a="1"/>
  <c r="E158" i="87" a="1"/>
  <c r="E7549" i="87" a="1"/>
  <c r="E6938" i="87" a="1"/>
  <c r="E753" i="87" a="1"/>
  <c r="E727" i="87" a="1"/>
  <c r="E7193" i="87" a="1"/>
  <c r="E750" i="87" a="1"/>
  <c r="E5791" i="87" a="1"/>
  <c r="E61" i="87" a="1"/>
  <c r="E7720" i="87" a="1"/>
  <c r="E6410" i="87" a="1"/>
  <c r="E7058" i="87" a="1"/>
  <c r="E7179" i="87" a="1"/>
  <c r="E6985" i="87" a="1"/>
  <c r="E80" i="87" a="1"/>
  <c r="E6231" i="87" a="1"/>
  <c r="E2750" i="87" a="1"/>
  <c r="E5339" i="87" a="1"/>
  <c r="E1603" i="87" a="1"/>
  <c r="E7100" i="87" a="1"/>
  <c r="E7626" i="87" a="1"/>
  <c r="E7032" i="87" a="1"/>
  <c r="E7817" i="87" a="1"/>
  <c r="E7209" i="87" a="1"/>
  <c r="E3028" i="87" a="1"/>
  <c r="E7048" i="87" a="1"/>
  <c r="E5076" i="87" a="1"/>
  <c r="E7579" i="87" a="1"/>
  <c r="E3667" i="87" a="1"/>
  <c r="E4738" i="87" a="1"/>
  <c r="E1075" i="87" a="1"/>
  <c r="E1396" i="87" a="1"/>
  <c r="E5692" i="87" a="1"/>
  <c r="E1053" i="87" a="1"/>
  <c r="E7213" i="87" a="1"/>
  <c r="E5989" i="87" a="1"/>
  <c r="E1180" i="87" a="1"/>
  <c r="E6684" i="87" a="1"/>
  <c r="E7351" i="87" a="1"/>
  <c r="E7632" i="87" a="1"/>
  <c r="E1333" i="87" a="1"/>
  <c r="E7527" i="87" a="1"/>
  <c r="E7753" i="87" a="1"/>
  <c r="E5375" i="87" a="1"/>
  <c r="E4354" i="87" a="1"/>
  <c r="E6569" i="87" a="1"/>
  <c r="E6356" i="87" a="1"/>
  <c r="E7137" i="87" a="1"/>
  <c r="E6992" i="87" a="1"/>
  <c r="E2919" i="87" a="1"/>
  <c r="E5046" i="87" a="1"/>
  <c r="E4319" i="87" a="1"/>
  <c r="E7371" i="87" a="1"/>
  <c r="E6266" i="87" a="1"/>
  <c r="E7138" i="87" a="1"/>
  <c r="E6645" i="87" a="1"/>
  <c r="E3263" i="87" a="1"/>
  <c r="E7108" i="87" a="1"/>
  <c r="E3490" i="87" a="1"/>
  <c r="E7367" i="87" a="1"/>
  <c r="E89" i="87" a="1"/>
  <c r="E6378" i="87" a="1"/>
  <c r="E7460" i="87" a="1"/>
  <c r="E46" i="87" a="1"/>
  <c r="E7194" i="87" a="1"/>
  <c r="E7621" i="87" a="1"/>
  <c r="E7374" i="87" a="1"/>
  <c r="E7570" i="87" a="1"/>
  <c r="E7811" i="87" a="1"/>
  <c r="E5028" i="87" a="1"/>
  <c r="E5034" i="87" a="1"/>
  <c r="E5199" i="87" a="1"/>
  <c r="E6315" i="87" a="1"/>
  <c r="E7290" i="87" a="1"/>
  <c r="E6210" i="87" a="1"/>
  <c r="E7684" i="87" a="1"/>
  <c r="E6527" i="87" a="1"/>
  <c r="E3311" i="87" a="1"/>
  <c r="E1394" i="87" a="1"/>
  <c r="E6253" i="87" a="1"/>
  <c r="E7434" i="87" a="1"/>
  <c r="E1268" i="87" a="1"/>
  <c r="E2500" i="87" a="1"/>
  <c r="E7803" i="87" a="1"/>
  <c r="E7154" i="87" a="1"/>
  <c r="E4282" i="87" a="1"/>
  <c r="E2736" i="87" a="1"/>
  <c r="E2538" i="87" a="1"/>
  <c r="E3565" i="87" a="1"/>
  <c r="E1484" i="87" a="1"/>
  <c r="E7332" i="87" a="1"/>
  <c r="E7118" i="87" a="1"/>
  <c r="E2746" i="87" a="1"/>
  <c r="E3620" i="87" a="1"/>
  <c r="E7847" i="87" a="1"/>
  <c r="E7756" i="87" a="1"/>
  <c r="E7265" i="87" a="1"/>
  <c r="E7145" i="87" a="1"/>
  <c r="E6665" i="87" a="1"/>
  <c r="E5036" i="87" a="1"/>
  <c r="E1491" i="87" a="1"/>
  <c r="E3575" i="87" a="1"/>
  <c r="E5536" i="87" a="1"/>
  <c r="E3369" i="87" a="1"/>
  <c r="E7407" i="87" a="1"/>
  <c r="E4100" i="87" a="1"/>
  <c r="E6108" i="87" a="1"/>
  <c r="E1219" i="87" a="1"/>
  <c r="E1418" i="87" a="1"/>
  <c r="E1485" i="87" a="1"/>
  <c r="E3202" i="87" a="1"/>
  <c r="E6153" i="87" a="1"/>
  <c r="E670" i="87" a="1"/>
  <c r="E7198" i="87" a="1"/>
  <c r="E4890" i="87" a="1"/>
  <c r="E7814" i="87" a="1"/>
  <c r="E3437" i="87" a="1"/>
  <c r="E103" i="87" a="1"/>
  <c r="E7744" i="87" a="1"/>
  <c r="E2506" i="87" a="1"/>
  <c r="E1357" i="87" a="1"/>
  <c r="E6001" i="87" a="1"/>
  <c r="E6088" i="87" a="1"/>
  <c r="E6055" i="87" a="1"/>
  <c r="E1329" i="87" a="1"/>
  <c r="E3586" i="87" a="1"/>
  <c r="E7564" i="87" a="1"/>
  <c r="E7622" i="87" a="1"/>
  <c r="E7673" i="87" a="1"/>
  <c r="E2764" i="87" a="1"/>
  <c r="E2516" i="87" a="1"/>
  <c r="E1375" i="87" a="1"/>
  <c r="E4360" i="87" a="1"/>
  <c r="E1220" i="87" a="1"/>
  <c r="E5478" i="87" a="1"/>
  <c r="E6225" i="87" a="1"/>
  <c r="E5023" i="87" a="1"/>
  <c r="E1060" i="87" a="1"/>
  <c r="E5529" i="87" a="1"/>
  <c r="E4159" i="87" a="1"/>
  <c r="E3199" i="87" a="1"/>
  <c r="E7101" i="87" a="1"/>
  <c r="E3004" i="87" a="1"/>
  <c r="E6974" i="87" a="1"/>
  <c r="E6302" i="87" a="1"/>
  <c r="E2904" i="87" a="1"/>
  <c r="E4281" i="87" a="1"/>
  <c r="E7034" i="87" a="1"/>
  <c r="E6269" i="87" a="1"/>
  <c r="E5931" i="87" a="1"/>
  <c r="E7211" i="87" a="1"/>
  <c r="E3570" i="87" a="1"/>
  <c r="E148" i="87" a="1"/>
  <c r="E6208" i="87" a="1"/>
  <c r="E135" i="87" a="1"/>
  <c r="E689" i="87" a="1"/>
  <c r="E5049" i="87" a="1"/>
  <c r="E7284" i="87" a="1"/>
  <c r="E2539" i="87" a="1"/>
  <c r="E6894" i="87" a="1"/>
  <c r="E2956" i="87" a="1"/>
  <c r="E7353" i="87" a="1"/>
  <c r="E2768" i="87" a="1"/>
  <c r="E6944" i="87" a="1"/>
  <c r="E7131" i="87" a="1"/>
  <c r="E6128" i="87" a="1"/>
  <c r="E3601" i="87" a="1"/>
  <c r="E7813" i="87" a="1"/>
  <c r="E7114" i="87" a="1"/>
  <c r="E6937" i="87" a="1"/>
  <c r="E5561" i="87" a="1"/>
  <c r="E5067" i="87" a="1"/>
  <c r="E6346" i="87" a="1"/>
  <c r="E5517" i="87" a="1"/>
  <c r="E7349" i="87" a="1"/>
  <c r="E7658" i="87" a="1"/>
  <c r="E7543" i="87" a="1"/>
  <c r="E1426" i="87" a="1"/>
  <c r="E6051" i="87" a="1"/>
  <c r="E3173" i="87" a="1"/>
  <c r="E7822" i="87" a="1"/>
  <c r="E7515" i="87" a="1"/>
  <c r="E5859" i="87" a="1"/>
  <c r="E16" i="87" a="1"/>
  <c r="E6313" i="87" a="1"/>
  <c r="E7309" i="87" a="1"/>
  <c r="E7038" i="87" a="1"/>
  <c r="E5608" i="87" a="1"/>
  <c r="E6123" i="87" a="1"/>
  <c r="E6096" i="87" a="1"/>
  <c r="E872" i="87" a="1"/>
  <c r="E5505" i="87" a="1"/>
  <c r="E3335" i="87" a="1"/>
  <c r="E7490" i="87" a="1"/>
  <c r="E6639" i="87" a="1"/>
  <c r="E6045" i="87" a="1"/>
  <c r="E5167" i="87" a="1"/>
  <c r="E2899" i="87" a="1"/>
  <c r="E7740" i="87" a="1"/>
  <c r="E7870" i="87" a="1"/>
  <c r="E729" i="87" a="1"/>
  <c r="E1456" i="87" a="1"/>
  <c r="E1355" i="87" a="1"/>
  <c r="E6404" i="87" a="1"/>
  <c r="E2600" i="87" a="1"/>
  <c r="E6170" i="87" a="1"/>
  <c r="E6954" i="87" a="1"/>
  <c r="E7405" i="87" a="1"/>
  <c r="E17" i="87" a="1"/>
  <c r="E6191" i="87" a="1"/>
  <c r="E796" i="87" a="1"/>
  <c r="E3562" i="87" a="1"/>
  <c r="E5356" i="87" a="1"/>
  <c r="E6961" i="87" a="1"/>
  <c r="E7251" i="87" a="1"/>
  <c r="E7742" i="87" a="1"/>
  <c r="E3475" i="87" a="1"/>
  <c r="E7608" i="87" a="1"/>
  <c r="E656" i="87" a="1"/>
  <c r="E6328" i="87" a="1"/>
  <c r="E264" i="87" a="1"/>
  <c r="E5481" i="87" a="1"/>
  <c r="E1360" i="87" a="1"/>
  <c r="E5986" i="87" a="1"/>
  <c r="E7807" i="87" a="1"/>
  <c r="E7263" i="87" a="1"/>
  <c r="E7765" i="87" a="1"/>
  <c r="E1275" i="87" a="1"/>
  <c r="E4066" i="87" a="1"/>
  <c r="E7697" i="87" a="1"/>
  <c r="E6036" i="87" a="1"/>
  <c r="E6074" i="87" a="1"/>
  <c r="E1497" i="87" a="1"/>
  <c r="E6327" i="87" a="1"/>
  <c r="E6192" i="87" a="1"/>
  <c r="E5735" i="87" a="1"/>
  <c r="E7845" i="87" a="1"/>
  <c r="E5987" i="87" a="1"/>
  <c r="E995" i="87" a="1"/>
  <c r="E3029" i="87" a="1"/>
  <c r="E4893" i="87" a="1"/>
  <c r="E5470" i="87" a="1"/>
  <c r="E7386" i="87" a="1"/>
  <c r="E112" i="87" a="1"/>
  <c r="E7235" i="87" a="1"/>
  <c r="E101" i="87" a="1"/>
  <c r="E5802" i="87" a="1"/>
  <c r="E6047" i="87" a="1"/>
  <c r="E5338" i="87" a="1"/>
  <c r="E5797" i="87" a="1"/>
  <c r="E39" i="87" a="1"/>
  <c r="E6287" i="87" a="1"/>
  <c r="E3197" i="87" a="1"/>
  <c r="E1325" i="87" a="1"/>
  <c r="E7458" i="87" a="1"/>
  <c r="E5516" i="87" a="1"/>
  <c r="E6580" i="87" a="1"/>
  <c r="E7045" i="87" a="1"/>
  <c r="E6977" i="87" a="1"/>
  <c r="E1303" i="87" a="1"/>
  <c r="E809" i="87" a="1"/>
  <c r="E5942" i="87" a="1"/>
  <c r="E865" i="87" a="1"/>
  <c r="E7153" i="87" a="1"/>
  <c r="E6277" i="87" a="1"/>
  <c r="E3313" i="87" a="1"/>
  <c r="E5318" i="87" a="1"/>
  <c r="E7736" i="87" a="1"/>
  <c r="E7015" i="87" a="1"/>
  <c r="E5366" i="87" a="1"/>
  <c r="E866" i="87" a="1"/>
  <c r="E5190" i="87" a="1"/>
  <c r="E7075" i="87" a="1"/>
  <c r="E5488" i="87" a="1"/>
  <c r="E6083" i="87" a="1"/>
  <c r="E7568" i="87" a="1"/>
  <c r="E5183" i="87" a="1"/>
  <c r="E901" i="87" a="1"/>
  <c r="E906" i="87" a="1"/>
  <c r="E3561" i="87" a="1"/>
  <c r="E6667" i="87" a="1"/>
  <c r="E3332" i="87" a="1"/>
  <c r="E5773" i="87" a="1"/>
  <c r="E6334" i="87" a="1"/>
  <c r="E5063" i="87" a="1"/>
  <c r="E803" i="87" a="1"/>
  <c r="E7440" i="87" a="1"/>
  <c r="E5597" i="87" a="1"/>
  <c r="E6209" i="87" a="1"/>
  <c r="E3241" i="87" a="1"/>
  <c r="E7039" i="87" a="1"/>
  <c r="E1332" i="87" a="1"/>
  <c r="E1269" i="87" a="1"/>
  <c r="E30" i="87" a="1"/>
  <c r="E7750" i="87" a="1"/>
  <c r="E687" i="87" a="1"/>
  <c r="E26" i="87" a="1"/>
  <c r="E6998" i="87" a="1"/>
  <c r="E3267" i="87" a="1"/>
  <c r="E7089" i="87" a="1"/>
  <c r="E6323" i="87" a="1"/>
  <c r="E3431" i="87" a="1"/>
  <c r="E5301" i="87" a="1"/>
  <c r="E7430" i="87" a="1"/>
  <c r="E6747" i="87" a="1"/>
  <c r="E5500" i="87" a="1"/>
  <c r="E5562" i="87" a="1"/>
  <c r="E6206" i="87" a="1"/>
  <c r="E7319" i="87" a="1"/>
  <c r="E1359" i="87" a="1"/>
  <c r="E1472" i="87" a="1"/>
  <c r="E6257" i="87" a="1"/>
  <c r="E92" i="87" a="1"/>
  <c r="E2896" i="87" a="1"/>
  <c r="E5679" i="87" a="1"/>
  <c r="E661" i="87" a="1"/>
  <c r="E1274" i="87" a="1"/>
  <c r="E3589" i="87" a="1"/>
  <c r="E851" i="87" a="1"/>
  <c r="E7099" i="87" a="1"/>
  <c r="E3530" i="87" a="1"/>
  <c r="E6631" i="87" a="1"/>
  <c r="E7596" i="87" a="1"/>
  <c r="E3114" i="87" a="1"/>
  <c r="E5728" i="87" a="1"/>
  <c r="E7648" i="87" a="1"/>
  <c r="E2702" i="87" a="1"/>
  <c r="E6523" i="87" a="1"/>
  <c r="E3027" i="87" a="1"/>
  <c r="E1233" i="87" a="1"/>
  <c r="E4295" i="87" a="1"/>
  <c r="E7482" i="87" a="1"/>
  <c r="E7481" i="87" a="1"/>
  <c r="E740" i="87" a="1"/>
  <c r="E5652" i="87" a="1"/>
  <c r="E5003" i="87" a="1"/>
  <c r="E987" i="87" a="1"/>
  <c r="E7184" i="87" a="1"/>
  <c r="E7121" i="87" a="1"/>
  <c r="E777" i="87" a="1"/>
  <c r="E4123" i="87" a="1"/>
  <c r="E3517" i="87" a="1"/>
  <c r="E6223" i="87" a="1"/>
  <c r="E741" i="87" a="1"/>
  <c r="E7030" i="87" a="1"/>
  <c r="E6259" i="87" a="1"/>
  <c r="E7130" i="87" a="1"/>
  <c r="E2604" i="87" a="1"/>
  <c r="E3198" i="87" a="1"/>
  <c r="E6093" i="87" a="1"/>
  <c r="E6381" i="87" a="1"/>
  <c r="E6279" i="87" a="1"/>
  <c r="E951" i="87" a="1"/>
  <c r="E7514" i="87" a="1"/>
  <c r="E5950" i="87" a="1"/>
  <c r="E842" i="87" a="1"/>
  <c r="E1314" i="87" a="1"/>
  <c r="E1388" i="87" a="1"/>
  <c r="E3310" i="87" a="1"/>
  <c r="E6633" i="87" a="1"/>
  <c r="E7730" i="87" a="1"/>
  <c r="E1183" i="87" a="1"/>
  <c r="E6117" i="87" a="1"/>
  <c r="E7590" i="87" a="1"/>
  <c r="E5831" i="87" a="1"/>
  <c r="E6116" i="87" a="1"/>
  <c r="E5017" i="87" a="1"/>
  <c r="E7667" i="87" a="1"/>
  <c r="E1429" i="87" a="1"/>
  <c r="E2513" i="87" a="1"/>
  <c r="E4256" i="87" a="1"/>
  <c r="E7592" i="87" a="1"/>
  <c r="E4062" i="87" a="1"/>
  <c r="E7383" i="87" a="1"/>
  <c r="E751" i="87" a="1"/>
  <c r="E155" i="87" a="1"/>
  <c r="E6097" i="87" a="1"/>
  <c r="E34" i="87" a="1"/>
  <c r="E856" i="87" a="1"/>
  <c r="E7768" i="87" a="1"/>
  <c r="E1221" i="87" a="1"/>
  <c r="E7393" i="87" a="1"/>
  <c r="E5452" i="87" a="1"/>
  <c r="E7846" i="87" a="1"/>
  <c r="E7059" i="87" a="1"/>
  <c r="E3239" i="87" a="1"/>
  <c r="E5054" i="87" a="1"/>
  <c r="E3525" i="87" a="1"/>
  <c r="E7581" i="87" a="1"/>
  <c r="E5175" i="87" a="1"/>
  <c r="E4889" i="87" a="1"/>
  <c r="E6296" i="87" a="1"/>
  <c r="E3243" i="87" a="1"/>
  <c r="E5527" i="87" a="1"/>
  <c r="E5030" i="87" a="1"/>
  <c r="E5016" i="87" a="1"/>
  <c r="E66" i="87" a="1"/>
  <c r="E5747" i="87" a="1"/>
  <c r="E3003" i="87" a="1"/>
  <c r="E3318" i="87" a="1"/>
  <c r="E6030" i="87" a="1"/>
  <c r="E7403" i="87" a="1"/>
  <c r="E6805" i="87" a="1"/>
  <c r="E6993" i="87" a="1"/>
  <c r="E6111" i="87" a="1"/>
  <c r="E4020" i="87" a="1"/>
  <c r="E7190" i="87" a="1"/>
  <c r="E7545" i="87" a="1"/>
  <c r="E684" i="87" a="1"/>
  <c r="E5248" i="87" a="1"/>
  <c r="E4956" i="87" a="1"/>
  <c r="E6114" i="87" a="1"/>
  <c r="E7113" i="87" a="1"/>
  <c r="E7631" i="87" a="1"/>
  <c r="E1463" i="87" a="1"/>
  <c r="E1271" i="87" a="1"/>
  <c r="E7111" i="87" a="1"/>
  <c r="E2036" i="87" a="1"/>
  <c r="E7724" i="87" a="1"/>
  <c r="E4082" i="87" a="1"/>
  <c r="E6274" i="87" a="1"/>
  <c r="E2035" i="87" a="1"/>
  <c r="E7868" i="87" a="1"/>
  <c r="E748" i="87" a="1"/>
  <c r="E4944" i="87" a="1"/>
  <c r="E5532" i="87" a="1"/>
  <c r="E7364" i="87" a="1"/>
  <c r="E4362" i="87" a="1"/>
  <c r="E3366" i="87" a="1"/>
  <c r="E5665" i="87" a="1"/>
  <c r="E77" i="87" a="1"/>
  <c r="E5701" i="87" a="1"/>
  <c r="E6355" i="87" a="1"/>
  <c r="E924" i="87" a="1"/>
  <c r="E6247" i="87" a="1"/>
  <c r="E6035" i="87" a="1"/>
  <c r="E1421" i="87" a="1"/>
  <c r="E4076" i="87" a="1"/>
  <c r="E4737" i="87" a="1"/>
  <c r="E6029" i="87" a="1"/>
  <c r="E5466" i="87" a="1"/>
  <c r="E1442" i="87" a="1"/>
  <c r="E6370" i="87" a="1"/>
  <c r="E3569" i="87" a="1"/>
  <c r="E6955" i="87" a="1"/>
  <c r="E7604" i="87" a="1"/>
  <c r="E7221" i="87" a="1"/>
  <c r="E6100" i="87" a="1"/>
  <c r="E7669" i="87" a="1"/>
  <c r="E7448" i="87" a="1"/>
  <c r="E7607" i="87" a="1"/>
  <c r="E31" i="87" a="1"/>
  <c r="E6291" i="87" a="1"/>
  <c r="E898" i="87" a="1"/>
  <c r="E7232" i="87" a="1"/>
  <c r="E7325" i="87" a="1"/>
  <c r="E6359" i="87" a="1"/>
  <c r="E7523" i="87" a="1"/>
  <c r="E4796" i="87" a="1"/>
  <c r="E7416" i="87" a="1"/>
  <c r="E7675" i="87" a="1"/>
  <c r="E7185" i="87" a="1"/>
  <c r="E7678" i="87" a="1"/>
  <c r="E6348" i="87" a="1"/>
  <c r="E6698" i="87" a="1"/>
  <c r="E683" i="87" a="1"/>
  <c r="E742" i="87" a="1"/>
  <c r="E7559" i="87" a="1"/>
  <c r="E5640" i="87" a="1"/>
  <c r="E5025" i="87" a="1"/>
  <c r="E6163" i="87" a="1"/>
  <c r="E3607" i="87" a="1"/>
  <c r="E7526" i="87" a="1"/>
  <c r="E6612" i="87" a="1"/>
  <c r="E5825" i="87" a="1"/>
  <c r="E7334" i="87" a="1"/>
  <c r="E7" i="87" a="1"/>
  <c r="E5059" i="87" a="1"/>
  <c r="E4146" i="87" a="1"/>
  <c r="E143" i="87" a="1"/>
  <c r="E7723" i="87" a="1"/>
  <c r="E5936" i="87" a="1"/>
  <c r="E3602" i="87" a="1"/>
  <c r="E3593" i="87" a="1"/>
  <c r="E5007" i="87" a="1"/>
  <c r="E930" i="87" a="1"/>
  <c r="E1453" i="87" a="1"/>
  <c r="E7726" i="87" a="1"/>
  <c r="E5331" i="87" a="1"/>
  <c r="E2939" i="87" a="1"/>
  <c r="E4080" i="87" a="1"/>
  <c r="E7718" i="87" a="1"/>
  <c r="E2771" i="87" a="1"/>
  <c r="E7806" i="87" a="1"/>
  <c r="E5994" i="87" a="1"/>
  <c r="E722" i="87" a="1"/>
  <c r="E3260" i="87" a="1"/>
  <c r="E5823" i="87" a="1"/>
  <c r="E7053" i="87" a="1"/>
  <c r="E104" i="87" a="1"/>
  <c r="E2745" i="87" a="1"/>
  <c r="E7672" i="87" a="1"/>
  <c r="E7480" i="87" a="1"/>
  <c r="E6464" i="87" a="1"/>
  <c r="E7381" i="87" a="1"/>
  <c r="E6988" i="87" a="1"/>
  <c r="E6092" i="87" a="1"/>
  <c r="E6294" i="87" a="1"/>
  <c r="E5032" i="87" a="1"/>
  <c r="E6189" i="87" a="1"/>
  <c r="E23" i="87" a="1"/>
  <c r="E1383" i="87" a="1"/>
  <c r="E7064" i="87" a="1"/>
  <c r="E707" i="87" a="1"/>
  <c r="E6063" i="87" a="1"/>
  <c r="E7372" i="87" a="1"/>
  <c r="E6217" i="87" a="1"/>
  <c r="E35" i="87" a="1"/>
  <c r="E5535" i="87" a="1"/>
  <c r="E6272" i="87" a="1"/>
  <c r="E7587" i="87" a="1"/>
  <c r="E7273" i="87" a="1"/>
  <c r="E1050" i="87" a="1"/>
  <c r="E1461" i="87" a="1"/>
  <c r="E6607" i="87" a="1"/>
  <c r="E2499" i="87" a="1"/>
  <c r="E5029" i="87" a="1"/>
  <c r="E4809" i="87" a="1"/>
  <c r="E6634" i="87" a="1"/>
  <c r="E3180" i="87" a="1"/>
  <c r="E6004" i="87" a="1"/>
  <c r="E5291" i="87" a="1"/>
  <c r="E7534" i="87" a="1"/>
  <c r="E5013" i="87" a="1"/>
  <c r="E6950" i="87" a="1"/>
  <c r="E7339" i="87" a="1"/>
  <c r="E2942" i="87" a="1"/>
  <c r="E5976" i="87" a="1"/>
  <c r="E4143" i="87" a="1"/>
  <c r="E5687" i="87" a="1"/>
  <c r="E4340" i="87" a="1"/>
  <c r="E7234" i="87" a="1"/>
  <c r="E6715" i="87" a="1"/>
  <c r="E4161" i="87" a="1"/>
  <c r="E7379" i="87" a="1"/>
  <c r="E6165" i="87" a="1"/>
  <c r="E7479" i="87" a="1"/>
  <c r="E4342" i="87" a="1"/>
  <c r="E7503" i="87" a="1"/>
  <c r="E6575" i="87" a="1"/>
  <c r="E3242" i="87" a="1"/>
  <c r="E4351" i="87" a="1"/>
  <c r="E3514" i="87" a="1"/>
  <c r="E1167" i="87" a="1"/>
  <c r="E7347" i="87" a="1"/>
  <c r="E7441" i="87" a="1"/>
  <c r="E6059" i="87" a="1"/>
  <c r="E3596" i="87" a="1"/>
  <c r="E132" i="87" a="1"/>
  <c r="E6086" i="87" a="1"/>
  <c r="E1498" i="87" a="1"/>
  <c r="E6239" i="87" a="1"/>
  <c r="E1083" i="87" a="1"/>
  <c r="E3182" i="87" a="1"/>
  <c r="E894" i="87" a="1"/>
  <c r="E7784" i="87" a="1"/>
  <c r="E6959" i="87" a="1"/>
  <c r="E6385" i="87" a="1"/>
  <c r="E7465" i="87" a="1"/>
  <c r="E4386" i="87" a="1"/>
  <c r="E7389" i="87" a="1"/>
  <c r="E991" i="87" a="1"/>
  <c r="E7843" i="87" a="1"/>
  <c r="E7823" i="87" a="1"/>
  <c r="E7798" i="87" a="1"/>
  <c r="E6251" i="87" a="1"/>
  <c r="E6262" i="87" a="1"/>
  <c r="E4799" i="87" a="1"/>
  <c r="E3353" i="87" a="1"/>
  <c r="E6911" i="87" a="1"/>
  <c r="E7431" i="87" a="1"/>
  <c r="E6261" i="87" a="1"/>
  <c r="E6594" i="87" a="1"/>
  <c r="E5119" i="87" a="1"/>
  <c r="E7355" i="87" a="1"/>
  <c r="E765" i="87" a="1"/>
  <c r="E7197" i="87" a="1"/>
  <c r="E7287" i="87" a="1"/>
  <c r="E5245" i="87" a="1"/>
  <c r="E6357" i="87" a="1"/>
  <c r="E6021" i="87" a="1"/>
  <c r="E6312" i="87" a="1"/>
  <c r="E6109" i="87" a="1"/>
  <c r="E6064" i="87" a="1"/>
  <c r="E5814" i="87" a="1"/>
  <c r="E7624" i="87" a="1"/>
  <c r="E5988" i="87" a="1"/>
  <c r="E1427" i="87" a="1"/>
  <c r="E6595" i="87" a="1"/>
  <c r="E7540" i="87" a="1"/>
  <c r="E597" i="87" a="1"/>
  <c r="E6879" i="87" a="1"/>
  <c r="E5723" i="87" a="1"/>
  <c r="E4968" i="87" a="1"/>
  <c r="E564" i="87" a="1"/>
  <c r="E7317" i="87" a="1"/>
  <c r="E7510" i="87" a="1"/>
  <c r="E888" i="87" a="1"/>
  <c r="E1225" i="87" a="1"/>
  <c r="E7551" i="87" a="1"/>
  <c r="E7692" i="87" a="1"/>
  <c r="E7520" i="87" a="1"/>
  <c r="E7227" i="87" a="1"/>
  <c r="E2738" i="87" a="1"/>
  <c r="E1282" i="87" a="1"/>
  <c r="E7411" i="87" a="1"/>
  <c r="E6089" i="87" a="1"/>
  <c r="E2541" i="87" a="1"/>
  <c r="E7525" i="87" a="1"/>
  <c r="E4260" i="87" a="1"/>
  <c r="E5722" i="87" a="1"/>
  <c r="E798" i="87" a="1"/>
  <c r="E5513" i="87" a="1"/>
  <c r="E4071" i="87" a="1"/>
  <c r="E7298" i="87" a="1"/>
  <c r="E2502" i="87" a="1"/>
  <c r="E1283" i="87" a="1"/>
  <c r="E6804" i="87" a="1"/>
  <c r="E7453" i="87" a="1"/>
  <c r="E7119" i="87" a="1"/>
  <c r="E129" i="87" a="1"/>
  <c r="E1037" i="87" a="1"/>
  <c r="E7804" i="87" a="1"/>
  <c r="E1051" i="87" a="1"/>
  <c r="E1178" i="87" a="1"/>
  <c r="E1367" i="87" a="1"/>
  <c r="E3515" i="87" a="1"/>
  <c r="E6947" i="87" a="1"/>
  <c r="E2955" i="87" a="1"/>
  <c r="E2518" i="87" a="1"/>
  <c r="E871" i="87" a="1"/>
  <c r="E7270" i="87" a="1"/>
  <c r="E1361" i="87" a="1"/>
  <c r="E4078" i="87" a="1"/>
  <c r="E6193" i="87" a="1"/>
  <c r="E3358" i="87" a="1"/>
  <c r="E915" i="87" a="1"/>
  <c r="E7399" i="87" a="1"/>
  <c r="E1044" i="87" a="1"/>
  <c r="E7657" i="87" a="1"/>
  <c r="E7252" i="87" a="1"/>
  <c r="E1284" i="87" a="1"/>
  <c r="E7517" i="87" a="1"/>
  <c r="E2025" i="87" a="1"/>
  <c r="E7308" i="87" a="1"/>
  <c r="E5933" i="87" a="1"/>
  <c r="E5537" i="87" a="1"/>
  <c r="E2601" i="87" a="1"/>
  <c r="E673" i="87" a="1"/>
  <c r="E4323" i="87" a="1"/>
  <c r="E7421" i="87" a="1"/>
  <c r="E1496" i="87" a="1"/>
  <c r="E6142" i="87" a="1"/>
  <c r="E7443" i="87" a="1"/>
  <c r="E2903" i="87" a="1"/>
  <c r="E6922" i="87" a="1"/>
  <c r="E2710" i="87" a="1"/>
  <c r="E7858" i="87" a="1"/>
  <c r="E1353" i="87" a="1"/>
  <c r="E1196" i="87" a="1"/>
  <c r="E5850" i="87" a="1"/>
  <c r="E5038" i="87" a="1"/>
  <c r="E6583" i="87" a="1"/>
  <c r="E7107" i="87" a="1"/>
  <c r="E1192" i="87" a="1"/>
  <c r="E874" i="87" a="1"/>
  <c r="E6265" i="87" a="1"/>
  <c r="E6151" i="87" a="1"/>
  <c r="E6383" i="87" a="1"/>
  <c r="E7398" i="87" a="1"/>
  <c r="E869" i="87" a="1"/>
  <c r="E5403" i="87" a="1"/>
  <c r="E1588" i="87" a="1"/>
  <c r="E7704" i="87" a="1"/>
  <c r="E7732" i="87" a="1"/>
  <c r="E7713" i="87" a="1"/>
  <c r="E3474" i="87" a="1"/>
  <c r="E881" i="87" a="1"/>
  <c r="E128" i="87" a="1"/>
  <c r="E1372" i="87" a="1"/>
  <c r="E4743" i="87" a="1"/>
  <c r="E4363" i="87" a="1"/>
  <c r="E5158" i="87" a="1"/>
  <c r="E7187" i="87" a="1"/>
  <c r="E899" i="87" a="1"/>
  <c r="E6777" i="87" a="1"/>
  <c r="E7210" i="87" a="1"/>
  <c r="E4144" i="87" a="1"/>
  <c r="E921" i="87" a="1"/>
  <c r="E1058" i="87" a="1"/>
  <c r="E3261" i="87" a="1"/>
  <c r="E4864" i="87" a="1"/>
  <c r="E6031" i="87" a="1"/>
  <c r="E6198" i="87" a="1"/>
  <c r="E5200" i="87" a="1"/>
  <c r="E6865" i="87" a="1"/>
  <c r="E1301" i="87" a="1"/>
  <c r="E3619" i="87" a="1"/>
  <c r="E6267" i="87" a="1"/>
  <c r="E7709" i="87" a="1"/>
  <c r="E4299" i="87" a="1"/>
  <c r="E2775" i="87" a="1"/>
  <c r="E6175" i="87" a="1"/>
  <c r="E1304" i="87" a="1"/>
  <c r="E1096" i="87" a="1"/>
  <c r="E6014" i="87" a="1"/>
  <c r="E6161" i="87" a="1"/>
  <c r="E6910" i="87" a="1"/>
  <c r="E7228" i="87" a="1"/>
  <c r="E6375" i="87" a="1"/>
  <c r="E5534" i="87" a="1"/>
  <c r="E7531" i="87" a="1"/>
  <c r="E7722" i="87" a="1"/>
  <c r="E7628" i="87" a="1"/>
  <c r="E981" i="87" a="1"/>
  <c r="E7445" i="87" a="1"/>
  <c r="E1446" i="87" a="1"/>
  <c r="E2895" i="87" a="1"/>
  <c r="E6389" i="87" a="1"/>
  <c r="E6238" i="87" a="1"/>
  <c r="E126" i="87" a="1"/>
  <c r="E7312" i="87" a="1"/>
  <c r="E4892" i="87" a="1"/>
  <c r="E6475" i="87" a="1"/>
  <c r="E5945" i="87" a="1"/>
  <c r="E3105" i="87" a="1"/>
  <c r="E7496" i="87" a="1"/>
  <c r="E1398" i="87" a="1"/>
  <c r="E3566" i="87" a="1"/>
  <c r="E4084" i="87" a="1"/>
  <c r="E4888" i="87" a="1"/>
  <c r="E4752" i="87" a="1"/>
  <c r="E5822" i="87" a="1"/>
  <c r="E5522" i="87" a="1"/>
  <c r="E6473" i="87" a="1"/>
  <c r="E5042" i="87" a="1"/>
  <c r="E6136" i="87" a="1"/>
  <c r="E695" i="87" a="1"/>
  <c r="E1415" i="87" a="1"/>
  <c r="E7300" i="87" a="1"/>
  <c r="E6666" i="87" a="1"/>
  <c r="E5002" i="87" a="1"/>
  <c r="E678" i="87" a="1"/>
  <c r="E961" i="87" a="1"/>
  <c r="E7307" i="87" a="1"/>
  <c r="E982" i="87" a="1"/>
  <c r="E6056" i="87" a="1"/>
  <c r="E6927" i="87" a="1"/>
  <c r="E1419" i="87" a="1"/>
  <c r="E792" i="87" a="1"/>
  <c r="E5293" i="87" a="1"/>
  <c r="E5041" i="87" a="1"/>
  <c r="E2544" i="87" a="1"/>
  <c r="E3616" i="87" a="1"/>
  <c r="E7654" i="87" a="1"/>
  <c r="E1295" i="87" a="1"/>
  <c r="E43" i="87" a="1"/>
  <c r="E6984" i="87" a="1"/>
  <c r="E897" i="87" a="1"/>
  <c r="E6321" i="87" a="1"/>
  <c r="E1186" i="87" a="1"/>
  <c r="E7508" i="87" a="1"/>
  <c r="E6345" i="87" a="1"/>
  <c r="E1089" i="87" a="1"/>
  <c r="E5008" i="87" a="1"/>
  <c r="E7593" i="87" a="1"/>
  <c r="E7863" i="87" a="1"/>
  <c r="E3331" i="87" a="1"/>
  <c r="E5767" i="87" a="1"/>
  <c r="E6203" i="87" a="1"/>
  <c r="E7289" i="87" a="1"/>
  <c r="E5667" i="87" a="1"/>
  <c r="E7853" i="87" a="1"/>
  <c r="E7090" i="87" a="1"/>
  <c r="E5636" i="87" a="1"/>
  <c r="E5932" i="87" a="1"/>
  <c r="E6126" i="87" a="1"/>
  <c r="E4967" i="87" a="1"/>
  <c r="E6438" i="87" a="1"/>
  <c r="E6143" i="87" a="1"/>
  <c r="E7123" i="87" a="1"/>
  <c r="E7097" i="87" a="1"/>
  <c r="E5345" i="87" a="1"/>
  <c r="E6042" i="87" a="1"/>
  <c r="E5058" i="87" a="1"/>
  <c r="E45" i="87" a="1"/>
  <c r="E5940" i="87" a="1"/>
  <c r="E698" i="87" a="1"/>
  <c r="E7164" i="87" a="1"/>
  <c r="E3008" i="87" a="1"/>
  <c r="E3219" i="87" a="1"/>
  <c r="E7689" i="87" a="1"/>
  <c r="E6399" i="87" a="1"/>
  <c r="E7857" i="87" a="1"/>
  <c r="E7794" i="87" a="1"/>
  <c r="E6057" i="87" a="1"/>
  <c r="E6414" i="87" a="1"/>
  <c r="E2547" i="87" a="1"/>
  <c r="E7170" i="87" a="1"/>
  <c r="E2925" i="87" a="1"/>
  <c r="E7397" i="87" a="1"/>
  <c r="E7016" i="87" a="1"/>
  <c r="E925" i="87" a="1"/>
  <c r="E91" i="87" a="1"/>
  <c r="E7840" i="87" a="1"/>
  <c r="E6186" i="87" a="1"/>
  <c r="E6107" i="87" a="1"/>
  <c r="E7547" i="87" a="1"/>
  <c r="E5666" i="87" a="1"/>
  <c r="E7377" i="87" a="1"/>
  <c r="E2495" i="87" a="1"/>
  <c r="E4160" i="87" a="1"/>
  <c r="E7222" i="87" a="1"/>
  <c r="E6437" i="87" a="1"/>
  <c r="E1502" i="87" a="1"/>
  <c r="E7719" i="87" a="1"/>
  <c r="E5024" i="87" a="1"/>
  <c r="E1289" i="87" a="1"/>
  <c r="E51" i="87" a="1"/>
  <c r="E6000" i="87" a="1"/>
  <c r="E6436" i="87" a="1"/>
  <c r="E2943" i="87" a="1"/>
  <c r="E5388" i="87" a="1"/>
  <c r="E1350" i="87" a="1"/>
  <c r="E1273" i="87" a="1"/>
  <c r="E3615" i="87" a="1"/>
  <c r="E5821" i="87" a="1"/>
  <c r="E5682" i="87" a="1"/>
  <c r="E7378" i="87" a="1"/>
  <c r="E7094" i="87" a="1"/>
  <c r="E6138" i="87" a="1"/>
  <c r="E2897" i="87" a="1"/>
  <c r="E6668" i="87" a="1"/>
  <c r="E5328" i="87" a="1"/>
  <c r="E7627" i="87" a="1"/>
  <c r="E7207" i="87" a="1"/>
  <c r="E3668" i="87" a="1"/>
  <c r="E4358" i="87" a="1"/>
  <c r="E676" i="87" a="1"/>
  <c r="E1069" i="87" a="1"/>
  <c r="E1404" i="87" a="1"/>
  <c r="E7147" i="87" a="1"/>
  <c r="E1366" i="87" a="1"/>
  <c r="E7717" i="87" a="1"/>
  <c r="E649" i="87" a="1"/>
  <c r="E4353" i="87" a="1"/>
  <c r="E7619" i="87" a="1"/>
  <c r="E7746" i="87" a="1"/>
  <c r="E6236" i="87" a="1"/>
  <c r="E6222" i="87" a="1"/>
  <c r="E3572" i="87" a="1"/>
  <c r="E2776" i="87" a="1"/>
  <c r="E7786" i="87" a="1"/>
  <c r="E5861" i="87" a="1"/>
  <c r="E3179" i="87" a="1"/>
  <c r="E1294" i="87" a="1"/>
  <c r="E7281" i="87" a="1"/>
  <c r="E7818" i="87" a="1"/>
  <c r="E136" i="87" a="1"/>
  <c r="E4120" i="87" a="1"/>
  <c r="E6326" i="87" a="1"/>
  <c r="E7041" i="87" a="1"/>
  <c r="E857" i="87" a="1"/>
  <c r="E6300" i="87" a="1"/>
  <c r="E6369" i="87" a="1"/>
  <c r="E4135" i="87" a="1"/>
  <c r="E7762" i="87" a="1"/>
  <c r="E5092" i="87" a="1"/>
  <c r="E7244" i="87" a="1"/>
  <c r="E5869" i="87" a="1"/>
  <c r="E5729" i="87" a="1"/>
  <c r="E5686" i="87" a="1"/>
  <c r="E1064" i="87" a="1"/>
  <c r="E7069" i="87" a="1"/>
  <c r="E1168" i="87" a="1"/>
  <c r="E7375" i="87" a="1"/>
  <c r="E55" i="87" a="1"/>
  <c r="E7509" i="87" a="1"/>
  <c r="E5274" i="87" a="1"/>
  <c r="E7610" i="87" a="1"/>
  <c r="E6686" i="87" a="1"/>
  <c r="E7204" i="87" a="1"/>
  <c r="E7159" i="87" a="1"/>
  <c r="E4757" i="87" a="1"/>
  <c r="E4306" i="87" a="1"/>
  <c r="E6194" i="87" a="1"/>
  <c r="E5314" i="87" a="1"/>
  <c r="E6412" i="87" a="1"/>
  <c r="E6282" i="87" a="1"/>
  <c r="E7774" i="87" a="1"/>
  <c r="E6864" i="87" a="1"/>
  <c r="E151" i="87" a="1"/>
  <c r="E6091" i="87" a="1"/>
  <c r="E7775" i="87" a="1"/>
  <c r="E2540" i="87" a="1"/>
  <c r="E969" i="87" a="1"/>
  <c r="E1493" i="87" a="1"/>
  <c r="E2046" i="87" a="1"/>
  <c r="E7370" i="87" a="1"/>
  <c r="E787" i="87" a="1"/>
  <c r="E6372" i="87" a="1"/>
  <c r="E5676" i="87" a="1"/>
  <c r="E730" i="87" a="1"/>
  <c r="E49" i="87" a="1"/>
  <c r="E7561" i="87" a="1"/>
  <c r="E6046" i="87" a="1"/>
  <c r="E7331" i="87" a="1"/>
  <c r="E5296" i="87" a="1"/>
  <c r="E7088" i="87" a="1"/>
  <c r="E1371" i="87" a="1"/>
  <c r="E6995" i="87" a="1"/>
  <c r="E6976" i="87" a="1"/>
  <c r="E3203" i="87" a="1"/>
  <c r="E7366" i="87" a="1"/>
  <c r="E7182" i="87" a="1"/>
  <c r="E7696" i="87" a="1"/>
  <c r="E6135" i="87" a="1"/>
  <c r="E7698" i="87" a="1"/>
  <c r="E6605" i="87" a="1"/>
  <c r="E7511" i="87" a="1"/>
  <c r="E7862" i="87" a="1"/>
  <c r="E7073" i="87" a="1"/>
  <c r="E6397" i="87" a="1"/>
  <c r="E7112" i="87" a="1"/>
  <c r="E7653" i="87" a="1"/>
  <c r="E5290" i="87" a="1"/>
  <c r="E7168" i="87" a="1"/>
  <c r="E4085" i="87" a="1"/>
  <c r="E950" i="87" a="1"/>
  <c r="E6948" i="87" a="1"/>
  <c r="E1179" i="87" a="1"/>
  <c r="E7127" i="87" a="1"/>
  <c r="E954" i="87" a="1"/>
  <c r="E1617" i="87" a="1"/>
  <c r="E7478" i="87" a="1"/>
  <c r="E736" i="87" a="1"/>
  <c r="E5457" i="87" a="1"/>
  <c r="E5043" i="87" a="1"/>
  <c r="E671" i="87" a="1"/>
  <c r="E18" i="87" a="1"/>
  <c r="E1272" i="87" a="1"/>
  <c r="E4828" i="87" a="1"/>
  <c r="E7710" i="87" a="1"/>
  <c r="E7830" i="87" a="1"/>
  <c r="E5544" i="87" a="1"/>
  <c r="E1450" i="87" a="1"/>
  <c r="E6819" i="87" a="1"/>
  <c r="E6241" i="87" a="1"/>
  <c r="E1478" i="87" a="1"/>
  <c r="E7560" i="87" a="1"/>
  <c r="E5125" i="87" a="1"/>
  <c r="E7042" i="87" a="1"/>
  <c r="E4958" i="87" a="1"/>
  <c r="E7068" i="87" a="1"/>
  <c r="E5975" i="87" a="1"/>
  <c r="E5967" i="87" a="1"/>
  <c r="E6072" i="87" a="1"/>
  <c r="E2917" i="87" a="1"/>
  <c r="E7422" i="87" a="1"/>
  <c r="E1217" i="87" a="1"/>
  <c r="E834" i="87" a="1"/>
  <c r="E5969" i="87" a="1"/>
  <c r="E7146" i="87" a="1"/>
  <c r="E1223" i="87" a="1"/>
  <c r="E2033" i="87" a="1"/>
  <c r="E1298" i="87" a="1"/>
  <c r="E83" i="87" a="1"/>
  <c r="E3314" i="87" a="1"/>
  <c r="E6491" i="87" a="1"/>
  <c r="E1414" i="87" a="1"/>
  <c r="E5279" i="87" a="1"/>
  <c r="E1213" i="87" a="1"/>
  <c r="E3604" i="87" a="1"/>
  <c r="E5192" i="87" a="1"/>
  <c r="E5287" i="87" a="1"/>
  <c r="E2754" i="87" a="1"/>
  <c r="E4338" i="87" a="1"/>
  <c r="E5871" i="87" a="1"/>
  <c r="E990" i="87" a="1"/>
  <c r="E5459" i="87" a="1"/>
  <c r="E7475" i="87" a="1"/>
  <c r="E6485" i="87" a="1"/>
  <c r="E7747" i="87" a="1"/>
  <c r="E2902" i="87" a="1"/>
  <c r="E6344" i="87" a="1"/>
  <c r="E802" i="87" a="1"/>
  <c r="E6940" i="87" a="1"/>
  <c r="E5272" i="87" a="1"/>
  <c r="E3430" i="87" a="1"/>
  <c r="E7230" i="87" a="1"/>
  <c r="E7362" i="87" a="1"/>
  <c r="E6568" i="87" a="1"/>
  <c r="E1259" i="87" a="1"/>
  <c r="E6233" i="87" a="1"/>
  <c r="E4379" i="87" a="1"/>
  <c r="E6382" i="87" a="1"/>
  <c r="E6342" i="87" a="1"/>
  <c r="E2932" i="87" a="1"/>
  <c r="E6405" i="87" a="1"/>
  <c r="E5598" i="87" a="1"/>
  <c r="E7548" i="87" a="1"/>
  <c r="E650" i="87" a="1"/>
  <c r="E6177" i="87" a="1"/>
  <c r="E4740" i="87" a="1"/>
  <c r="E675" i="87" a="1"/>
  <c r="E7205" i="87" a="1"/>
  <c r="E846" i="87" a="1"/>
  <c r="E7536" i="87" a="1"/>
  <c r="E3312" i="87" a="1"/>
  <c r="E5670" i="87" a="1"/>
  <c r="E1257" i="87" a="1"/>
  <c r="E7521" i="87" a="1"/>
  <c r="E4746" i="87" a="1"/>
  <c r="E7241" i="87" a="1"/>
  <c r="E5863" i="87" a="1"/>
  <c r="E7117" i="87" a="1"/>
  <c r="E6934" i="87" a="1"/>
  <c r="E7165" i="87" a="1"/>
  <c r="E4067" i="87" a="1"/>
  <c r="E7076" i="87" a="1"/>
  <c r="E7018" i="87" a="1"/>
  <c r="E776" i="87" a="1"/>
  <c r="E867" i="87" a="1"/>
  <c r="E7555" i="87" a="1"/>
  <c r="E7336" i="87" a="1"/>
  <c r="E3355" i="87" a="1"/>
  <c r="E6317" i="87" a="1"/>
  <c r="E7686" i="87" a="1"/>
  <c r="E5788" i="87" a="1"/>
  <c r="E1068" i="87" a="1"/>
  <c r="E6180" i="87" a="1"/>
  <c r="E7082" i="87" a="1"/>
  <c r="E7524" i="87" a="1"/>
  <c r="E7499" i="87" a="1"/>
  <c r="E1459" i="87" a="1"/>
  <c r="E6234" i="87" a="1"/>
  <c r="E7495" i="87" a="1"/>
  <c r="E2050" i="87" a="1"/>
  <c r="E5112" i="87" a="1"/>
  <c r="E5499" i="87" a="1"/>
  <c r="E3598" i="87" a="1"/>
  <c r="E6958" i="87" a="1"/>
  <c r="E5261" i="87" a="1"/>
  <c r="E6166" i="87" a="1"/>
  <c r="E7467" i="87" a="1"/>
  <c r="E1505" i="87" a="1"/>
  <c r="E7382" i="87" a="1"/>
  <c r="E905" i="87" a="1"/>
  <c r="E7773" i="87" a="1"/>
  <c r="E5503" i="87" a="1"/>
  <c r="E5937" i="87" a="1"/>
  <c r="E2670" i="87" a="1"/>
  <c r="E5081" i="87" a="1"/>
  <c r="E5685" i="87" a="1"/>
  <c r="E6141" i="87" a="1"/>
  <c r="E3315" i="87" a="1"/>
  <c r="E6683" i="87" a="1"/>
  <c r="E980" i="87" a="1"/>
  <c r="E4280" i="87" a="1"/>
  <c r="E99" i="87" a="1"/>
  <c r="E6172" i="87" a="1"/>
  <c r="E7047" i="87" a="1"/>
  <c r="E6597" i="87" a="1"/>
  <c r="E4043" i="87" a="1"/>
  <c r="E6836" i="87" a="1"/>
  <c r="E7003" i="87" a="1"/>
  <c r="E5015" i="87" a="1"/>
  <c r="E1279" i="87" a="1"/>
  <c r="E1164" i="87" a="1"/>
  <c r="E5060" i="87" a="1"/>
  <c r="E7562" i="87" a="1"/>
  <c r="E5506" i="87" a="1"/>
  <c r="E957" i="87" a="1"/>
  <c r="E7802" i="87" a="1"/>
  <c r="E5525" i="87" a="1"/>
  <c r="E6005" i="87" a="1"/>
  <c r="E816" i="87" a="1"/>
  <c r="E7452" i="87" a="1"/>
  <c r="E4304" i="87" a="1"/>
  <c r="E1481" i="87" a="1"/>
  <c r="E6388" i="87" a="1"/>
  <c r="E7844" i="87" a="1"/>
  <c r="E5218" i="87" a="1"/>
  <c r="E7820" i="87" a="1"/>
  <c r="E2557" i="87" a="1"/>
  <c r="E67" i="87" a="1"/>
  <c r="E2772" i="87" a="1"/>
  <c r="E5305" i="87" a="1"/>
  <c r="E983" i="87" a="1"/>
  <c r="E3613" i="87" a="1"/>
  <c r="E7552" i="87" a="1"/>
  <c r="E5463" i="87" a="1"/>
  <c r="E2505" i="87" a="1"/>
  <c r="E7224" i="87" a="1"/>
  <c r="E2501" i="87" a="1"/>
  <c r="E3523" i="87" a="1"/>
  <c r="E2784" i="87" a="1"/>
  <c r="E6297" i="87" a="1"/>
  <c r="E5935" i="87" a="1"/>
  <c r="E6280" i="87" a="1"/>
  <c r="E6834" i="87" a="1"/>
  <c r="E149" i="87" a="1"/>
  <c r="E7599" i="87" a="1"/>
  <c r="E7417" i="87" a="1"/>
  <c r="E5455" i="87" a="1"/>
  <c r="E5223" i="87" a="1"/>
  <c r="E1422" i="87" a="1"/>
  <c r="E7620" i="87" a="1"/>
  <c r="E6400" i="87" a="1"/>
  <c r="E1466" i="87" a="1"/>
  <c r="E6408" i="87" a="1"/>
  <c r="E5169" i="87" a="1"/>
  <c r="E6932" i="87" a="1"/>
  <c r="E1088" i="87" a="1"/>
  <c r="E5766" i="87" a="1"/>
  <c r="E5984" i="87" a="1"/>
  <c r="E7850" i="87" a="1"/>
  <c r="E7218" i="87" a="1"/>
  <c r="E5327" i="87" a="1"/>
  <c r="E3319" i="87" a="1"/>
  <c r="E6144" i="87" a="1"/>
  <c r="E5523" i="87" a="1"/>
  <c r="E3564" i="87" a="1"/>
  <c r="E7506" i="87" a="1"/>
  <c r="E6038" i="87" a="1"/>
  <c r="E5464" i="87" a="1"/>
  <c r="E1185" i="87" a="1"/>
  <c r="E2755" i="87" a="1"/>
  <c r="E7764" i="87" a="1"/>
  <c r="E1381" i="87" a="1"/>
  <c r="E843" i="87" a="1"/>
  <c r="E6120" i="87" a="1"/>
  <c r="E3169" i="87" a="1"/>
  <c r="E7815" i="87" a="1"/>
  <c r="E7162" i="87" a="1"/>
  <c r="E5827" i="87" a="1"/>
  <c r="E7567" i="87" a="1"/>
  <c r="E6131" i="87" a="1"/>
  <c r="E4758" i="87" a="1"/>
  <c r="E5091" i="87" a="1"/>
  <c r="E6244" i="87" a="1"/>
  <c r="E7132" i="87" a="1"/>
  <c r="E5724" i="87" a="1"/>
  <c r="E7801" i="87" a="1"/>
  <c r="E5818" i="87" a="1"/>
  <c r="E6374" i="87" a="1"/>
  <c r="E7864" i="87" a="1"/>
  <c r="E6364" i="87" a="1"/>
  <c r="E2761" i="87" a="1"/>
  <c r="E7400" i="87" a="1"/>
  <c r="E7384" i="87" a="1"/>
  <c r="E3320" i="87" a="1"/>
  <c r="E7238" i="87" a="1"/>
  <c r="E4029" i="87" a="1"/>
  <c r="E6975" i="87" a="1"/>
  <c r="E1469" i="87" a="1"/>
  <c r="E100" i="87" a="1"/>
  <c r="E7418" i="87" a="1"/>
  <c r="E7501" i="87" a="1"/>
  <c r="E749" i="87" a="1"/>
  <c r="E685" i="87" a="1"/>
  <c r="E7390" i="87" a="1"/>
  <c r="E844" i="87" a="1"/>
  <c r="E5294" i="87" a="1"/>
  <c r="E7202" i="87" a="1"/>
  <c r="E6181" i="87" a="1"/>
  <c r="E7769" i="87" a="1"/>
  <c r="E6349" i="87" a="1"/>
  <c r="E7321" i="87" a="1"/>
  <c r="E3240" i="87" a="1"/>
  <c r="E5461" i="87" a="1"/>
  <c r="E7679" i="87" a="1"/>
  <c r="E7078" i="87" a="1"/>
  <c r="E7071" i="87" a="1"/>
  <c r="E7433" i="87" a="1"/>
  <c r="E959" i="87" a="1"/>
  <c r="E32" i="87" a="1"/>
  <c r="E4313" i="87" a="1"/>
  <c r="E7556" i="87" a="1"/>
  <c r="E7046" i="87" a="1"/>
  <c r="E7571" i="87" a="1"/>
  <c r="E152" i="87" a="1"/>
  <c r="E1205" i="87" a="1"/>
  <c r="E5186" i="87" a="1"/>
  <c r="E1437" i="87" a="1"/>
  <c r="E4253" i="87" a="1"/>
  <c r="E4387" i="87" a="1"/>
  <c r="E7699" i="87" a="1"/>
  <c r="E6806" i="87" a="1"/>
  <c r="E5674" i="87" a="1"/>
  <c r="E1432" i="87" a="1"/>
  <c r="E3006" i="87" a="1"/>
  <c r="E823" i="87" a="1"/>
  <c r="E7839" i="87" a="1"/>
  <c r="E7011" i="87" a="1"/>
  <c r="E7072" i="87" a="1"/>
  <c r="E7158" i="87" a="1"/>
  <c r="E6289" i="87" a="1"/>
  <c r="E7835" i="87" a="1"/>
  <c r="E7598" i="87" a="1"/>
  <c r="E29" i="87" a="1"/>
  <c r="E3571" i="87" a="1"/>
  <c r="E839" i="87" a="1"/>
  <c r="E2952" i="87" a="1"/>
  <c r="E85" i="87" a="1"/>
  <c r="E7093" i="87" a="1"/>
  <c r="E4955" i="87" a="1"/>
  <c r="E5571" i="87" a="1"/>
  <c r="E6390" i="87" a="1"/>
  <c r="E669" i="87" a="1"/>
  <c r="E5519" i="87" a="1"/>
  <c r="E2665" i="87" a="1"/>
  <c r="E7795" i="87" a="1"/>
  <c r="E5639" i="87" a="1"/>
  <c r="E4025" i="87" a="1"/>
  <c r="E63" i="87" a="1"/>
  <c r="E4125" i="87" a="1"/>
  <c r="E7061" i="87" a="1"/>
  <c r="E6308" i="87" a="1"/>
  <c r="E7436" i="87" a="1"/>
  <c r="E7291" i="87" a="1"/>
  <c r="E2901" i="87" a="1"/>
  <c r="E3528" i="87" a="1"/>
  <c r="E7539" i="87" a="1"/>
  <c r="E7516" i="87" a="1"/>
  <c r="E7594" i="87" a="1"/>
  <c r="E444" i="87" a="1"/>
  <c r="E7611" i="87" a="1"/>
  <c r="E7502" i="87" a="1"/>
  <c r="E7438" i="87" a="1"/>
  <c r="E3001" i="87" a="1"/>
  <c r="E6341" i="87" a="1"/>
  <c r="E7358" i="87" a="1"/>
  <c r="E6174" i="87" a="1"/>
  <c r="E5283" i="87" a="1"/>
  <c r="E933" i="87" a="1"/>
  <c r="E1072" i="87" a="1"/>
  <c r="E7128" i="87" a="1"/>
  <c r="E4364" i="87" a="1"/>
  <c r="E6354" i="87" a="1"/>
  <c r="E4277" i="87" a="1"/>
  <c r="E1310" i="87" a="1"/>
  <c r="E1438" i="87" a="1"/>
  <c r="E14" i="87" a="1"/>
  <c r="E7528" i="87" a="1"/>
  <c r="E5807" i="87" a="1"/>
  <c r="E5673" i="87" a="1"/>
  <c r="E4324" i="87" a="1"/>
  <c r="E662" i="87" a="1"/>
  <c r="E738" i="87" a="1"/>
  <c r="E7715" i="87" a="1"/>
  <c r="E7426" i="87" a="1"/>
  <c r="E4283" i="87" a="1"/>
  <c r="E7350" i="87" a="1"/>
  <c r="E4154" i="87" a="1"/>
  <c r="E5026" i="87" a="1"/>
  <c r="E5828" i="87" a="1"/>
  <c r="E5520" i="87" a="1"/>
  <c r="E2930" i="87" a="1"/>
  <c r="E6774" i="87" a="1"/>
  <c r="E1589" i="87" a="1"/>
  <c r="E4866" i="87" a="1"/>
  <c r="E837" i="87" a="1"/>
  <c r="E5663" i="87" a="1"/>
  <c r="E7553" i="87" a="1"/>
  <c r="E5617" i="87" a="1"/>
  <c r="E1362" i="87" a="1"/>
  <c r="E922" i="87" a="1"/>
  <c r="E6290" i="87" a="1"/>
  <c r="E7634" i="87" a="1"/>
  <c r="E5306" i="87" a="1"/>
  <c r="E4266" i="87" a="1"/>
  <c r="E909" i="87" a="1"/>
  <c r="E6476" i="87" a="1"/>
  <c r="E7348" i="87" a="1"/>
  <c r="E2497" i="87" a="1"/>
  <c r="E1499" i="87" a="1"/>
  <c r="E6281" i="87" a="1"/>
  <c r="E4895" i="87" a="1"/>
  <c r="E6386" i="87" a="1"/>
  <c r="E6006" i="87" a="1"/>
  <c r="E7595" i="87" a="1"/>
  <c r="E1377" i="87" a="1"/>
  <c r="E1211" i="87" a="1"/>
  <c r="E3178" i="87" a="1"/>
  <c r="E5021" i="87" a="1"/>
  <c r="E4303" i="87" a="1"/>
  <c r="E7600" i="87" a="1"/>
  <c r="E5289" i="87" a="1"/>
  <c r="E3196" i="87" a="1"/>
  <c r="E1214" i="87" a="1"/>
  <c r="E5815" i="87" a="1"/>
  <c r="E1189" i="87" a="1"/>
  <c r="E7124" i="87" a="1"/>
  <c r="E4325" i="87" a="1"/>
  <c r="E1423" i="87" a="1"/>
  <c r="E699" i="87" a="1"/>
  <c r="E824" i="87" a="1"/>
  <c r="E5057" i="87" a="1"/>
  <c r="E1270" i="87" a="1"/>
  <c r="E7582" i="87" a="1"/>
  <c r="E7716" i="87" a="1"/>
  <c r="E5521" i="87" a="1"/>
  <c r="E7392" i="87" a="1"/>
  <c r="E5062" i="87" a="1"/>
  <c r="E1165" i="87" a="1"/>
  <c r="E102" i="87" a="1"/>
  <c r="E1365" i="87" a="1"/>
  <c r="E720" i="87" a="1"/>
  <c r="E3477" i="87" a="1"/>
  <c r="E4031" i="87" a="1"/>
  <c r="E7701" i="87" a="1"/>
  <c r="E1467" i="87" a="1"/>
  <c r="E5383" i="87" a="1"/>
  <c r="E5277" i="87" a="1"/>
  <c r="E737" i="87" a="1"/>
  <c r="E5039" i="87" a="1"/>
  <c r="E6060" i="87" a="1"/>
  <c r="E7274" i="87" a="1"/>
  <c r="E815" i="87" a="1"/>
  <c r="E3024" i="87" a="1"/>
  <c r="E7248" i="87" a="1"/>
  <c r="E6148" i="87" a="1"/>
  <c r="E3580" i="87" a="1"/>
  <c r="E7002" i="87" a="1"/>
  <c r="E5222" i="87" a="1"/>
  <c r="E4298" i="87" a="1"/>
  <c r="E7834" i="87" a="1"/>
  <c r="E7296" i="87" a="1"/>
  <c r="E7757" i="87" a="1"/>
  <c r="E2783" i="87" a="1"/>
  <c r="E7166" i="87" a="1"/>
  <c r="E7013" i="87" a="1"/>
  <c r="E965" i="87" a="1"/>
  <c r="E660" i="87" a="1"/>
  <c r="E7040" i="87" a="1"/>
  <c r="E2922" i="87" a="1"/>
  <c r="E5569" i="87" a="1"/>
  <c r="E1228" i="87" a="1"/>
  <c r="E44" i="87" a="1"/>
  <c r="E6273" i="87" a="1"/>
  <c r="E1434" i="87" a="1"/>
  <c r="E7677" i="87" a="1"/>
  <c r="E873" i="87" a="1"/>
  <c r="E7655" i="87" a="1"/>
  <c r="E5384" i="87" a="1"/>
  <c r="E7226" i="87" a="1"/>
  <c r="E6218" i="87" a="1"/>
  <c r="E28" i="87" a="1"/>
  <c r="E6263" i="87" a="1"/>
  <c r="E5288" i="87" a="1"/>
  <c r="E1091" i="87" a="1"/>
  <c r="E6224" i="87" a="1"/>
  <c r="E7690" i="87" a="1"/>
  <c r="E6924" i="87" a="1"/>
  <c r="E5284" i="87" a="1"/>
  <c r="E5681" i="87" a="1"/>
  <c r="E5053" i="87" a="1"/>
  <c r="E1097" i="87" a="1"/>
  <c r="E4307" i="87" a="1"/>
  <c r="E4290" i="87" a="1"/>
  <c r="E3176" i="87" a="1"/>
  <c r="E6406" i="87" a="1"/>
  <c r="E4310" i="87" a="1"/>
  <c r="E50" i="87" a="1"/>
  <c r="E4833" i="87" a="1"/>
  <c r="E6018" i="87" a="1"/>
  <c r="E6413" i="87" a="1"/>
  <c r="E445" i="87" a="1"/>
  <c r="E3527" i="87" a="1"/>
  <c r="E76" i="87" a="1"/>
  <c r="E7051" i="87" a="1"/>
  <c r="E797" i="87" a="1"/>
  <c r="E4088" i="87" a="1"/>
  <c r="E6945" i="87" a="1"/>
  <c r="E1251" i="87" a="1"/>
  <c r="E6250" i="87" a="1"/>
  <c r="E7703" i="87" a="1"/>
  <c r="E2511" i="87" a="1"/>
  <c r="E6472" i="87" a="1"/>
  <c r="E5012" i="87" a="1"/>
  <c r="E7278" i="87" a="1"/>
  <c r="E5064" i="87" a="1"/>
  <c r="E6380" i="87" a="1"/>
  <c r="E2744" i="87" a="1"/>
  <c r="E7660" i="87" a="1"/>
  <c r="E6616" i="87" a="1"/>
  <c r="E932" i="87" a="1"/>
  <c r="E7472" i="87" a="1"/>
  <c r="E6087" i="87" a="1"/>
  <c r="E4254" i="87" a="1"/>
  <c r="E2663" i="87" a="1"/>
  <c r="E7157" i="87" a="1"/>
  <c r="E667" i="87" a="1"/>
  <c r="E4326" i="87" a="1"/>
  <c r="E7681" i="87" a="1"/>
  <c r="E778" i="87" a="1"/>
  <c r="E799" i="87" a="1"/>
  <c r="E7469" i="87" a="1"/>
  <c r="E6335" i="87" a="1"/>
  <c r="E6268" i="87" a="1"/>
  <c r="E6003" i="87" a="1"/>
  <c r="E7268" i="87" a="1"/>
  <c r="E4026" i="87" a="1"/>
  <c r="E5471" i="87" a="1"/>
  <c r="E847" i="87" a="1"/>
  <c r="E1258" i="87" a="1"/>
  <c r="E664" i="87" a="1"/>
  <c r="E78" i="87" a="1"/>
  <c r="E971" i="87" a="1"/>
  <c r="E7866" i="87" a="1"/>
  <c r="E5684" i="87" a="1"/>
  <c r="E595" i="87" a="1"/>
  <c r="E1277" i="87" a="1"/>
  <c r="E7409" i="87" a="1"/>
  <c r="E4261" i="87" a="1"/>
  <c r="E7656" i="87" a="1"/>
  <c r="E7875" i="87" a="1"/>
  <c r="E6295" i="87" a="1"/>
  <c r="E269" i="87" a="1"/>
  <c r="E7139" i="87" a="1"/>
  <c r="E6032" i="87" a="1"/>
  <c r="E7376" i="87" a="1"/>
  <c r="E1424" i="87" a="1"/>
  <c r="E7605" i="87" a="1"/>
  <c r="E6636" i="87" a="1"/>
  <c r="E7447" i="87" a="1"/>
  <c r="E1171" i="87" a="1"/>
  <c r="E7792" i="87" a="1"/>
  <c r="E1369" i="87" a="1"/>
  <c r="E6010" i="87" a="1"/>
  <c r="E3324" i="87" a="1"/>
  <c r="E1255" i="87" a="1"/>
  <c r="E2545" i="87" a="1"/>
  <c r="E7852" i="87" a="1"/>
  <c r="E6255" i="87" a="1"/>
  <c r="E2662" i="87" a="1"/>
  <c r="E6565" i="87" a="1"/>
  <c r="E6401" i="87" a="1"/>
  <c r="E1321" i="87" a="1"/>
  <c r="E7276" i="87" a="1"/>
  <c r="E2999" i="87" a="1"/>
  <c r="E1363" i="87" a="1"/>
  <c r="E7488" i="87" a="1"/>
  <c r="E958" i="87" a="1"/>
  <c r="E6866" i="87" a="1"/>
  <c r="E4736" i="87" a="1"/>
  <c r="E7033" i="87" a="1"/>
  <c r="E718" i="87" a="1"/>
  <c r="E3594" i="87" a="1"/>
  <c r="E5654" i="87" a="1"/>
  <c r="E1057" i="87" a="1"/>
  <c r="E5816" i="87" a="1"/>
  <c r="E6598" i="87" a="1"/>
  <c r="E5832" i="87" a="1"/>
  <c r="E6635" i="87" a="1"/>
  <c r="E7691" i="87" a="1"/>
  <c r="E7711" i="87" a="1"/>
  <c r="E7618" i="87" a="1"/>
  <c r="E7584" i="87" a="1"/>
  <c r="E1307" i="87" a="1"/>
  <c r="E5224" i="87" a="1"/>
  <c r="E4101" i="87" a="1"/>
  <c r="E1346" i="87" a="1"/>
  <c r="E2031" i="87" a="1"/>
  <c r="E6332" i="87" a="1"/>
  <c r="E5467" i="87" a="1"/>
  <c r="E3622" i="87" a="1"/>
  <c r="E1090" i="87" a="1"/>
  <c r="E2735" i="87" a="1"/>
  <c r="E3587" i="87" a="1"/>
  <c r="E5538" i="87" a="1"/>
  <c r="E7181" i="87" a="1"/>
  <c r="E7116" i="87" a="1"/>
  <c r="E6606" i="87" a="1"/>
  <c r="E1202" i="87" a="1"/>
  <c r="E977" i="87" a="1"/>
  <c r="E5376" i="87" a="1"/>
  <c r="E1200" i="87" a="1"/>
  <c r="E6917" i="87" a="1"/>
  <c r="E1420" i="87" a="1"/>
  <c r="E6573" i="87" a="1"/>
  <c r="E7643" i="87" a="1"/>
  <c r="E758" i="87" a="1"/>
  <c r="E923" i="87" a="1"/>
  <c r="E7793" i="87" a="1"/>
  <c r="E3513" i="87" a="1"/>
  <c r="E5204" i="87" a="1"/>
  <c r="E6916" i="87" a="1"/>
  <c r="E6070" i="87" a="1"/>
  <c r="E33" i="87" a="1"/>
  <c r="E6363" i="87" a="1"/>
  <c r="E7871" i="87" a="1"/>
  <c r="E1380" i="87" a="1"/>
  <c r="E6182" i="87" a="1"/>
  <c r="E6361" i="87" a="1"/>
  <c r="E5621" i="87" a="1"/>
  <c r="E1431" i="87" a="1"/>
  <c r="E6418" i="87" a="1"/>
  <c r="E5020" i="87" a="1"/>
  <c r="E7275" i="87" a="1"/>
  <c r="E7737" i="87" a="1"/>
  <c r="E6589" i="87" a="1"/>
  <c r="E130" i="87" a="1"/>
  <c r="E6488" i="87" a="1"/>
  <c r="E7357" i="87" a="1"/>
  <c r="E6207" i="87" a="1"/>
  <c r="E4155" i="87" a="1"/>
  <c r="E6637" i="87" a="1"/>
  <c r="E4287" i="87" a="1"/>
  <c r="E94" i="87" a="1"/>
  <c r="E5939" i="87" a="1"/>
  <c r="E5264" i="87" a="1"/>
  <c r="E5319" i="87" a="1"/>
  <c r="E6017" i="87" a="1"/>
  <c r="E6052" i="87" a="1"/>
  <c r="E5511" i="87" a="1"/>
  <c r="E4065" i="87" a="1"/>
  <c r="E6077" i="87" a="1"/>
  <c r="E7282" i="87" a="1"/>
  <c r="E2893" i="87" a="1"/>
  <c r="E6928" i="87" a="1"/>
  <c r="E7651" i="87" a="1"/>
  <c r="E3371" i="87" a="1"/>
  <c r="E6608" i="87" a="1"/>
  <c r="E6015" i="87" a="1"/>
  <c r="E7176" i="87" a="1"/>
  <c r="E7380" i="87" a="1"/>
  <c r="E6228" i="87" a="1"/>
  <c r="E6307" i="87" a="1"/>
  <c r="E7827" i="87" a="1"/>
  <c r="E7174" i="87" a="1"/>
  <c r="E6427" i="87" a="1"/>
  <c r="E5048" i="87" a="1"/>
  <c r="E7454" i="87" a="1"/>
  <c r="E7189" i="87" a="1"/>
  <c r="E7471" i="87" a="1"/>
  <c r="E7738" i="87" a="1"/>
  <c r="E677" i="87" a="1"/>
  <c r="E5068" i="87" a="1"/>
  <c r="E6644" i="87" a="1"/>
  <c r="E4359" i="87" a="1"/>
  <c r="E6314" i="87" a="1"/>
  <c r="E6139" i="87" a="1"/>
  <c r="E7838" i="87" a="1"/>
  <c r="E7337" i="87" a="1"/>
  <c r="E7330" i="87" a="1"/>
  <c r="E1163" i="87" a="1"/>
  <c r="E7060" i="87" a="1"/>
  <c r="E7535" i="87" a="1"/>
  <c r="E5035" i="87" a="1"/>
  <c r="E6078" i="87" a="1"/>
  <c r="E918" i="87" a="1"/>
  <c r="E15" i="87" a="1"/>
  <c r="E6358" i="87" a="1"/>
  <c r="E7256" i="87" a="1"/>
  <c r="E7760" i="87" a="1"/>
  <c r="E1208" i="87" a="1"/>
  <c r="E5982" i="87" a="1"/>
  <c r="E6199" i="87" a="1"/>
  <c r="E5678" i="87" a="1"/>
  <c r="E5121" i="87" a="1"/>
  <c r="E7173" i="87" a="1"/>
  <c r="E1067" i="87" a="1"/>
  <c r="E4145" i="87" a="1"/>
  <c r="E7083" i="87" a="1"/>
  <c r="E4305" i="87" a="1"/>
  <c r="E7783" i="87" a="1"/>
  <c r="E6956" i="87" a="1"/>
  <c r="E6365" i="87" a="1"/>
  <c r="E3642" i="87" a="1"/>
  <c r="E4862" i="87" a="1"/>
  <c r="E3321" i="87" a="1"/>
  <c r="E1198" i="87" a="1"/>
  <c r="E4075" i="87" a="1"/>
  <c r="E6519" i="87" a="1"/>
  <c r="E6972" i="87" a="1"/>
  <c r="E2603" i="87" a="1"/>
  <c r="E734" i="87" a="1"/>
  <c r="E6145" i="87" a="1"/>
  <c r="E2789" i="87" a="1"/>
  <c r="E6110" i="87" a="1"/>
  <c r="E3363" i="87" a="1"/>
  <c r="E2514" i="87" a="1"/>
  <c r="E6150" i="87" a="1"/>
  <c r="E4891" i="87" a="1"/>
  <c r="E2792" i="87" a="1"/>
  <c r="E6474" i="87" a="1"/>
  <c r="E853" i="87" a="1"/>
  <c r="E4322" i="87" a="1"/>
  <c r="E4316" i="87" a="1"/>
  <c r="E5866" i="87" a="1"/>
  <c r="E806" i="87" a="1"/>
  <c r="E1386" i="87" a="1"/>
  <c r="E3518" i="87" a="1"/>
  <c r="E1087" i="87" a="1"/>
  <c r="E5501" i="87" a="1"/>
  <c r="E6122" i="87" a="1"/>
  <c r="E6897" i="87" a="1"/>
  <c r="E3316" i="87" a="1"/>
  <c r="E6216" i="87" a="1"/>
  <c r="E7585" i="87" a="1"/>
  <c r="E4970" i="87" a="1"/>
  <c r="E2763" i="87" a="1"/>
  <c r="E4391" i="87" a="1"/>
  <c r="E5983" i="87" a="1"/>
  <c r="E2743" i="87" a="1"/>
  <c r="E6614" i="87" a="1"/>
  <c r="E1324" i="87" a="1"/>
  <c r="E1475" i="87" a="1"/>
  <c r="E855" i="87" a="1"/>
  <c r="E65" i="87" a="1"/>
  <c r="E6983" i="87" a="1"/>
  <c r="E3427" i="87" a="1"/>
  <c r="E1392" i="87" a="1"/>
  <c r="E1315" i="87" a="1"/>
  <c r="E4356" i="87" a="1"/>
  <c r="E3174" i="87" a="1"/>
  <c r="E268" i="87" a="1"/>
  <c r="E7425" i="87" a="1"/>
  <c r="E5011" i="87" a="1"/>
  <c r="E1227" i="87" a="1"/>
  <c r="E2756" i="87" a="1"/>
  <c r="E1052" i="87" a="1"/>
  <c r="E2667" i="87" a="1"/>
  <c r="E4335" i="87" a="1"/>
  <c r="E4124" i="87" a="1"/>
  <c r="E5230" i="87" a="1"/>
  <c r="E735" i="87" a="1"/>
  <c r="E5603" i="87" a="1"/>
  <c r="E7258" i="87" a="1"/>
  <c r="E4309" i="87" a="1"/>
  <c r="E7500" i="87" a="1"/>
  <c r="E7415" i="87" a="1"/>
  <c r="E5528" i="87" a="1"/>
  <c r="E48" i="87" a="1"/>
  <c r="E7285" i="87" a="1"/>
  <c r="E2498" i="87" a="1"/>
  <c r="E6246" i="87" a="1"/>
  <c r="E7326" i="87" a="1"/>
  <c r="E7115" i="87" a="1"/>
  <c r="E4255" i="87" a="1"/>
  <c r="E6419" i="87" a="1"/>
  <c r="E7532" i="87" a="1"/>
  <c r="E3221" i="87" a="1"/>
  <c r="E7050" i="87" a="1"/>
  <c r="E7623" i="87" a="1"/>
  <c r="E27" i="87" a="1"/>
  <c r="E6896" i="87" a="1"/>
  <c r="E6351" i="87" a="1"/>
  <c r="E2936" i="87" a="1"/>
  <c r="E4336" i="87" a="1"/>
  <c r="E5027" i="87" a="1"/>
  <c r="E6125" i="87" a="1"/>
  <c r="E5370" i="87" a="1"/>
  <c r="E3336" i="87" a="1"/>
  <c r="E2512" i="87" a="1"/>
  <c r="E6168" i="87" a="1"/>
  <c r="E7456" i="87" a="1"/>
  <c r="E1462" i="87" a="1"/>
  <c r="E6105" i="87" a="1"/>
  <c r="E5616" i="87" a="1"/>
  <c r="E701" i="87" a="1"/>
  <c r="E6919" i="87" a="1"/>
  <c r="E4284" i="87" a="1"/>
  <c r="E7245" i="87" a="1"/>
  <c r="E985" i="87" a="1"/>
  <c r="E7086" i="87" a="1"/>
  <c r="E5504" i="87" a="1"/>
  <c r="E6119" i="87" a="1"/>
  <c r="E6270" i="87" a="1"/>
  <c r="E3516" i="87" a="1"/>
  <c r="E2706" i="87" a="1"/>
  <c r="E6628" i="87" a="1"/>
  <c r="E2552" i="87" a="1"/>
  <c r="E7649" i="87" a="1"/>
  <c r="E5860" i="87" a="1"/>
  <c r="E7360" i="87" a="1"/>
  <c r="E3217" i="87" a="1"/>
  <c r="E6043" i="87" a="1"/>
  <c r="E4081" i="87" a="1"/>
  <c r="E6912" i="87" a="1"/>
  <c r="E5005" i="87" a="1"/>
  <c r="E7310" i="87" a="1"/>
  <c r="E910" i="87" a="1"/>
  <c r="E1458" i="87" a="1"/>
  <c r="E6204" i="87" a="1"/>
  <c r="E1073" i="87" a="1"/>
  <c r="E7229" i="87" a="1"/>
  <c r="E6214" i="87" a="1"/>
  <c r="E7462" i="87" a="1"/>
  <c r="E2938" i="87" a="1"/>
  <c r="E6776" i="87" a="1"/>
  <c r="E7019" i="87" a="1"/>
  <c r="E1048" i="87" a="1"/>
  <c r="E108" i="87" a="1"/>
  <c r="E7329" i="87" a="1"/>
  <c r="E6997" i="87" a="1"/>
  <c r="E3172" i="87" a="1"/>
  <c r="E6960" i="87" a="1"/>
  <c r="E7410" i="87" a="1"/>
  <c r="E6200" i="87" a="1"/>
  <c r="E4279" i="87" a="1"/>
  <c r="E788" i="87" a="1"/>
  <c r="E6187" i="87" a="1"/>
  <c r="E2548" i="87" a="1"/>
  <c r="E6197" i="87" a="1"/>
  <c r="E7565" i="87" a="1"/>
  <c r="E7606" i="87" a="1"/>
  <c r="E5365" i="87" a="1"/>
  <c r="E4749" i="87" a="1"/>
  <c r="E5657" i="87" a="1"/>
  <c r="E1226" i="87" a="1"/>
  <c r="E4133" i="87" a="1"/>
  <c r="E5647" i="87" a="1"/>
  <c r="E6579" i="87" a="1"/>
  <c r="E665" i="87" a="1"/>
  <c r="E1276" i="87" a="1"/>
  <c r="E6837" i="87" a="1"/>
  <c r="E7572" i="87" a="1"/>
  <c r="E7428" i="87" a="1"/>
  <c r="E5138" i="87" a="1"/>
  <c r="E7693" i="87" a="1"/>
  <c r="E6050" i="87" a="1"/>
  <c r="E6572" i="87" a="1"/>
  <c r="E4314" i="87" a="1"/>
  <c r="E5867" i="87" a="1"/>
  <c r="E7406" i="87" a="1"/>
  <c r="E4812" i="87" a="1"/>
  <c r="E7442" i="87" a="1"/>
  <c r="E724" i="87" a="1"/>
  <c r="E2769" i="87" a="1"/>
  <c r="E5934" i="87" a="1"/>
  <c r="E1063" i="87" a="1"/>
  <c r="E6235" i="87" a="1"/>
  <c r="E7012" i="87" a="1"/>
  <c r="E7522" i="87" a="1"/>
  <c r="E13" i="87" a="1"/>
  <c r="E2766" i="87" a="1"/>
  <c r="E7537" i="87" a="1"/>
  <c r="E4357" i="87" a="1"/>
  <c r="E841" i="87" a="1"/>
  <c r="E6252" i="87" a="1"/>
  <c r="E1253" i="87" a="1"/>
  <c r="E7356" i="87" a="1"/>
  <c r="E7836" i="87" a="1"/>
  <c r="E7725" i="87" a="1"/>
  <c r="E1056" i="87" a="1"/>
  <c r="E6305" i="87" a="1"/>
  <c r="E1327" i="87" a="1"/>
  <c r="E5515" i="87" a="1"/>
  <c r="E2" i="87" a="1"/>
  <c r="E5270" i="87" a="1"/>
  <c r="E3662" i="87" a="1"/>
  <c r="E4273" i="87" a="1"/>
  <c r="E5799" i="87" a="1"/>
  <c r="E892" i="87" a="1"/>
  <c r="E955" i="87" a="1"/>
  <c r="E4021" i="87" a="1"/>
  <c r="E4172" i="87" a="1"/>
  <c r="E5995" i="87" a="1"/>
  <c r="E1358" i="87" a="1"/>
  <c r="E7588" i="87" a="1"/>
  <c r="E7616" i="87" a="1"/>
  <c r="E154" i="87" a="1"/>
  <c r="E7106" i="87" a="1"/>
  <c r="E1436" i="87" a="1"/>
  <c r="E2921" i="87" a="1"/>
  <c r="E6923" i="87" a="1"/>
  <c r="E5111" i="87" a="1"/>
  <c r="E7493" i="87" a="1"/>
  <c r="E988" i="87" a="1"/>
  <c r="E4321" i="87" a="1"/>
  <c r="E5096" i="87" a="1"/>
  <c r="E5300" i="87" a="1"/>
  <c r="E7609" i="87" a="1"/>
  <c r="E5010" i="87" a="1"/>
  <c r="E7054" i="87" a="1"/>
  <c r="E3325" i="87" a="1"/>
  <c r="E2580" i="87" a="1"/>
  <c r="E7741" i="87" a="1"/>
  <c r="E6085" i="87" a="1"/>
  <c r="E3665" i="87" a="1"/>
  <c r="E4018" i="87" a="1"/>
  <c r="E5497" i="87" a="1"/>
  <c r="E686" i="87" a="1"/>
  <c r="E7333" i="87" a="1"/>
  <c r="E2781" i="87" a="1"/>
  <c r="E2787" i="87" a="1"/>
  <c r="E3" i="87" a="1"/>
  <c r="E6124" i="87" a="1"/>
  <c r="E6939" i="87" a="1"/>
  <c r="E1231" i="87" a="1"/>
  <c r="E2716" i="87" a="1"/>
  <c r="E4754" i="87" a="1"/>
  <c r="E6081" i="87" a="1"/>
  <c r="E7729" i="87" a="1"/>
  <c r="E6630" i="87" a="1"/>
  <c r="E7152" i="87" a="1"/>
  <c r="E7544" i="87" a="1"/>
  <c r="E5018" i="87" a="1"/>
  <c r="E6466" i="87" a="1"/>
  <c r="E1447" i="87" a="1"/>
  <c r="E7001" i="87" a="1"/>
  <c r="E700" i="87" a="1"/>
  <c r="E6316" i="87" a="1"/>
  <c r="E7031" i="87" a="1"/>
  <c r="E2606" i="87" a="1"/>
  <c r="E4705" i="87" a="1"/>
  <c r="E1081" i="87" a="1"/>
  <c r="E6481" i="87" a="1"/>
  <c r="E19" i="87" a="1"/>
  <c r="E7576" i="87" a="1"/>
  <c r="E679" i="87" a="1"/>
  <c r="E7685" i="87" a="1"/>
  <c r="E2510" i="87" a="1"/>
  <c r="E3666" i="87" a="1"/>
  <c r="E6925" i="87" a="1"/>
  <c r="E7105" i="87" a="1"/>
  <c r="E6462" i="87" a="1"/>
  <c r="E1254" i="87" a="1"/>
  <c r="E6256" i="87" a="1"/>
  <c r="E2923" i="87" a="1"/>
  <c r="E858" i="87" a="1"/>
  <c r="E5502" i="87" a="1"/>
  <c r="E6237" i="87" a="1"/>
  <c r="E1644" i="87" a="1"/>
  <c r="E1232" i="87" a="1"/>
  <c r="E4827" i="87" a="1"/>
  <c r="E81" i="87" a="1"/>
  <c r="E7395" i="87" a="1"/>
  <c r="E7751" i="87" a="1"/>
  <c r="E7206" i="87" a="1"/>
  <c r="E5051" i="87" a="1"/>
  <c r="E6152" i="87" a="1"/>
  <c r="E4119" i="87" a="1"/>
  <c r="E5292" i="87" a="1"/>
  <c r="E5496" i="87" a="1"/>
  <c r="E6849" i="87" a="1"/>
  <c r="E5938" i="87" a="1"/>
  <c r="E6071" i="87" a="1"/>
  <c r="E964" i="87" a="1"/>
  <c r="E7341" i="87" a="1"/>
  <c r="E6895" i="87" a="1"/>
  <c r="E3436" i="87" a="1"/>
  <c r="E60" i="87" a="1"/>
  <c r="E7080" i="87" a="1"/>
  <c r="E859" i="87" a="1"/>
  <c r="E7554" i="87" a="1"/>
  <c r="E5588" i="87" a="1"/>
  <c r="E998" i="87" a="1"/>
  <c r="E6137" i="87" a="1"/>
  <c r="E7728" i="87" a="1"/>
  <c r="E896" i="87" a="1"/>
  <c r="E5890" i="87" a="1"/>
  <c r="E1086" i="87" a="1"/>
  <c r="E7694" i="87" a="1"/>
  <c r="E2770" i="87" a="1"/>
  <c r="E7293" i="87" a="1"/>
  <c r="E7243" i="87" a="1"/>
  <c r="E1054" i="87" a="1"/>
  <c r="E5275" i="87" a="1"/>
  <c r="E4022" i="87" a="1"/>
  <c r="E6933" i="87" a="1"/>
  <c r="E6195" i="87" a="1"/>
  <c r="E7143" i="87" a="1"/>
  <c r="E7266" i="87" a="1"/>
  <c r="E5851" i="87" a="1"/>
  <c r="E7217" i="87" a="1"/>
  <c r="E6026" i="87" a="1"/>
  <c r="E1173" i="87" a="1"/>
  <c r="E7507" i="87" a="1"/>
  <c r="E7800" i="87" a="1"/>
  <c r="E3600" i="87" a="1"/>
  <c r="E5031" i="87" a="1"/>
  <c r="E817" i="87" a="1"/>
  <c r="E5174" i="87" a="1"/>
  <c r="E2599" i="87" a="1"/>
  <c r="E6587" i="87" a="1"/>
  <c r="E6311" i="87" a="1"/>
  <c r="E6343" i="87" a="1"/>
  <c r="E739" i="87" a="1"/>
  <c r="E5429" i="87" a="1"/>
  <c r="E7363" i="87" a="1"/>
  <c r="E7497" i="87" a="1"/>
  <c r="E7633" i="87" a="1"/>
  <c r="E7178" i="87" a="1"/>
  <c r="E7188" i="87" a="1"/>
  <c r="E7067" i="87" a="1"/>
  <c r="E5176" i="87" a="1"/>
  <c r="E7148" i="87" a="1"/>
  <c r="E5826" i="87" a="1"/>
  <c r="E7055" i="87" a="1"/>
  <c r="E966" i="87" a="1"/>
  <c r="E7612" i="87" a="1"/>
  <c r="E3333" i="87" a="1"/>
  <c r="E1256" i="87" a="1"/>
  <c r="E6098" i="87" a="1"/>
  <c r="E6376" i="87" a="1"/>
  <c r="E7437" i="87" a="1"/>
  <c r="E6930" i="87" a="1"/>
  <c r="E6402" i="87" a="1"/>
  <c r="E1291" i="87" a="1"/>
  <c r="E7642" i="87" a="1"/>
  <c r="E3521" i="87" a="1"/>
  <c r="E6227" i="87" a="1"/>
  <c r="E6350" i="87" a="1"/>
  <c r="E4070" i="87" a="1"/>
  <c r="E7468" i="87" a="1"/>
  <c r="E7354" i="87" a="1"/>
  <c r="E6471" i="87" a="1"/>
  <c r="E7727" i="87" a="1"/>
  <c r="E6638" i="87" a="1"/>
  <c r="E5271" i="87" a="1"/>
  <c r="E7171" i="87" a="1"/>
  <c r="E6132" i="87" a="1"/>
  <c r="E6299" i="87" a="1"/>
  <c r="E708" i="87" a="1"/>
  <c r="E5635" i="87" a="1"/>
  <c r="E93" i="87" a="1"/>
  <c r="E5864" i="87" a="1"/>
  <c r="E2577" i="87" a="1"/>
  <c r="E7316" i="87" a="1"/>
  <c r="E5219" i="87" a="1"/>
  <c r="E5696" i="87" a="1"/>
  <c r="E3478" i="87" a="1"/>
  <c r="E97" i="87" a="1"/>
  <c r="E7004" i="87" a="1"/>
  <c r="E1261" i="87" a="1"/>
  <c r="E4297" i="87" a="1"/>
  <c r="E7236" i="87" a="1"/>
  <c r="E6615" i="87" a="1"/>
  <c r="E7280" i="87" a="1"/>
  <c r="E902" i="87" a="1"/>
  <c r="E6202" i="87" a="1"/>
  <c r="E772" i="87" a="1"/>
  <c r="E2576" i="87" a="1"/>
  <c r="E7141" i="87" a="1"/>
  <c r="E7315" i="87" a="1"/>
  <c r="E5311" i="87" a="1"/>
  <c r="E7874" i="87" a="1"/>
  <c r="E794" i="87" a="1"/>
  <c r="E1425" i="87" a="1"/>
  <c r="E784" i="87" a="1"/>
  <c r="E6373" i="87" a="1"/>
  <c r="E919" i="87" a="1"/>
  <c r="E1616" i="87" a="1"/>
  <c r="E70" i="87" a="1"/>
  <c r="E790" i="87" a="1"/>
  <c r="E5055" i="87" a="1"/>
  <c r="E7432" i="87" a="1"/>
  <c r="E6293" i="87" a="1"/>
  <c r="E7749" i="87" a="1"/>
  <c r="E2767" i="87" a="1"/>
  <c r="E6641" i="87" a="1"/>
  <c r="E6629" i="87" a="1"/>
  <c r="E7700" i="87" a="1"/>
  <c r="E4285" i="87" a="1"/>
  <c r="E6646" i="87" a="1"/>
  <c r="E6129" i="87" a="1"/>
  <c r="E6567" i="87" a="1"/>
  <c r="E7007" i="87" a="1"/>
  <c r="E7177" i="87" a="1"/>
  <c r="E7647" i="87" a="1"/>
  <c r="E4171" i="87" a="1"/>
  <c r="E997" i="87" a="1"/>
  <c r="E2535" i="87" a="1"/>
  <c r="E4044" i="87" a="1"/>
  <c r="E6288" i="87" a="1"/>
  <c r="E6566" i="87" a="1"/>
  <c r="E7066" i="87" a="1"/>
  <c r="E6835" i="87" a="1"/>
  <c r="E6931" i="87" a="1"/>
  <c r="E939" i="87" a="1"/>
  <c r="E3612" i="87" a="1"/>
  <c r="E6113" i="87" a="1"/>
  <c r="E7439" i="87" a="1"/>
  <c r="E7805" i="87" a="1"/>
  <c r="E7589" i="87" a="1"/>
  <c r="E6387" i="87" a="1"/>
  <c r="E5187" i="87" a="1"/>
  <c r="E7005" i="87" a="1"/>
  <c r="E6024" i="87" a="1"/>
  <c r="E156" i="87" a="1"/>
  <c r="E7052" i="87" a="1"/>
  <c r="E5669" i="87" a="1"/>
  <c r="E6276" i="87" a="1"/>
  <c r="E6284" i="87" a="1"/>
  <c r="E3026" i="87" a="1"/>
  <c r="E7396" i="87" a="1"/>
  <c r="E2933" i="87" a="1"/>
  <c r="E7809" i="87" a="1"/>
  <c r="E5000" i="87" a="1"/>
  <c r="E7779" i="87" a="1"/>
  <c r="E7583" i="87" a="1"/>
  <c r="E3361" i="87" a="1"/>
  <c r="E110" i="87" a="1"/>
  <c r="E7613" i="87" a="1"/>
  <c r="E5451" i="87" a="1"/>
  <c r="E7010" i="87" a="1"/>
  <c r="E5958" i="87" a="1"/>
  <c r="E376" i="87" a="1"/>
  <c r="E6243" i="87" a="1"/>
  <c r="E5468" i="87" a="1"/>
  <c r="E6981" i="87" a="1"/>
  <c r="E6169" i="87" a="1"/>
  <c r="E2741" i="87" a="1"/>
  <c r="E6249" i="87" a="1"/>
  <c r="E7670" i="87" a="1"/>
  <c r="E4265" i="87" a="1"/>
  <c r="E6248" i="87" a="1"/>
  <c r="E6929" i="87" a="1"/>
  <c r="E90" i="87" a="1"/>
  <c r="E6407" i="87" a="1"/>
  <c r="E7661" i="87" a="1"/>
  <c r="E6564" i="87" a="1"/>
  <c r="E7646" i="87" a="1"/>
  <c r="E4361" i="87" a="1"/>
  <c r="E6324" i="87" a="1"/>
  <c r="E2773" i="87" a="1"/>
  <c r="E5972" i="87" a="1"/>
  <c r="E1049" i="87" a="1"/>
  <c r="E3583" i="87" a="1"/>
  <c r="E681" i="87" a="1"/>
  <c r="E6333" i="87" a="1"/>
  <c r="E7789" i="87" a="1"/>
  <c r="E2733" i="87" a="1"/>
  <c r="E6426" i="87" a="1"/>
  <c r="E4028" i="87" a="1"/>
  <c r="E5997" i="87" a="1"/>
  <c r="E7156" i="87" a="1"/>
  <c r="E723" i="87" a="1"/>
  <c r="E7602" i="87" a="1"/>
  <c r="E3000" i="87" a="1"/>
  <c r="E5282" i="87" a="1"/>
  <c r="E5281" i="87" a="1"/>
  <c r="E3563" i="87" a="1"/>
  <c r="E7103" i="87" a="1"/>
  <c r="E967" i="87" a="1"/>
  <c r="E963" i="87" a="1"/>
  <c r="E5440" i="87" a="1"/>
  <c r="E7821" i="87" a="1"/>
  <c r="E7494" i="87" a="1"/>
  <c r="E6319" i="87" a="1"/>
  <c r="E3022" i="87" a="1"/>
  <c r="E6162" i="87" a="1"/>
  <c r="E7687" i="87" a="1"/>
  <c r="E1454" i="87" a="1"/>
  <c r="E6106" i="87" a="1"/>
  <c r="E7087" i="87" a="1"/>
  <c r="E6642" i="87" a="1"/>
  <c r="E5184" i="87" a="1"/>
  <c r="E1575" i="87" a="1"/>
  <c r="E2934" i="87" a="1"/>
  <c r="E7577" i="87" a="1"/>
  <c r="E3643" i="87" a="1"/>
  <c r="E1395" i="87" a="1"/>
  <c r="E7125" i="87" a="1"/>
  <c r="E5873" i="87" a="1"/>
  <c r="E7299" i="87" a="1"/>
  <c r="E7483" i="87" a="1"/>
  <c r="E2574" i="87" a="1"/>
  <c r="E7666" i="87" a="1"/>
  <c r="E836" i="87" a="1"/>
  <c r="E3592" i="87" a="1"/>
  <c r="E3426" i="87" a="1"/>
  <c r="E7208" i="87" a="1"/>
  <c r="E5278" i="87" a="1"/>
  <c r="E5337" i="87" a="1"/>
  <c r="E5280" i="87" a="1"/>
  <c r="E7196" i="87" a="1"/>
  <c r="E3519" i="87" a="1"/>
  <c r="E7092" i="87" a="1"/>
  <c r="E5843" i="87" a="1"/>
  <c r="E6082" i="87" a="1"/>
  <c r="E1435" i="87" a="1"/>
  <c r="E2555" i="87" a="1"/>
  <c r="E2924" i="87" a="1"/>
  <c r="E1302" i="87" a="1"/>
  <c r="E1169" i="87" a="1"/>
  <c r="E6076" i="87" a="1"/>
  <c r="E7134" i="87" a="1"/>
  <c r="E1061" i="87" a="1"/>
  <c r="E6415" i="87" a="1"/>
  <c r="E4110" i="87" a="1"/>
  <c r="E974" i="87" a="1"/>
  <c r="E1378" i="87" a="1"/>
  <c r="E6133" i="87" a="1"/>
  <c r="E5829" i="87" a="1"/>
  <c r="E6230" i="87" a="1"/>
  <c r="E6146" i="87" a="1"/>
  <c r="E7854" i="87" a="1"/>
  <c r="E5524" i="87" a="1"/>
  <c r="E2664" i="87" a="1"/>
  <c r="E7778" i="87" a="1"/>
  <c r="E7014" i="87" a="1"/>
  <c r="E6140" i="87" a="1"/>
  <c r="E7812" i="87" a="1"/>
  <c r="E1195" i="87" a="1"/>
  <c r="E1474" i="87" a="1"/>
  <c r="E7635" i="87" a="1"/>
  <c r="E7322" i="87" a="1"/>
  <c r="E1473" i="87" a="1"/>
  <c r="E714" i="87" a="1"/>
  <c r="E7199" i="87" a="1"/>
  <c r="E1059" i="87" a="1"/>
  <c r="E4274" i="87" a="1"/>
  <c r="E1062" i="87" a="1"/>
  <c r="E6744" i="87" a="1"/>
  <c r="E1175" i="87" a="1"/>
  <c r="E4337" i="87" a="1"/>
  <c r="E6632" i="87" a="1"/>
  <c r="E989" i="87" a="1"/>
  <c r="E786" i="87" a="1"/>
  <c r="E5185" i="87" a="1"/>
  <c r="E7324" i="87" a="1"/>
  <c r="E2537" i="87" a="1"/>
  <c r="E7861" i="87" a="1"/>
  <c r="E6104" i="87" a="1"/>
  <c r="E7541" i="87" a="1"/>
  <c r="E1384" i="87" a="1"/>
  <c r="E3432" i="87" a="1"/>
  <c r="E1216" i="87" a="1"/>
  <c r="E1206" i="87" a="1"/>
  <c r="E7192" i="87" a="1"/>
  <c r="E6969" i="87" a="1"/>
  <c r="E7085" i="87" a="1"/>
  <c r="E7772" i="87" a="1"/>
  <c r="E5472" i="87" a="1"/>
  <c r="E7036" i="87" a="1"/>
  <c r="E5548" i="87" a="1"/>
  <c r="E913" i="87" a="1"/>
  <c r="E861" i="87" a="1"/>
  <c r="E2780" i="87" a="1"/>
  <c r="E6292" i="87" a="1"/>
  <c r="E6325" i="87" a="1"/>
  <c r="E11" i="87" a="1"/>
  <c r="E6008" i="87" a="1"/>
  <c r="E5641" i="87" a="1"/>
  <c r="E6936" i="87" a="1"/>
  <c r="E5762" i="87" a="1"/>
  <c r="E7135" i="87" a="1"/>
  <c r="E6685" i="87" a="1"/>
  <c r="E1229" i="87" a="1"/>
  <c r="E2508" i="87" a="1"/>
  <c r="E7682" i="87" a="1"/>
  <c r="E7662" i="87" a="1"/>
  <c r="E6094" i="87" a="1"/>
  <c r="E7424" i="87" a="1"/>
  <c r="E1410" i="87" a="1"/>
  <c r="E732" i="87" a="1"/>
  <c r="E7650" i="87" a="1"/>
  <c r="E4830" i="87" a="1"/>
  <c r="E3578" i="87" a="1"/>
  <c r="E7009" i="87" a="1"/>
  <c r="E801" i="87" a="1"/>
  <c r="E4301" i="87" a="1"/>
  <c r="E5066" i="87" a="1"/>
  <c r="E5868" i="87" a="1"/>
  <c r="E3584" i="87" a="1"/>
  <c r="E854" i="87" a="1"/>
  <c r="E7195" i="87" a="1"/>
  <c r="E7149" i="87" a="1"/>
  <c r="E7239" i="87" a="1"/>
  <c r="E882" i="87" a="1"/>
  <c r="E3577" i="87" a="1"/>
  <c r="E5559" i="87" a="1"/>
  <c r="E6212" i="87" a="1"/>
  <c r="E5550" i="87" a="1"/>
  <c r="E728" i="87" a="1"/>
  <c r="E7461" i="87" a="1"/>
  <c r="E6121" i="87" a="1"/>
  <c r="E5693" i="87" a="1"/>
  <c r="E6226" i="87" a="1"/>
  <c r="E7077" i="87" a="1"/>
  <c r="E2551" i="87" a="1"/>
  <c r="E6102" i="87" a="1"/>
  <c r="E7542" i="87" a="1"/>
  <c r="E5299" i="87" a="1"/>
  <c r="E5460" i="87" a="1"/>
  <c r="E82" i="87" a="1"/>
  <c r="E7459" i="87" a="1"/>
  <c r="E7269" i="87" a="1"/>
  <c r="E6362" i="87" a="1"/>
  <c r="E5929" i="87" a="1"/>
  <c r="E111" i="87" a="1"/>
  <c r="E1316" i="87" a="1"/>
  <c r="E5050" i="87" a="1"/>
  <c r="E7486" i="87" a="1"/>
  <c r="E2751" i="87" a="1"/>
  <c r="E6112" i="87" a="1"/>
  <c r="E5115" i="87" a="1"/>
  <c r="E7470" i="87" a="1"/>
  <c r="E2765" i="87" a="1"/>
  <c r="E3181" i="87" a="1"/>
  <c r="E2757" i="87" a="1"/>
  <c r="E4257" i="87" a="1"/>
  <c r="E849" i="87" a="1"/>
  <c r="E2550" i="87" a="1"/>
  <c r="E106" i="87" a="1"/>
  <c r="E5302" i="87" a="1"/>
  <c r="E908" i="87" a="1"/>
  <c r="E6286" i="87" a="1"/>
  <c r="E6229" i="87" a="1"/>
  <c r="E1331" i="87" a="1"/>
  <c r="E1262" i="87" a="1"/>
  <c r="E6215" i="87" a="1"/>
  <c r="E6396" i="87" a="1"/>
  <c r="E7338" i="87" a="1"/>
  <c r="E1197" i="87" a="1"/>
  <c r="E6178" i="87" a="1"/>
  <c r="E3625" i="87" a="1"/>
  <c r="E1188" i="87" a="1"/>
  <c r="E7826" i="87" a="1"/>
  <c r="E5402" i="87" a="1"/>
  <c r="E95" i="87" a="1"/>
  <c r="E5298" i="87" a="1"/>
  <c r="E7373" i="87" a="1"/>
  <c r="E265" i="87" a="1"/>
  <c r="E6306" i="87" a="1"/>
  <c r="E946" i="87" a="1"/>
  <c r="E666" i="87" a="1"/>
  <c r="E5122" i="87" a="1"/>
  <c r="E7708" i="87" a="1"/>
  <c r="E6489" i="87" a="1"/>
  <c r="E6320" i="87" a="1"/>
  <c r="E795" i="87" a="1"/>
  <c r="E6578" i="87" a="1"/>
  <c r="E7215" i="87" a="1"/>
  <c r="E7313" i="87" a="1"/>
  <c r="E7446" i="87" a="1"/>
  <c r="E7652" i="87" a="1"/>
  <c r="E663" i="87" a="1"/>
  <c r="E147" i="87" a="1"/>
  <c r="E6610" i="87" a="1"/>
  <c r="E6016" i="87" a="1"/>
  <c r="E5458" i="87" a="1"/>
  <c r="E7714" i="87" a="1"/>
  <c r="E7575" i="87" a="1"/>
  <c r="E4077" i="87" a="1"/>
  <c r="E783" i="87" a="1"/>
  <c r="E813" i="87" a="1"/>
  <c r="E7796" i="87" a="1"/>
  <c r="E4388" i="87" a="1"/>
  <c r="E6221" i="87" a="1"/>
  <c r="E4060" i="87" a="1"/>
  <c r="E1354" i="87" a="1"/>
  <c r="E7155" i="87" a="1"/>
  <c r="E6368" i="87" a="1"/>
  <c r="E1320" i="87" a="1"/>
  <c r="E7096" i="87" a="1"/>
  <c r="E7636" i="87" a="1"/>
  <c r="E2891" i="87" a="1"/>
  <c r="E7739" i="87" a="1"/>
  <c r="E96" i="87" a="1"/>
  <c r="E3429" i="87" a="1"/>
  <c r="E2602" i="87" a="1"/>
  <c r="E6033" i="87" a="1"/>
  <c r="E5858" i="87" a="1"/>
  <c r="E2734" i="87" a="1"/>
  <c r="E7294" i="87" a="1"/>
  <c r="E682" i="87" a="1"/>
  <c r="E3218" i="87" a="1"/>
  <c r="E7580" i="87" a="1"/>
  <c r="E7629" i="87" a="1"/>
  <c r="E7872" i="87" a="1"/>
  <c r="E6484" i="87" a="1"/>
  <c r="E4079" i="87" a="1"/>
  <c r="E2579" i="87" a="1"/>
  <c r="E6920" i="87" a="1"/>
  <c r="E979" i="87" a="1"/>
  <c r="E690" i="87" a="1"/>
  <c r="E1439" i="87" a="1"/>
  <c r="E5960" i="87" a="1"/>
  <c r="E3201" i="87" a="1"/>
  <c r="E7169" i="87" a="1"/>
  <c r="E4750" i="87" a="1"/>
  <c r="E7259" i="87" a="1"/>
  <c r="E7842" i="87" a="1"/>
  <c r="E3205" i="87" a="1"/>
  <c r="E6009" i="87" a="1"/>
  <c r="E7419" i="87" a="1"/>
  <c r="E7070" i="87" a="1"/>
  <c r="E864" i="87" a="1"/>
  <c r="E5649" i="87" a="1"/>
  <c r="E4859" i="87" a="1"/>
  <c r="E1204" i="87" a="1"/>
  <c r="E7301" i="87" a="1"/>
  <c r="E1440" i="87" a="1"/>
  <c r="E743" i="87" a="1"/>
  <c r="E7869" i="87" a="1"/>
  <c r="E6176" i="87" a="1"/>
  <c r="E6062" i="87" a="1"/>
  <c r="E6154" i="87" a="1"/>
  <c r="E5033" i="87" a="1"/>
  <c r="E7142" i="87" a="1"/>
  <c r="E1194" i="87" a="1"/>
  <c r="E6640" i="87" a="1"/>
  <c r="E1430" i="87" a="1"/>
  <c r="E6190" i="87" a="1"/>
  <c r="E4739" i="87" a="1"/>
  <c r="E2605" i="87" a="1"/>
  <c r="E972" i="87" a="1"/>
  <c r="E1038" i="87" a="1"/>
  <c r="E7109" i="87" a="1"/>
  <c r="E7429" i="87" a="1"/>
  <c r="E975" i="87" a="1"/>
  <c r="E7601" i="87" a="1"/>
  <c r="E780" i="87" a="1"/>
  <c r="E6205" i="87" a="1"/>
  <c r="E6577" i="87" a="1"/>
  <c r="E4378" i="87" a="1"/>
  <c r="E7212" i="87" a="1"/>
  <c r="E7745" i="87" a="1"/>
  <c r="E757" i="87" a="1"/>
  <c r="E2713" i="87" a="1"/>
  <c r="E2032" i="87" a="1"/>
  <c r="E6023" i="87" a="1"/>
  <c r="E6188" i="87" a="1"/>
  <c r="E4308" i="87" a="1"/>
  <c r="E7873" i="87" a="1"/>
  <c r="E3647" i="87" a="1"/>
  <c r="E4271" i="87" a="1"/>
  <c r="E6066" i="87" a="1"/>
  <c r="E7474" i="87" a="1"/>
  <c r="E6439" i="87" a="1"/>
  <c r="E5295" i="87" a="1"/>
  <c r="E7855" i="87" a="1"/>
  <c r="E7049" i="87" a="1"/>
  <c r="E5993" i="87" a="1"/>
  <c r="E962" i="87" a="1"/>
  <c r="E7029" i="87" a="1"/>
  <c r="E7743" i="87" a="1"/>
  <c r="E62" i="87" a="1"/>
  <c r="E781" i="87" a="1"/>
  <c r="E6075" i="87" a="1"/>
  <c r="E7770" i="87" a="1"/>
  <c r="E4061" i="87" a="1"/>
  <c r="E7260" i="87" a="1"/>
  <c r="E7782" i="87" a="1"/>
  <c r="E1210" i="87" a="1"/>
  <c r="E5453" i="87" a="1"/>
  <c r="E3614" i="87" a="1"/>
  <c r="E3599" i="87" a="1"/>
  <c r="E3579" i="87" a="1"/>
  <c r="E5985" i="87" a="1"/>
  <c r="E7591" i="87" a="1"/>
  <c r="E7644" i="87" a="1"/>
  <c r="E5824" i="87" a="1"/>
  <c r="E5191" i="87" a="1"/>
  <c r="E2049" i="87" a="1"/>
  <c r="E6714" i="87" a="1"/>
  <c r="E12" i="87" a="1"/>
  <c r="E759" i="87" a="1"/>
  <c r="E1356" i="87" a="1"/>
  <c r="E1085" i="87" a="1"/>
  <c r="E805" i="87" a="1"/>
  <c r="E6173" i="87" a="1"/>
  <c r="E7246" i="87" a="1"/>
  <c r="E6626" i="87" a="1"/>
  <c r="E1212" i="87" a="1"/>
  <c r="E7464" i="87" a="1"/>
  <c r="E7037" i="87" a="1"/>
  <c r="E36" i="87" a="1"/>
  <c r="E7302" i="87" a="1"/>
  <c r="E814" i="87" a="1"/>
  <c r="E3171" i="87" a="1"/>
  <c r="E927" i="87" a="1"/>
  <c r="E7707" i="87" a="1"/>
  <c r="E1184" i="87" a="1"/>
  <c r="E2944" i="87" a="1"/>
  <c r="E7345" i="87" a="1"/>
  <c r="E668" i="87" a="1"/>
  <c r="E1319" i="87" a="1"/>
  <c r="E5990" i="87" a="1"/>
  <c r="E5473" i="87" a="1"/>
  <c r="E5991" i="87" a="1"/>
  <c r="E9" i="87" a="1"/>
  <c r="E6053" i="87" a="1"/>
  <c r="E6309" i="87" a="1"/>
  <c r="E7327" i="87" a="1"/>
  <c r="E5465" i="87" a="1"/>
  <c r="E7641" i="87" a="1"/>
  <c r="E7387" i="87" a="1"/>
  <c r="E6926" i="87" a="1"/>
  <c r="E5509" i="87" a="1"/>
  <c r="E5259" i="87" a="1"/>
  <c r="E6034" i="87" a="1"/>
  <c r="E7791" i="87" a="1"/>
  <c r="E6524" i="87" a="1"/>
  <c r="E7759" i="87" a="1"/>
  <c r="E7473" i="87" a="1"/>
  <c r="E7063" i="87" a="1"/>
  <c r="E6980" i="87" a="1"/>
  <c r="E5852" i="87" a="1"/>
  <c r="E4745" i="87" a="1"/>
  <c r="E860" i="87" a="1"/>
  <c r="E6049" i="87" a="1"/>
  <c r="E4312" i="87" a="1"/>
  <c r="E6581" i="87" a="1"/>
  <c r="E6377" i="87" a="1"/>
  <c r="E6576" i="87" a="1"/>
  <c r="E7799" i="87" a="1"/>
  <c r="E5367" i="87" a="1"/>
  <c r="E3195" i="87" a="1"/>
  <c r="E7638" i="87" a="1"/>
  <c r="E7305" i="87" a="1"/>
  <c r="E6040" i="87" a="1"/>
  <c r="E6095" i="87" a="1"/>
  <c r="E6352" i="87" a="1"/>
  <c r="E7558" i="87" a="1"/>
  <c r="E4860" i="87" a="1"/>
  <c r="E7849" i="87" a="1"/>
  <c r="E4741" i="87" a="1"/>
  <c r="E2742" i="87" a="1"/>
  <c r="E47" i="87" a="1"/>
  <c r="E793" i="87" a="1"/>
  <c r="E4030" i="87" a="1"/>
  <c r="E791" i="87" a="1"/>
  <c r="E6807" i="87" a="1"/>
  <c r="E7763" i="87" a="1"/>
  <c r="E1201" i="87" a="1"/>
  <c r="E10" i="87" a="1"/>
  <c r="E5677" i="87" a="1"/>
  <c r="E6012" i="87" a="1"/>
  <c r="E7824" i="87" a="1"/>
  <c r="E4058" i="87" a="1"/>
  <c r="E1191" i="87" a="1"/>
  <c r="E691" i="87" a="1"/>
  <c r="E7120" i="87" a="1"/>
  <c r="E6522" i="87" a="1"/>
  <c r="E3520" i="87" a="1"/>
  <c r="E7833" i="87" a="1"/>
  <c r="E7279" i="87" a="1"/>
  <c r="E7277" i="87" a="1"/>
  <c r="E7340" i="87" a="1"/>
  <c r="E7368" i="87" a="1"/>
  <c r="E6068" i="87" a="1"/>
  <c r="E5761" i="87" a="1"/>
  <c r="E7220" i="87" a="1"/>
  <c r="E1368" i="87" a="1"/>
  <c r="E2038" i="87" a="1"/>
  <c r="E4352" i="87" a="1"/>
  <c r="E1391" i="87" a="1"/>
  <c r="E6403" i="87" a="1"/>
  <c r="E1209" i="87" a="1"/>
  <c r="E7771" i="87" a="1"/>
  <c r="E5462" i="87" a="1"/>
  <c r="E4023" i="87" a="1"/>
  <c r="E5438" i="87" a="1"/>
  <c r="E5668" i="87" a="1"/>
  <c r="E6147" i="87" a="1"/>
  <c r="E6061" i="87" a="1"/>
  <c r="E7081" i="87" a="1"/>
  <c r="E807" i="87" a="1"/>
  <c r="E37" i="87" a="1"/>
  <c r="E1181" i="87" a="1"/>
  <c r="E4296" i="87" a="1"/>
  <c r="E2503" i="87" a="1"/>
  <c r="E1480" i="87" a="1"/>
  <c r="E7780" i="87" a="1"/>
  <c r="E5870" i="87" a="1"/>
  <c r="E7603" i="87" a="1"/>
  <c r="E2918" i="87" a="1"/>
  <c r="E7455" i="87" a="1"/>
  <c r="E4074" i="87" a="1"/>
  <c r="E6171" i="87" a="1"/>
  <c r="E6179" i="87" a="1"/>
  <c r="E5368" i="87" a="1"/>
  <c r="E7344" i="87" a="1"/>
  <c r="E6304" i="87" a="1"/>
  <c r="E6921" i="87" a="1"/>
  <c r="E4276" i="87" a="1"/>
  <c r="E6591" i="87" a="1"/>
  <c r="E7219" i="87" a="1"/>
  <c r="E4019" i="87" a="1"/>
  <c r="E7249" i="87" a="1"/>
  <c r="E7314" i="87" a="1"/>
  <c r="E5943" i="87" a="1"/>
  <c r="E3535" i="87" a="1"/>
  <c r="E7247" i="87" a="1"/>
  <c r="E6729" i="87" a="1"/>
  <c r="E2701" i="87" a="1"/>
  <c r="E5432" i="87" a="1"/>
  <c r="E2669" i="87" a="1"/>
  <c r="E6371" i="87" a="1"/>
  <c r="E5286" i="87" a="1"/>
  <c r="E58" i="87" a="1"/>
  <c r="E4861" i="87" a="1"/>
  <c r="E6011" i="87" a="1"/>
  <c r="E7450" i="87" a="1"/>
  <c r="E7255" i="87" a="1"/>
  <c r="E875" i="87" a="1"/>
  <c r="E7683" i="87" a="1"/>
  <c r="E7451" i="87" a="1"/>
  <c r="E6101" i="87" a="1"/>
  <c r="E1416" i="87" a="1"/>
  <c r="E6483" i="87" a="1"/>
  <c r="E6041" i="87" a="1"/>
  <c r="E6604" i="87" a="1"/>
  <c r="E6366" i="87" a="1"/>
  <c r="E6996" i="87" a="1"/>
  <c r="E7163" i="87" a="1"/>
  <c r="E1457" i="87" a="1"/>
  <c r="E5077" i="87" a="1"/>
  <c r="E105" i="87" a="1"/>
  <c r="E782" i="87" a="1"/>
  <c r="E5469" i="87" a="1"/>
  <c r="E1382" i="87" a="1"/>
  <c r="E7865" i="87" a="1"/>
  <c r="E2931" i="87" a="1"/>
  <c r="E7323" i="87" a="1"/>
  <c r="E7557" i="87" a="1"/>
  <c r="E756" i="87" a="1"/>
  <c r="E7680" i="87" a="1"/>
  <c r="E6367" i="87" a="1"/>
  <c r="E7223" i="87" a="1"/>
  <c r="E6909" i="87" a="1"/>
  <c r="E6613" i="87" a="1"/>
  <c r="E2954" i="87" a="1"/>
  <c r="E4302" i="87" a="1"/>
  <c r="E5874" i="87" a="1"/>
  <c r="E88" i="87" a="1"/>
  <c r="E6479" i="87" a="1"/>
  <c r="E4385" i="87" a="1"/>
  <c r="E4275" i="87" a="1"/>
  <c r="E6134" i="87" a="1"/>
  <c r="E3606" i="87" a="1"/>
  <c r="E1340" i="87" a="1"/>
  <c r="E5022" i="87" a="1"/>
  <c r="E75" i="87" a="1"/>
  <c r="E2739" i="87" a="1"/>
  <c r="E1486" i="87" a="1"/>
  <c r="E7614" i="87" a="1"/>
  <c r="E2951" i="87" a="1"/>
  <c r="E7191" i="87" a="1"/>
  <c r="E1176" i="87" a="1"/>
  <c r="E6952" i="87" a="1"/>
  <c r="E3524" i="87" a="1"/>
  <c r="E4894" i="87" a="1"/>
  <c r="E7150" i="87" a="1"/>
  <c r="E1187" i="87" a="1"/>
  <c r="E976" i="87" a="1"/>
  <c r="E7788" i="87" a="1"/>
  <c r="E79" i="87" a="1"/>
  <c r="E4808" i="87" a="1"/>
  <c r="E1309" i="87" a="1"/>
  <c r="E6013" i="87" a="1"/>
  <c r="E5303" i="87" a="1"/>
  <c r="E3582" i="87" a="1"/>
  <c r="E6935" i="87" a="1"/>
  <c r="E7271" i="87" a="1"/>
  <c r="E7402" i="87" a="1"/>
  <c r="E2900" i="87" a="1"/>
  <c r="E970" i="87" a="1"/>
  <c r="E7529" i="87" a="1"/>
  <c r="E68" i="87" a="1"/>
  <c r="E5966" i="87" a="1"/>
  <c r="E5930" i="87" a="1"/>
  <c r="E7391" i="87" a="1"/>
  <c r="E2556" i="87" a="1"/>
  <c r="E5941" i="87" a="1"/>
  <c r="E6987" i="87" a="1"/>
  <c r="E7831" i="87" a="1"/>
  <c r="E912" i="87" a="1"/>
  <c r="E5014" i="87" a="1"/>
  <c r="E7566" i="87" a="1"/>
  <c r="E7659" i="87" a="1"/>
  <c r="E7385" i="87" a="1"/>
  <c r="E2935" i="87" a="1"/>
  <c r="E7412" i="87" a="1"/>
  <c r="E726" i="87" a="1"/>
  <c r="E6643" i="87" a="1"/>
  <c r="E7435" i="87" a="1"/>
  <c r="E7825" i="87" a="1"/>
  <c r="E1077" i="87" a="1"/>
  <c r="E6271" i="87" a="1"/>
  <c r="E5097" i="87" a="1"/>
  <c r="E1218" i="87" a="1"/>
  <c r="E7091" i="87" a="1"/>
  <c r="E6353" i="87" a="1"/>
  <c r="E7413" i="87" a="1"/>
  <c r="E7671" i="87" a="1"/>
  <c r="E3646" i="87" a="1"/>
  <c r="E7172" i="87" a="1"/>
  <c r="E7151" i="87" a="1"/>
  <c r="E7160" i="87" a="1"/>
  <c r="E7200" i="87" a="1"/>
  <c r="E744" i="87" a="1"/>
  <c r="E6002" i="87" a="1"/>
  <c r="E7388" i="87" a="1"/>
  <c r="E7175" i="87" a="1"/>
  <c r="E5061" i="87" a="1"/>
  <c r="E7550" i="87" a="1"/>
  <c r="E5530" i="87" a="1"/>
  <c r="E6943" i="87" a="1"/>
  <c r="E4957" i="87" a="1"/>
  <c r="E7630" i="87" a="1"/>
  <c r="E1492" i="87" a="1"/>
  <c r="E993" i="87" a="1"/>
  <c r="E6867" i="87" a="1"/>
  <c r="E4966" i="87" a="1"/>
  <c r="E6130" i="87" a="1"/>
  <c r="E907" i="87" a="1"/>
  <c r="E1095" i="87" a="1"/>
  <c r="E4262" i="87" a="1"/>
  <c r="E2553" i="87" a="1"/>
  <c r="E2937" i="87" a="1"/>
  <c r="E6318" i="87" a="1"/>
  <c r="E1364" i="87" a="1"/>
  <c r="E7457" i="87" a="1"/>
  <c r="E6717" i="87" a="1"/>
  <c r="E1317" i="87" a="1"/>
  <c r="E6220" i="87" a="1"/>
  <c r="E3023" i="87" a="1"/>
  <c r="E3220" i="87" a="1"/>
  <c r="E20" i="87" a="1"/>
  <c r="E7721" i="87" a="1"/>
  <c r="E6953" i="87" a="1"/>
  <c r="E4971" i="87" a="1"/>
  <c r="E7295" i="87" a="1"/>
  <c r="E7860" i="87" a="1"/>
  <c r="E7574" i="87" a="1"/>
  <c r="E8" i="87" a="1"/>
  <c r="E6211" i="87" a="1"/>
  <c r="E5968" i="87" a="1"/>
  <c r="E5970" i="87" a="1"/>
  <c r="E5998" i="87" a="1"/>
  <c r="E931" i="87" a="1"/>
  <c r="E973" i="87" a="1"/>
  <c r="E1389" i="87" a="1"/>
  <c r="E6716" i="87" a="1"/>
  <c r="E6593" i="87" a="1"/>
  <c r="E5406" i="87" a="1"/>
  <c r="E6149" i="87" a="1"/>
  <c r="E7214" i="87" a="1"/>
  <c r="E7262" i="87" a="1"/>
  <c r="E7346" i="87" a="1"/>
  <c r="E1065" i="87" a="1"/>
  <c r="E7706" i="87" a="1"/>
  <c r="E7816" i="87" a="1"/>
  <c r="E3591" i="87" a="1"/>
  <c r="E7640" i="87" a="1"/>
  <c r="E7306" i="87" a="1"/>
  <c r="E6622" i="87" a="1"/>
  <c r="E7513" i="87" a="1"/>
  <c r="E4748" i="87" a="1"/>
  <c r="E7578" i="87" a="1"/>
  <c r="E7705" i="87" a="1"/>
  <c r="E1177" i="87" a="1"/>
  <c r="E4355" i="87" a="1"/>
  <c r="E7343" i="87" a="1"/>
  <c r="E1078" i="87" a="1"/>
  <c r="E6746" i="87" a="1"/>
  <c r="E5285" i="87" a="1"/>
  <c r="E7754" i="87" a="1"/>
  <c r="E2707" i="87" a="1"/>
  <c r="E5168" i="87" a="1"/>
  <c r="E992" i="87" a="1"/>
  <c r="E2785" i="87" a="1"/>
  <c r="E3661" i="87" a="1"/>
  <c r="E3009" i="87" a="1"/>
  <c r="E3170" i="87" a="1"/>
  <c r="E5297" i="87" a="1"/>
  <c r="E7758" i="87" a="1"/>
  <c r="E6099" i="87" a="1"/>
  <c r="E3576" i="87" a="1"/>
  <c r="E7264" i="87" a="1"/>
  <c r="E4174" i="87" a="1"/>
  <c r="E6103" i="87" a="1"/>
  <c r="E7664" i="87" a="1"/>
  <c r="E6264" i="87" a="1"/>
  <c r="E6067" i="87" a="1"/>
  <c r="E7463" i="87" a="1"/>
  <c r="E6048" i="87" a="1"/>
  <c r="E7133" i="87" a="1"/>
  <c r="E7856" i="87" a="1"/>
  <c r="E6775" i="87" a="1"/>
  <c r="E1203" i="87" a="1"/>
  <c r="E4317" i="87" a="1"/>
  <c r="E2894" i="87" a="1"/>
  <c r="E7597" i="87" a="1"/>
  <c r="E911" i="87" a="1"/>
  <c r="E5680" i="87" a="1"/>
  <c r="E5004" i="87" a="1"/>
  <c r="E7304" i="87" a="1"/>
  <c r="E4320" i="87" a="1"/>
  <c r="E3204" i="87" a="1"/>
  <c r="E6115" i="87" a="1"/>
  <c r="E6245" i="87" a="1"/>
  <c r="E7491" i="87" a="1"/>
  <c r="E7335" i="87" a="1"/>
  <c r="E7267" i="87" a="1"/>
  <c r="E5526" i="87" a="1"/>
  <c r="E7832" i="87" a="1"/>
  <c r="E7487" i="87" a="1"/>
  <c r="E7318" i="87" a="1"/>
  <c r="E956" i="87" a="1"/>
  <c r="E4365" i="87" a="1"/>
  <c r="E3352" i="87" a="1"/>
  <c r="E7203" i="87" a="1"/>
  <c r="E1285" i="87" a="1"/>
  <c r="E5514" i="87" a="1"/>
  <c r="E7225" i="87" a="1"/>
  <c r="E7216" i="87" a="1"/>
  <c r="E5040" i="87" a="1"/>
  <c r="E562" i="87" a="1"/>
  <c r="E5558" i="87" a="1"/>
  <c r="E2668" i="87" a="1"/>
  <c r="E1193" i="87" a="1"/>
  <c r="E5819" i="87" a="1"/>
  <c r="E5742" i="87" a="1"/>
  <c r="E940" i="87" a="1"/>
  <c r="E7126" i="87" a="1"/>
  <c r="E1479" i="87" a="1"/>
  <c r="E7810" i="87" a="1"/>
  <c r="E1441" i="87" a="1"/>
  <c r="E1066" i="87" a="1"/>
  <c r="E1172" i="87" a="1"/>
  <c r="E4069" i="87" a="1"/>
  <c r="E127" i="87" a="1"/>
  <c r="E5507" i="87" a="1"/>
  <c r="E7748" i="87" a="1"/>
  <c r="E6570" i="87" a="1"/>
  <c r="E5052" i="87" a="1"/>
  <c r="E2941" i="87" a="1"/>
  <c r="E6627" i="87" a="1"/>
  <c r="E6979" i="87" a="1"/>
  <c r="E6254" i="87" a="1"/>
  <c r="E1445" i="87" a="1"/>
  <c r="E5304" i="87" a="1"/>
  <c r="E6027" i="87" a="1"/>
  <c r="E6069" i="87" a="1"/>
  <c r="E6025" i="87" a="1"/>
  <c r="E845" i="87" a="1"/>
  <c r="E7420" i="87" a="1"/>
  <c r="E5830" i="87" a="1"/>
  <c r="E5407" i="87" a="1"/>
  <c r="E5070" i="87" a="1"/>
  <c r="E5037" i="87" a="1"/>
  <c r="E6331" i="87" a="1"/>
  <c r="E7797" i="87" a="1"/>
  <c r="E7466" i="87" a="1"/>
  <c r="E6084" i="87" a="1"/>
  <c r="E6084" i="87" l="1"/>
  <c r="D6084" i="87" s="1"/>
  <c r="E7466" i="87"/>
  <c r="D7466" i="87" s="1"/>
  <c r="E7797" i="87"/>
  <c r="D7797" i="87" s="1"/>
  <c r="E6331" i="87"/>
  <c r="D6331" i="87" s="1"/>
  <c r="E5037" i="87"/>
  <c r="D5037" i="87" s="1"/>
  <c r="E5070" i="87"/>
  <c r="D5070" i="87" s="1"/>
  <c r="E5407" i="87"/>
  <c r="D5407" i="87" s="1"/>
  <c r="E5830" i="87"/>
  <c r="D5830" i="87" s="1"/>
  <c r="E7420" i="87"/>
  <c r="D7420" i="87" s="1"/>
  <c r="E845" i="87"/>
  <c r="D845" i="87" s="1"/>
  <c r="E6025" i="87"/>
  <c r="D6025" i="87" s="1"/>
  <c r="E6069" i="87"/>
  <c r="D6069" i="87" s="1"/>
  <c r="E6027" i="87"/>
  <c r="D6027" i="87" s="1"/>
  <c r="E5304" i="87"/>
  <c r="D5304" i="87" s="1"/>
  <c r="E1445" i="87"/>
  <c r="D1445" i="87" s="1"/>
  <c r="E6254" i="87"/>
  <c r="D6254" i="87" s="1"/>
  <c r="E6979" i="87"/>
  <c r="D6979" i="87" s="1"/>
  <c r="E6627" i="87"/>
  <c r="D6627" i="87" s="1"/>
  <c r="E2941" i="87"/>
  <c r="D2941" i="87" s="1"/>
  <c r="E5052" i="87"/>
  <c r="D5052" i="87" s="1"/>
  <c r="E6570" i="87"/>
  <c r="D6570" i="87" s="1"/>
  <c r="E7748" i="87"/>
  <c r="D7748" i="87" s="1"/>
  <c r="E5507" i="87"/>
  <c r="D5507" i="87" s="1"/>
  <c r="E127" i="87"/>
  <c r="D127" i="87" s="1"/>
  <c r="E4069" i="87"/>
  <c r="D4069" i="87" s="1"/>
  <c r="E1172" i="87"/>
  <c r="D1172" i="87" s="1"/>
  <c r="E1066" i="87"/>
  <c r="D1066" i="87" s="1"/>
  <c r="E1441" i="87"/>
  <c r="D1441" i="87" s="1"/>
  <c r="E7810" i="87"/>
  <c r="D7810" i="87" s="1"/>
  <c r="E1479" i="87"/>
  <c r="D1479" i="87" s="1"/>
  <c r="E7126" i="87"/>
  <c r="D7126" i="87" s="1"/>
  <c r="E940" i="87"/>
  <c r="D940" i="87" s="1"/>
  <c r="E5742" i="87"/>
  <c r="D5742" i="87" s="1"/>
  <c r="E5819" i="87"/>
  <c r="D5819" i="87" s="1"/>
  <c r="E1193" i="87"/>
  <c r="D1193" i="87" s="1"/>
  <c r="E2668" i="87"/>
  <c r="D2668" i="87" s="1"/>
  <c r="E5558" i="87"/>
  <c r="D5558" i="87" s="1"/>
  <c r="E562" i="87"/>
  <c r="D562" i="87" s="1"/>
  <c r="E5040" i="87"/>
  <c r="D5040" i="87" s="1"/>
  <c r="E7216" i="87"/>
  <c r="D7216" i="87" s="1"/>
  <c r="E7225" i="87"/>
  <c r="D7225" i="87" s="1"/>
  <c r="E5514" i="87"/>
  <c r="D5514" i="87" s="1"/>
  <c r="E1285" i="87"/>
  <c r="D1285" i="87" s="1"/>
  <c r="E7203" i="87"/>
  <c r="D7203" i="87" s="1"/>
  <c r="E3352" i="87"/>
  <c r="D3352" i="87" s="1"/>
  <c r="E4365" i="87"/>
  <c r="D4365" i="87" s="1"/>
  <c r="E956" i="87"/>
  <c r="D956" i="87" s="1"/>
  <c r="E7318" i="87"/>
  <c r="D7318" i="87" s="1"/>
  <c r="E7487" i="87"/>
  <c r="D7487" i="87" s="1"/>
  <c r="E7832" i="87"/>
  <c r="D7832" i="87" s="1"/>
  <c r="E5526" i="87"/>
  <c r="D5526" i="87" s="1"/>
  <c r="E7267" i="87"/>
  <c r="D7267" i="87" s="1"/>
  <c r="E7335" i="87"/>
  <c r="D7335" i="87" s="1"/>
  <c r="E7491" i="87"/>
  <c r="D7491" i="87" s="1"/>
  <c r="E6245" i="87"/>
  <c r="D6245" i="87" s="1"/>
  <c r="E6115" i="87"/>
  <c r="D6115" i="87" s="1"/>
  <c r="E3204" i="87"/>
  <c r="D3204" i="87" s="1"/>
  <c r="E4320" i="87"/>
  <c r="D4320" i="87" s="1"/>
  <c r="E7304" i="87"/>
  <c r="D7304" i="87" s="1"/>
  <c r="E5004" i="87"/>
  <c r="D5004" i="87" s="1"/>
  <c r="E5680" i="87"/>
  <c r="D5680" i="87" s="1"/>
  <c r="E911" i="87"/>
  <c r="D911" i="87" s="1"/>
  <c r="E7597" i="87"/>
  <c r="D7597" i="87" s="1"/>
  <c r="E2894" i="87"/>
  <c r="D2894" i="87" s="1"/>
  <c r="E4317" i="87"/>
  <c r="D4317" i="87" s="1"/>
  <c r="E1203" i="87"/>
  <c r="D1203" i="87" s="1"/>
  <c r="E6775" i="87"/>
  <c r="D6775" i="87" s="1"/>
  <c r="E7856" i="87"/>
  <c r="D7856" i="87" s="1"/>
  <c r="E7133" i="87"/>
  <c r="D7133" i="87" s="1"/>
  <c r="E6048" i="87"/>
  <c r="D6048" i="87" s="1"/>
  <c r="E7463" i="87"/>
  <c r="D7463" i="87" s="1"/>
  <c r="E6067" i="87"/>
  <c r="D6067" i="87" s="1"/>
  <c r="E6264" i="87"/>
  <c r="D6264" i="87" s="1"/>
  <c r="E7664" i="87"/>
  <c r="D7664" i="87" s="1"/>
  <c r="E6103" i="87"/>
  <c r="D6103" i="87" s="1"/>
  <c r="E4174" i="87"/>
  <c r="D4174" i="87" s="1"/>
  <c r="E7264" i="87"/>
  <c r="D7264" i="87" s="1"/>
  <c r="E3576" i="87"/>
  <c r="D3576" i="87" s="1"/>
  <c r="E6099" i="87"/>
  <c r="D6099" i="87" s="1"/>
  <c r="E7758" i="87"/>
  <c r="D7758" i="87" s="1"/>
  <c r="E5297" i="87"/>
  <c r="D5297" i="87" s="1"/>
  <c r="E3170" i="87"/>
  <c r="D3170" i="87" s="1"/>
  <c r="E3009" i="87"/>
  <c r="D3009" i="87" s="1"/>
  <c r="E3661" i="87"/>
  <c r="D3661" i="87" s="1"/>
  <c r="E2785" i="87"/>
  <c r="D2785" i="87" s="1"/>
  <c r="E992" i="87"/>
  <c r="D992" i="87" s="1"/>
  <c r="E5168" i="87"/>
  <c r="D5168" i="87" s="1"/>
  <c r="E2707" i="87"/>
  <c r="D2707" i="87" s="1"/>
  <c r="E7754" i="87"/>
  <c r="D7754" i="87" s="1"/>
  <c r="E5285" i="87"/>
  <c r="D5285" i="87" s="1"/>
  <c r="E6746" i="87"/>
  <c r="D6746" i="87" s="1"/>
  <c r="E1078" i="87"/>
  <c r="D1078" i="87" s="1"/>
  <c r="E7343" i="87"/>
  <c r="D7343" i="87" s="1"/>
  <c r="E4355" i="87"/>
  <c r="D4355" i="87" s="1"/>
  <c r="E1177" i="87"/>
  <c r="D1177" i="87" s="1"/>
  <c r="E7705" i="87"/>
  <c r="D7705" i="87" s="1"/>
  <c r="E7578" i="87"/>
  <c r="D7578" i="87" s="1"/>
  <c r="E4748" i="87"/>
  <c r="D4748" i="87" s="1"/>
  <c r="E7513" i="87"/>
  <c r="D7513" i="87" s="1"/>
  <c r="E6622" i="87"/>
  <c r="D6622" i="87" s="1"/>
  <c r="E7306" i="87"/>
  <c r="D7306" i="87" s="1"/>
  <c r="E7640" i="87"/>
  <c r="D7640" i="87" s="1"/>
  <c r="E3591" i="87"/>
  <c r="D3591" i="87" s="1"/>
  <c r="E7816" i="87"/>
  <c r="D7816" i="87" s="1"/>
  <c r="E7706" i="87"/>
  <c r="D7706" i="87" s="1"/>
  <c r="E1065" i="87"/>
  <c r="D1065" i="87" s="1"/>
  <c r="E7346" i="87"/>
  <c r="D7346" i="87" s="1"/>
  <c r="E7262" i="87"/>
  <c r="D7262" i="87" s="1"/>
  <c r="E7214" i="87"/>
  <c r="D7214" i="87" s="1"/>
  <c r="E6149" i="87"/>
  <c r="D6149" i="87" s="1"/>
  <c r="E5406" i="87"/>
  <c r="D5406" i="87" s="1"/>
  <c r="E6593" i="87"/>
  <c r="D6593" i="87" s="1"/>
  <c r="E6716" i="87"/>
  <c r="D6716" i="87" s="1"/>
  <c r="E1389" i="87"/>
  <c r="D1389" i="87" s="1"/>
  <c r="E973" i="87"/>
  <c r="D973" i="87" s="1"/>
  <c r="E931" i="87"/>
  <c r="D931" i="87" s="1"/>
  <c r="E5998" i="87"/>
  <c r="D5998" i="87" s="1"/>
  <c r="E5970" i="87"/>
  <c r="D5970" i="87" s="1"/>
  <c r="E5968" i="87"/>
  <c r="D5968" i="87" s="1"/>
  <c r="E6211" i="87"/>
  <c r="D6211" i="87" s="1"/>
  <c r="E8" i="87"/>
  <c r="D8" i="87" s="1"/>
  <c r="E7574" i="87"/>
  <c r="D7574" i="87" s="1"/>
  <c r="E7860" i="87"/>
  <c r="D7860" i="87" s="1"/>
  <c r="E7295" i="87"/>
  <c r="D7295" i="87" s="1"/>
  <c r="E4971" i="87"/>
  <c r="D4971" i="87" s="1"/>
  <c r="E6953" i="87"/>
  <c r="D6953" i="87" s="1"/>
  <c r="E7721" i="87"/>
  <c r="D7721" i="87" s="1"/>
  <c r="E20" i="87"/>
  <c r="D20" i="87" s="1"/>
  <c r="E3220" i="87"/>
  <c r="D3220" i="87" s="1"/>
  <c r="E3023" i="87"/>
  <c r="D3023" i="87" s="1"/>
  <c r="E6220" i="87"/>
  <c r="D6220" i="87" s="1"/>
  <c r="E1317" i="87"/>
  <c r="D1317" i="87" s="1"/>
  <c r="E6717" i="87"/>
  <c r="D6717" i="87" s="1"/>
  <c r="E7457" i="87"/>
  <c r="D7457" i="87" s="1"/>
  <c r="E1364" i="87"/>
  <c r="D1364" i="87" s="1"/>
  <c r="E6318" i="87"/>
  <c r="D6318" i="87" s="1"/>
  <c r="E2937" i="87"/>
  <c r="D2937" i="87" s="1"/>
  <c r="E2553" i="87"/>
  <c r="D2553" i="87" s="1"/>
  <c r="E4262" i="87"/>
  <c r="D4262" i="87" s="1"/>
  <c r="E1095" i="87"/>
  <c r="D1095" i="87" s="1"/>
  <c r="E907" i="87"/>
  <c r="D907" i="87" s="1"/>
  <c r="E6130" i="87"/>
  <c r="D6130" i="87" s="1"/>
  <c r="E4966" i="87"/>
  <c r="D4966" i="87" s="1"/>
  <c r="E6867" i="87"/>
  <c r="D6867" i="87" s="1"/>
  <c r="E993" i="87"/>
  <c r="D993" i="87" s="1"/>
  <c r="E1492" i="87"/>
  <c r="D1492" i="87" s="1"/>
  <c r="E7630" i="87"/>
  <c r="D7630" i="87" s="1"/>
  <c r="E4957" i="87"/>
  <c r="D4957" i="87" s="1"/>
  <c r="E6943" i="87"/>
  <c r="D6943" i="87" s="1"/>
  <c r="E5530" i="87"/>
  <c r="D5530" i="87" s="1"/>
  <c r="E7550" i="87"/>
  <c r="D7550" i="87" s="1"/>
  <c r="E5061" i="87"/>
  <c r="D5061" i="87" s="1"/>
  <c r="E7175" i="87"/>
  <c r="D7175" i="87" s="1"/>
  <c r="E7388" i="87"/>
  <c r="D7388" i="87" s="1"/>
  <c r="E6002" i="87"/>
  <c r="D6002" i="87" s="1"/>
  <c r="E744" i="87"/>
  <c r="D744" i="87" s="1"/>
  <c r="E7200" i="87"/>
  <c r="D7200" i="87" s="1"/>
  <c r="E7160" i="87"/>
  <c r="D7160" i="87" s="1"/>
  <c r="E7151" i="87"/>
  <c r="D7151" i="87" s="1"/>
  <c r="E7172" i="87"/>
  <c r="D7172" i="87" s="1"/>
  <c r="E3646" i="87"/>
  <c r="D3646" i="87" s="1"/>
  <c r="E7671" i="87"/>
  <c r="D7671" i="87" s="1"/>
  <c r="E7413" i="87"/>
  <c r="D7413" i="87" s="1"/>
  <c r="E6353" i="87"/>
  <c r="D6353" i="87" s="1"/>
  <c r="E7091" i="87"/>
  <c r="D7091" i="87" s="1"/>
  <c r="E1218" i="87"/>
  <c r="D1218" i="87" s="1"/>
  <c r="E5097" i="87"/>
  <c r="D5097" i="87" s="1"/>
  <c r="E6271" i="87"/>
  <c r="D6271" i="87" s="1"/>
  <c r="E1077" i="87"/>
  <c r="D1077" i="87" s="1"/>
  <c r="E7825" i="87"/>
  <c r="D7825" i="87" s="1"/>
  <c r="E7435" i="87"/>
  <c r="D7435" i="87" s="1"/>
  <c r="E6643" i="87"/>
  <c r="D6643" i="87" s="1"/>
  <c r="E726" i="87"/>
  <c r="D726" i="87" s="1"/>
  <c r="E7412" i="87"/>
  <c r="D7412" i="87" s="1"/>
  <c r="E2935" i="87"/>
  <c r="D2935" i="87" s="1"/>
  <c r="E7385" i="87"/>
  <c r="D7385" i="87" s="1"/>
  <c r="E7659" i="87"/>
  <c r="D7659" i="87" s="1"/>
  <c r="E7566" i="87"/>
  <c r="D7566" i="87" s="1"/>
  <c r="E5014" i="87"/>
  <c r="D5014" i="87" s="1"/>
  <c r="E912" i="87"/>
  <c r="D912" i="87" s="1"/>
  <c r="E7831" i="87"/>
  <c r="D7831" i="87" s="1"/>
  <c r="E6987" i="87"/>
  <c r="D6987" i="87" s="1"/>
  <c r="E5941" i="87"/>
  <c r="D5941" i="87" s="1"/>
  <c r="E2556" i="87"/>
  <c r="D2556" i="87" s="1"/>
  <c r="E7391" i="87"/>
  <c r="D7391" i="87" s="1"/>
  <c r="E5930" i="87"/>
  <c r="D5930" i="87" s="1"/>
  <c r="E5966" i="87"/>
  <c r="D5966" i="87" s="1"/>
  <c r="E68" i="87"/>
  <c r="D68" i="87" s="1"/>
  <c r="E7529" i="87"/>
  <c r="D7529" i="87" s="1"/>
  <c r="E970" i="87"/>
  <c r="D970" i="87" s="1"/>
  <c r="E2900" i="87"/>
  <c r="D2900" i="87" s="1"/>
  <c r="E7402" i="87"/>
  <c r="D7402" i="87" s="1"/>
  <c r="E7271" i="87"/>
  <c r="D7271" i="87" s="1"/>
  <c r="E6935" i="87"/>
  <c r="D6935" i="87" s="1"/>
  <c r="E3582" i="87"/>
  <c r="D3582" i="87" s="1"/>
  <c r="E5303" i="87"/>
  <c r="D5303" i="87" s="1"/>
  <c r="E6013" i="87"/>
  <c r="D6013" i="87" s="1"/>
  <c r="E1309" i="87"/>
  <c r="D1309" i="87" s="1"/>
  <c r="E4808" i="87"/>
  <c r="D4808" i="87" s="1"/>
  <c r="E79" i="87"/>
  <c r="D79" i="87" s="1"/>
  <c r="E7788" i="87"/>
  <c r="D7788" i="87" s="1"/>
  <c r="E976" i="87"/>
  <c r="D976" i="87" s="1"/>
  <c r="E1187" i="87"/>
  <c r="D1187" i="87" s="1"/>
  <c r="E7150" i="87"/>
  <c r="D7150" i="87" s="1"/>
  <c r="E4894" i="87"/>
  <c r="D4894" i="87" s="1"/>
  <c r="E3524" i="87"/>
  <c r="D3524" i="87" s="1"/>
  <c r="E6952" i="87"/>
  <c r="D6952" i="87" s="1"/>
  <c r="E1176" i="87"/>
  <c r="D1176" i="87" s="1"/>
  <c r="E7191" i="87"/>
  <c r="D7191" i="87" s="1"/>
  <c r="E2951" i="87"/>
  <c r="D2951" i="87" s="1"/>
  <c r="E7614" i="87"/>
  <c r="D7614" i="87" s="1"/>
  <c r="E1486" i="87"/>
  <c r="D1486" i="87" s="1"/>
  <c r="E2739" i="87"/>
  <c r="D2739" i="87" s="1"/>
  <c r="E75" i="87"/>
  <c r="D75" i="87" s="1"/>
  <c r="E5022" i="87"/>
  <c r="D5022" i="87" s="1"/>
  <c r="E1340" i="87"/>
  <c r="D1340" i="87" s="1"/>
  <c r="E3606" i="87"/>
  <c r="D3606" i="87" s="1"/>
  <c r="E6134" i="87"/>
  <c r="D6134" i="87" s="1"/>
  <c r="E4275" i="87"/>
  <c r="D4275" i="87" s="1"/>
  <c r="E4385" i="87"/>
  <c r="D4385" i="87" s="1"/>
  <c r="E6479" i="87"/>
  <c r="D6479" i="87" s="1"/>
  <c r="E88" i="87"/>
  <c r="D88" i="87" s="1"/>
  <c r="E5874" i="87"/>
  <c r="D5874" i="87" s="1"/>
  <c r="E4302" i="87"/>
  <c r="D4302" i="87" s="1"/>
  <c r="E2954" i="87"/>
  <c r="D2954" i="87" s="1"/>
  <c r="E6613" i="87"/>
  <c r="D6613" i="87" s="1"/>
  <c r="E6909" i="87"/>
  <c r="D6909" i="87" s="1"/>
  <c r="E7223" i="87"/>
  <c r="D7223" i="87" s="1"/>
  <c r="E6367" i="87"/>
  <c r="D6367" i="87" s="1"/>
  <c r="E7680" i="87"/>
  <c r="D7680" i="87" s="1"/>
  <c r="E756" i="87"/>
  <c r="D756" i="87" s="1"/>
  <c r="E7557" i="87"/>
  <c r="D7557" i="87" s="1"/>
  <c r="E7323" i="87"/>
  <c r="D7323" i="87" s="1"/>
  <c r="E2931" i="87"/>
  <c r="D2931" i="87" s="1"/>
  <c r="E7865" i="87"/>
  <c r="D7865" i="87" s="1"/>
  <c r="E1382" i="87"/>
  <c r="D1382" i="87" s="1"/>
  <c r="E5469" i="87"/>
  <c r="D5469" i="87" s="1"/>
  <c r="E782" i="87"/>
  <c r="D782" i="87" s="1"/>
  <c r="E105" i="87"/>
  <c r="D105" i="87" s="1"/>
  <c r="E5077" i="87"/>
  <c r="D5077" i="87" s="1"/>
  <c r="E1457" i="87"/>
  <c r="D1457" i="87" s="1"/>
  <c r="E7163" i="87"/>
  <c r="D7163" i="87" s="1"/>
  <c r="E6996" i="87"/>
  <c r="D6996" i="87" s="1"/>
  <c r="E6366" i="87"/>
  <c r="D6366" i="87" s="1"/>
  <c r="E6604" i="87"/>
  <c r="D6604" i="87" s="1"/>
  <c r="E6041" i="87"/>
  <c r="D6041" i="87" s="1"/>
  <c r="E6483" i="87"/>
  <c r="D6483" i="87" s="1"/>
  <c r="E1416" i="87"/>
  <c r="D1416" i="87" s="1"/>
  <c r="E6101" i="87"/>
  <c r="D6101" i="87" s="1"/>
  <c r="E7451" i="87"/>
  <c r="D7451" i="87" s="1"/>
  <c r="E7683" i="87"/>
  <c r="D7683" i="87" s="1"/>
  <c r="E875" i="87"/>
  <c r="D875" i="87" s="1"/>
  <c r="E7255" i="87"/>
  <c r="D7255" i="87" s="1"/>
  <c r="E7450" i="87"/>
  <c r="D7450" i="87" s="1"/>
  <c r="E6011" i="87"/>
  <c r="D6011" i="87" s="1"/>
  <c r="E4861" i="87"/>
  <c r="D4861" i="87" s="1"/>
  <c r="E58" i="87"/>
  <c r="D58" i="87" s="1"/>
  <c r="E5286" i="87"/>
  <c r="D5286" i="87" s="1"/>
  <c r="E6371" i="87"/>
  <c r="D6371" i="87" s="1"/>
  <c r="E2669" i="87"/>
  <c r="D2669" i="87" s="1"/>
  <c r="E5432" i="87"/>
  <c r="D5432" i="87" s="1"/>
  <c r="E2701" i="87"/>
  <c r="D2701" i="87" s="1"/>
  <c r="E6729" i="87"/>
  <c r="D6729" i="87" s="1"/>
  <c r="E7247" i="87"/>
  <c r="D7247" i="87" s="1"/>
  <c r="E3535" i="87"/>
  <c r="D3535" i="87" s="1"/>
  <c r="E5943" i="87"/>
  <c r="D5943" i="87" s="1"/>
  <c r="E7314" i="87"/>
  <c r="D7314" i="87" s="1"/>
  <c r="E7249" i="87"/>
  <c r="D7249" i="87" s="1"/>
  <c r="E4019" i="87"/>
  <c r="D4019" i="87" s="1"/>
  <c r="E7219" i="87"/>
  <c r="D7219" i="87" s="1"/>
  <c r="E6591" i="87"/>
  <c r="D6591" i="87" s="1"/>
  <c r="E4276" i="87"/>
  <c r="D4276" i="87" s="1"/>
  <c r="E6921" i="87"/>
  <c r="D6921" i="87" s="1"/>
  <c r="E6304" i="87"/>
  <c r="D6304" i="87" s="1"/>
  <c r="E7344" i="87"/>
  <c r="D7344" i="87" s="1"/>
  <c r="E5368" i="87"/>
  <c r="D5368" i="87" s="1"/>
  <c r="E6179" i="87"/>
  <c r="D6179" i="87" s="1"/>
  <c r="E6171" i="87"/>
  <c r="D6171" i="87" s="1"/>
  <c r="E4074" i="87"/>
  <c r="D4074" i="87" s="1"/>
  <c r="E7455" i="87"/>
  <c r="D7455" i="87" s="1"/>
  <c r="E2918" i="87"/>
  <c r="D2918" i="87" s="1"/>
  <c r="E7603" i="87"/>
  <c r="D7603" i="87" s="1"/>
  <c r="E5870" i="87"/>
  <c r="D5870" i="87" s="1"/>
  <c r="E7780" i="87"/>
  <c r="D7780" i="87" s="1"/>
  <c r="E1480" i="87"/>
  <c r="D1480" i="87" s="1"/>
  <c r="E2503" i="87"/>
  <c r="D2503" i="87" s="1"/>
  <c r="E4296" i="87"/>
  <c r="D4296" i="87" s="1"/>
  <c r="E1181" i="87"/>
  <c r="D1181" i="87" s="1"/>
  <c r="E37" i="87"/>
  <c r="D37" i="87" s="1"/>
  <c r="E807" i="87"/>
  <c r="D807" i="87" s="1"/>
  <c r="E7081" i="87"/>
  <c r="D7081" i="87" s="1"/>
  <c r="E6061" i="87"/>
  <c r="D6061" i="87" s="1"/>
  <c r="E6147" i="87"/>
  <c r="D6147" i="87" s="1"/>
  <c r="E5668" i="87"/>
  <c r="D5668" i="87" s="1"/>
  <c r="E5438" i="87"/>
  <c r="D5438" i="87" s="1"/>
  <c r="E4023" i="87"/>
  <c r="D4023" i="87" s="1"/>
  <c r="E5462" i="87"/>
  <c r="D5462" i="87" s="1"/>
  <c r="E7771" i="87"/>
  <c r="D7771" i="87" s="1"/>
  <c r="E1209" i="87"/>
  <c r="D1209" i="87" s="1"/>
  <c r="E6403" i="87"/>
  <c r="D6403" i="87" s="1"/>
  <c r="E1391" i="87"/>
  <c r="D1391" i="87" s="1"/>
  <c r="E4352" i="87"/>
  <c r="D4352" i="87" s="1"/>
  <c r="E2038" i="87"/>
  <c r="D2038" i="87" s="1"/>
  <c r="E1368" i="87"/>
  <c r="D1368" i="87" s="1"/>
  <c r="E7220" i="87"/>
  <c r="D7220" i="87" s="1"/>
  <c r="E5761" i="87"/>
  <c r="D5761" i="87" s="1"/>
  <c r="E6068" i="87"/>
  <c r="D6068" i="87" s="1"/>
  <c r="E7368" i="87"/>
  <c r="D7368" i="87" s="1"/>
  <c r="E7340" i="87"/>
  <c r="D7340" i="87" s="1"/>
  <c r="E7277" i="87"/>
  <c r="D7277" i="87" s="1"/>
  <c r="E7279" i="87"/>
  <c r="D7279" i="87" s="1"/>
  <c r="E7833" i="87"/>
  <c r="D7833" i="87" s="1"/>
  <c r="E3520" i="87"/>
  <c r="D3520" i="87" s="1"/>
  <c r="E6522" i="87"/>
  <c r="D6522" i="87" s="1"/>
  <c r="E7120" i="87"/>
  <c r="D7120" i="87" s="1"/>
  <c r="E691" i="87"/>
  <c r="D691" i="87" s="1"/>
  <c r="E1191" i="87"/>
  <c r="D1191" i="87" s="1"/>
  <c r="E4058" i="87"/>
  <c r="D4058" i="87" s="1"/>
  <c r="E7824" i="87"/>
  <c r="D7824" i="87" s="1"/>
  <c r="E6012" i="87"/>
  <c r="D6012" i="87" s="1"/>
  <c r="E5677" i="87"/>
  <c r="D5677" i="87" s="1"/>
  <c r="E10" i="87"/>
  <c r="D10" i="87" s="1"/>
  <c r="E1201" i="87"/>
  <c r="D1201" i="87" s="1"/>
  <c r="E7763" i="87"/>
  <c r="D7763" i="87" s="1"/>
  <c r="E6807" i="87"/>
  <c r="D6807" i="87" s="1"/>
  <c r="E791" i="87"/>
  <c r="D791" i="87" s="1"/>
  <c r="E4030" i="87"/>
  <c r="D4030" i="87" s="1"/>
  <c r="E793" i="87"/>
  <c r="D793" i="87" s="1"/>
  <c r="E47" i="87"/>
  <c r="D47" i="87" s="1"/>
  <c r="E2742" i="87"/>
  <c r="D2742" i="87" s="1"/>
  <c r="E4741" i="87"/>
  <c r="D4741" i="87" s="1"/>
  <c r="E7849" i="87"/>
  <c r="D7849" i="87" s="1"/>
  <c r="E4860" i="87"/>
  <c r="D4860" i="87" s="1"/>
  <c r="E7558" i="87"/>
  <c r="D7558" i="87" s="1"/>
  <c r="E6352" i="87"/>
  <c r="D6352" i="87" s="1"/>
  <c r="E6095" i="87"/>
  <c r="D6095" i="87" s="1"/>
  <c r="E6040" i="87"/>
  <c r="D6040" i="87" s="1"/>
  <c r="E7305" i="87"/>
  <c r="D7305" i="87" s="1"/>
  <c r="E7638" i="87"/>
  <c r="D7638" i="87" s="1"/>
  <c r="E3195" i="87"/>
  <c r="D3195" i="87" s="1"/>
  <c r="E5367" i="87"/>
  <c r="D5367" i="87" s="1"/>
  <c r="E7799" i="87"/>
  <c r="D7799" i="87" s="1"/>
  <c r="E6576" i="87"/>
  <c r="D6576" i="87" s="1"/>
  <c r="E6377" i="87"/>
  <c r="D6377" i="87" s="1"/>
  <c r="E6581" i="87"/>
  <c r="D6581" i="87" s="1"/>
  <c r="E4312" i="87"/>
  <c r="D4312" i="87" s="1"/>
  <c r="E6049" i="87"/>
  <c r="D6049" i="87" s="1"/>
  <c r="E860" i="87"/>
  <c r="D860" i="87" s="1"/>
  <c r="E4745" i="87"/>
  <c r="D4745" i="87" s="1"/>
  <c r="E5852" i="87"/>
  <c r="D5852" i="87" s="1"/>
  <c r="E6980" i="87"/>
  <c r="D6980" i="87" s="1"/>
  <c r="E7063" i="87"/>
  <c r="D7063" i="87" s="1"/>
  <c r="E7473" i="87"/>
  <c r="D7473" i="87" s="1"/>
  <c r="E7759" i="87"/>
  <c r="D7759" i="87" s="1"/>
  <c r="E6524" i="87"/>
  <c r="D6524" i="87" s="1"/>
  <c r="E7791" i="87"/>
  <c r="D7791" i="87" s="1"/>
  <c r="E6034" i="87"/>
  <c r="D6034" i="87" s="1"/>
  <c r="E5259" i="87"/>
  <c r="D5259" i="87" s="1"/>
  <c r="E5509" i="87"/>
  <c r="D5509" i="87" s="1"/>
  <c r="E6926" i="87"/>
  <c r="D6926" i="87" s="1"/>
  <c r="E7387" i="87"/>
  <c r="D7387" i="87" s="1"/>
  <c r="E7641" i="87"/>
  <c r="D7641" i="87" s="1"/>
  <c r="E5465" i="87"/>
  <c r="D5465" i="87" s="1"/>
  <c r="E7327" i="87"/>
  <c r="D7327" i="87" s="1"/>
  <c r="E6309" i="87"/>
  <c r="D6309" i="87" s="1"/>
  <c r="E6053" i="87"/>
  <c r="D6053" i="87" s="1"/>
  <c r="E9" i="87"/>
  <c r="D9" i="87" s="1"/>
  <c r="E5991" i="87"/>
  <c r="D5991" i="87" s="1"/>
  <c r="E5473" i="87"/>
  <c r="D5473" i="87" s="1"/>
  <c r="E5990" i="87"/>
  <c r="D5990" i="87" s="1"/>
  <c r="E1319" i="87"/>
  <c r="D1319" i="87" s="1"/>
  <c r="E668" i="87"/>
  <c r="D668" i="87" s="1"/>
  <c r="E7345" i="87"/>
  <c r="D7345" i="87" s="1"/>
  <c r="E2944" i="87"/>
  <c r="D2944" i="87" s="1"/>
  <c r="E1184" i="87"/>
  <c r="D1184" i="87" s="1"/>
  <c r="E7707" i="87"/>
  <c r="D7707" i="87" s="1"/>
  <c r="E927" i="87"/>
  <c r="D927" i="87" s="1"/>
  <c r="E3171" i="87"/>
  <c r="D3171" i="87" s="1"/>
  <c r="E814" i="87"/>
  <c r="D814" i="87" s="1"/>
  <c r="E7302" i="87"/>
  <c r="D7302" i="87" s="1"/>
  <c r="E36" i="87"/>
  <c r="D36" i="87" s="1"/>
  <c r="E7037" i="87"/>
  <c r="D7037" i="87" s="1"/>
  <c r="E7464" i="87"/>
  <c r="D7464" i="87" s="1"/>
  <c r="E1212" i="87"/>
  <c r="D1212" i="87" s="1"/>
  <c r="E6626" i="87"/>
  <c r="D6626" i="87" s="1"/>
  <c r="E7246" i="87"/>
  <c r="D7246" i="87" s="1"/>
  <c r="E6173" i="87"/>
  <c r="D6173" i="87" s="1"/>
  <c r="E805" i="87"/>
  <c r="D805" i="87" s="1"/>
  <c r="E1085" i="87"/>
  <c r="D1085" i="87" s="1"/>
  <c r="E1356" i="87"/>
  <c r="D1356" i="87" s="1"/>
  <c r="E759" i="87"/>
  <c r="D759" i="87" s="1"/>
  <c r="E12" i="87"/>
  <c r="D12" i="87" s="1"/>
  <c r="E6714" i="87"/>
  <c r="D6714" i="87" s="1"/>
  <c r="E2049" i="87"/>
  <c r="D2049" i="87" s="1"/>
  <c r="E5191" i="87"/>
  <c r="D5191" i="87" s="1"/>
  <c r="E5824" i="87"/>
  <c r="D5824" i="87" s="1"/>
  <c r="E7644" i="87"/>
  <c r="D7644" i="87" s="1"/>
  <c r="E7591" i="87"/>
  <c r="D7591" i="87" s="1"/>
  <c r="E5985" i="87"/>
  <c r="D5985" i="87" s="1"/>
  <c r="E3579" i="87"/>
  <c r="D3579" i="87" s="1"/>
  <c r="E3599" i="87"/>
  <c r="D3599" i="87" s="1"/>
  <c r="E3614" i="87"/>
  <c r="D3614" i="87" s="1"/>
  <c r="E5453" i="87"/>
  <c r="D5453" i="87" s="1"/>
  <c r="E1210" i="87"/>
  <c r="D1210" i="87" s="1"/>
  <c r="E7782" i="87"/>
  <c r="D7782" i="87" s="1"/>
  <c r="E7260" i="87"/>
  <c r="D7260" i="87" s="1"/>
  <c r="E4061" i="87"/>
  <c r="D4061" i="87" s="1"/>
  <c r="E7770" i="87"/>
  <c r="D7770" i="87" s="1"/>
  <c r="E6075" i="87"/>
  <c r="D6075" i="87" s="1"/>
  <c r="E781" i="87"/>
  <c r="D781" i="87" s="1"/>
  <c r="E62" i="87"/>
  <c r="D62" i="87" s="1"/>
  <c r="E7743" i="87"/>
  <c r="D7743" i="87" s="1"/>
  <c r="E7029" i="87"/>
  <c r="D7029" i="87" s="1"/>
  <c r="E962" i="87"/>
  <c r="D962" i="87" s="1"/>
  <c r="E5993" i="87"/>
  <c r="D5993" i="87" s="1"/>
  <c r="E7049" i="87"/>
  <c r="D7049" i="87" s="1"/>
  <c r="E7855" i="87"/>
  <c r="D7855" i="87" s="1"/>
  <c r="E5295" i="87"/>
  <c r="D5295" i="87" s="1"/>
  <c r="E6439" i="87"/>
  <c r="D6439" i="87" s="1"/>
  <c r="E7474" i="87"/>
  <c r="D7474" i="87" s="1"/>
  <c r="E6066" i="87"/>
  <c r="D6066" i="87" s="1"/>
  <c r="E4271" i="87"/>
  <c r="D4271" i="87" s="1"/>
  <c r="E3647" i="87"/>
  <c r="D3647" i="87" s="1"/>
  <c r="E7873" i="87"/>
  <c r="D7873" i="87" s="1"/>
  <c r="E4308" i="87"/>
  <c r="D4308" i="87" s="1"/>
  <c r="E6188" i="87"/>
  <c r="D6188" i="87" s="1"/>
  <c r="E6023" i="87"/>
  <c r="D6023" i="87" s="1"/>
  <c r="E2032" i="87"/>
  <c r="D2032" i="87" s="1"/>
  <c r="E2713" i="87"/>
  <c r="D2713" i="87" s="1"/>
  <c r="E757" i="87"/>
  <c r="D757" i="87" s="1"/>
  <c r="E7745" i="87"/>
  <c r="D7745" i="87" s="1"/>
  <c r="E7212" i="87"/>
  <c r="D7212" i="87" s="1"/>
  <c r="E4378" i="87"/>
  <c r="D4378" i="87" s="1"/>
  <c r="E6577" i="87"/>
  <c r="D6577" i="87" s="1"/>
  <c r="E6205" i="87"/>
  <c r="D6205" i="87" s="1"/>
  <c r="E780" i="87"/>
  <c r="D780" i="87" s="1"/>
  <c r="E7601" i="87"/>
  <c r="D7601" i="87" s="1"/>
  <c r="E975" i="87"/>
  <c r="D975" i="87" s="1"/>
  <c r="E7429" i="87"/>
  <c r="D7429" i="87" s="1"/>
  <c r="E7109" i="87"/>
  <c r="D7109" i="87" s="1"/>
  <c r="E1038" i="87"/>
  <c r="D1038" i="87" s="1"/>
  <c r="E972" i="87"/>
  <c r="D972" i="87" s="1"/>
  <c r="E2605" i="87"/>
  <c r="D2605" i="87" s="1"/>
  <c r="E4739" i="87"/>
  <c r="D4739" i="87" s="1"/>
  <c r="E6190" i="87"/>
  <c r="D6190" i="87" s="1"/>
  <c r="E1430" i="87"/>
  <c r="D1430" i="87" s="1"/>
  <c r="E6640" i="87"/>
  <c r="D6640" i="87" s="1"/>
  <c r="E1194" i="87"/>
  <c r="D1194" i="87" s="1"/>
  <c r="E7142" i="87"/>
  <c r="D7142" i="87" s="1"/>
  <c r="E5033" i="87"/>
  <c r="D5033" i="87" s="1"/>
  <c r="E6154" i="87"/>
  <c r="D6154" i="87" s="1"/>
  <c r="E6062" i="87"/>
  <c r="D6062" i="87" s="1"/>
  <c r="E6176" i="87"/>
  <c r="D6176" i="87" s="1"/>
  <c r="E7869" i="87"/>
  <c r="D7869" i="87" s="1"/>
  <c r="E743" i="87"/>
  <c r="D743" i="87" s="1"/>
  <c r="E1440" i="87"/>
  <c r="D1440" i="87" s="1"/>
  <c r="E7301" i="87"/>
  <c r="D7301" i="87" s="1"/>
  <c r="E1204" i="87"/>
  <c r="D1204" i="87" s="1"/>
  <c r="E4859" i="87"/>
  <c r="D4859" i="87" s="1"/>
  <c r="E5649" i="87"/>
  <c r="D5649" i="87" s="1"/>
  <c r="E864" i="87"/>
  <c r="D864" i="87" s="1"/>
  <c r="E7070" i="87"/>
  <c r="D7070" i="87" s="1"/>
  <c r="E7419" i="87"/>
  <c r="D7419" i="87" s="1"/>
  <c r="E6009" i="87"/>
  <c r="D6009" i="87" s="1"/>
  <c r="E3205" i="87"/>
  <c r="D3205" i="87" s="1"/>
  <c r="E7842" i="87"/>
  <c r="D7842" i="87" s="1"/>
  <c r="E7259" i="87"/>
  <c r="D7259" i="87" s="1"/>
  <c r="E4750" i="87"/>
  <c r="D4750" i="87" s="1"/>
  <c r="E7169" i="87"/>
  <c r="D7169" i="87" s="1"/>
  <c r="E3201" i="87"/>
  <c r="D3201" i="87" s="1"/>
  <c r="E5960" i="87"/>
  <c r="D5960" i="87" s="1"/>
  <c r="E1439" i="87"/>
  <c r="D1439" i="87" s="1"/>
  <c r="E690" i="87"/>
  <c r="D690" i="87" s="1"/>
  <c r="E979" i="87"/>
  <c r="D979" i="87" s="1"/>
  <c r="E6920" i="87"/>
  <c r="D6920" i="87" s="1"/>
  <c r="E2579" i="87"/>
  <c r="D2579" i="87" s="1"/>
  <c r="E4079" i="87"/>
  <c r="D4079" i="87" s="1"/>
  <c r="E6484" i="87"/>
  <c r="D6484" i="87" s="1"/>
  <c r="E7872" i="87"/>
  <c r="D7872" i="87" s="1"/>
  <c r="E7629" i="87"/>
  <c r="D7629" i="87" s="1"/>
  <c r="E7580" i="87"/>
  <c r="D7580" i="87" s="1"/>
  <c r="E3218" i="87"/>
  <c r="D3218" i="87" s="1"/>
  <c r="E682" i="87"/>
  <c r="D682" i="87" s="1"/>
  <c r="E7294" i="87"/>
  <c r="D7294" i="87" s="1"/>
  <c r="E2734" i="87"/>
  <c r="D2734" i="87" s="1"/>
  <c r="E5858" i="87"/>
  <c r="D5858" i="87" s="1"/>
  <c r="E6033" i="87"/>
  <c r="D6033" i="87" s="1"/>
  <c r="E2602" i="87"/>
  <c r="D2602" i="87" s="1"/>
  <c r="E3429" i="87"/>
  <c r="D3429" i="87" s="1"/>
  <c r="E96" i="87"/>
  <c r="D96" i="87" s="1"/>
  <c r="E7739" i="87"/>
  <c r="D7739" i="87" s="1"/>
  <c r="E2891" i="87"/>
  <c r="D2891" i="87" s="1"/>
  <c r="E7636" i="87"/>
  <c r="D7636" i="87" s="1"/>
  <c r="E7096" i="87"/>
  <c r="D7096" i="87" s="1"/>
  <c r="E1320" i="87"/>
  <c r="D1320" i="87" s="1"/>
  <c r="E6368" i="87"/>
  <c r="D6368" i="87" s="1"/>
  <c r="E7155" i="87"/>
  <c r="D7155" i="87" s="1"/>
  <c r="E1354" i="87"/>
  <c r="D1354" i="87" s="1"/>
  <c r="E4060" i="87"/>
  <c r="D4060" i="87" s="1"/>
  <c r="E6221" i="87"/>
  <c r="D6221" i="87" s="1"/>
  <c r="E4388" i="87"/>
  <c r="D4388" i="87" s="1"/>
  <c r="E7796" i="87"/>
  <c r="D7796" i="87" s="1"/>
  <c r="E813" i="87"/>
  <c r="D813" i="87" s="1"/>
  <c r="E783" i="87"/>
  <c r="D783" i="87" s="1"/>
  <c r="E4077" i="87"/>
  <c r="D4077" i="87" s="1"/>
  <c r="E7575" i="87"/>
  <c r="D7575" i="87" s="1"/>
  <c r="E7714" i="87"/>
  <c r="D7714" i="87" s="1"/>
  <c r="E5458" i="87"/>
  <c r="D5458" i="87" s="1"/>
  <c r="E6016" i="87"/>
  <c r="D6016" i="87" s="1"/>
  <c r="E6610" i="87"/>
  <c r="D6610" i="87" s="1"/>
  <c r="E147" i="87"/>
  <c r="D147" i="87" s="1"/>
  <c r="E663" i="87"/>
  <c r="D663" i="87" s="1"/>
  <c r="E7652" i="87"/>
  <c r="D7652" i="87" s="1"/>
  <c r="E7446" i="87"/>
  <c r="D7446" i="87" s="1"/>
  <c r="E7313" i="87"/>
  <c r="D7313" i="87" s="1"/>
  <c r="E7215" i="87"/>
  <c r="D7215" i="87" s="1"/>
  <c r="E6578" i="87"/>
  <c r="D6578" i="87" s="1"/>
  <c r="E795" i="87"/>
  <c r="D795" i="87" s="1"/>
  <c r="E6320" i="87"/>
  <c r="D6320" i="87" s="1"/>
  <c r="E6489" i="87"/>
  <c r="D6489" i="87" s="1"/>
  <c r="E7708" i="87"/>
  <c r="D7708" i="87" s="1"/>
  <c r="E5122" i="87"/>
  <c r="D5122" i="87" s="1"/>
  <c r="E666" i="87"/>
  <c r="D666" i="87" s="1"/>
  <c r="E946" i="87"/>
  <c r="D946" i="87" s="1"/>
  <c r="E6306" i="87"/>
  <c r="D6306" i="87" s="1"/>
  <c r="E265" i="87"/>
  <c r="D265" i="87" s="1"/>
  <c r="E7373" i="87"/>
  <c r="D7373" i="87" s="1"/>
  <c r="E5298" i="87"/>
  <c r="D5298" i="87" s="1"/>
  <c r="E95" i="87"/>
  <c r="D95" i="87" s="1"/>
  <c r="E5402" i="87"/>
  <c r="D5402" i="87" s="1"/>
  <c r="E7826" i="87"/>
  <c r="D7826" i="87" s="1"/>
  <c r="E1188" i="87"/>
  <c r="D1188" i="87" s="1"/>
  <c r="E3625" i="87"/>
  <c r="D3625" i="87" s="1"/>
  <c r="E6178" i="87"/>
  <c r="D6178" i="87" s="1"/>
  <c r="E1197" i="87"/>
  <c r="D1197" i="87" s="1"/>
  <c r="E7338" i="87"/>
  <c r="D7338" i="87" s="1"/>
  <c r="E6396" i="87"/>
  <c r="D6396" i="87" s="1"/>
  <c r="E6215" i="87"/>
  <c r="D6215" i="87" s="1"/>
  <c r="E1262" i="87"/>
  <c r="D1262" i="87" s="1"/>
  <c r="E1331" i="87"/>
  <c r="D1331" i="87" s="1"/>
  <c r="E6229" i="87"/>
  <c r="D6229" i="87" s="1"/>
  <c r="E6286" i="87"/>
  <c r="D6286" i="87" s="1"/>
  <c r="E908" i="87"/>
  <c r="D908" i="87" s="1"/>
  <c r="E5302" i="87"/>
  <c r="D5302" i="87" s="1"/>
  <c r="E106" i="87"/>
  <c r="D106" i="87" s="1"/>
  <c r="E2550" i="87"/>
  <c r="D2550" i="87" s="1"/>
  <c r="E849" i="87"/>
  <c r="D849" i="87" s="1"/>
  <c r="E4257" i="87"/>
  <c r="D4257" i="87" s="1"/>
  <c r="E2757" i="87"/>
  <c r="D2757" i="87" s="1"/>
  <c r="E3181" i="87"/>
  <c r="D3181" i="87" s="1"/>
  <c r="E2765" i="87"/>
  <c r="D2765" i="87" s="1"/>
  <c r="E7470" i="87"/>
  <c r="D7470" i="87" s="1"/>
  <c r="E5115" i="87"/>
  <c r="D5115" i="87" s="1"/>
  <c r="E6112" i="87"/>
  <c r="D6112" i="87" s="1"/>
  <c r="E2751" i="87"/>
  <c r="D2751" i="87" s="1"/>
  <c r="E7486" i="87"/>
  <c r="D7486" i="87" s="1"/>
  <c r="E5050" i="87"/>
  <c r="D5050" i="87" s="1"/>
  <c r="E1316" i="87"/>
  <c r="D1316" i="87" s="1"/>
  <c r="E111" i="87"/>
  <c r="D111" i="87" s="1"/>
  <c r="E5929" i="87"/>
  <c r="D5929" i="87" s="1"/>
  <c r="E6362" i="87"/>
  <c r="D6362" i="87" s="1"/>
  <c r="E7269" i="87"/>
  <c r="D7269" i="87" s="1"/>
  <c r="E7459" i="87"/>
  <c r="D7459" i="87" s="1"/>
  <c r="E82" i="87"/>
  <c r="D82" i="87" s="1"/>
  <c r="E5460" i="87"/>
  <c r="D5460" i="87" s="1"/>
  <c r="E5299" i="87"/>
  <c r="D5299" i="87" s="1"/>
  <c r="E7542" i="87"/>
  <c r="D7542" i="87" s="1"/>
  <c r="E6102" i="87"/>
  <c r="D6102" i="87" s="1"/>
  <c r="E2551" i="87"/>
  <c r="D2551" i="87" s="1"/>
  <c r="E7077" i="87"/>
  <c r="D7077" i="87" s="1"/>
  <c r="E6226" i="87"/>
  <c r="D6226" i="87" s="1"/>
  <c r="E5693" i="87"/>
  <c r="D5693" i="87" s="1"/>
  <c r="E6121" i="87"/>
  <c r="D6121" i="87" s="1"/>
  <c r="E7461" i="87"/>
  <c r="D7461" i="87" s="1"/>
  <c r="E728" i="87"/>
  <c r="D728" i="87" s="1"/>
  <c r="E5550" i="87"/>
  <c r="D5550" i="87" s="1"/>
  <c r="E6212" i="87"/>
  <c r="D6212" i="87" s="1"/>
  <c r="E5559" i="87"/>
  <c r="D5559" i="87" s="1"/>
  <c r="E3577" i="87"/>
  <c r="D3577" i="87" s="1"/>
  <c r="E882" i="87"/>
  <c r="D882" i="87" s="1"/>
  <c r="E7239" i="87"/>
  <c r="D7239" i="87" s="1"/>
  <c r="E7149" i="87"/>
  <c r="D7149" i="87" s="1"/>
  <c r="E7195" i="87"/>
  <c r="D7195" i="87" s="1"/>
  <c r="E854" i="87"/>
  <c r="D854" i="87" s="1"/>
  <c r="E3584" i="87"/>
  <c r="D3584" i="87" s="1"/>
  <c r="E5868" i="87"/>
  <c r="D5868" i="87" s="1"/>
  <c r="E5066" i="87"/>
  <c r="D5066" i="87" s="1"/>
  <c r="E4301" i="87"/>
  <c r="D4301" i="87" s="1"/>
  <c r="E801" i="87"/>
  <c r="D801" i="87" s="1"/>
  <c r="E7009" i="87"/>
  <c r="D7009" i="87" s="1"/>
  <c r="E3578" i="87"/>
  <c r="D3578" i="87" s="1"/>
  <c r="E4830" i="87"/>
  <c r="D4830" i="87" s="1"/>
  <c r="E7650" i="87"/>
  <c r="D7650" i="87" s="1"/>
  <c r="E732" i="87"/>
  <c r="D732" i="87" s="1"/>
  <c r="E1410" i="87"/>
  <c r="D1410" i="87" s="1"/>
  <c r="E7424" i="87"/>
  <c r="D7424" i="87" s="1"/>
  <c r="E6094" i="87"/>
  <c r="D6094" i="87" s="1"/>
  <c r="E7662" i="87"/>
  <c r="D7662" i="87" s="1"/>
  <c r="E7682" i="87"/>
  <c r="D7682" i="87" s="1"/>
  <c r="E2508" i="87"/>
  <c r="D2508" i="87" s="1"/>
  <c r="E1229" i="87"/>
  <c r="D1229" i="87" s="1"/>
  <c r="E6685" i="87"/>
  <c r="D6685" i="87" s="1"/>
  <c r="E7135" i="87"/>
  <c r="D7135" i="87" s="1"/>
  <c r="E5762" i="87"/>
  <c r="D5762" i="87" s="1"/>
  <c r="E6936" i="87"/>
  <c r="D6936" i="87" s="1"/>
  <c r="E5641" i="87"/>
  <c r="D5641" i="87" s="1"/>
  <c r="E6008" i="87"/>
  <c r="D6008" i="87" s="1"/>
  <c r="E11" i="87"/>
  <c r="D11" i="87" s="1"/>
  <c r="E6325" i="87"/>
  <c r="D6325" i="87" s="1"/>
  <c r="E6292" i="87"/>
  <c r="D6292" i="87" s="1"/>
  <c r="E2780" i="87"/>
  <c r="D2780" i="87" s="1"/>
  <c r="E861" i="87"/>
  <c r="D861" i="87" s="1"/>
  <c r="E913" i="87"/>
  <c r="D913" i="87" s="1"/>
  <c r="E5548" i="87"/>
  <c r="D5548" i="87" s="1"/>
  <c r="E7036" i="87"/>
  <c r="D7036" i="87" s="1"/>
  <c r="E5472" i="87"/>
  <c r="D5472" i="87" s="1"/>
  <c r="E7772" i="87"/>
  <c r="D7772" i="87" s="1"/>
  <c r="E7085" i="87"/>
  <c r="D7085" i="87" s="1"/>
  <c r="E6969" i="87"/>
  <c r="D6969" i="87" s="1"/>
  <c r="E7192" i="87"/>
  <c r="D7192" i="87" s="1"/>
  <c r="E1206" i="87"/>
  <c r="D1206" i="87" s="1"/>
  <c r="E1216" i="87"/>
  <c r="D1216" i="87" s="1"/>
  <c r="E3432" i="87"/>
  <c r="D3432" i="87" s="1"/>
  <c r="E1384" i="87"/>
  <c r="D1384" i="87" s="1"/>
  <c r="E7541" i="87"/>
  <c r="D7541" i="87" s="1"/>
  <c r="E6104" i="87"/>
  <c r="D6104" i="87" s="1"/>
  <c r="E7861" i="87"/>
  <c r="D7861" i="87" s="1"/>
  <c r="E2537" i="87"/>
  <c r="D2537" i="87" s="1"/>
  <c r="E7324" i="87"/>
  <c r="D7324" i="87" s="1"/>
  <c r="E5185" i="87"/>
  <c r="D5185" i="87" s="1"/>
  <c r="E786" i="87"/>
  <c r="D786" i="87" s="1"/>
  <c r="E989" i="87"/>
  <c r="D989" i="87" s="1"/>
  <c r="E6632" i="87"/>
  <c r="D6632" i="87" s="1"/>
  <c r="E4337" i="87"/>
  <c r="D4337" i="87" s="1"/>
  <c r="E1175" i="87"/>
  <c r="D1175" i="87" s="1"/>
  <c r="E6744" i="87"/>
  <c r="D6744" i="87" s="1"/>
  <c r="E1062" i="87"/>
  <c r="D1062" i="87" s="1"/>
  <c r="E4274" i="87"/>
  <c r="D4274" i="87" s="1"/>
  <c r="E1059" i="87"/>
  <c r="D1059" i="87" s="1"/>
  <c r="E7199" i="87"/>
  <c r="D7199" i="87" s="1"/>
  <c r="E714" i="87"/>
  <c r="D714" i="87" s="1"/>
  <c r="E1473" i="87"/>
  <c r="D1473" i="87" s="1"/>
  <c r="E7322" i="87"/>
  <c r="D7322" i="87" s="1"/>
  <c r="E7635" i="87"/>
  <c r="D7635" i="87" s="1"/>
  <c r="E1474" i="87"/>
  <c r="D1474" i="87" s="1"/>
  <c r="E1195" i="87"/>
  <c r="D1195" i="87" s="1"/>
  <c r="E7812" i="87"/>
  <c r="D7812" i="87" s="1"/>
  <c r="E6140" i="87"/>
  <c r="D6140" i="87" s="1"/>
  <c r="E7014" i="87"/>
  <c r="D7014" i="87" s="1"/>
  <c r="E7778" i="87"/>
  <c r="D7778" i="87" s="1"/>
  <c r="E2664" i="87"/>
  <c r="D2664" i="87" s="1"/>
  <c r="E5524" i="87"/>
  <c r="D5524" i="87" s="1"/>
  <c r="E7854" i="87"/>
  <c r="D7854" i="87" s="1"/>
  <c r="E6146" i="87"/>
  <c r="D6146" i="87" s="1"/>
  <c r="E6230" i="87"/>
  <c r="D6230" i="87" s="1"/>
  <c r="E5829" i="87"/>
  <c r="D5829" i="87" s="1"/>
  <c r="E6133" i="87"/>
  <c r="D6133" i="87" s="1"/>
  <c r="E1378" i="87"/>
  <c r="D1378" i="87" s="1"/>
  <c r="E974" i="87"/>
  <c r="D974" i="87" s="1"/>
  <c r="E4110" i="87"/>
  <c r="D4110" i="87" s="1"/>
  <c r="E6415" i="87"/>
  <c r="D6415" i="87" s="1"/>
  <c r="E1061" i="87"/>
  <c r="D1061" i="87" s="1"/>
  <c r="E7134" i="87"/>
  <c r="D7134" i="87" s="1"/>
  <c r="E6076" i="87"/>
  <c r="D6076" i="87" s="1"/>
  <c r="E1169" i="87"/>
  <c r="D1169" i="87" s="1"/>
  <c r="E1302" i="87"/>
  <c r="D1302" i="87" s="1"/>
  <c r="E2924" i="87"/>
  <c r="D2924" i="87" s="1"/>
  <c r="E2555" i="87"/>
  <c r="D2555" i="87" s="1"/>
  <c r="E1435" i="87"/>
  <c r="D1435" i="87" s="1"/>
  <c r="E6082" i="87"/>
  <c r="D6082" i="87" s="1"/>
  <c r="E5843" i="87"/>
  <c r="D5843" i="87" s="1"/>
  <c r="E7092" i="87"/>
  <c r="D7092" i="87" s="1"/>
  <c r="E3519" i="87"/>
  <c r="D3519" i="87" s="1"/>
  <c r="E7196" i="87"/>
  <c r="D7196" i="87" s="1"/>
  <c r="E5280" i="87"/>
  <c r="D5280" i="87" s="1"/>
  <c r="E5337" i="87"/>
  <c r="D5337" i="87" s="1"/>
  <c r="E5278" i="87"/>
  <c r="D5278" i="87" s="1"/>
  <c r="E7208" i="87"/>
  <c r="D7208" i="87" s="1"/>
  <c r="E3426" i="87"/>
  <c r="D3426" i="87" s="1"/>
  <c r="E3592" i="87"/>
  <c r="D3592" i="87" s="1"/>
  <c r="E836" i="87"/>
  <c r="D836" i="87" s="1"/>
  <c r="E7666" i="87"/>
  <c r="D7666" i="87" s="1"/>
  <c r="E2574" i="87"/>
  <c r="D2574" i="87" s="1"/>
  <c r="E7483" i="87"/>
  <c r="D7483" i="87" s="1"/>
  <c r="E7299" i="87"/>
  <c r="D7299" i="87" s="1"/>
  <c r="E5873" i="87"/>
  <c r="D5873" i="87" s="1"/>
  <c r="E7125" i="87"/>
  <c r="D7125" i="87" s="1"/>
  <c r="E1395" i="87"/>
  <c r="D1395" i="87" s="1"/>
  <c r="E3643" i="87"/>
  <c r="D3643" i="87" s="1"/>
  <c r="E7577" i="87"/>
  <c r="D7577" i="87" s="1"/>
  <c r="E2934" i="87"/>
  <c r="D2934" i="87" s="1"/>
  <c r="E1575" i="87"/>
  <c r="D1575" i="87" s="1"/>
  <c r="E5184" i="87"/>
  <c r="D5184" i="87" s="1"/>
  <c r="E6642" i="87"/>
  <c r="D6642" i="87" s="1"/>
  <c r="E7087" i="87"/>
  <c r="D7087" i="87" s="1"/>
  <c r="E6106" i="87"/>
  <c r="D6106" i="87" s="1"/>
  <c r="E1454" i="87"/>
  <c r="D1454" i="87" s="1"/>
  <c r="E7687" i="87"/>
  <c r="D7687" i="87" s="1"/>
  <c r="E6162" i="87"/>
  <c r="D6162" i="87" s="1"/>
  <c r="E3022" i="87"/>
  <c r="D3022" i="87" s="1"/>
  <c r="E6319" i="87"/>
  <c r="D6319" i="87" s="1"/>
  <c r="E7494" i="87"/>
  <c r="D7494" i="87" s="1"/>
  <c r="E7821" i="87"/>
  <c r="D7821" i="87" s="1"/>
  <c r="E5440" i="87"/>
  <c r="D5440" i="87" s="1"/>
  <c r="E963" i="87"/>
  <c r="D963" i="87" s="1"/>
  <c r="E967" i="87"/>
  <c r="D967" i="87" s="1"/>
  <c r="E7103" i="87"/>
  <c r="D7103" i="87" s="1"/>
  <c r="E3563" i="87"/>
  <c r="D3563" i="87" s="1"/>
  <c r="E5281" i="87"/>
  <c r="D5281" i="87" s="1"/>
  <c r="E5282" i="87"/>
  <c r="D5282" i="87" s="1"/>
  <c r="E3000" i="87"/>
  <c r="D3000" i="87" s="1"/>
  <c r="E7602" i="87"/>
  <c r="D7602" i="87" s="1"/>
  <c r="E723" i="87"/>
  <c r="D723" i="87" s="1"/>
  <c r="E7156" i="87"/>
  <c r="D7156" i="87" s="1"/>
  <c r="E5997" i="87"/>
  <c r="D5997" i="87" s="1"/>
  <c r="E4028" i="87"/>
  <c r="D4028" i="87" s="1"/>
  <c r="E6426" i="87"/>
  <c r="D6426" i="87" s="1"/>
  <c r="E2733" i="87"/>
  <c r="D2733" i="87" s="1"/>
  <c r="E7789" i="87"/>
  <c r="D7789" i="87" s="1"/>
  <c r="E6333" i="87"/>
  <c r="D6333" i="87" s="1"/>
  <c r="E681" i="87"/>
  <c r="D681" i="87" s="1"/>
  <c r="E3583" i="87"/>
  <c r="D3583" i="87" s="1"/>
  <c r="E1049" i="87"/>
  <c r="D1049" i="87" s="1"/>
  <c r="E5972" i="87"/>
  <c r="D5972" i="87" s="1"/>
  <c r="E2773" i="87"/>
  <c r="D2773" i="87" s="1"/>
  <c r="E6324" i="87"/>
  <c r="D6324" i="87" s="1"/>
  <c r="E4361" i="87"/>
  <c r="D4361" i="87" s="1"/>
  <c r="E7646" i="87"/>
  <c r="D7646" i="87" s="1"/>
  <c r="E6564" i="87"/>
  <c r="D6564" i="87" s="1"/>
  <c r="E7661" i="87"/>
  <c r="D7661" i="87" s="1"/>
  <c r="E6407" i="87"/>
  <c r="D6407" i="87" s="1"/>
  <c r="E90" i="87"/>
  <c r="D90" i="87" s="1"/>
  <c r="E6929" i="87"/>
  <c r="D6929" i="87" s="1"/>
  <c r="E6248" i="87"/>
  <c r="D6248" i="87" s="1"/>
  <c r="E4265" i="87"/>
  <c r="D4265" i="87" s="1"/>
  <c r="E7670" i="87"/>
  <c r="D7670" i="87" s="1"/>
  <c r="E6249" i="87"/>
  <c r="D6249" i="87" s="1"/>
  <c r="E2741" i="87"/>
  <c r="D2741" i="87" s="1"/>
  <c r="E6169" i="87"/>
  <c r="D6169" i="87" s="1"/>
  <c r="E6981" i="87"/>
  <c r="D6981" i="87" s="1"/>
  <c r="E5468" i="87"/>
  <c r="D5468" i="87" s="1"/>
  <c r="E6243" i="87"/>
  <c r="D6243" i="87" s="1"/>
  <c r="E376" i="87"/>
  <c r="D376" i="87" s="1"/>
  <c r="E5958" i="87"/>
  <c r="D5958" i="87" s="1"/>
  <c r="E7010" i="87"/>
  <c r="D7010" i="87" s="1"/>
  <c r="E5451" i="87"/>
  <c r="D5451" i="87" s="1"/>
  <c r="E7613" i="87"/>
  <c r="D7613" i="87" s="1"/>
  <c r="E110" i="87"/>
  <c r="D110" i="87" s="1"/>
  <c r="E3361" i="87"/>
  <c r="D3361" i="87" s="1"/>
  <c r="E7583" i="87"/>
  <c r="D7583" i="87" s="1"/>
  <c r="E7779" i="87"/>
  <c r="D7779" i="87" s="1"/>
  <c r="E5000" i="87"/>
  <c r="D5000" i="87" s="1"/>
  <c r="E7809" i="87"/>
  <c r="D7809" i="87" s="1"/>
  <c r="E2933" i="87"/>
  <c r="D2933" i="87" s="1"/>
  <c r="E7396" i="87"/>
  <c r="D7396" i="87" s="1"/>
  <c r="E3026" i="87"/>
  <c r="D3026" i="87" s="1"/>
  <c r="E6284" i="87"/>
  <c r="D6284" i="87" s="1"/>
  <c r="E6276" i="87"/>
  <c r="D6276" i="87" s="1"/>
  <c r="E5669" i="87"/>
  <c r="D5669" i="87" s="1"/>
  <c r="E7052" i="87"/>
  <c r="D7052" i="87" s="1"/>
  <c r="E156" i="87"/>
  <c r="D156" i="87" s="1"/>
  <c r="E6024" i="87"/>
  <c r="D6024" i="87" s="1"/>
  <c r="E7005" i="87"/>
  <c r="D7005" i="87" s="1"/>
  <c r="E5187" i="87"/>
  <c r="D5187" i="87" s="1"/>
  <c r="E6387" i="87"/>
  <c r="D6387" i="87" s="1"/>
  <c r="E7589" i="87"/>
  <c r="D7589" i="87" s="1"/>
  <c r="E7805" i="87"/>
  <c r="D7805" i="87" s="1"/>
  <c r="E7439" i="87"/>
  <c r="D7439" i="87" s="1"/>
  <c r="E6113" i="87"/>
  <c r="D6113" i="87" s="1"/>
  <c r="E3612" i="87"/>
  <c r="D3612" i="87" s="1"/>
  <c r="E939" i="87"/>
  <c r="D939" i="87" s="1"/>
  <c r="E6931" i="87"/>
  <c r="D6931" i="87" s="1"/>
  <c r="E6835" i="87"/>
  <c r="D6835" i="87" s="1"/>
  <c r="E7066" i="87"/>
  <c r="D7066" i="87" s="1"/>
  <c r="E6566" i="87"/>
  <c r="D6566" i="87" s="1"/>
  <c r="E6288" i="87"/>
  <c r="D6288" i="87" s="1"/>
  <c r="E4044" i="87"/>
  <c r="D4044" i="87" s="1"/>
  <c r="E2535" i="87"/>
  <c r="D2535" i="87" s="1"/>
  <c r="E997" i="87"/>
  <c r="D997" i="87" s="1"/>
  <c r="E4171" i="87"/>
  <c r="D4171" i="87" s="1"/>
  <c r="E7647" i="87"/>
  <c r="D7647" i="87" s="1"/>
  <c r="E7177" i="87"/>
  <c r="D7177" i="87" s="1"/>
  <c r="E7007" i="87"/>
  <c r="D7007" i="87" s="1"/>
  <c r="E6567" i="87"/>
  <c r="D6567" i="87" s="1"/>
  <c r="E6129" i="87"/>
  <c r="D6129" i="87" s="1"/>
  <c r="E6646" i="87"/>
  <c r="D6646" i="87" s="1"/>
  <c r="E4285" i="87"/>
  <c r="D4285" i="87" s="1"/>
  <c r="E7700" i="87"/>
  <c r="D7700" i="87" s="1"/>
  <c r="E6629" i="87"/>
  <c r="D6629" i="87" s="1"/>
  <c r="E6641" i="87"/>
  <c r="D6641" i="87" s="1"/>
  <c r="E2767" i="87"/>
  <c r="D2767" i="87" s="1"/>
  <c r="E7749" i="87"/>
  <c r="D7749" i="87" s="1"/>
  <c r="E6293" i="87"/>
  <c r="D6293" i="87" s="1"/>
  <c r="E7432" i="87"/>
  <c r="D7432" i="87" s="1"/>
  <c r="E5055" i="87"/>
  <c r="D5055" i="87" s="1"/>
  <c r="E790" i="87"/>
  <c r="D790" i="87" s="1"/>
  <c r="E70" i="87"/>
  <c r="D70" i="87" s="1"/>
  <c r="E1616" i="87"/>
  <c r="D1616" i="87" s="1"/>
  <c r="E919" i="87"/>
  <c r="D919" i="87" s="1"/>
  <c r="E6373" i="87"/>
  <c r="D6373" i="87" s="1"/>
  <c r="E784" i="87"/>
  <c r="D784" i="87" s="1"/>
  <c r="E1425" i="87"/>
  <c r="D1425" i="87" s="1"/>
  <c r="E794" i="87"/>
  <c r="D794" i="87" s="1"/>
  <c r="E7874" i="87"/>
  <c r="D7874" i="87" s="1"/>
  <c r="E5311" i="87"/>
  <c r="D5311" i="87" s="1"/>
  <c r="E7315" i="87"/>
  <c r="D7315" i="87" s="1"/>
  <c r="E7141" i="87"/>
  <c r="D7141" i="87" s="1"/>
  <c r="E2576" i="87"/>
  <c r="D2576" i="87" s="1"/>
  <c r="E772" i="87"/>
  <c r="D772" i="87" s="1"/>
  <c r="E6202" i="87"/>
  <c r="D6202" i="87" s="1"/>
  <c r="E902" i="87"/>
  <c r="D902" i="87" s="1"/>
  <c r="E7280" i="87"/>
  <c r="D7280" i="87" s="1"/>
  <c r="E6615" i="87"/>
  <c r="D6615" i="87" s="1"/>
  <c r="E7236" i="87"/>
  <c r="D7236" i="87" s="1"/>
  <c r="E4297" i="87"/>
  <c r="D4297" i="87" s="1"/>
  <c r="E1261" i="87"/>
  <c r="D1261" i="87" s="1"/>
  <c r="E7004" i="87"/>
  <c r="D7004" i="87" s="1"/>
  <c r="E97" i="87"/>
  <c r="D97" i="87" s="1"/>
  <c r="E3478" i="87"/>
  <c r="D3478" i="87" s="1"/>
  <c r="E5696" i="87"/>
  <c r="D5696" i="87" s="1"/>
  <c r="E5219" i="87"/>
  <c r="D5219" i="87" s="1"/>
  <c r="E7316" i="87"/>
  <c r="D7316" i="87" s="1"/>
  <c r="E2577" i="87"/>
  <c r="D2577" i="87" s="1"/>
  <c r="E5864" i="87"/>
  <c r="D5864" i="87" s="1"/>
  <c r="E93" i="87"/>
  <c r="D93" i="87" s="1"/>
  <c r="E5635" i="87"/>
  <c r="D5635" i="87" s="1"/>
  <c r="E708" i="87"/>
  <c r="D708" i="87" s="1"/>
  <c r="E6299" i="87"/>
  <c r="D6299" i="87" s="1"/>
  <c r="E6132" i="87"/>
  <c r="D6132" i="87" s="1"/>
  <c r="E7171" i="87"/>
  <c r="D7171" i="87" s="1"/>
  <c r="E5271" i="87"/>
  <c r="D5271" i="87" s="1"/>
  <c r="E6638" i="87"/>
  <c r="D6638" i="87" s="1"/>
  <c r="E7727" i="87"/>
  <c r="D7727" i="87" s="1"/>
  <c r="E6471" i="87"/>
  <c r="D6471" i="87" s="1"/>
  <c r="E7354" i="87"/>
  <c r="D7354" i="87" s="1"/>
  <c r="E7468" i="87"/>
  <c r="D7468" i="87" s="1"/>
  <c r="E4070" i="87"/>
  <c r="D4070" i="87" s="1"/>
  <c r="E6350" i="87"/>
  <c r="D6350" i="87" s="1"/>
  <c r="E6227" i="87"/>
  <c r="D6227" i="87" s="1"/>
  <c r="E3521" i="87"/>
  <c r="D3521" i="87" s="1"/>
  <c r="E7642" i="87"/>
  <c r="D7642" i="87" s="1"/>
  <c r="E1291" i="87"/>
  <c r="D1291" i="87" s="1"/>
  <c r="E6402" i="87"/>
  <c r="D6402" i="87" s="1"/>
  <c r="E6930" i="87"/>
  <c r="D6930" i="87" s="1"/>
  <c r="E7437" i="87"/>
  <c r="D7437" i="87" s="1"/>
  <c r="E6376" i="87"/>
  <c r="D6376" i="87" s="1"/>
  <c r="E6098" i="87"/>
  <c r="D6098" i="87" s="1"/>
  <c r="E1256" i="87"/>
  <c r="D1256" i="87" s="1"/>
  <c r="E3333" i="87"/>
  <c r="D3333" i="87" s="1"/>
  <c r="E7612" i="87"/>
  <c r="D7612" i="87" s="1"/>
  <c r="E966" i="87"/>
  <c r="D966" i="87" s="1"/>
  <c r="E7055" i="87"/>
  <c r="D7055" i="87" s="1"/>
  <c r="E5826" i="87"/>
  <c r="D5826" i="87" s="1"/>
  <c r="E7148" i="87"/>
  <c r="D7148" i="87" s="1"/>
  <c r="E5176" i="87"/>
  <c r="D5176" i="87" s="1"/>
  <c r="E7067" i="87"/>
  <c r="D7067" i="87" s="1"/>
  <c r="E7188" i="87"/>
  <c r="D7188" i="87" s="1"/>
  <c r="E7178" i="87"/>
  <c r="D7178" i="87" s="1"/>
  <c r="E7633" i="87"/>
  <c r="D7633" i="87" s="1"/>
  <c r="E7497" i="87"/>
  <c r="D7497" i="87" s="1"/>
  <c r="E7363" i="87"/>
  <c r="D7363" i="87" s="1"/>
  <c r="E5429" i="87"/>
  <c r="D5429" i="87" s="1"/>
  <c r="E739" i="87"/>
  <c r="D739" i="87" s="1"/>
  <c r="E6343" i="87"/>
  <c r="D6343" i="87" s="1"/>
  <c r="E6311" i="87"/>
  <c r="D6311" i="87" s="1"/>
  <c r="E6587" i="87"/>
  <c r="D6587" i="87" s="1"/>
  <c r="E2599" i="87"/>
  <c r="D2599" i="87" s="1"/>
  <c r="E5174" i="87"/>
  <c r="D5174" i="87" s="1"/>
  <c r="E817" i="87"/>
  <c r="D817" i="87" s="1"/>
  <c r="E5031" i="87"/>
  <c r="D5031" i="87" s="1"/>
  <c r="E3600" i="87"/>
  <c r="D3600" i="87" s="1"/>
  <c r="E7800" i="87"/>
  <c r="D7800" i="87" s="1"/>
  <c r="E7507" i="87"/>
  <c r="D7507" i="87" s="1"/>
  <c r="E1173" i="87"/>
  <c r="D1173" i="87" s="1"/>
  <c r="E6026" i="87"/>
  <c r="D6026" i="87" s="1"/>
  <c r="E7217" i="87"/>
  <c r="D7217" i="87" s="1"/>
  <c r="E5851" i="87"/>
  <c r="D5851" i="87" s="1"/>
  <c r="E7266" i="87"/>
  <c r="D7266" i="87" s="1"/>
  <c r="E7143" i="87"/>
  <c r="D7143" i="87" s="1"/>
  <c r="E6195" i="87"/>
  <c r="D6195" i="87" s="1"/>
  <c r="E6933" i="87"/>
  <c r="D6933" i="87" s="1"/>
  <c r="E4022" i="87"/>
  <c r="D4022" i="87" s="1"/>
  <c r="E5275" i="87"/>
  <c r="D5275" i="87" s="1"/>
  <c r="E1054" i="87"/>
  <c r="D1054" i="87" s="1"/>
  <c r="E7243" i="87"/>
  <c r="D7243" i="87" s="1"/>
  <c r="E7293" i="87"/>
  <c r="D7293" i="87" s="1"/>
  <c r="E2770" i="87"/>
  <c r="D2770" i="87" s="1"/>
  <c r="E7694" i="87"/>
  <c r="D7694" i="87" s="1"/>
  <c r="E1086" i="87"/>
  <c r="D1086" i="87" s="1"/>
  <c r="E5890" i="87"/>
  <c r="D5890" i="87" s="1"/>
  <c r="E896" i="87"/>
  <c r="D896" i="87" s="1"/>
  <c r="E7728" i="87"/>
  <c r="D7728" i="87" s="1"/>
  <c r="E6137" i="87"/>
  <c r="D6137" i="87" s="1"/>
  <c r="E998" i="87"/>
  <c r="D998" i="87" s="1"/>
  <c r="E5588" i="87"/>
  <c r="D5588" i="87" s="1"/>
  <c r="E7554" i="87"/>
  <c r="D7554" i="87" s="1"/>
  <c r="E859" i="87"/>
  <c r="D859" i="87" s="1"/>
  <c r="E7080" i="87"/>
  <c r="D7080" i="87" s="1"/>
  <c r="E60" i="87"/>
  <c r="D60" i="87" s="1"/>
  <c r="E3436" i="87"/>
  <c r="D3436" i="87" s="1"/>
  <c r="E6895" i="87"/>
  <c r="D6895" i="87" s="1"/>
  <c r="E7341" i="87"/>
  <c r="D7341" i="87" s="1"/>
  <c r="E964" i="87"/>
  <c r="D964" i="87" s="1"/>
  <c r="E6071" i="87"/>
  <c r="D6071" i="87" s="1"/>
  <c r="E5938" i="87"/>
  <c r="D5938" i="87" s="1"/>
  <c r="E6849" i="87"/>
  <c r="D6849" i="87" s="1"/>
  <c r="E5496" i="87"/>
  <c r="D5496" i="87" s="1"/>
  <c r="E5292" i="87"/>
  <c r="D5292" i="87" s="1"/>
  <c r="E4119" i="87"/>
  <c r="D4119" i="87" s="1"/>
  <c r="E6152" i="87"/>
  <c r="D6152" i="87" s="1"/>
  <c r="E5051" i="87"/>
  <c r="D5051" i="87" s="1"/>
  <c r="E7206" i="87"/>
  <c r="D7206" i="87" s="1"/>
  <c r="E7751" i="87"/>
  <c r="D7751" i="87" s="1"/>
  <c r="E7395" i="87"/>
  <c r="D7395" i="87" s="1"/>
  <c r="E81" i="87"/>
  <c r="D81" i="87" s="1"/>
  <c r="E4827" i="87"/>
  <c r="D4827" i="87" s="1"/>
  <c r="E1232" i="87"/>
  <c r="D1232" i="87" s="1"/>
  <c r="E1644" i="87"/>
  <c r="D1644" i="87" s="1"/>
  <c r="E6237" i="87"/>
  <c r="D6237" i="87" s="1"/>
  <c r="E5502" i="87"/>
  <c r="D5502" i="87" s="1"/>
  <c r="E858" i="87"/>
  <c r="D858" i="87" s="1"/>
  <c r="E2923" i="87"/>
  <c r="D2923" i="87" s="1"/>
  <c r="E6256" i="87"/>
  <c r="D6256" i="87" s="1"/>
  <c r="E1254" i="87"/>
  <c r="D1254" i="87" s="1"/>
  <c r="E6462" i="87"/>
  <c r="D6462" i="87" s="1"/>
  <c r="E7105" i="87"/>
  <c r="D7105" i="87" s="1"/>
  <c r="E6925" i="87"/>
  <c r="D6925" i="87" s="1"/>
  <c r="E3666" i="87"/>
  <c r="D3666" i="87" s="1"/>
  <c r="E2510" i="87"/>
  <c r="D2510" i="87" s="1"/>
  <c r="E7685" i="87"/>
  <c r="D7685" i="87" s="1"/>
  <c r="E679" i="87"/>
  <c r="D679" i="87" s="1"/>
  <c r="E7576" i="87"/>
  <c r="D7576" i="87" s="1"/>
  <c r="E19" i="87"/>
  <c r="D19" i="87" s="1"/>
  <c r="E6481" i="87"/>
  <c r="D6481" i="87" s="1"/>
  <c r="E1081" i="87"/>
  <c r="D1081" i="87" s="1"/>
  <c r="E4705" i="87"/>
  <c r="D4705" i="87" s="1"/>
  <c r="E2606" i="87"/>
  <c r="D2606" i="87" s="1"/>
  <c r="E7031" i="87"/>
  <c r="D7031" i="87" s="1"/>
  <c r="E6316" i="87"/>
  <c r="D6316" i="87" s="1"/>
  <c r="E700" i="87"/>
  <c r="D700" i="87" s="1"/>
  <c r="E7001" i="87"/>
  <c r="D7001" i="87" s="1"/>
  <c r="E1447" i="87"/>
  <c r="D1447" i="87" s="1"/>
  <c r="E6466" i="87"/>
  <c r="D6466" i="87" s="1"/>
  <c r="E5018" i="87"/>
  <c r="D5018" i="87" s="1"/>
  <c r="E7544" i="87"/>
  <c r="D7544" i="87" s="1"/>
  <c r="E7152" i="87"/>
  <c r="D7152" i="87" s="1"/>
  <c r="E6630" i="87"/>
  <c r="D6630" i="87" s="1"/>
  <c r="E7729" i="87"/>
  <c r="D7729" i="87" s="1"/>
  <c r="E6081" i="87"/>
  <c r="D6081" i="87" s="1"/>
  <c r="E4754" i="87"/>
  <c r="D4754" i="87" s="1"/>
  <c r="E2716" i="87"/>
  <c r="D2716" i="87" s="1"/>
  <c r="E1231" i="87"/>
  <c r="D1231" i="87" s="1"/>
  <c r="E6939" i="87"/>
  <c r="D6939" i="87" s="1"/>
  <c r="E6124" i="87"/>
  <c r="D6124" i="87" s="1"/>
  <c r="E3" i="87"/>
  <c r="D3" i="87" s="1"/>
  <c r="E2787" i="87"/>
  <c r="D2787" i="87" s="1"/>
  <c r="E2781" i="87"/>
  <c r="D2781" i="87" s="1"/>
  <c r="E7333" i="87"/>
  <c r="D7333" i="87" s="1"/>
  <c r="E686" i="87"/>
  <c r="D686" i="87" s="1"/>
  <c r="E5497" i="87"/>
  <c r="D5497" i="87" s="1"/>
  <c r="E4018" i="87"/>
  <c r="D4018" i="87" s="1"/>
  <c r="E3665" i="87"/>
  <c r="D3665" i="87" s="1"/>
  <c r="E6085" i="87"/>
  <c r="D6085" i="87" s="1"/>
  <c r="E7741" i="87"/>
  <c r="D7741" i="87" s="1"/>
  <c r="E2580" i="87"/>
  <c r="D2580" i="87" s="1"/>
  <c r="E3325" i="87"/>
  <c r="D3325" i="87" s="1"/>
  <c r="E7054" i="87"/>
  <c r="D7054" i="87" s="1"/>
  <c r="E5010" i="87"/>
  <c r="D5010" i="87" s="1"/>
  <c r="E7609" i="87"/>
  <c r="D7609" i="87" s="1"/>
  <c r="E5300" i="87"/>
  <c r="D5300" i="87" s="1"/>
  <c r="E5096" i="87"/>
  <c r="D5096" i="87" s="1"/>
  <c r="E4321" i="87"/>
  <c r="D4321" i="87" s="1"/>
  <c r="E988" i="87"/>
  <c r="D988" i="87" s="1"/>
  <c r="E7493" i="87"/>
  <c r="D7493" i="87" s="1"/>
  <c r="E5111" i="87"/>
  <c r="D5111" i="87" s="1"/>
  <c r="E6923" i="87"/>
  <c r="D6923" i="87" s="1"/>
  <c r="E2921" i="87"/>
  <c r="D2921" i="87" s="1"/>
  <c r="E1436" i="87"/>
  <c r="D1436" i="87" s="1"/>
  <c r="E7106" i="87"/>
  <c r="D7106" i="87" s="1"/>
  <c r="E154" i="87"/>
  <c r="D154" i="87" s="1"/>
  <c r="E7616" i="87"/>
  <c r="D7616" i="87" s="1"/>
  <c r="E7588" i="87"/>
  <c r="D7588" i="87" s="1"/>
  <c r="E1358" i="87"/>
  <c r="D1358" i="87" s="1"/>
  <c r="E5995" i="87"/>
  <c r="D5995" i="87" s="1"/>
  <c r="E4172" i="87"/>
  <c r="D4172" i="87" s="1"/>
  <c r="E4021" i="87"/>
  <c r="D4021" i="87" s="1"/>
  <c r="E955" i="87"/>
  <c r="D955" i="87" s="1"/>
  <c r="E892" i="87"/>
  <c r="D892" i="87" s="1"/>
  <c r="E5799" i="87"/>
  <c r="D5799" i="87" s="1"/>
  <c r="E4273" i="87"/>
  <c r="D4273" i="87" s="1"/>
  <c r="E3662" i="87"/>
  <c r="D3662" i="87" s="1"/>
  <c r="E5270" i="87"/>
  <c r="D5270" i="87" s="1"/>
  <c r="E2" i="87"/>
  <c r="D2" i="87" s="1"/>
  <c r="E5515" i="87"/>
  <c r="D5515" i="87" s="1"/>
  <c r="E1327" i="87"/>
  <c r="D1327" i="87" s="1"/>
  <c r="E6305" i="87"/>
  <c r="D6305" i="87" s="1"/>
  <c r="E1056" i="87"/>
  <c r="D1056" i="87" s="1"/>
  <c r="E7725" i="87"/>
  <c r="D7725" i="87" s="1"/>
  <c r="E7836" i="87"/>
  <c r="D7836" i="87" s="1"/>
  <c r="E7356" i="87"/>
  <c r="D7356" i="87" s="1"/>
  <c r="E1253" i="87"/>
  <c r="D1253" i="87" s="1"/>
  <c r="E6252" i="87"/>
  <c r="D6252" i="87" s="1"/>
  <c r="E841" i="87"/>
  <c r="D841" i="87" s="1"/>
  <c r="E4357" i="87"/>
  <c r="D4357" i="87" s="1"/>
  <c r="E7537" i="87"/>
  <c r="D7537" i="87" s="1"/>
  <c r="E2766" i="87"/>
  <c r="D2766" i="87" s="1"/>
  <c r="E13" i="87"/>
  <c r="D13" i="87" s="1"/>
  <c r="E7522" i="87"/>
  <c r="D7522" i="87" s="1"/>
  <c r="E7012" i="87"/>
  <c r="D7012" i="87" s="1"/>
  <c r="E6235" i="87"/>
  <c r="D6235" i="87" s="1"/>
  <c r="E1063" i="87"/>
  <c r="D1063" i="87" s="1"/>
  <c r="E5934" i="87"/>
  <c r="D5934" i="87" s="1"/>
  <c r="E2769" i="87"/>
  <c r="D2769" i="87" s="1"/>
  <c r="E724" i="87"/>
  <c r="D724" i="87" s="1"/>
  <c r="E7442" i="87"/>
  <c r="D7442" i="87" s="1"/>
  <c r="E4812" i="87"/>
  <c r="D4812" i="87" s="1"/>
  <c r="E7406" i="87"/>
  <c r="D7406" i="87" s="1"/>
  <c r="E5867" i="87"/>
  <c r="D5867" i="87" s="1"/>
  <c r="E4314" i="87"/>
  <c r="D4314" i="87" s="1"/>
  <c r="E6572" i="87"/>
  <c r="D6572" i="87" s="1"/>
  <c r="E6050" i="87"/>
  <c r="D6050" i="87" s="1"/>
  <c r="E7693" i="87"/>
  <c r="D7693" i="87" s="1"/>
  <c r="E5138" i="87"/>
  <c r="D5138" i="87" s="1"/>
  <c r="E7428" i="87"/>
  <c r="D7428" i="87" s="1"/>
  <c r="E7572" i="87"/>
  <c r="D7572" i="87" s="1"/>
  <c r="E6837" i="87"/>
  <c r="D6837" i="87" s="1"/>
  <c r="E1276" i="87"/>
  <c r="D1276" i="87" s="1"/>
  <c r="E665" i="87"/>
  <c r="D665" i="87" s="1"/>
  <c r="E6579" i="87"/>
  <c r="D6579" i="87" s="1"/>
  <c r="E5647" i="87"/>
  <c r="D5647" i="87" s="1"/>
  <c r="E4133" i="87"/>
  <c r="D4133" i="87" s="1"/>
  <c r="E1226" i="87"/>
  <c r="D1226" i="87" s="1"/>
  <c r="E5657" i="87"/>
  <c r="D5657" i="87" s="1"/>
  <c r="E4749" i="87"/>
  <c r="D4749" i="87" s="1"/>
  <c r="E5365" i="87"/>
  <c r="D5365" i="87" s="1"/>
  <c r="E7606" i="87"/>
  <c r="D7606" i="87" s="1"/>
  <c r="E7565" i="87"/>
  <c r="D7565" i="87" s="1"/>
  <c r="E6197" i="87"/>
  <c r="D6197" i="87" s="1"/>
  <c r="E2548" i="87"/>
  <c r="D2548" i="87" s="1"/>
  <c r="E6187" i="87"/>
  <c r="D6187" i="87" s="1"/>
  <c r="E788" i="87"/>
  <c r="D788" i="87" s="1"/>
  <c r="E4279" i="87"/>
  <c r="D4279" i="87" s="1"/>
  <c r="E6200" i="87"/>
  <c r="D6200" i="87" s="1"/>
  <c r="E7410" i="87"/>
  <c r="D7410" i="87" s="1"/>
  <c r="E6960" i="87"/>
  <c r="D6960" i="87" s="1"/>
  <c r="E3172" i="87"/>
  <c r="D3172" i="87" s="1"/>
  <c r="E6997" i="87"/>
  <c r="D6997" i="87" s="1"/>
  <c r="E7329" i="87"/>
  <c r="D7329" i="87" s="1"/>
  <c r="E108" i="87"/>
  <c r="D108" i="87" s="1"/>
  <c r="E1048" i="87"/>
  <c r="D1048" i="87" s="1"/>
  <c r="E7019" i="87"/>
  <c r="D7019" i="87" s="1"/>
  <c r="E6776" i="87"/>
  <c r="D6776" i="87" s="1"/>
  <c r="E2938" i="87"/>
  <c r="D2938" i="87" s="1"/>
  <c r="E7462" i="87"/>
  <c r="D7462" i="87" s="1"/>
  <c r="E6214" i="87"/>
  <c r="D6214" i="87" s="1"/>
  <c r="E7229" i="87"/>
  <c r="D7229" i="87" s="1"/>
  <c r="E1073" i="87"/>
  <c r="D1073" i="87" s="1"/>
  <c r="E6204" i="87"/>
  <c r="D6204" i="87" s="1"/>
  <c r="E1458" i="87"/>
  <c r="D1458" i="87" s="1"/>
  <c r="E910" i="87"/>
  <c r="D910" i="87" s="1"/>
  <c r="E7310" i="87"/>
  <c r="D7310" i="87" s="1"/>
  <c r="E5005" i="87"/>
  <c r="D5005" i="87" s="1"/>
  <c r="E6912" i="87"/>
  <c r="D6912" i="87" s="1"/>
  <c r="E4081" i="87"/>
  <c r="D4081" i="87" s="1"/>
  <c r="E6043" i="87"/>
  <c r="D6043" i="87" s="1"/>
  <c r="E3217" i="87"/>
  <c r="D3217" i="87" s="1"/>
  <c r="E7360" i="87"/>
  <c r="D7360" i="87" s="1"/>
  <c r="E5860" i="87"/>
  <c r="D5860" i="87" s="1"/>
  <c r="E7649" i="87"/>
  <c r="D7649" i="87" s="1"/>
  <c r="E2552" i="87"/>
  <c r="D2552" i="87" s="1"/>
  <c r="E6628" i="87"/>
  <c r="D6628" i="87" s="1"/>
  <c r="E2706" i="87"/>
  <c r="D2706" i="87" s="1"/>
  <c r="E3516" i="87"/>
  <c r="D3516" i="87" s="1"/>
  <c r="E6270" i="87"/>
  <c r="D6270" i="87" s="1"/>
  <c r="E6119" i="87"/>
  <c r="D6119" i="87" s="1"/>
  <c r="E5504" i="87"/>
  <c r="D5504" i="87" s="1"/>
  <c r="E7086" i="87"/>
  <c r="D7086" i="87" s="1"/>
  <c r="E985" i="87"/>
  <c r="D985" i="87" s="1"/>
  <c r="E7245" i="87"/>
  <c r="D7245" i="87" s="1"/>
  <c r="E4284" i="87"/>
  <c r="D4284" i="87" s="1"/>
  <c r="E6919" i="87"/>
  <c r="D6919" i="87" s="1"/>
  <c r="E701" i="87"/>
  <c r="D701" i="87" s="1"/>
  <c r="E5616" i="87"/>
  <c r="D5616" i="87" s="1"/>
  <c r="E6105" i="87"/>
  <c r="D6105" i="87" s="1"/>
  <c r="E1462" i="87"/>
  <c r="D1462" i="87" s="1"/>
  <c r="E7456" i="87"/>
  <c r="D7456" i="87" s="1"/>
  <c r="E6168" i="87"/>
  <c r="D6168" i="87" s="1"/>
  <c r="E2512" i="87"/>
  <c r="D2512" i="87" s="1"/>
  <c r="E3336" i="87"/>
  <c r="D3336" i="87" s="1"/>
  <c r="E5370" i="87"/>
  <c r="D5370" i="87" s="1"/>
  <c r="E6125" i="87"/>
  <c r="D6125" i="87" s="1"/>
  <c r="E5027" i="87"/>
  <c r="D5027" i="87" s="1"/>
  <c r="E4336" i="87"/>
  <c r="D4336" i="87" s="1"/>
  <c r="E2936" i="87"/>
  <c r="D2936" i="87" s="1"/>
  <c r="E6351" i="87"/>
  <c r="D6351" i="87" s="1"/>
  <c r="E6896" i="87"/>
  <c r="D6896" i="87" s="1"/>
  <c r="E27" i="87"/>
  <c r="D27" i="87" s="1"/>
  <c r="E7623" i="87"/>
  <c r="D7623" i="87" s="1"/>
  <c r="E7050" i="87"/>
  <c r="D7050" i="87" s="1"/>
  <c r="E3221" i="87"/>
  <c r="D3221" i="87" s="1"/>
  <c r="E7532" i="87"/>
  <c r="D7532" i="87" s="1"/>
  <c r="E6419" i="87"/>
  <c r="D6419" i="87" s="1"/>
  <c r="E4255" i="87"/>
  <c r="D4255" i="87" s="1"/>
  <c r="E7115" i="87"/>
  <c r="D7115" i="87" s="1"/>
  <c r="E7326" i="87"/>
  <c r="D7326" i="87" s="1"/>
  <c r="E6246" i="87"/>
  <c r="D6246" i="87" s="1"/>
  <c r="E2498" i="87"/>
  <c r="D2498" i="87" s="1"/>
  <c r="E7285" i="87"/>
  <c r="D7285" i="87" s="1"/>
  <c r="E48" i="87"/>
  <c r="D48" i="87" s="1"/>
  <c r="E5528" i="87"/>
  <c r="D5528" i="87" s="1"/>
  <c r="E7415" i="87"/>
  <c r="D7415" i="87" s="1"/>
  <c r="E7500" i="87"/>
  <c r="D7500" i="87" s="1"/>
  <c r="E4309" i="87"/>
  <c r="D4309" i="87" s="1"/>
  <c r="E7258" i="87"/>
  <c r="D7258" i="87" s="1"/>
  <c r="E5603" i="87"/>
  <c r="D5603" i="87" s="1"/>
  <c r="E735" i="87"/>
  <c r="D735" i="87" s="1"/>
  <c r="E5230" i="87"/>
  <c r="D5230" i="87" s="1"/>
  <c r="E4124" i="87"/>
  <c r="D4124" i="87" s="1"/>
  <c r="E4335" i="87"/>
  <c r="D4335" i="87" s="1"/>
  <c r="E2667" i="87"/>
  <c r="D2667" i="87" s="1"/>
  <c r="E1052" i="87"/>
  <c r="D1052" i="87" s="1"/>
  <c r="E2756" i="87"/>
  <c r="D2756" i="87" s="1"/>
  <c r="E1227" i="87"/>
  <c r="D1227" i="87" s="1"/>
  <c r="E5011" i="87"/>
  <c r="D5011" i="87" s="1"/>
  <c r="E7425" i="87"/>
  <c r="D7425" i="87" s="1"/>
  <c r="E268" i="87"/>
  <c r="D268" i="87" s="1"/>
  <c r="E3174" i="87"/>
  <c r="D3174" i="87" s="1"/>
  <c r="E4356" i="87"/>
  <c r="D4356" i="87" s="1"/>
  <c r="E1315" i="87"/>
  <c r="D1315" i="87" s="1"/>
  <c r="E1392" i="87"/>
  <c r="D1392" i="87" s="1"/>
  <c r="E3427" i="87"/>
  <c r="D3427" i="87" s="1"/>
  <c r="E6983" i="87"/>
  <c r="D6983" i="87" s="1"/>
  <c r="E65" i="87"/>
  <c r="D65" i="87" s="1"/>
  <c r="E855" i="87"/>
  <c r="D855" i="87" s="1"/>
  <c r="E1475" i="87"/>
  <c r="D1475" i="87" s="1"/>
  <c r="E1324" i="87"/>
  <c r="D1324" i="87" s="1"/>
  <c r="E6614" i="87"/>
  <c r="D6614" i="87" s="1"/>
  <c r="E2743" i="87"/>
  <c r="D2743" i="87" s="1"/>
  <c r="E5983" i="87"/>
  <c r="D5983" i="87" s="1"/>
  <c r="E4391" i="87"/>
  <c r="D4391" i="87" s="1"/>
  <c r="E2763" i="87"/>
  <c r="D2763" i="87" s="1"/>
  <c r="E4970" i="87"/>
  <c r="D4970" i="87" s="1"/>
  <c r="E7585" i="87"/>
  <c r="D7585" i="87" s="1"/>
  <c r="E6216" i="87"/>
  <c r="D6216" i="87" s="1"/>
  <c r="E3316" i="87"/>
  <c r="D3316" i="87" s="1"/>
  <c r="E6897" i="87"/>
  <c r="D6897" i="87" s="1"/>
  <c r="E6122" i="87"/>
  <c r="D6122" i="87" s="1"/>
  <c r="E5501" i="87"/>
  <c r="D5501" i="87" s="1"/>
  <c r="E1087" i="87"/>
  <c r="D1087" i="87" s="1"/>
  <c r="E3518" i="87"/>
  <c r="D3518" i="87" s="1"/>
  <c r="E1386" i="87"/>
  <c r="D1386" i="87" s="1"/>
  <c r="E806" i="87"/>
  <c r="D806" i="87" s="1"/>
  <c r="E5866" i="87"/>
  <c r="D5866" i="87" s="1"/>
  <c r="E4316" i="87"/>
  <c r="D4316" i="87" s="1"/>
  <c r="E4322" i="87"/>
  <c r="D4322" i="87" s="1"/>
  <c r="E853" i="87"/>
  <c r="D853" i="87" s="1"/>
  <c r="E6474" i="87"/>
  <c r="D6474" i="87" s="1"/>
  <c r="E2792" i="87"/>
  <c r="D2792" i="87" s="1"/>
  <c r="E4891" i="87"/>
  <c r="D4891" i="87" s="1"/>
  <c r="E6150" i="87"/>
  <c r="D6150" i="87" s="1"/>
  <c r="E2514" i="87"/>
  <c r="D2514" i="87" s="1"/>
  <c r="E3363" i="87"/>
  <c r="D3363" i="87" s="1"/>
  <c r="E6110" i="87"/>
  <c r="D6110" i="87" s="1"/>
  <c r="E2789" i="87"/>
  <c r="D2789" i="87" s="1"/>
  <c r="E6145" i="87"/>
  <c r="D6145" i="87" s="1"/>
  <c r="E734" i="87"/>
  <c r="D734" i="87" s="1"/>
  <c r="E2603" i="87"/>
  <c r="D2603" i="87" s="1"/>
  <c r="E6972" i="87"/>
  <c r="D6972" i="87" s="1"/>
  <c r="E6519" i="87"/>
  <c r="D6519" i="87" s="1"/>
  <c r="E4075" i="87"/>
  <c r="D4075" i="87" s="1"/>
  <c r="E1198" i="87"/>
  <c r="D1198" i="87" s="1"/>
  <c r="E3321" i="87"/>
  <c r="D3321" i="87" s="1"/>
  <c r="E4862" i="87"/>
  <c r="D4862" i="87" s="1"/>
  <c r="E3642" i="87"/>
  <c r="D3642" i="87" s="1"/>
  <c r="E6365" i="87"/>
  <c r="D6365" i="87" s="1"/>
  <c r="E6956" i="87"/>
  <c r="D6956" i="87" s="1"/>
  <c r="E7783" i="87"/>
  <c r="D7783" i="87" s="1"/>
  <c r="E4305" i="87"/>
  <c r="D4305" i="87" s="1"/>
  <c r="E7083" i="87"/>
  <c r="D7083" i="87" s="1"/>
  <c r="E4145" i="87"/>
  <c r="D4145" i="87" s="1"/>
  <c r="E1067" i="87"/>
  <c r="D1067" i="87" s="1"/>
  <c r="E7173" i="87"/>
  <c r="D7173" i="87" s="1"/>
  <c r="E5121" i="87"/>
  <c r="D5121" i="87" s="1"/>
  <c r="E5678" i="87"/>
  <c r="D5678" i="87" s="1"/>
  <c r="E6199" i="87"/>
  <c r="D6199" i="87" s="1"/>
  <c r="E5982" i="87"/>
  <c r="D5982" i="87" s="1"/>
  <c r="E1208" i="87"/>
  <c r="D1208" i="87" s="1"/>
  <c r="E7760" i="87"/>
  <c r="D7760" i="87" s="1"/>
  <c r="E7256" i="87"/>
  <c r="D7256" i="87" s="1"/>
  <c r="E6358" i="87"/>
  <c r="D6358" i="87" s="1"/>
  <c r="E15" i="87"/>
  <c r="D15" i="87" s="1"/>
  <c r="E918" i="87"/>
  <c r="D918" i="87" s="1"/>
  <c r="E6078" i="87"/>
  <c r="D6078" i="87" s="1"/>
  <c r="E5035" i="87"/>
  <c r="D5035" i="87" s="1"/>
  <c r="E7535" i="87"/>
  <c r="D7535" i="87" s="1"/>
  <c r="E7060" i="87"/>
  <c r="D7060" i="87" s="1"/>
  <c r="E1163" i="87"/>
  <c r="D1163" i="87" s="1"/>
  <c r="E7330" i="87"/>
  <c r="D7330" i="87" s="1"/>
  <c r="E7337" i="87"/>
  <c r="D7337" i="87" s="1"/>
  <c r="E7838" i="87"/>
  <c r="D7838" i="87" s="1"/>
  <c r="E6139" i="87"/>
  <c r="D6139" i="87" s="1"/>
  <c r="E6314" i="87"/>
  <c r="D6314" i="87" s="1"/>
  <c r="E4359" i="87"/>
  <c r="D4359" i="87" s="1"/>
  <c r="E6644" i="87"/>
  <c r="D6644" i="87" s="1"/>
  <c r="E5068" i="87"/>
  <c r="D5068" i="87" s="1"/>
  <c r="E677" i="87"/>
  <c r="D677" i="87" s="1"/>
  <c r="E7738" i="87"/>
  <c r="D7738" i="87" s="1"/>
  <c r="E7471" i="87"/>
  <c r="D7471" i="87" s="1"/>
  <c r="E7189" i="87"/>
  <c r="D7189" i="87" s="1"/>
  <c r="E7454" i="87"/>
  <c r="D7454" i="87" s="1"/>
  <c r="E5048" i="87"/>
  <c r="D5048" i="87" s="1"/>
  <c r="E6427" i="87"/>
  <c r="D6427" i="87" s="1"/>
  <c r="E7174" i="87"/>
  <c r="D7174" i="87" s="1"/>
  <c r="E7827" i="87"/>
  <c r="D7827" i="87" s="1"/>
  <c r="E6307" i="87"/>
  <c r="D6307" i="87" s="1"/>
  <c r="E6228" i="87"/>
  <c r="D6228" i="87" s="1"/>
  <c r="E7380" i="87"/>
  <c r="D7380" i="87" s="1"/>
  <c r="E7176" i="87"/>
  <c r="D7176" i="87" s="1"/>
  <c r="E6015" i="87"/>
  <c r="D6015" i="87" s="1"/>
  <c r="E6608" i="87"/>
  <c r="D6608" i="87" s="1"/>
  <c r="E3371" i="87"/>
  <c r="D3371" i="87" s="1"/>
  <c r="E7651" i="87"/>
  <c r="D7651" i="87" s="1"/>
  <c r="E6928" i="87"/>
  <c r="D6928" i="87" s="1"/>
  <c r="E2893" i="87"/>
  <c r="D2893" i="87" s="1"/>
  <c r="E7282" i="87"/>
  <c r="D7282" i="87" s="1"/>
  <c r="E6077" i="87"/>
  <c r="D6077" i="87" s="1"/>
  <c r="E4065" i="87"/>
  <c r="D4065" i="87" s="1"/>
  <c r="E5511" i="87"/>
  <c r="D5511" i="87" s="1"/>
  <c r="E6052" i="87"/>
  <c r="D6052" i="87" s="1"/>
  <c r="E6017" i="87"/>
  <c r="D6017" i="87" s="1"/>
  <c r="E5319" i="87"/>
  <c r="D5319" i="87" s="1"/>
  <c r="E5264" i="87"/>
  <c r="D5264" i="87" s="1"/>
  <c r="E5939" i="87"/>
  <c r="D5939" i="87" s="1"/>
  <c r="E94" i="87"/>
  <c r="D94" i="87" s="1"/>
  <c r="E4287" i="87"/>
  <c r="D4287" i="87" s="1"/>
  <c r="E6637" i="87"/>
  <c r="D6637" i="87" s="1"/>
  <c r="E4155" i="87"/>
  <c r="D4155" i="87" s="1"/>
  <c r="E6207" i="87"/>
  <c r="D6207" i="87" s="1"/>
  <c r="E7357" i="87"/>
  <c r="D7357" i="87" s="1"/>
  <c r="E6488" i="87"/>
  <c r="D6488" i="87" s="1"/>
  <c r="E130" i="87"/>
  <c r="D130" i="87" s="1"/>
  <c r="E6589" i="87"/>
  <c r="D6589" i="87" s="1"/>
  <c r="E7737" i="87"/>
  <c r="D7737" i="87" s="1"/>
  <c r="E7275" i="87"/>
  <c r="D7275" i="87" s="1"/>
  <c r="E5020" i="87"/>
  <c r="D5020" i="87" s="1"/>
  <c r="E6418" i="87"/>
  <c r="D6418" i="87" s="1"/>
  <c r="E1431" i="87"/>
  <c r="D1431" i="87" s="1"/>
  <c r="E5621" i="87"/>
  <c r="D5621" i="87" s="1"/>
  <c r="E6361" i="87"/>
  <c r="D6361" i="87" s="1"/>
  <c r="E6182" i="87"/>
  <c r="D6182" i="87" s="1"/>
  <c r="E1380" i="87"/>
  <c r="D1380" i="87" s="1"/>
  <c r="E7871" i="87"/>
  <c r="D7871" i="87" s="1"/>
  <c r="E6363" i="87"/>
  <c r="D6363" i="87" s="1"/>
  <c r="E33" i="87"/>
  <c r="D33" i="87" s="1"/>
  <c r="E6070" i="87"/>
  <c r="D6070" i="87" s="1"/>
  <c r="E6916" i="87"/>
  <c r="D6916" i="87" s="1"/>
  <c r="E5204" i="87"/>
  <c r="D5204" i="87" s="1"/>
  <c r="E3513" i="87"/>
  <c r="D3513" i="87" s="1"/>
  <c r="E7793" i="87"/>
  <c r="D7793" i="87" s="1"/>
  <c r="E923" i="87"/>
  <c r="D923" i="87" s="1"/>
  <c r="E758" i="87"/>
  <c r="D758" i="87" s="1"/>
  <c r="E7643" i="87"/>
  <c r="D7643" i="87" s="1"/>
  <c r="E6573" i="87"/>
  <c r="D6573" i="87" s="1"/>
  <c r="E1420" i="87"/>
  <c r="D1420" i="87" s="1"/>
  <c r="E6917" i="87"/>
  <c r="D6917" i="87" s="1"/>
  <c r="E1200" i="87"/>
  <c r="D1200" i="87" s="1"/>
  <c r="E5376" i="87"/>
  <c r="D5376" i="87" s="1"/>
  <c r="E977" i="87"/>
  <c r="D977" i="87" s="1"/>
  <c r="E1202" i="87"/>
  <c r="D1202" i="87" s="1"/>
  <c r="E6606" i="87"/>
  <c r="D6606" i="87" s="1"/>
  <c r="E7116" i="87"/>
  <c r="D7116" i="87" s="1"/>
  <c r="E7181" i="87"/>
  <c r="D7181" i="87" s="1"/>
  <c r="E5538" i="87"/>
  <c r="D5538" i="87" s="1"/>
  <c r="E3587" i="87"/>
  <c r="D3587" i="87" s="1"/>
  <c r="E2735" i="87"/>
  <c r="D2735" i="87" s="1"/>
  <c r="E1090" i="87"/>
  <c r="D1090" i="87" s="1"/>
  <c r="E3622" i="87"/>
  <c r="D3622" i="87" s="1"/>
  <c r="E5467" i="87"/>
  <c r="D5467" i="87" s="1"/>
  <c r="E6332" i="87"/>
  <c r="D6332" i="87" s="1"/>
  <c r="E2031" i="87"/>
  <c r="D2031" i="87" s="1"/>
  <c r="E1346" i="87"/>
  <c r="D1346" i="87" s="1"/>
  <c r="E4101" i="87"/>
  <c r="D4101" i="87" s="1"/>
  <c r="E5224" i="87"/>
  <c r="D5224" i="87" s="1"/>
  <c r="E1307" i="87"/>
  <c r="D1307" i="87" s="1"/>
  <c r="E7584" i="87"/>
  <c r="D7584" i="87" s="1"/>
  <c r="E7618" i="87"/>
  <c r="D7618" i="87" s="1"/>
  <c r="E7711" i="87"/>
  <c r="D7711" i="87" s="1"/>
  <c r="E7691" i="87"/>
  <c r="D7691" i="87" s="1"/>
  <c r="E6635" i="87"/>
  <c r="D6635" i="87" s="1"/>
  <c r="E5832" i="87"/>
  <c r="D5832" i="87" s="1"/>
  <c r="E6598" i="87"/>
  <c r="D6598" i="87" s="1"/>
  <c r="E5816" i="87"/>
  <c r="D5816" i="87" s="1"/>
  <c r="E1057" i="87"/>
  <c r="D1057" i="87" s="1"/>
  <c r="E5654" i="87"/>
  <c r="D5654" i="87" s="1"/>
  <c r="E3594" i="87"/>
  <c r="D3594" i="87" s="1"/>
  <c r="E718" i="87"/>
  <c r="D718" i="87" s="1"/>
  <c r="E7033" i="87"/>
  <c r="D7033" i="87" s="1"/>
  <c r="E4736" i="87"/>
  <c r="D4736" i="87" s="1"/>
  <c r="E6866" i="87"/>
  <c r="D6866" i="87" s="1"/>
  <c r="E958" i="87"/>
  <c r="D958" i="87" s="1"/>
  <c r="E7488" i="87"/>
  <c r="D7488" i="87" s="1"/>
  <c r="E1363" i="87"/>
  <c r="D1363" i="87" s="1"/>
  <c r="E2999" i="87"/>
  <c r="D2999" i="87" s="1"/>
  <c r="E7276" i="87"/>
  <c r="D7276" i="87" s="1"/>
  <c r="E1321" i="87"/>
  <c r="D1321" i="87" s="1"/>
  <c r="E6401" i="87"/>
  <c r="D6401" i="87" s="1"/>
  <c r="E6565" i="87"/>
  <c r="D6565" i="87" s="1"/>
  <c r="E2662" i="87"/>
  <c r="D2662" i="87" s="1"/>
  <c r="E6255" i="87"/>
  <c r="D6255" i="87" s="1"/>
  <c r="E7852" i="87"/>
  <c r="D7852" i="87" s="1"/>
  <c r="E2545" i="87"/>
  <c r="D2545" i="87" s="1"/>
  <c r="E1255" i="87"/>
  <c r="D1255" i="87" s="1"/>
  <c r="E3324" i="87"/>
  <c r="D3324" i="87" s="1"/>
  <c r="E6010" i="87"/>
  <c r="D6010" i="87" s="1"/>
  <c r="E1369" i="87"/>
  <c r="D1369" i="87" s="1"/>
  <c r="E7792" i="87"/>
  <c r="D7792" i="87" s="1"/>
  <c r="E1171" i="87"/>
  <c r="D1171" i="87" s="1"/>
  <c r="E7447" i="87"/>
  <c r="D7447" i="87" s="1"/>
  <c r="E6636" i="87"/>
  <c r="D6636" i="87" s="1"/>
  <c r="E7605" i="87"/>
  <c r="D7605" i="87" s="1"/>
  <c r="E1424" i="87"/>
  <c r="D1424" i="87" s="1"/>
  <c r="E7376" i="87"/>
  <c r="D7376" i="87" s="1"/>
  <c r="E6032" i="87"/>
  <c r="D6032" i="87" s="1"/>
  <c r="E7139" i="87"/>
  <c r="D7139" i="87" s="1"/>
  <c r="E269" i="87"/>
  <c r="D269" i="87" s="1"/>
  <c r="E6295" i="87"/>
  <c r="D6295" i="87" s="1"/>
  <c r="E7875" i="87"/>
  <c r="D7875" i="87" s="1"/>
  <c r="E7656" i="87"/>
  <c r="D7656" i="87" s="1"/>
  <c r="E4261" i="87"/>
  <c r="D4261" i="87" s="1"/>
  <c r="E7409" i="87"/>
  <c r="D7409" i="87" s="1"/>
  <c r="E1277" i="87"/>
  <c r="D1277" i="87" s="1"/>
  <c r="E595" i="87"/>
  <c r="D595" i="87" s="1"/>
  <c r="E5684" i="87"/>
  <c r="D5684" i="87" s="1"/>
  <c r="E7866" i="87"/>
  <c r="D7866" i="87" s="1"/>
  <c r="E971" i="87"/>
  <c r="D971" i="87" s="1"/>
  <c r="E78" i="87"/>
  <c r="D78" i="87" s="1"/>
  <c r="E664" i="87"/>
  <c r="D664" i="87" s="1"/>
  <c r="E1258" i="87"/>
  <c r="D1258" i="87" s="1"/>
  <c r="E847" i="87"/>
  <c r="D847" i="87" s="1"/>
  <c r="E5471" i="87"/>
  <c r="D5471" i="87" s="1"/>
  <c r="E4026" i="87"/>
  <c r="D4026" i="87" s="1"/>
  <c r="E7268" i="87"/>
  <c r="D7268" i="87" s="1"/>
  <c r="E6003" i="87"/>
  <c r="D6003" i="87" s="1"/>
  <c r="E6268" i="87"/>
  <c r="D6268" i="87" s="1"/>
  <c r="E6335" i="87"/>
  <c r="D6335" i="87" s="1"/>
  <c r="E7469" i="87"/>
  <c r="D7469" i="87" s="1"/>
  <c r="E799" i="87"/>
  <c r="D799" i="87" s="1"/>
  <c r="E778" i="87"/>
  <c r="D778" i="87" s="1"/>
  <c r="E7681" i="87"/>
  <c r="D7681" i="87" s="1"/>
  <c r="E4326" i="87"/>
  <c r="D4326" i="87" s="1"/>
  <c r="E667" i="87"/>
  <c r="D667" i="87" s="1"/>
  <c r="E7157" i="87"/>
  <c r="D7157" i="87" s="1"/>
  <c r="E2663" i="87"/>
  <c r="D2663" i="87" s="1"/>
  <c r="E4254" i="87"/>
  <c r="D4254" i="87" s="1"/>
  <c r="E6087" i="87"/>
  <c r="D6087" i="87" s="1"/>
  <c r="E7472" i="87"/>
  <c r="D7472" i="87" s="1"/>
  <c r="E932" i="87"/>
  <c r="D932" i="87" s="1"/>
  <c r="E6616" i="87"/>
  <c r="D6616" i="87" s="1"/>
  <c r="E7660" i="87"/>
  <c r="D7660" i="87" s="1"/>
  <c r="E2744" i="87"/>
  <c r="D2744" i="87" s="1"/>
  <c r="E6380" i="87"/>
  <c r="D6380" i="87" s="1"/>
  <c r="E5064" i="87"/>
  <c r="D5064" i="87" s="1"/>
  <c r="E7278" i="87"/>
  <c r="D7278" i="87" s="1"/>
  <c r="E5012" i="87"/>
  <c r="D5012" i="87" s="1"/>
  <c r="E6472" i="87"/>
  <c r="D6472" i="87" s="1"/>
  <c r="E2511" i="87"/>
  <c r="D2511" i="87" s="1"/>
  <c r="E7703" i="87"/>
  <c r="D7703" i="87" s="1"/>
  <c r="E6250" i="87"/>
  <c r="D6250" i="87" s="1"/>
  <c r="E1251" i="87"/>
  <c r="D1251" i="87" s="1"/>
  <c r="E6945" i="87"/>
  <c r="D6945" i="87" s="1"/>
  <c r="E4088" i="87"/>
  <c r="D4088" i="87" s="1"/>
  <c r="E797" i="87"/>
  <c r="D797" i="87" s="1"/>
  <c r="E7051" i="87"/>
  <c r="D7051" i="87" s="1"/>
  <c r="E76" i="87"/>
  <c r="D76" i="87" s="1"/>
  <c r="E3527" i="87"/>
  <c r="D3527" i="87" s="1"/>
  <c r="E445" i="87"/>
  <c r="D445" i="87" s="1"/>
  <c r="E6413" i="87"/>
  <c r="D6413" i="87" s="1"/>
  <c r="E6018" i="87"/>
  <c r="D6018" i="87" s="1"/>
  <c r="E4833" i="87"/>
  <c r="D4833" i="87" s="1"/>
  <c r="E50" i="87"/>
  <c r="D50" i="87" s="1"/>
  <c r="E4310" i="87"/>
  <c r="D4310" i="87" s="1"/>
  <c r="E6406" i="87"/>
  <c r="D6406" i="87" s="1"/>
  <c r="E3176" i="87"/>
  <c r="D3176" i="87" s="1"/>
  <c r="E4290" i="87"/>
  <c r="D4290" i="87" s="1"/>
  <c r="E4307" i="87"/>
  <c r="D4307" i="87" s="1"/>
  <c r="E1097" i="87"/>
  <c r="D1097" i="87" s="1"/>
  <c r="E5053" i="87"/>
  <c r="D5053" i="87" s="1"/>
  <c r="E5681" i="87"/>
  <c r="D5681" i="87" s="1"/>
  <c r="E5284" i="87"/>
  <c r="D5284" i="87" s="1"/>
  <c r="E6924" i="87"/>
  <c r="D6924" i="87" s="1"/>
  <c r="E7690" i="87"/>
  <c r="D7690" i="87" s="1"/>
  <c r="E6224" i="87"/>
  <c r="D6224" i="87" s="1"/>
  <c r="E1091" i="87"/>
  <c r="D1091" i="87" s="1"/>
  <c r="E5288" i="87"/>
  <c r="D5288" i="87" s="1"/>
  <c r="E6263" i="87"/>
  <c r="D6263" i="87" s="1"/>
  <c r="E28" i="87"/>
  <c r="D28" i="87" s="1"/>
  <c r="E6218" i="87"/>
  <c r="D6218" i="87" s="1"/>
  <c r="E7226" i="87"/>
  <c r="D7226" i="87" s="1"/>
  <c r="E5384" i="87"/>
  <c r="D5384" i="87" s="1"/>
  <c r="E7655" i="87"/>
  <c r="D7655" i="87" s="1"/>
  <c r="E873" i="87"/>
  <c r="D873" i="87" s="1"/>
  <c r="E7677" i="87"/>
  <c r="D7677" i="87" s="1"/>
  <c r="E1434" i="87"/>
  <c r="D1434" i="87" s="1"/>
  <c r="E6273" i="87"/>
  <c r="D6273" i="87" s="1"/>
  <c r="E44" i="87"/>
  <c r="D44" i="87" s="1"/>
  <c r="E1228" i="87"/>
  <c r="D1228" i="87" s="1"/>
  <c r="E5569" i="87"/>
  <c r="D5569" i="87" s="1"/>
  <c r="E2922" i="87"/>
  <c r="D2922" i="87" s="1"/>
  <c r="E7040" i="87"/>
  <c r="D7040" i="87" s="1"/>
  <c r="E660" i="87"/>
  <c r="D660" i="87" s="1"/>
  <c r="E965" i="87"/>
  <c r="D965" i="87" s="1"/>
  <c r="E7013" i="87"/>
  <c r="D7013" i="87" s="1"/>
  <c r="E7166" i="87"/>
  <c r="D7166" i="87" s="1"/>
  <c r="E2783" i="87"/>
  <c r="D2783" i="87" s="1"/>
  <c r="E7757" i="87"/>
  <c r="D7757" i="87" s="1"/>
  <c r="E7296" i="87"/>
  <c r="D7296" i="87" s="1"/>
  <c r="E7834" i="87"/>
  <c r="D7834" i="87" s="1"/>
  <c r="E4298" i="87"/>
  <c r="D4298" i="87" s="1"/>
  <c r="E5222" i="87"/>
  <c r="D5222" i="87" s="1"/>
  <c r="E7002" i="87"/>
  <c r="D7002" i="87" s="1"/>
  <c r="E3580" i="87"/>
  <c r="D3580" i="87" s="1"/>
  <c r="E6148" i="87"/>
  <c r="D6148" i="87" s="1"/>
  <c r="E7248" i="87"/>
  <c r="D7248" i="87" s="1"/>
  <c r="E3024" i="87"/>
  <c r="D3024" i="87" s="1"/>
  <c r="E815" i="87"/>
  <c r="D815" i="87" s="1"/>
  <c r="E7274" i="87"/>
  <c r="D7274" i="87" s="1"/>
  <c r="E6060" i="87"/>
  <c r="D6060" i="87" s="1"/>
  <c r="E5039" i="87"/>
  <c r="D5039" i="87" s="1"/>
  <c r="E737" i="87"/>
  <c r="D737" i="87" s="1"/>
  <c r="E5277" i="87"/>
  <c r="D5277" i="87" s="1"/>
  <c r="E5383" i="87"/>
  <c r="D5383" i="87" s="1"/>
  <c r="E1467" i="87"/>
  <c r="D1467" i="87" s="1"/>
  <c r="E7701" i="87"/>
  <c r="D7701" i="87" s="1"/>
  <c r="E4031" i="87"/>
  <c r="D4031" i="87" s="1"/>
  <c r="E3477" i="87"/>
  <c r="D3477" i="87" s="1"/>
  <c r="E720" i="87"/>
  <c r="D720" i="87" s="1"/>
  <c r="E1365" i="87"/>
  <c r="D1365" i="87" s="1"/>
  <c r="E102" i="87"/>
  <c r="D102" i="87" s="1"/>
  <c r="E1165" i="87"/>
  <c r="D1165" i="87" s="1"/>
  <c r="E5062" i="87"/>
  <c r="D5062" i="87" s="1"/>
  <c r="E7392" i="87"/>
  <c r="D7392" i="87" s="1"/>
  <c r="E5521" i="87"/>
  <c r="D5521" i="87" s="1"/>
  <c r="E7716" i="87"/>
  <c r="D7716" i="87" s="1"/>
  <c r="E7582" i="87"/>
  <c r="D7582" i="87" s="1"/>
  <c r="E1270" i="87"/>
  <c r="D1270" i="87" s="1"/>
  <c r="E5057" i="87"/>
  <c r="D5057" i="87" s="1"/>
  <c r="E824" i="87"/>
  <c r="D824" i="87" s="1"/>
  <c r="E699" i="87"/>
  <c r="D699" i="87" s="1"/>
  <c r="E1423" i="87"/>
  <c r="D1423" i="87" s="1"/>
  <c r="E4325" i="87"/>
  <c r="D4325" i="87" s="1"/>
  <c r="E7124" i="87"/>
  <c r="D7124" i="87" s="1"/>
  <c r="E1189" i="87"/>
  <c r="D1189" i="87" s="1"/>
  <c r="E5815" i="87"/>
  <c r="D5815" i="87" s="1"/>
  <c r="E1214" i="87"/>
  <c r="D1214" i="87" s="1"/>
  <c r="E3196" i="87"/>
  <c r="D3196" i="87" s="1"/>
  <c r="E5289" i="87"/>
  <c r="D5289" i="87" s="1"/>
  <c r="E7600" i="87"/>
  <c r="D7600" i="87" s="1"/>
  <c r="E4303" i="87"/>
  <c r="D4303" i="87" s="1"/>
  <c r="E5021" i="87"/>
  <c r="D5021" i="87" s="1"/>
  <c r="E3178" i="87"/>
  <c r="D3178" i="87" s="1"/>
  <c r="E1211" i="87"/>
  <c r="D1211" i="87" s="1"/>
  <c r="E1377" i="87"/>
  <c r="D1377" i="87" s="1"/>
  <c r="E7595" i="87"/>
  <c r="D7595" i="87" s="1"/>
  <c r="E6006" i="87"/>
  <c r="D6006" i="87" s="1"/>
  <c r="E6386" i="87"/>
  <c r="D6386" i="87" s="1"/>
  <c r="E4895" i="87"/>
  <c r="D4895" i="87" s="1"/>
  <c r="E6281" i="87"/>
  <c r="D6281" i="87" s="1"/>
  <c r="E1499" i="87"/>
  <c r="D1499" i="87" s="1"/>
  <c r="E2497" i="87"/>
  <c r="D2497" i="87" s="1"/>
  <c r="E7348" i="87"/>
  <c r="D7348" i="87" s="1"/>
  <c r="E6476" i="87"/>
  <c r="D6476" i="87" s="1"/>
  <c r="E909" i="87"/>
  <c r="D909" i="87" s="1"/>
  <c r="E4266" i="87"/>
  <c r="D4266" i="87" s="1"/>
  <c r="E5306" i="87"/>
  <c r="D5306" i="87" s="1"/>
  <c r="E7634" i="87"/>
  <c r="D7634" i="87" s="1"/>
  <c r="E6290" i="87"/>
  <c r="D6290" i="87" s="1"/>
  <c r="E922" i="87"/>
  <c r="D922" i="87" s="1"/>
  <c r="E1362" i="87"/>
  <c r="D1362" i="87" s="1"/>
  <c r="E5617" i="87"/>
  <c r="D5617" i="87" s="1"/>
  <c r="E7553" i="87"/>
  <c r="D7553" i="87" s="1"/>
  <c r="E5663" i="87"/>
  <c r="D5663" i="87" s="1"/>
  <c r="E837" i="87"/>
  <c r="D837" i="87" s="1"/>
  <c r="E4866" i="87"/>
  <c r="D4866" i="87" s="1"/>
  <c r="E1589" i="87"/>
  <c r="D1589" i="87" s="1"/>
  <c r="E6774" i="87"/>
  <c r="D6774" i="87" s="1"/>
  <c r="E2930" i="87"/>
  <c r="D2930" i="87" s="1"/>
  <c r="E5520" i="87"/>
  <c r="D5520" i="87" s="1"/>
  <c r="E5828" i="87"/>
  <c r="D5828" i="87" s="1"/>
  <c r="E5026" i="87"/>
  <c r="D5026" i="87" s="1"/>
  <c r="E4154" i="87"/>
  <c r="D4154" i="87" s="1"/>
  <c r="E7350" i="87"/>
  <c r="D7350" i="87" s="1"/>
  <c r="E4283" i="87"/>
  <c r="D4283" i="87" s="1"/>
  <c r="E7426" i="87"/>
  <c r="D7426" i="87" s="1"/>
  <c r="E7715" i="87"/>
  <c r="D7715" i="87" s="1"/>
  <c r="E738" i="87"/>
  <c r="D738" i="87" s="1"/>
  <c r="E662" i="87"/>
  <c r="D662" i="87" s="1"/>
  <c r="E4324" i="87"/>
  <c r="D4324" i="87" s="1"/>
  <c r="E5673" i="87"/>
  <c r="D5673" i="87" s="1"/>
  <c r="E5807" i="87"/>
  <c r="D5807" i="87" s="1"/>
  <c r="E7528" i="87"/>
  <c r="D7528" i="87" s="1"/>
  <c r="E14" i="87"/>
  <c r="D14" i="87" s="1"/>
  <c r="E1438" i="87"/>
  <c r="D1438" i="87" s="1"/>
  <c r="E1310" i="87"/>
  <c r="D1310" i="87" s="1"/>
  <c r="E4277" i="87"/>
  <c r="D4277" i="87" s="1"/>
  <c r="E6354" i="87"/>
  <c r="D6354" i="87" s="1"/>
  <c r="E4364" i="87"/>
  <c r="D4364" i="87" s="1"/>
  <c r="E7128" i="87"/>
  <c r="D7128" i="87" s="1"/>
  <c r="E1072" i="87"/>
  <c r="D1072" i="87" s="1"/>
  <c r="E933" i="87"/>
  <c r="D933" i="87" s="1"/>
  <c r="E5283" i="87"/>
  <c r="D5283" i="87" s="1"/>
  <c r="E6174" i="87"/>
  <c r="D6174" i="87" s="1"/>
  <c r="E7358" i="87"/>
  <c r="D7358" i="87" s="1"/>
  <c r="E6341" i="87"/>
  <c r="D6341" i="87" s="1"/>
  <c r="E3001" i="87"/>
  <c r="D3001" i="87" s="1"/>
  <c r="E7438" i="87"/>
  <c r="D7438" i="87" s="1"/>
  <c r="E7502" i="87"/>
  <c r="D7502" i="87" s="1"/>
  <c r="E7611" i="87"/>
  <c r="D7611" i="87" s="1"/>
  <c r="E444" i="87"/>
  <c r="D444" i="87" s="1"/>
  <c r="E7594" i="87"/>
  <c r="D7594" i="87" s="1"/>
  <c r="E7516" i="87"/>
  <c r="D7516" i="87" s="1"/>
  <c r="E7539" i="87"/>
  <c r="D7539" i="87" s="1"/>
  <c r="E3528" i="87"/>
  <c r="D3528" i="87" s="1"/>
  <c r="E2901" i="87"/>
  <c r="D2901" i="87" s="1"/>
  <c r="E7291" i="87"/>
  <c r="D7291" i="87" s="1"/>
  <c r="E7436" i="87"/>
  <c r="D7436" i="87" s="1"/>
  <c r="E6308" i="87"/>
  <c r="D6308" i="87" s="1"/>
  <c r="E7061" i="87"/>
  <c r="D7061" i="87" s="1"/>
  <c r="E4125" i="87"/>
  <c r="D4125" i="87" s="1"/>
  <c r="E63" i="87"/>
  <c r="D63" i="87" s="1"/>
  <c r="E4025" i="87"/>
  <c r="D4025" i="87" s="1"/>
  <c r="E5639" i="87"/>
  <c r="D5639" i="87" s="1"/>
  <c r="E7795" i="87"/>
  <c r="D7795" i="87" s="1"/>
  <c r="E2665" i="87"/>
  <c r="D2665" i="87" s="1"/>
  <c r="E5519" i="87"/>
  <c r="D5519" i="87" s="1"/>
  <c r="E669" i="87"/>
  <c r="D669" i="87" s="1"/>
  <c r="E6390" i="87"/>
  <c r="D6390" i="87" s="1"/>
  <c r="E5571" i="87"/>
  <c r="D5571" i="87" s="1"/>
  <c r="E4955" i="87"/>
  <c r="D4955" i="87" s="1"/>
  <c r="E7093" i="87"/>
  <c r="D7093" i="87" s="1"/>
  <c r="E85" i="87"/>
  <c r="D85" i="87" s="1"/>
  <c r="E2952" i="87"/>
  <c r="D2952" i="87" s="1"/>
  <c r="E839" i="87"/>
  <c r="D839" i="87" s="1"/>
  <c r="E3571" i="87"/>
  <c r="D3571" i="87" s="1"/>
  <c r="E29" i="87"/>
  <c r="D29" i="87" s="1"/>
  <c r="E7598" i="87"/>
  <c r="D7598" i="87" s="1"/>
  <c r="E7835" i="87"/>
  <c r="D7835" i="87" s="1"/>
  <c r="E6289" i="87"/>
  <c r="D6289" i="87" s="1"/>
  <c r="E7158" i="87"/>
  <c r="D7158" i="87" s="1"/>
  <c r="E7072" i="87"/>
  <c r="D7072" i="87" s="1"/>
  <c r="E7011" i="87"/>
  <c r="D7011" i="87" s="1"/>
  <c r="E7839" i="87"/>
  <c r="D7839" i="87" s="1"/>
  <c r="E823" i="87"/>
  <c r="D823" i="87" s="1"/>
  <c r="E3006" i="87"/>
  <c r="D3006" i="87" s="1"/>
  <c r="E1432" i="87"/>
  <c r="D1432" i="87" s="1"/>
  <c r="E5674" i="87"/>
  <c r="D5674" i="87" s="1"/>
  <c r="E6806" i="87"/>
  <c r="D6806" i="87" s="1"/>
  <c r="E7699" i="87"/>
  <c r="D7699" i="87" s="1"/>
  <c r="E4387" i="87"/>
  <c r="D4387" i="87" s="1"/>
  <c r="E4253" i="87"/>
  <c r="D4253" i="87" s="1"/>
  <c r="E1437" i="87"/>
  <c r="D1437" i="87" s="1"/>
  <c r="E5186" i="87"/>
  <c r="D5186" i="87" s="1"/>
  <c r="E1205" i="87"/>
  <c r="D1205" i="87" s="1"/>
  <c r="E152" i="87"/>
  <c r="D152" i="87" s="1"/>
  <c r="E7571" i="87"/>
  <c r="D7571" i="87" s="1"/>
  <c r="E7046" i="87"/>
  <c r="D7046" i="87" s="1"/>
  <c r="E7556" i="87"/>
  <c r="D7556" i="87" s="1"/>
  <c r="E4313" i="87"/>
  <c r="D4313" i="87" s="1"/>
  <c r="E32" i="87"/>
  <c r="D32" i="87" s="1"/>
  <c r="E959" i="87"/>
  <c r="D959" i="87" s="1"/>
  <c r="E7433" i="87"/>
  <c r="D7433" i="87" s="1"/>
  <c r="E7071" i="87"/>
  <c r="D7071" i="87" s="1"/>
  <c r="E7078" i="87"/>
  <c r="D7078" i="87" s="1"/>
  <c r="E7679" i="87"/>
  <c r="D7679" i="87" s="1"/>
  <c r="E5461" i="87"/>
  <c r="D5461" i="87" s="1"/>
  <c r="E3240" i="87"/>
  <c r="D3240" i="87" s="1"/>
  <c r="E7321" i="87"/>
  <c r="D7321" i="87" s="1"/>
  <c r="E6349" i="87"/>
  <c r="D6349" i="87" s="1"/>
  <c r="E7769" i="87"/>
  <c r="D7769" i="87" s="1"/>
  <c r="E6181" i="87"/>
  <c r="D6181" i="87" s="1"/>
  <c r="E7202" i="87"/>
  <c r="D7202" i="87" s="1"/>
  <c r="E5294" i="87"/>
  <c r="D5294" i="87" s="1"/>
  <c r="E844" i="87"/>
  <c r="D844" i="87" s="1"/>
  <c r="E7390" i="87"/>
  <c r="D7390" i="87" s="1"/>
  <c r="E685" i="87"/>
  <c r="D685" i="87" s="1"/>
  <c r="E749" i="87"/>
  <c r="D749" i="87" s="1"/>
  <c r="E7501" i="87"/>
  <c r="D7501" i="87" s="1"/>
  <c r="E7418" i="87"/>
  <c r="D7418" i="87" s="1"/>
  <c r="E100" i="87"/>
  <c r="D100" i="87" s="1"/>
  <c r="E1469" i="87"/>
  <c r="D1469" i="87" s="1"/>
  <c r="E6975" i="87"/>
  <c r="D6975" i="87" s="1"/>
  <c r="E4029" i="87"/>
  <c r="D4029" i="87" s="1"/>
  <c r="E7238" i="87"/>
  <c r="D7238" i="87" s="1"/>
  <c r="E3320" i="87"/>
  <c r="D3320" i="87" s="1"/>
  <c r="E7384" i="87"/>
  <c r="D7384" i="87" s="1"/>
  <c r="E7400" i="87"/>
  <c r="D7400" i="87" s="1"/>
  <c r="E2761" i="87"/>
  <c r="D2761" i="87" s="1"/>
  <c r="E6364" i="87"/>
  <c r="D6364" i="87" s="1"/>
  <c r="E7864" i="87"/>
  <c r="D7864" i="87" s="1"/>
  <c r="E6374" i="87"/>
  <c r="D6374" i="87" s="1"/>
  <c r="E5818" i="87"/>
  <c r="D5818" i="87" s="1"/>
  <c r="E7801" i="87"/>
  <c r="D7801" i="87" s="1"/>
  <c r="E5724" i="87"/>
  <c r="D5724" i="87" s="1"/>
  <c r="E7132" i="87"/>
  <c r="D7132" i="87" s="1"/>
  <c r="E6244" i="87"/>
  <c r="D6244" i="87" s="1"/>
  <c r="E5091" i="87"/>
  <c r="D5091" i="87" s="1"/>
  <c r="E4758" i="87"/>
  <c r="D4758" i="87" s="1"/>
  <c r="E6131" i="87"/>
  <c r="D6131" i="87" s="1"/>
  <c r="E7567" i="87"/>
  <c r="D7567" i="87" s="1"/>
  <c r="E5827" i="87"/>
  <c r="D5827" i="87" s="1"/>
  <c r="E7162" i="87"/>
  <c r="D7162" i="87" s="1"/>
  <c r="E7815" i="87"/>
  <c r="D7815" i="87" s="1"/>
  <c r="E3169" i="87"/>
  <c r="D3169" i="87" s="1"/>
  <c r="E6120" i="87"/>
  <c r="D6120" i="87" s="1"/>
  <c r="E843" i="87"/>
  <c r="D843" i="87" s="1"/>
  <c r="E1381" i="87"/>
  <c r="D1381" i="87" s="1"/>
  <c r="E7764" i="87"/>
  <c r="D7764" i="87" s="1"/>
  <c r="E2755" i="87"/>
  <c r="D2755" i="87" s="1"/>
  <c r="E1185" i="87"/>
  <c r="D1185" i="87" s="1"/>
  <c r="E5464" i="87"/>
  <c r="D5464" i="87" s="1"/>
  <c r="E6038" i="87"/>
  <c r="D6038" i="87" s="1"/>
  <c r="E7506" i="87"/>
  <c r="D7506" i="87" s="1"/>
  <c r="E3564" i="87"/>
  <c r="D3564" i="87" s="1"/>
  <c r="E5523" i="87"/>
  <c r="D5523" i="87" s="1"/>
  <c r="E6144" i="87"/>
  <c r="D6144" i="87" s="1"/>
  <c r="E3319" i="87"/>
  <c r="D3319" i="87" s="1"/>
  <c r="E5327" i="87"/>
  <c r="D5327" i="87" s="1"/>
  <c r="E7218" i="87"/>
  <c r="D7218" i="87" s="1"/>
  <c r="E7850" i="87"/>
  <c r="D7850" i="87" s="1"/>
  <c r="E5984" i="87"/>
  <c r="D5984" i="87" s="1"/>
  <c r="E5766" i="87"/>
  <c r="D5766" i="87" s="1"/>
  <c r="E1088" i="87"/>
  <c r="D1088" i="87" s="1"/>
  <c r="E6932" i="87"/>
  <c r="D6932" i="87" s="1"/>
  <c r="E5169" i="87"/>
  <c r="D5169" i="87" s="1"/>
  <c r="E6408" i="87"/>
  <c r="D6408" i="87" s="1"/>
  <c r="E1466" i="87"/>
  <c r="D1466" i="87" s="1"/>
  <c r="E6400" i="87"/>
  <c r="D6400" i="87" s="1"/>
  <c r="E7620" i="87"/>
  <c r="D7620" i="87" s="1"/>
  <c r="E1422" i="87"/>
  <c r="D1422" i="87" s="1"/>
  <c r="E5223" i="87"/>
  <c r="D5223" i="87" s="1"/>
  <c r="E5455" i="87"/>
  <c r="D5455" i="87" s="1"/>
  <c r="E7417" i="87"/>
  <c r="D7417" i="87" s="1"/>
  <c r="E7599" i="87"/>
  <c r="D7599" i="87" s="1"/>
  <c r="E149" i="87"/>
  <c r="D149" i="87" s="1"/>
  <c r="E6834" i="87"/>
  <c r="D6834" i="87" s="1"/>
  <c r="E6280" i="87"/>
  <c r="D6280" i="87" s="1"/>
  <c r="E5935" i="87"/>
  <c r="D5935" i="87" s="1"/>
  <c r="E6297" i="87"/>
  <c r="D6297" i="87" s="1"/>
  <c r="E2784" i="87"/>
  <c r="D2784" i="87" s="1"/>
  <c r="E3523" i="87"/>
  <c r="D3523" i="87" s="1"/>
  <c r="E2501" i="87"/>
  <c r="D2501" i="87" s="1"/>
  <c r="E7224" i="87"/>
  <c r="D7224" i="87" s="1"/>
  <c r="E2505" i="87"/>
  <c r="D2505" i="87" s="1"/>
  <c r="E5463" i="87"/>
  <c r="D5463" i="87" s="1"/>
  <c r="E7552" i="87"/>
  <c r="D7552" i="87" s="1"/>
  <c r="E3613" i="87"/>
  <c r="D3613" i="87" s="1"/>
  <c r="E983" i="87"/>
  <c r="D983" i="87" s="1"/>
  <c r="E5305" i="87"/>
  <c r="D5305" i="87" s="1"/>
  <c r="E2772" i="87"/>
  <c r="D2772" i="87" s="1"/>
  <c r="E67" i="87"/>
  <c r="D67" i="87" s="1"/>
  <c r="E2557" i="87"/>
  <c r="D2557" i="87" s="1"/>
  <c r="E7820" i="87"/>
  <c r="D7820" i="87" s="1"/>
  <c r="E5218" i="87"/>
  <c r="D5218" i="87" s="1"/>
  <c r="E7844" i="87"/>
  <c r="D7844" i="87" s="1"/>
  <c r="E6388" i="87"/>
  <c r="D6388" i="87" s="1"/>
  <c r="E1481" i="87"/>
  <c r="D1481" i="87" s="1"/>
  <c r="E4304" i="87"/>
  <c r="D4304" i="87" s="1"/>
  <c r="E7452" i="87"/>
  <c r="D7452" i="87" s="1"/>
  <c r="E816" i="87"/>
  <c r="D816" i="87" s="1"/>
  <c r="E6005" i="87"/>
  <c r="D6005" i="87" s="1"/>
  <c r="E5525" i="87"/>
  <c r="D5525" i="87" s="1"/>
  <c r="E7802" i="87"/>
  <c r="D7802" i="87" s="1"/>
  <c r="E957" i="87"/>
  <c r="D957" i="87" s="1"/>
  <c r="E5506" i="87"/>
  <c r="D5506" i="87" s="1"/>
  <c r="E7562" i="87"/>
  <c r="D7562" i="87" s="1"/>
  <c r="E5060" i="87"/>
  <c r="D5060" i="87" s="1"/>
  <c r="E1164" i="87"/>
  <c r="D1164" i="87" s="1"/>
  <c r="E1279" i="87"/>
  <c r="D1279" i="87" s="1"/>
  <c r="E5015" i="87"/>
  <c r="D5015" i="87" s="1"/>
  <c r="E7003" i="87"/>
  <c r="D7003" i="87" s="1"/>
  <c r="E6836" i="87"/>
  <c r="D6836" i="87" s="1"/>
  <c r="E4043" i="87"/>
  <c r="D4043" i="87" s="1"/>
  <c r="E6597" i="87"/>
  <c r="D6597" i="87" s="1"/>
  <c r="E7047" i="87"/>
  <c r="D7047" i="87" s="1"/>
  <c r="E6172" i="87"/>
  <c r="D6172" i="87" s="1"/>
  <c r="E99" i="87"/>
  <c r="D99" i="87" s="1"/>
  <c r="E4280" i="87"/>
  <c r="D4280" i="87" s="1"/>
  <c r="E980" i="87"/>
  <c r="D980" i="87" s="1"/>
  <c r="E6683" i="87"/>
  <c r="D6683" i="87" s="1"/>
  <c r="E3315" i="87"/>
  <c r="D3315" i="87" s="1"/>
  <c r="E6141" i="87"/>
  <c r="D6141" i="87" s="1"/>
  <c r="E5685" i="87"/>
  <c r="D5685" i="87" s="1"/>
  <c r="E5081" i="87"/>
  <c r="D5081" i="87" s="1"/>
  <c r="E2670" i="87"/>
  <c r="D2670" i="87" s="1"/>
  <c r="E5937" i="87"/>
  <c r="D5937" i="87" s="1"/>
  <c r="E5503" i="87"/>
  <c r="D5503" i="87" s="1"/>
  <c r="E7773" i="87"/>
  <c r="D7773" i="87" s="1"/>
  <c r="E905" i="87"/>
  <c r="D905" i="87" s="1"/>
  <c r="E7382" i="87"/>
  <c r="D7382" i="87" s="1"/>
  <c r="E1505" i="87"/>
  <c r="D1505" i="87" s="1"/>
  <c r="E7467" i="87"/>
  <c r="D7467" i="87" s="1"/>
  <c r="E6166" i="87"/>
  <c r="D6166" i="87" s="1"/>
  <c r="E5261" i="87"/>
  <c r="D5261" i="87" s="1"/>
  <c r="E6958" i="87"/>
  <c r="D6958" i="87" s="1"/>
  <c r="E3598" i="87"/>
  <c r="D3598" i="87" s="1"/>
  <c r="E5499" i="87"/>
  <c r="D5499" i="87" s="1"/>
  <c r="E5112" i="87"/>
  <c r="D5112" i="87" s="1"/>
  <c r="E2050" i="87"/>
  <c r="D2050" i="87" s="1"/>
  <c r="E7495" i="87"/>
  <c r="D7495" i="87" s="1"/>
  <c r="E6234" i="87"/>
  <c r="D6234" i="87" s="1"/>
  <c r="E1459" i="87"/>
  <c r="D1459" i="87" s="1"/>
  <c r="E7499" i="87"/>
  <c r="D7499" i="87" s="1"/>
  <c r="E7524" i="87"/>
  <c r="D7524" i="87" s="1"/>
  <c r="E7082" i="87"/>
  <c r="D7082" i="87" s="1"/>
  <c r="E6180" i="87"/>
  <c r="D6180" i="87" s="1"/>
  <c r="E1068" i="87"/>
  <c r="D1068" i="87" s="1"/>
  <c r="E5788" i="87"/>
  <c r="D5788" i="87" s="1"/>
  <c r="E7686" i="87"/>
  <c r="D7686" i="87" s="1"/>
  <c r="E6317" i="87"/>
  <c r="D6317" i="87" s="1"/>
  <c r="E3355" i="87"/>
  <c r="D3355" i="87" s="1"/>
  <c r="E7336" i="87"/>
  <c r="D7336" i="87" s="1"/>
  <c r="E7555" i="87"/>
  <c r="D7555" i="87" s="1"/>
  <c r="E867" i="87"/>
  <c r="D867" i="87" s="1"/>
  <c r="E776" i="87"/>
  <c r="D776" i="87" s="1"/>
  <c r="E7018" i="87"/>
  <c r="D7018" i="87" s="1"/>
  <c r="E7076" i="87"/>
  <c r="D7076" i="87" s="1"/>
  <c r="E4067" i="87"/>
  <c r="D4067" i="87" s="1"/>
  <c r="E7165" i="87"/>
  <c r="D7165" i="87" s="1"/>
  <c r="E6934" i="87"/>
  <c r="D6934" i="87" s="1"/>
  <c r="E7117" i="87"/>
  <c r="D7117" i="87" s="1"/>
  <c r="E5863" i="87"/>
  <c r="D5863" i="87" s="1"/>
  <c r="E7241" i="87"/>
  <c r="D7241" i="87" s="1"/>
  <c r="E4746" i="87"/>
  <c r="D4746" i="87" s="1"/>
  <c r="E7521" i="87"/>
  <c r="D7521" i="87" s="1"/>
  <c r="E1257" i="87"/>
  <c r="D1257" i="87" s="1"/>
  <c r="E5670" i="87"/>
  <c r="D5670" i="87" s="1"/>
  <c r="E3312" i="87"/>
  <c r="D3312" i="87" s="1"/>
  <c r="E7536" i="87"/>
  <c r="D7536" i="87" s="1"/>
  <c r="E846" i="87"/>
  <c r="D846" i="87" s="1"/>
  <c r="E7205" i="87"/>
  <c r="D7205" i="87" s="1"/>
  <c r="E675" i="87"/>
  <c r="D675" i="87" s="1"/>
  <c r="E4740" i="87"/>
  <c r="D4740" i="87" s="1"/>
  <c r="E6177" i="87"/>
  <c r="D6177" i="87" s="1"/>
  <c r="E650" i="87"/>
  <c r="D650" i="87" s="1"/>
  <c r="E7548" i="87"/>
  <c r="D7548" i="87" s="1"/>
  <c r="E5598" i="87"/>
  <c r="D5598" i="87" s="1"/>
  <c r="E6405" i="87"/>
  <c r="D6405" i="87" s="1"/>
  <c r="E2932" i="87"/>
  <c r="D2932" i="87" s="1"/>
  <c r="E6342" i="87"/>
  <c r="D6342" i="87" s="1"/>
  <c r="E6382" i="87"/>
  <c r="D6382" i="87" s="1"/>
  <c r="E4379" i="87"/>
  <c r="D4379" i="87" s="1"/>
  <c r="E6233" i="87"/>
  <c r="D6233" i="87" s="1"/>
  <c r="E1259" i="87"/>
  <c r="D1259" i="87" s="1"/>
  <c r="E6568" i="87"/>
  <c r="D6568" i="87" s="1"/>
  <c r="E7362" i="87"/>
  <c r="D7362" i="87" s="1"/>
  <c r="E7230" i="87"/>
  <c r="D7230" i="87" s="1"/>
  <c r="E3430" i="87"/>
  <c r="D3430" i="87" s="1"/>
  <c r="E5272" i="87"/>
  <c r="D5272" i="87" s="1"/>
  <c r="E6940" i="87"/>
  <c r="D6940" i="87" s="1"/>
  <c r="E802" i="87"/>
  <c r="D802" i="87" s="1"/>
  <c r="E6344" i="87"/>
  <c r="D6344" i="87" s="1"/>
  <c r="E2902" i="87"/>
  <c r="D2902" i="87" s="1"/>
  <c r="E7747" i="87"/>
  <c r="D7747" i="87" s="1"/>
  <c r="E6485" i="87"/>
  <c r="D6485" i="87" s="1"/>
  <c r="E7475" i="87"/>
  <c r="D7475" i="87" s="1"/>
  <c r="E5459" i="87"/>
  <c r="D5459" i="87" s="1"/>
  <c r="E990" i="87"/>
  <c r="D990" i="87" s="1"/>
  <c r="E5871" i="87"/>
  <c r="D5871" i="87" s="1"/>
  <c r="E4338" i="87"/>
  <c r="D4338" i="87" s="1"/>
  <c r="E2754" i="87"/>
  <c r="D2754" i="87" s="1"/>
  <c r="E5287" i="87"/>
  <c r="D5287" i="87" s="1"/>
  <c r="E5192" i="87"/>
  <c r="D5192" i="87" s="1"/>
  <c r="E3604" i="87"/>
  <c r="D3604" i="87" s="1"/>
  <c r="E1213" i="87"/>
  <c r="D1213" i="87" s="1"/>
  <c r="E5279" i="87"/>
  <c r="D5279" i="87" s="1"/>
  <c r="E1414" i="87"/>
  <c r="D1414" i="87" s="1"/>
  <c r="E6491" i="87"/>
  <c r="D6491" i="87" s="1"/>
  <c r="E3314" i="87"/>
  <c r="D3314" i="87" s="1"/>
  <c r="E83" i="87"/>
  <c r="D83" i="87" s="1"/>
  <c r="E1298" i="87"/>
  <c r="D1298" i="87" s="1"/>
  <c r="E2033" i="87"/>
  <c r="D2033" i="87" s="1"/>
  <c r="E1223" i="87"/>
  <c r="D1223" i="87" s="1"/>
  <c r="E7146" i="87"/>
  <c r="D7146" i="87" s="1"/>
  <c r="E5969" i="87"/>
  <c r="D5969" i="87" s="1"/>
  <c r="E834" i="87"/>
  <c r="D834" i="87" s="1"/>
  <c r="E1217" i="87"/>
  <c r="D1217" i="87" s="1"/>
  <c r="E7422" i="87"/>
  <c r="D7422" i="87" s="1"/>
  <c r="E2917" i="87"/>
  <c r="D2917" i="87" s="1"/>
  <c r="E6072" i="87"/>
  <c r="D6072" i="87" s="1"/>
  <c r="E5967" i="87"/>
  <c r="D5967" i="87" s="1"/>
  <c r="E5975" i="87"/>
  <c r="D5975" i="87" s="1"/>
  <c r="E7068" i="87"/>
  <c r="D7068" i="87" s="1"/>
  <c r="E4958" i="87"/>
  <c r="D4958" i="87" s="1"/>
  <c r="E7042" i="87"/>
  <c r="D7042" i="87" s="1"/>
  <c r="E5125" i="87"/>
  <c r="D5125" i="87" s="1"/>
  <c r="E7560" i="87"/>
  <c r="D7560" i="87" s="1"/>
  <c r="E1478" i="87"/>
  <c r="D1478" i="87" s="1"/>
  <c r="E6241" i="87"/>
  <c r="D6241" i="87" s="1"/>
  <c r="E6819" i="87"/>
  <c r="D6819" i="87" s="1"/>
  <c r="E1450" i="87"/>
  <c r="D1450" i="87" s="1"/>
  <c r="E5544" i="87"/>
  <c r="D5544" i="87" s="1"/>
  <c r="E7830" i="87"/>
  <c r="D7830" i="87" s="1"/>
  <c r="E7710" i="87"/>
  <c r="D7710" i="87" s="1"/>
  <c r="E4828" i="87"/>
  <c r="D4828" i="87" s="1"/>
  <c r="E1272" i="87"/>
  <c r="D1272" i="87" s="1"/>
  <c r="E18" i="87"/>
  <c r="D18" i="87" s="1"/>
  <c r="E671" i="87"/>
  <c r="D671" i="87" s="1"/>
  <c r="E5043" i="87"/>
  <c r="D5043" i="87" s="1"/>
  <c r="E5457" i="87"/>
  <c r="D5457" i="87" s="1"/>
  <c r="E736" i="87"/>
  <c r="D736" i="87" s="1"/>
  <c r="E7478" i="87"/>
  <c r="D7478" i="87" s="1"/>
  <c r="E1617" i="87"/>
  <c r="D1617" i="87" s="1"/>
  <c r="E954" i="87"/>
  <c r="D954" i="87" s="1"/>
  <c r="E7127" i="87"/>
  <c r="D7127" i="87" s="1"/>
  <c r="E1179" i="87"/>
  <c r="D1179" i="87" s="1"/>
  <c r="E6948" i="87"/>
  <c r="D6948" i="87" s="1"/>
  <c r="E950" i="87"/>
  <c r="D950" i="87" s="1"/>
  <c r="E4085" i="87"/>
  <c r="D4085" i="87" s="1"/>
  <c r="E7168" i="87"/>
  <c r="D7168" i="87" s="1"/>
  <c r="E5290" i="87"/>
  <c r="D5290" i="87" s="1"/>
  <c r="E7653" i="87"/>
  <c r="D7653" i="87" s="1"/>
  <c r="E7112" i="87"/>
  <c r="D7112" i="87" s="1"/>
  <c r="E6397" i="87"/>
  <c r="D6397" i="87" s="1"/>
  <c r="E7073" i="87"/>
  <c r="D7073" i="87" s="1"/>
  <c r="E7862" i="87"/>
  <c r="D7862" i="87" s="1"/>
  <c r="E7511" i="87"/>
  <c r="D7511" i="87" s="1"/>
  <c r="E6605" i="87"/>
  <c r="D6605" i="87" s="1"/>
  <c r="E7698" i="87"/>
  <c r="D7698" i="87" s="1"/>
  <c r="E6135" i="87"/>
  <c r="D6135" i="87" s="1"/>
  <c r="E7696" i="87"/>
  <c r="D7696" i="87" s="1"/>
  <c r="E7182" i="87"/>
  <c r="D7182" i="87" s="1"/>
  <c r="E7366" i="87"/>
  <c r="D7366" i="87" s="1"/>
  <c r="E3203" i="87"/>
  <c r="D3203" i="87" s="1"/>
  <c r="E6976" i="87"/>
  <c r="D6976" i="87" s="1"/>
  <c r="E6995" i="87"/>
  <c r="D6995" i="87" s="1"/>
  <c r="E1371" i="87"/>
  <c r="D1371" i="87" s="1"/>
  <c r="E7088" i="87"/>
  <c r="D7088" i="87" s="1"/>
  <c r="E5296" i="87"/>
  <c r="D5296" i="87" s="1"/>
  <c r="E7331" i="87"/>
  <c r="D7331" i="87" s="1"/>
  <c r="E6046" i="87"/>
  <c r="D6046" i="87" s="1"/>
  <c r="E7561" i="87"/>
  <c r="D7561" i="87" s="1"/>
  <c r="E49" i="87"/>
  <c r="D49" i="87" s="1"/>
  <c r="E730" i="87"/>
  <c r="D730" i="87" s="1"/>
  <c r="E5676" i="87"/>
  <c r="D5676" i="87" s="1"/>
  <c r="E6372" i="87"/>
  <c r="D6372" i="87" s="1"/>
  <c r="E787" i="87"/>
  <c r="D787" i="87" s="1"/>
  <c r="E7370" i="87"/>
  <c r="D7370" i="87" s="1"/>
  <c r="E2046" i="87"/>
  <c r="D2046" i="87" s="1"/>
  <c r="E1493" i="87"/>
  <c r="D1493" i="87" s="1"/>
  <c r="E969" i="87"/>
  <c r="D969" i="87" s="1"/>
  <c r="E2540" i="87"/>
  <c r="D2540" i="87" s="1"/>
  <c r="E7775" i="87"/>
  <c r="D7775" i="87" s="1"/>
  <c r="E6091" i="87"/>
  <c r="D6091" i="87" s="1"/>
  <c r="E151" i="87"/>
  <c r="D151" i="87" s="1"/>
  <c r="E6864" i="87"/>
  <c r="D6864" i="87" s="1"/>
  <c r="E7774" i="87"/>
  <c r="D7774" i="87" s="1"/>
  <c r="E6282" i="87"/>
  <c r="D6282" i="87" s="1"/>
  <c r="E6412" i="87"/>
  <c r="D6412" i="87" s="1"/>
  <c r="E5314" i="87"/>
  <c r="D5314" i="87" s="1"/>
  <c r="E6194" i="87"/>
  <c r="D6194" i="87" s="1"/>
  <c r="E4306" i="87"/>
  <c r="D4306" i="87" s="1"/>
  <c r="E4757" i="87"/>
  <c r="D4757" i="87" s="1"/>
  <c r="E7159" i="87"/>
  <c r="D7159" i="87" s="1"/>
  <c r="E7204" i="87"/>
  <c r="D7204" i="87" s="1"/>
  <c r="E6686" i="87"/>
  <c r="D6686" i="87" s="1"/>
  <c r="E7610" i="87"/>
  <c r="D7610" i="87" s="1"/>
  <c r="E5274" i="87"/>
  <c r="D5274" i="87" s="1"/>
  <c r="E7509" i="87"/>
  <c r="D7509" i="87" s="1"/>
  <c r="E55" i="87"/>
  <c r="D55" i="87" s="1"/>
  <c r="E7375" i="87"/>
  <c r="D7375" i="87" s="1"/>
  <c r="E1168" i="87"/>
  <c r="D1168" i="87" s="1"/>
  <c r="E7069" i="87"/>
  <c r="D7069" i="87" s="1"/>
  <c r="E1064" i="87"/>
  <c r="D1064" i="87" s="1"/>
  <c r="E5686" i="87"/>
  <c r="D5686" i="87" s="1"/>
  <c r="E5729" i="87"/>
  <c r="D5729" i="87" s="1"/>
  <c r="E5869" i="87"/>
  <c r="D5869" i="87" s="1"/>
  <c r="E7244" i="87"/>
  <c r="D7244" i="87" s="1"/>
  <c r="E5092" i="87"/>
  <c r="D5092" i="87" s="1"/>
  <c r="E7762" i="87"/>
  <c r="D7762" i="87" s="1"/>
  <c r="E4135" i="87"/>
  <c r="D4135" i="87" s="1"/>
  <c r="E6369" i="87"/>
  <c r="D6369" i="87" s="1"/>
  <c r="E6300" i="87"/>
  <c r="D6300" i="87" s="1"/>
  <c r="E857" i="87"/>
  <c r="D857" i="87" s="1"/>
  <c r="E7041" i="87"/>
  <c r="D7041" i="87" s="1"/>
  <c r="E6326" i="87"/>
  <c r="D6326" i="87" s="1"/>
  <c r="E4120" i="87"/>
  <c r="D4120" i="87" s="1"/>
  <c r="E136" i="87"/>
  <c r="D136" i="87" s="1"/>
  <c r="E7818" i="87"/>
  <c r="D7818" i="87" s="1"/>
  <c r="E7281" i="87"/>
  <c r="D7281" i="87" s="1"/>
  <c r="E1294" i="87"/>
  <c r="D1294" i="87" s="1"/>
  <c r="E3179" i="87"/>
  <c r="D3179" i="87" s="1"/>
  <c r="E5861" i="87"/>
  <c r="D5861" i="87" s="1"/>
  <c r="E7786" i="87"/>
  <c r="D7786" i="87" s="1"/>
  <c r="E2776" i="87"/>
  <c r="D2776" i="87" s="1"/>
  <c r="E3572" i="87"/>
  <c r="D3572" i="87" s="1"/>
  <c r="E6222" i="87"/>
  <c r="D6222" i="87" s="1"/>
  <c r="E6236" i="87"/>
  <c r="D6236" i="87" s="1"/>
  <c r="E7746" i="87"/>
  <c r="D7746" i="87" s="1"/>
  <c r="E7619" i="87"/>
  <c r="D7619" i="87" s="1"/>
  <c r="E4353" i="87"/>
  <c r="D4353" i="87" s="1"/>
  <c r="E649" i="87"/>
  <c r="D649" i="87" s="1"/>
  <c r="E7717" i="87"/>
  <c r="D7717" i="87" s="1"/>
  <c r="E1366" i="87"/>
  <c r="D1366" i="87" s="1"/>
  <c r="E7147" i="87"/>
  <c r="D7147" i="87" s="1"/>
  <c r="E1404" i="87"/>
  <c r="D1404" i="87" s="1"/>
  <c r="E1069" i="87"/>
  <c r="D1069" i="87" s="1"/>
  <c r="E676" i="87"/>
  <c r="D676" i="87" s="1"/>
  <c r="E4358" i="87"/>
  <c r="D4358" i="87" s="1"/>
  <c r="E3668" i="87"/>
  <c r="D3668" i="87" s="1"/>
  <c r="E7207" i="87"/>
  <c r="D7207" i="87" s="1"/>
  <c r="E7627" i="87"/>
  <c r="D7627" i="87" s="1"/>
  <c r="E5328" i="87"/>
  <c r="D5328" i="87" s="1"/>
  <c r="E6668" i="87"/>
  <c r="D6668" i="87" s="1"/>
  <c r="E2897" i="87"/>
  <c r="D2897" i="87" s="1"/>
  <c r="E6138" i="87"/>
  <c r="D6138" i="87" s="1"/>
  <c r="E7094" i="87"/>
  <c r="D7094" i="87" s="1"/>
  <c r="E7378" i="87"/>
  <c r="D7378" i="87" s="1"/>
  <c r="E5682" i="87"/>
  <c r="D5682" i="87" s="1"/>
  <c r="E5821" i="87"/>
  <c r="D5821" i="87" s="1"/>
  <c r="E3615" i="87"/>
  <c r="D3615" i="87" s="1"/>
  <c r="E1273" i="87"/>
  <c r="D1273" i="87" s="1"/>
  <c r="E1350" i="87"/>
  <c r="D1350" i="87" s="1"/>
  <c r="E5388" i="87"/>
  <c r="D5388" i="87" s="1"/>
  <c r="E2943" i="87"/>
  <c r="D2943" i="87" s="1"/>
  <c r="E6436" i="87"/>
  <c r="D6436" i="87" s="1"/>
  <c r="E6000" i="87"/>
  <c r="D6000" i="87" s="1"/>
  <c r="E51" i="87"/>
  <c r="D51" i="87" s="1"/>
  <c r="E1289" i="87"/>
  <c r="D1289" i="87" s="1"/>
  <c r="E5024" i="87"/>
  <c r="D5024" i="87" s="1"/>
  <c r="E7719" i="87"/>
  <c r="D7719" i="87" s="1"/>
  <c r="E1502" i="87"/>
  <c r="D1502" i="87" s="1"/>
  <c r="E6437" i="87"/>
  <c r="D6437" i="87" s="1"/>
  <c r="E7222" i="87"/>
  <c r="D7222" i="87" s="1"/>
  <c r="E4160" i="87"/>
  <c r="D4160" i="87" s="1"/>
  <c r="E2495" i="87"/>
  <c r="D2495" i="87" s="1"/>
  <c r="E7377" i="87"/>
  <c r="D7377" i="87" s="1"/>
  <c r="E5666" i="87"/>
  <c r="D5666" i="87" s="1"/>
  <c r="E7547" i="87"/>
  <c r="D7547" i="87" s="1"/>
  <c r="E6107" i="87"/>
  <c r="D6107" i="87" s="1"/>
  <c r="E6186" i="87"/>
  <c r="D6186" i="87" s="1"/>
  <c r="E7840" i="87"/>
  <c r="D7840" i="87" s="1"/>
  <c r="E91" i="87"/>
  <c r="D91" i="87" s="1"/>
  <c r="E925" i="87"/>
  <c r="D925" i="87" s="1"/>
  <c r="E7016" i="87"/>
  <c r="D7016" i="87" s="1"/>
  <c r="E7397" i="87"/>
  <c r="D7397" i="87" s="1"/>
  <c r="E2925" i="87"/>
  <c r="D2925" i="87" s="1"/>
  <c r="E7170" i="87"/>
  <c r="D7170" i="87" s="1"/>
  <c r="E2547" i="87"/>
  <c r="D2547" i="87" s="1"/>
  <c r="E6414" i="87"/>
  <c r="D6414" i="87" s="1"/>
  <c r="E6057" i="87"/>
  <c r="D6057" i="87" s="1"/>
  <c r="E7794" i="87"/>
  <c r="D7794" i="87" s="1"/>
  <c r="E7857" i="87"/>
  <c r="D7857" i="87" s="1"/>
  <c r="E6399" i="87"/>
  <c r="D6399" i="87" s="1"/>
  <c r="E7689" i="87"/>
  <c r="D7689" i="87" s="1"/>
  <c r="E3219" i="87"/>
  <c r="D3219" i="87" s="1"/>
  <c r="E3008" i="87"/>
  <c r="D3008" i="87" s="1"/>
  <c r="E7164" i="87"/>
  <c r="D7164" i="87" s="1"/>
  <c r="E698" i="87"/>
  <c r="D698" i="87" s="1"/>
  <c r="E5940" i="87"/>
  <c r="D5940" i="87" s="1"/>
  <c r="E45" i="87"/>
  <c r="D45" i="87" s="1"/>
  <c r="E5058" i="87"/>
  <c r="D5058" i="87" s="1"/>
  <c r="E6042" i="87"/>
  <c r="D6042" i="87" s="1"/>
  <c r="E5345" i="87"/>
  <c r="D5345" i="87" s="1"/>
  <c r="E7097" i="87"/>
  <c r="D7097" i="87" s="1"/>
  <c r="E7123" i="87"/>
  <c r="D7123" i="87" s="1"/>
  <c r="E6143" i="87"/>
  <c r="D6143" i="87" s="1"/>
  <c r="E6438" i="87"/>
  <c r="D6438" i="87" s="1"/>
  <c r="E4967" i="87"/>
  <c r="D4967" i="87" s="1"/>
  <c r="E6126" i="87"/>
  <c r="D6126" i="87" s="1"/>
  <c r="E5932" i="87"/>
  <c r="D5932" i="87" s="1"/>
  <c r="E5636" i="87"/>
  <c r="D5636" i="87" s="1"/>
  <c r="E7090" i="87"/>
  <c r="D7090" i="87" s="1"/>
  <c r="E7853" i="87"/>
  <c r="D7853" i="87" s="1"/>
  <c r="E5667" i="87"/>
  <c r="D5667" i="87" s="1"/>
  <c r="E7289" i="87"/>
  <c r="D7289" i="87" s="1"/>
  <c r="E6203" i="87"/>
  <c r="D6203" i="87" s="1"/>
  <c r="E5767" i="87"/>
  <c r="D5767" i="87" s="1"/>
  <c r="E3331" i="87"/>
  <c r="D3331" i="87" s="1"/>
  <c r="E7863" i="87"/>
  <c r="D7863" i="87" s="1"/>
  <c r="E7593" i="87"/>
  <c r="D7593" i="87" s="1"/>
  <c r="E5008" i="87"/>
  <c r="D5008" i="87" s="1"/>
  <c r="E1089" i="87"/>
  <c r="D1089" i="87" s="1"/>
  <c r="E6345" i="87"/>
  <c r="D6345" i="87" s="1"/>
  <c r="E7508" i="87"/>
  <c r="D7508" i="87" s="1"/>
  <c r="E1186" i="87"/>
  <c r="D1186" i="87" s="1"/>
  <c r="E6321" i="87"/>
  <c r="D6321" i="87" s="1"/>
  <c r="E897" i="87"/>
  <c r="D897" i="87" s="1"/>
  <c r="E6984" i="87"/>
  <c r="D6984" i="87" s="1"/>
  <c r="E43" i="87"/>
  <c r="D43" i="87" s="1"/>
  <c r="E1295" i="87"/>
  <c r="D1295" i="87" s="1"/>
  <c r="E7654" i="87"/>
  <c r="D7654" i="87" s="1"/>
  <c r="E3616" i="87"/>
  <c r="D3616" i="87" s="1"/>
  <c r="E2544" i="87"/>
  <c r="D2544" i="87" s="1"/>
  <c r="E5041" i="87"/>
  <c r="D5041" i="87" s="1"/>
  <c r="E5293" i="87"/>
  <c r="D5293" i="87" s="1"/>
  <c r="E792" i="87"/>
  <c r="D792" i="87" s="1"/>
  <c r="E1419" i="87"/>
  <c r="D1419" i="87" s="1"/>
  <c r="E6927" i="87"/>
  <c r="D6927" i="87" s="1"/>
  <c r="E6056" i="87"/>
  <c r="D6056" i="87" s="1"/>
  <c r="E982" i="87"/>
  <c r="D982" i="87" s="1"/>
  <c r="E7307" i="87"/>
  <c r="D7307" i="87" s="1"/>
  <c r="E961" i="87"/>
  <c r="D961" i="87" s="1"/>
  <c r="E678" i="87"/>
  <c r="D678" i="87" s="1"/>
  <c r="E5002" i="87"/>
  <c r="D5002" i="87" s="1"/>
  <c r="E6666" i="87"/>
  <c r="D6666" i="87" s="1"/>
  <c r="E7300" i="87"/>
  <c r="D7300" i="87" s="1"/>
  <c r="E1415" i="87"/>
  <c r="D1415" i="87" s="1"/>
  <c r="E695" i="87"/>
  <c r="D695" i="87" s="1"/>
  <c r="E6136" i="87"/>
  <c r="D6136" i="87" s="1"/>
  <c r="E5042" i="87"/>
  <c r="D5042" i="87" s="1"/>
  <c r="E6473" i="87"/>
  <c r="D6473" i="87" s="1"/>
  <c r="E5522" i="87"/>
  <c r="D5522" i="87" s="1"/>
  <c r="E5822" i="87"/>
  <c r="D5822" i="87" s="1"/>
  <c r="E4752" i="87"/>
  <c r="D4752" i="87" s="1"/>
  <c r="E4888" i="87"/>
  <c r="D4888" i="87" s="1"/>
  <c r="E4084" i="87"/>
  <c r="D4084" i="87" s="1"/>
  <c r="E3566" i="87"/>
  <c r="D3566" i="87" s="1"/>
  <c r="E1398" i="87"/>
  <c r="D1398" i="87" s="1"/>
  <c r="E7496" i="87"/>
  <c r="D7496" i="87" s="1"/>
  <c r="E3105" i="87"/>
  <c r="D3105" i="87" s="1"/>
  <c r="E5945" i="87"/>
  <c r="D5945" i="87" s="1"/>
  <c r="E6475" i="87"/>
  <c r="D6475" i="87" s="1"/>
  <c r="E4892" i="87"/>
  <c r="D4892" i="87" s="1"/>
  <c r="E7312" i="87"/>
  <c r="D7312" i="87" s="1"/>
  <c r="E126" i="87"/>
  <c r="D126" i="87" s="1"/>
  <c r="E6238" i="87"/>
  <c r="D6238" i="87" s="1"/>
  <c r="E6389" i="87"/>
  <c r="D6389" i="87" s="1"/>
  <c r="E2895" i="87"/>
  <c r="D2895" i="87" s="1"/>
  <c r="E1446" i="87"/>
  <c r="D1446" i="87" s="1"/>
  <c r="E7445" i="87"/>
  <c r="D7445" i="87" s="1"/>
  <c r="E981" i="87"/>
  <c r="D981" i="87" s="1"/>
  <c r="E7628" i="87"/>
  <c r="D7628" i="87" s="1"/>
  <c r="E7722" i="87"/>
  <c r="D7722" i="87" s="1"/>
  <c r="E7531" i="87"/>
  <c r="D7531" i="87" s="1"/>
  <c r="E5534" i="87"/>
  <c r="D5534" i="87" s="1"/>
  <c r="E6375" i="87"/>
  <c r="D6375" i="87" s="1"/>
  <c r="E7228" i="87"/>
  <c r="D7228" i="87" s="1"/>
  <c r="E6910" i="87"/>
  <c r="D6910" i="87" s="1"/>
  <c r="E6161" i="87"/>
  <c r="D6161" i="87" s="1"/>
  <c r="E6014" i="87"/>
  <c r="D6014" i="87" s="1"/>
  <c r="E1096" i="87"/>
  <c r="D1096" i="87" s="1"/>
  <c r="E1304" i="87"/>
  <c r="D1304" i="87" s="1"/>
  <c r="E6175" i="87"/>
  <c r="D6175" i="87" s="1"/>
  <c r="E2775" i="87"/>
  <c r="D2775" i="87" s="1"/>
  <c r="E4299" i="87"/>
  <c r="D4299" i="87" s="1"/>
  <c r="E7709" i="87"/>
  <c r="D7709" i="87" s="1"/>
  <c r="E6267" i="87"/>
  <c r="D6267" i="87" s="1"/>
  <c r="E3619" i="87"/>
  <c r="D3619" i="87" s="1"/>
  <c r="E1301" i="87"/>
  <c r="D1301" i="87" s="1"/>
  <c r="E6865" i="87"/>
  <c r="D6865" i="87" s="1"/>
  <c r="E5200" i="87"/>
  <c r="D5200" i="87" s="1"/>
  <c r="E6198" i="87"/>
  <c r="D6198" i="87" s="1"/>
  <c r="E6031" i="87"/>
  <c r="D6031" i="87" s="1"/>
  <c r="E4864" i="87"/>
  <c r="D4864" i="87" s="1"/>
  <c r="E3261" i="87"/>
  <c r="D3261" i="87" s="1"/>
  <c r="E1058" i="87"/>
  <c r="D1058" i="87" s="1"/>
  <c r="E921" i="87"/>
  <c r="D921" i="87" s="1"/>
  <c r="E4144" i="87"/>
  <c r="D4144" i="87" s="1"/>
  <c r="E7210" i="87"/>
  <c r="D7210" i="87" s="1"/>
  <c r="E6777" i="87"/>
  <c r="D6777" i="87" s="1"/>
  <c r="E899" i="87"/>
  <c r="D899" i="87" s="1"/>
  <c r="E7187" i="87"/>
  <c r="D7187" i="87" s="1"/>
  <c r="E5158" i="87"/>
  <c r="D5158" i="87" s="1"/>
  <c r="E4363" i="87"/>
  <c r="D4363" i="87" s="1"/>
  <c r="E4743" i="87"/>
  <c r="D4743" i="87" s="1"/>
  <c r="E1372" i="87"/>
  <c r="D1372" i="87" s="1"/>
  <c r="E128" i="87"/>
  <c r="D128" i="87" s="1"/>
  <c r="E881" i="87"/>
  <c r="D881" i="87" s="1"/>
  <c r="E3474" i="87"/>
  <c r="D3474" i="87" s="1"/>
  <c r="E7713" i="87"/>
  <c r="D7713" i="87" s="1"/>
  <c r="E7732" i="87"/>
  <c r="D7732" i="87" s="1"/>
  <c r="E7704" i="87"/>
  <c r="D7704" i="87" s="1"/>
  <c r="E1588" i="87"/>
  <c r="D1588" i="87" s="1"/>
  <c r="E5403" i="87"/>
  <c r="D5403" i="87" s="1"/>
  <c r="E869" i="87"/>
  <c r="D869" i="87" s="1"/>
  <c r="E7398" i="87"/>
  <c r="D7398" i="87" s="1"/>
  <c r="E6383" i="87"/>
  <c r="D6383" i="87" s="1"/>
  <c r="E6151" i="87"/>
  <c r="D6151" i="87" s="1"/>
  <c r="E6265" i="87"/>
  <c r="D6265" i="87" s="1"/>
  <c r="E874" i="87"/>
  <c r="D874" i="87" s="1"/>
  <c r="E1192" i="87"/>
  <c r="D1192" i="87" s="1"/>
  <c r="E7107" i="87"/>
  <c r="D7107" i="87" s="1"/>
  <c r="E6583" i="87"/>
  <c r="D6583" i="87" s="1"/>
  <c r="E5038" i="87"/>
  <c r="D5038" i="87" s="1"/>
  <c r="E5850" i="87"/>
  <c r="D5850" i="87" s="1"/>
  <c r="E1196" i="87"/>
  <c r="D1196" i="87" s="1"/>
  <c r="E1353" i="87"/>
  <c r="D1353" i="87" s="1"/>
  <c r="E7858" i="87"/>
  <c r="D7858" i="87" s="1"/>
  <c r="E2710" i="87"/>
  <c r="D2710" i="87" s="1"/>
  <c r="E6922" i="87"/>
  <c r="D6922" i="87" s="1"/>
  <c r="E2903" i="87"/>
  <c r="D2903" i="87" s="1"/>
  <c r="E7443" i="87"/>
  <c r="D7443" i="87" s="1"/>
  <c r="E6142" i="87"/>
  <c r="D6142" i="87" s="1"/>
  <c r="E1496" i="87"/>
  <c r="D1496" i="87" s="1"/>
  <c r="E7421" i="87"/>
  <c r="D7421" i="87" s="1"/>
  <c r="E4323" i="87"/>
  <c r="D4323" i="87" s="1"/>
  <c r="E673" i="87"/>
  <c r="D673" i="87" s="1"/>
  <c r="E2601" i="87"/>
  <c r="D2601" i="87" s="1"/>
  <c r="E5537" i="87"/>
  <c r="D5537" i="87" s="1"/>
  <c r="E5933" i="87"/>
  <c r="D5933" i="87" s="1"/>
  <c r="E7308" i="87"/>
  <c r="D7308" i="87" s="1"/>
  <c r="E2025" i="87"/>
  <c r="D2025" i="87" s="1"/>
  <c r="E7517" i="87"/>
  <c r="D7517" i="87" s="1"/>
  <c r="E1284" i="87"/>
  <c r="D1284" i="87" s="1"/>
  <c r="E7252" i="87"/>
  <c r="D7252" i="87" s="1"/>
  <c r="E7657" i="87"/>
  <c r="D7657" i="87" s="1"/>
  <c r="E1044" i="87"/>
  <c r="D1044" i="87" s="1"/>
  <c r="E7399" i="87"/>
  <c r="D7399" i="87" s="1"/>
  <c r="E915" i="87"/>
  <c r="D915" i="87" s="1"/>
  <c r="E3358" i="87"/>
  <c r="D3358" i="87" s="1"/>
  <c r="E6193" i="87"/>
  <c r="D6193" i="87" s="1"/>
  <c r="E4078" i="87"/>
  <c r="D4078" i="87" s="1"/>
  <c r="E1361" i="87"/>
  <c r="D1361" i="87" s="1"/>
  <c r="E7270" i="87"/>
  <c r="D7270" i="87" s="1"/>
  <c r="E871" i="87"/>
  <c r="D871" i="87" s="1"/>
  <c r="E2518" i="87"/>
  <c r="D2518" i="87" s="1"/>
  <c r="E2955" i="87"/>
  <c r="D2955" i="87" s="1"/>
  <c r="E6947" i="87"/>
  <c r="D6947" i="87" s="1"/>
  <c r="E3515" i="87"/>
  <c r="D3515" i="87" s="1"/>
  <c r="E1367" i="87"/>
  <c r="D1367" i="87" s="1"/>
  <c r="E1178" i="87"/>
  <c r="D1178" i="87" s="1"/>
  <c r="E1051" i="87"/>
  <c r="D1051" i="87" s="1"/>
  <c r="E7804" i="87"/>
  <c r="D7804" i="87" s="1"/>
  <c r="E1037" i="87"/>
  <c r="D1037" i="87" s="1"/>
  <c r="E129" i="87"/>
  <c r="D129" i="87" s="1"/>
  <c r="E7119" i="87"/>
  <c r="D7119" i="87" s="1"/>
  <c r="E7453" i="87"/>
  <c r="D7453" i="87" s="1"/>
  <c r="E6804" i="87"/>
  <c r="D6804" i="87" s="1"/>
  <c r="E1283" i="87"/>
  <c r="D1283" i="87" s="1"/>
  <c r="E2502" i="87"/>
  <c r="D2502" i="87" s="1"/>
  <c r="E7298" i="87"/>
  <c r="D7298" i="87" s="1"/>
  <c r="E4071" i="87"/>
  <c r="D4071" i="87" s="1"/>
  <c r="E5513" i="87"/>
  <c r="D5513" i="87" s="1"/>
  <c r="E798" i="87"/>
  <c r="D798" i="87" s="1"/>
  <c r="E5722" i="87"/>
  <c r="D5722" i="87" s="1"/>
  <c r="E4260" i="87"/>
  <c r="D4260" i="87" s="1"/>
  <c r="E7525" i="87"/>
  <c r="D7525" i="87" s="1"/>
  <c r="E2541" i="87"/>
  <c r="D2541" i="87" s="1"/>
  <c r="E6089" i="87"/>
  <c r="D6089" i="87" s="1"/>
  <c r="E7411" i="87"/>
  <c r="D7411" i="87" s="1"/>
  <c r="E1282" i="87"/>
  <c r="D1282" i="87" s="1"/>
  <c r="E2738" i="87"/>
  <c r="D2738" i="87" s="1"/>
  <c r="E7227" i="87"/>
  <c r="D7227" i="87" s="1"/>
  <c r="E7520" i="87"/>
  <c r="D7520" i="87" s="1"/>
  <c r="E7692" i="87"/>
  <c r="D7692" i="87" s="1"/>
  <c r="E7551" i="87"/>
  <c r="D7551" i="87" s="1"/>
  <c r="E1225" i="87"/>
  <c r="D1225" i="87" s="1"/>
  <c r="E888" i="87"/>
  <c r="D888" i="87" s="1"/>
  <c r="E7510" i="87"/>
  <c r="D7510" i="87" s="1"/>
  <c r="E7317" i="87"/>
  <c r="D7317" i="87" s="1"/>
  <c r="E564" i="87"/>
  <c r="D564" i="87" s="1"/>
  <c r="E4968" i="87"/>
  <c r="D4968" i="87" s="1"/>
  <c r="E5723" i="87"/>
  <c r="D5723" i="87" s="1"/>
  <c r="E6879" i="87"/>
  <c r="D6879" i="87" s="1"/>
  <c r="E597" i="87"/>
  <c r="D597" i="87" s="1"/>
  <c r="E7540" i="87"/>
  <c r="D7540" i="87" s="1"/>
  <c r="E6595" i="87"/>
  <c r="D6595" i="87" s="1"/>
  <c r="E1427" i="87"/>
  <c r="D1427" i="87" s="1"/>
  <c r="E5988" i="87"/>
  <c r="D5988" i="87" s="1"/>
  <c r="E7624" i="87"/>
  <c r="D7624" i="87" s="1"/>
  <c r="E5814" i="87"/>
  <c r="D5814" i="87" s="1"/>
  <c r="E6064" i="87"/>
  <c r="D6064" i="87" s="1"/>
  <c r="E6109" i="87"/>
  <c r="D6109" i="87" s="1"/>
  <c r="E6312" i="87"/>
  <c r="D6312" i="87" s="1"/>
  <c r="E6021" i="87"/>
  <c r="D6021" i="87" s="1"/>
  <c r="E6357" i="87"/>
  <c r="D6357" i="87" s="1"/>
  <c r="E5245" i="87"/>
  <c r="D5245" i="87" s="1"/>
  <c r="E7287" i="87"/>
  <c r="D7287" i="87" s="1"/>
  <c r="E7197" i="87"/>
  <c r="D7197" i="87" s="1"/>
  <c r="E765" i="87"/>
  <c r="D765" i="87" s="1"/>
  <c r="E7355" i="87"/>
  <c r="D7355" i="87" s="1"/>
  <c r="E5119" i="87"/>
  <c r="D5119" i="87" s="1"/>
  <c r="E6594" i="87"/>
  <c r="D6594" i="87" s="1"/>
  <c r="E6261" i="87"/>
  <c r="D6261" i="87" s="1"/>
  <c r="E7431" i="87"/>
  <c r="D7431" i="87" s="1"/>
  <c r="E6911" i="87"/>
  <c r="D6911" i="87" s="1"/>
  <c r="E3353" i="87"/>
  <c r="D3353" i="87" s="1"/>
  <c r="E4799" i="87"/>
  <c r="D4799" i="87" s="1"/>
  <c r="E6262" i="87"/>
  <c r="D6262" i="87" s="1"/>
  <c r="E6251" i="87"/>
  <c r="D6251" i="87" s="1"/>
  <c r="E7798" i="87"/>
  <c r="D7798" i="87" s="1"/>
  <c r="E7823" i="87"/>
  <c r="D7823" i="87" s="1"/>
  <c r="E7843" i="87"/>
  <c r="D7843" i="87" s="1"/>
  <c r="E991" i="87"/>
  <c r="D991" i="87" s="1"/>
  <c r="E7389" i="87"/>
  <c r="D7389" i="87" s="1"/>
  <c r="E4386" i="87"/>
  <c r="D4386" i="87" s="1"/>
  <c r="E7465" i="87"/>
  <c r="D7465" i="87" s="1"/>
  <c r="E6385" i="87"/>
  <c r="D6385" i="87" s="1"/>
  <c r="E6959" i="87"/>
  <c r="D6959" i="87" s="1"/>
  <c r="E7784" i="87"/>
  <c r="D7784" i="87" s="1"/>
  <c r="E894" i="87"/>
  <c r="D894" i="87" s="1"/>
  <c r="E3182" i="87"/>
  <c r="D3182" i="87" s="1"/>
  <c r="E1083" i="87"/>
  <c r="D1083" i="87" s="1"/>
  <c r="E6239" i="87"/>
  <c r="D6239" i="87" s="1"/>
  <c r="E1498" i="87"/>
  <c r="D1498" i="87" s="1"/>
  <c r="E6086" i="87"/>
  <c r="D6086" i="87" s="1"/>
  <c r="E132" i="87"/>
  <c r="D132" i="87" s="1"/>
  <c r="E3596" i="87"/>
  <c r="D3596" i="87" s="1"/>
  <c r="E6059" i="87"/>
  <c r="D6059" i="87" s="1"/>
  <c r="E7441" i="87"/>
  <c r="D7441" i="87" s="1"/>
  <c r="E7347" i="87"/>
  <c r="D7347" i="87" s="1"/>
  <c r="E1167" i="87"/>
  <c r="D1167" i="87" s="1"/>
  <c r="E3514" i="87"/>
  <c r="D3514" i="87" s="1"/>
  <c r="E4351" i="87"/>
  <c r="D4351" i="87" s="1"/>
  <c r="E3242" i="87"/>
  <c r="D3242" i="87" s="1"/>
  <c r="E6575" i="87"/>
  <c r="D6575" i="87" s="1"/>
  <c r="E7503" i="87"/>
  <c r="D7503" i="87" s="1"/>
  <c r="E4342" i="87"/>
  <c r="D4342" i="87" s="1"/>
  <c r="E7479" i="87"/>
  <c r="D7479" i="87" s="1"/>
  <c r="E6165" i="87"/>
  <c r="D6165" i="87" s="1"/>
  <c r="E7379" i="87"/>
  <c r="D7379" i="87" s="1"/>
  <c r="E4161" i="87"/>
  <c r="D4161" i="87" s="1"/>
  <c r="E6715" i="87"/>
  <c r="D6715" i="87" s="1"/>
  <c r="E7234" i="87"/>
  <c r="D7234" i="87" s="1"/>
  <c r="E4340" i="87"/>
  <c r="D4340" i="87" s="1"/>
  <c r="E5687" i="87"/>
  <c r="D5687" i="87" s="1"/>
  <c r="E4143" i="87"/>
  <c r="D4143" i="87" s="1"/>
  <c r="E5976" i="87"/>
  <c r="D5976" i="87" s="1"/>
  <c r="E2942" i="87"/>
  <c r="D2942" i="87" s="1"/>
  <c r="E7339" i="87"/>
  <c r="D7339" i="87" s="1"/>
  <c r="E6950" i="87"/>
  <c r="D6950" i="87" s="1"/>
  <c r="E5013" i="87"/>
  <c r="D5013" i="87" s="1"/>
  <c r="E7534" i="87"/>
  <c r="D7534" i="87" s="1"/>
  <c r="E5291" i="87"/>
  <c r="D5291" i="87" s="1"/>
  <c r="E6004" i="87"/>
  <c r="D6004" i="87" s="1"/>
  <c r="E3180" i="87"/>
  <c r="D3180" i="87" s="1"/>
  <c r="E6634" i="87"/>
  <c r="D6634" i="87" s="1"/>
  <c r="E4809" i="87"/>
  <c r="D4809" i="87" s="1"/>
  <c r="E5029" i="87"/>
  <c r="D5029" i="87" s="1"/>
  <c r="E2499" i="87"/>
  <c r="D2499" i="87" s="1"/>
  <c r="E6607" i="87"/>
  <c r="D6607" i="87" s="1"/>
  <c r="E1461" i="87"/>
  <c r="D1461" i="87" s="1"/>
  <c r="E1050" i="87"/>
  <c r="D1050" i="87" s="1"/>
  <c r="E7273" i="87"/>
  <c r="D7273" i="87" s="1"/>
  <c r="E7587" i="87"/>
  <c r="D7587" i="87" s="1"/>
  <c r="E6272" i="87"/>
  <c r="D6272" i="87" s="1"/>
  <c r="E5535" i="87"/>
  <c r="D5535" i="87" s="1"/>
  <c r="E35" i="87"/>
  <c r="D35" i="87" s="1"/>
  <c r="E6217" i="87"/>
  <c r="D6217" i="87" s="1"/>
  <c r="E7372" i="87"/>
  <c r="D7372" i="87" s="1"/>
  <c r="E6063" i="87"/>
  <c r="D6063" i="87" s="1"/>
  <c r="E707" i="87"/>
  <c r="D707" i="87" s="1"/>
  <c r="E7064" i="87"/>
  <c r="D7064" i="87" s="1"/>
  <c r="E1383" i="87"/>
  <c r="D1383" i="87" s="1"/>
  <c r="E23" i="87"/>
  <c r="D23" i="87" s="1"/>
  <c r="E6189" i="87"/>
  <c r="D6189" i="87" s="1"/>
  <c r="E5032" i="87"/>
  <c r="D5032" i="87" s="1"/>
  <c r="E6294" i="87"/>
  <c r="D6294" i="87" s="1"/>
  <c r="E6092" i="87"/>
  <c r="D6092" i="87" s="1"/>
  <c r="E6988" i="87"/>
  <c r="D6988" i="87" s="1"/>
  <c r="E7381" i="87"/>
  <c r="D7381" i="87" s="1"/>
  <c r="E6464" i="87"/>
  <c r="D6464" i="87" s="1"/>
  <c r="E7480" i="87"/>
  <c r="D7480" i="87" s="1"/>
  <c r="E7672" i="87"/>
  <c r="D7672" i="87" s="1"/>
  <c r="E2745" i="87"/>
  <c r="D2745" i="87" s="1"/>
  <c r="E104" i="87"/>
  <c r="D104" i="87" s="1"/>
  <c r="E7053" i="87"/>
  <c r="D7053" i="87" s="1"/>
  <c r="E5823" i="87"/>
  <c r="D5823" i="87" s="1"/>
  <c r="E3260" i="87"/>
  <c r="D3260" i="87" s="1"/>
  <c r="E722" i="87"/>
  <c r="D722" i="87" s="1"/>
  <c r="E5994" i="87"/>
  <c r="D5994" i="87" s="1"/>
  <c r="E7806" i="87"/>
  <c r="D7806" i="87" s="1"/>
  <c r="E2771" i="87"/>
  <c r="D2771" i="87" s="1"/>
  <c r="E7718" i="87"/>
  <c r="D7718" i="87" s="1"/>
  <c r="E4080" i="87"/>
  <c r="D4080" i="87" s="1"/>
  <c r="E2939" i="87"/>
  <c r="D2939" i="87" s="1"/>
  <c r="E5331" i="87"/>
  <c r="D5331" i="87" s="1"/>
  <c r="E7726" i="87"/>
  <c r="D7726" i="87" s="1"/>
  <c r="E1453" i="87"/>
  <c r="D1453" i="87" s="1"/>
  <c r="E930" i="87"/>
  <c r="D930" i="87" s="1"/>
  <c r="E5007" i="87"/>
  <c r="D5007" i="87" s="1"/>
  <c r="E3593" i="87"/>
  <c r="D3593" i="87" s="1"/>
  <c r="E3602" i="87"/>
  <c r="D3602" i="87" s="1"/>
  <c r="E5936" i="87"/>
  <c r="D5936" i="87" s="1"/>
  <c r="E7723" i="87"/>
  <c r="D7723" i="87" s="1"/>
  <c r="E143" i="87"/>
  <c r="D143" i="87" s="1"/>
  <c r="E4146" i="87"/>
  <c r="D4146" i="87" s="1"/>
  <c r="E5059" i="87"/>
  <c r="D5059" i="87" s="1"/>
  <c r="E7" i="87"/>
  <c r="D7" i="87" s="1"/>
  <c r="E7334" i="87"/>
  <c r="D7334" i="87" s="1"/>
  <c r="E5825" i="87"/>
  <c r="D5825" i="87" s="1"/>
  <c r="E6612" i="87"/>
  <c r="D6612" i="87" s="1"/>
  <c r="E7526" i="87"/>
  <c r="D7526" i="87" s="1"/>
  <c r="E3607" i="87"/>
  <c r="D3607" i="87" s="1"/>
  <c r="E6163" i="87"/>
  <c r="D6163" i="87" s="1"/>
  <c r="E5025" i="87"/>
  <c r="D5025" i="87" s="1"/>
  <c r="E5640" i="87"/>
  <c r="D5640" i="87" s="1"/>
  <c r="E7559" i="87"/>
  <c r="D7559" i="87" s="1"/>
  <c r="E742" i="87"/>
  <c r="D742" i="87" s="1"/>
  <c r="E683" i="87"/>
  <c r="D683" i="87" s="1"/>
  <c r="E6698" i="87"/>
  <c r="D6698" i="87" s="1"/>
  <c r="E6348" i="87"/>
  <c r="D6348" i="87" s="1"/>
  <c r="E7678" i="87"/>
  <c r="D7678" i="87" s="1"/>
  <c r="E7185" i="87"/>
  <c r="D7185" i="87" s="1"/>
  <c r="E7675" i="87"/>
  <c r="D7675" i="87" s="1"/>
  <c r="E7416" i="87"/>
  <c r="D7416" i="87" s="1"/>
  <c r="E4796" i="87"/>
  <c r="D4796" i="87" s="1"/>
  <c r="E7523" i="87"/>
  <c r="D7523" i="87" s="1"/>
  <c r="E6359" i="87"/>
  <c r="D6359" i="87" s="1"/>
  <c r="E7325" i="87"/>
  <c r="D7325" i="87" s="1"/>
  <c r="E7232" i="87"/>
  <c r="D7232" i="87" s="1"/>
  <c r="E898" i="87"/>
  <c r="D898" i="87" s="1"/>
  <c r="E6291" i="87"/>
  <c r="D6291" i="87" s="1"/>
  <c r="E31" i="87"/>
  <c r="D31" i="87" s="1"/>
  <c r="E7607" i="87"/>
  <c r="D7607" i="87" s="1"/>
  <c r="E7448" i="87"/>
  <c r="D7448" i="87" s="1"/>
  <c r="E7669" i="87"/>
  <c r="D7669" i="87" s="1"/>
  <c r="E6100" i="87"/>
  <c r="D6100" i="87" s="1"/>
  <c r="E7221" i="87"/>
  <c r="D7221" i="87" s="1"/>
  <c r="E7604" i="87"/>
  <c r="D7604" i="87" s="1"/>
  <c r="E6955" i="87"/>
  <c r="D6955" i="87" s="1"/>
  <c r="E3569" i="87"/>
  <c r="D3569" i="87" s="1"/>
  <c r="E6370" i="87"/>
  <c r="D6370" i="87" s="1"/>
  <c r="E1442" i="87"/>
  <c r="D1442" i="87" s="1"/>
  <c r="E5466" i="87"/>
  <c r="D5466" i="87" s="1"/>
  <c r="E6029" i="87"/>
  <c r="D6029" i="87" s="1"/>
  <c r="E4737" i="87"/>
  <c r="D4737" i="87" s="1"/>
  <c r="E4076" i="87"/>
  <c r="D4076" i="87" s="1"/>
  <c r="E1421" i="87"/>
  <c r="D1421" i="87" s="1"/>
  <c r="E6035" i="87"/>
  <c r="D6035" i="87" s="1"/>
  <c r="E6247" i="87"/>
  <c r="D6247" i="87" s="1"/>
  <c r="E924" i="87"/>
  <c r="D924" i="87" s="1"/>
  <c r="E6355" i="87"/>
  <c r="D6355" i="87" s="1"/>
  <c r="E5701" i="87"/>
  <c r="D5701" i="87" s="1"/>
  <c r="E77" i="87"/>
  <c r="D77" i="87" s="1"/>
  <c r="E5665" i="87"/>
  <c r="D5665" i="87" s="1"/>
  <c r="E3366" i="87"/>
  <c r="D3366" i="87" s="1"/>
  <c r="E4362" i="87"/>
  <c r="D4362" i="87" s="1"/>
  <c r="E7364" i="87"/>
  <c r="D7364" i="87" s="1"/>
  <c r="E5532" i="87"/>
  <c r="D5532" i="87" s="1"/>
  <c r="E4944" i="87"/>
  <c r="D4944" i="87" s="1"/>
  <c r="E748" i="87"/>
  <c r="D748" i="87" s="1"/>
  <c r="E7868" i="87"/>
  <c r="D7868" i="87" s="1"/>
  <c r="E2035" i="87"/>
  <c r="D2035" i="87" s="1"/>
  <c r="E6274" i="87"/>
  <c r="D6274" i="87" s="1"/>
  <c r="E4082" i="87"/>
  <c r="D4082" i="87" s="1"/>
  <c r="E7724" i="87"/>
  <c r="D7724" i="87" s="1"/>
  <c r="E2036" i="87"/>
  <c r="D2036" i="87" s="1"/>
  <c r="E7111" i="87"/>
  <c r="D7111" i="87" s="1"/>
  <c r="E1271" i="87"/>
  <c r="D1271" i="87" s="1"/>
  <c r="E1463" i="87"/>
  <c r="D1463" i="87" s="1"/>
  <c r="E7631" i="87"/>
  <c r="D7631" i="87" s="1"/>
  <c r="E7113" i="87"/>
  <c r="D7113" i="87" s="1"/>
  <c r="E6114" i="87"/>
  <c r="D6114" i="87" s="1"/>
  <c r="E4956" i="87"/>
  <c r="D4956" i="87" s="1"/>
  <c r="E5248" i="87"/>
  <c r="D5248" i="87" s="1"/>
  <c r="E684" i="87"/>
  <c r="D684" i="87" s="1"/>
  <c r="E7545" i="87"/>
  <c r="D7545" i="87" s="1"/>
  <c r="E7190" i="87"/>
  <c r="D7190" i="87" s="1"/>
  <c r="E4020" i="87"/>
  <c r="D4020" i="87" s="1"/>
  <c r="E6111" i="87"/>
  <c r="D6111" i="87" s="1"/>
  <c r="E6993" i="87"/>
  <c r="D6993" i="87" s="1"/>
  <c r="E6805" i="87"/>
  <c r="D6805" i="87" s="1"/>
  <c r="E7403" i="87"/>
  <c r="D7403" i="87" s="1"/>
  <c r="E6030" i="87"/>
  <c r="D6030" i="87" s="1"/>
  <c r="E3318" i="87"/>
  <c r="D3318" i="87" s="1"/>
  <c r="E3003" i="87"/>
  <c r="D3003" i="87" s="1"/>
  <c r="E5747" i="87"/>
  <c r="D5747" i="87" s="1"/>
  <c r="E66" i="87"/>
  <c r="D66" i="87" s="1"/>
  <c r="E5016" i="87"/>
  <c r="D5016" i="87" s="1"/>
  <c r="E5030" i="87"/>
  <c r="D5030" i="87" s="1"/>
  <c r="E5527" i="87"/>
  <c r="D5527" i="87" s="1"/>
  <c r="E3243" i="87"/>
  <c r="D3243" i="87" s="1"/>
  <c r="E6296" i="87"/>
  <c r="D6296" i="87" s="1"/>
  <c r="E4889" i="87"/>
  <c r="D4889" i="87" s="1"/>
  <c r="E5175" i="87"/>
  <c r="D5175" i="87" s="1"/>
  <c r="E7581" i="87"/>
  <c r="D7581" i="87" s="1"/>
  <c r="E3525" i="87"/>
  <c r="D3525" i="87" s="1"/>
  <c r="E5054" i="87"/>
  <c r="D5054" i="87" s="1"/>
  <c r="E3239" i="87"/>
  <c r="D3239" i="87" s="1"/>
  <c r="E7059" i="87"/>
  <c r="D7059" i="87" s="1"/>
  <c r="E7846" i="87"/>
  <c r="D7846" i="87" s="1"/>
  <c r="E5452" i="87"/>
  <c r="D5452" i="87" s="1"/>
  <c r="E7393" i="87"/>
  <c r="D7393" i="87" s="1"/>
  <c r="E1221" i="87"/>
  <c r="D1221" i="87" s="1"/>
  <c r="E7768" i="87"/>
  <c r="D7768" i="87" s="1"/>
  <c r="E856" i="87"/>
  <c r="D856" i="87" s="1"/>
  <c r="E34" i="87"/>
  <c r="D34" i="87" s="1"/>
  <c r="E6097" i="87"/>
  <c r="D6097" i="87" s="1"/>
  <c r="E155" i="87"/>
  <c r="D155" i="87" s="1"/>
  <c r="E751" i="87"/>
  <c r="D751" i="87" s="1"/>
  <c r="E7383" i="87"/>
  <c r="D7383" i="87" s="1"/>
  <c r="E4062" i="87"/>
  <c r="D4062" i="87" s="1"/>
  <c r="E7592" i="87"/>
  <c r="D7592" i="87" s="1"/>
  <c r="E4256" i="87"/>
  <c r="D4256" i="87" s="1"/>
  <c r="E2513" i="87"/>
  <c r="D2513" i="87" s="1"/>
  <c r="E1429" i="87"/>
  <c r="D1429" i="87" s="1"/>
  <c r="E7667" i="87"/>
  <c r="D7667" i="87" s="1"/>
  <c r="E5017" i="87"/>
  <c r="D5017" i="87" s="1"/>
  <c r="E6116" i="87"/>
  <c r="D6116" i="87" s="1"/>
  <c r="E5831" i="87"/>
  <c r="D5831" i="87" s="1"/>
  <c r="E7590" i="87"/>
  <c r="D7590" i="87" s="1"/>
  <c r="E6117" i="87"/>
  <c r="D6117" i="87" s="1"/>
  <c r="E1183" i="87"/>
  <c r="D1183" i="87" s="1"/>
  <c r="E7730" i="87"/>
  <c r="D7730" i="87" s="1"/>
  <c r="E6633" i="87"/>
  <c r="D6633" i="87" s="1"/>
  <c r="E3310" i="87"/>
  <c r="D3310" i="87" s="1"/>
  <c r="E1388" i="87"/>
  <c r="D1388" i="87" s="1"/>
  <c r="E1314" i="87"/>
  <c r="D1314" i="87" s="1"/>
  <c r="E842" i="87"/>
  <c r="D842" i="87" s="1"/>
  <c r="E5950" i="87"/>
  <c r="D5950" i="87" s="1"/>
  <c r="E7514" i="87"/>
  <c r="D7514" i="87" s="1"/>
  <c r="E951" i="87"/>
  <c r="D951" i="87" s="1"/>
  <c r="E6279" i="87"/>
  <c r="D6279" i="87" s="1"/>
  <c r="E6381" i="87"/>
  <c r="D6381" i="87" s="1"/>
  <c r="E6093" i="87"/>
  <c r="D6093" i="87" s="1"/>
  <c r="E3198" i="87"/>
  <c r="D3198" i="87" s="1"/>
  <c r="E2604" i="87"/>
  <c r="D2604" i="87" s="1"/>
  <c r="E7130" i="87"/>
  <c r="D7130" i="87" s="1"/>
  <c r="E6259" i="87"/>
  <c r="D6259" i="87" s="1"/>
  <c r="E7030" i="87"/>
  <c r="D7030" i="87" s="1"/>
  <c r="E741" i="87"/>
  <c r="D741" i="87" s="1"/>
  <c r="E6223" i="87"/>
  <c r="D6223" i="87" s="1"/>
  <c r="E3517" i="87"/>
  <c r="D3517" i="87" s="1"/>
  <c r="E4123" i="87"/>
  <c r="D4123" i="87" s="1"/>
  <c r="E777" i="87"/>
  <c r="D777" i="87" s="1"/>
  <c r="E7121" i="87"/>
  <c r="D7121" i="87" s="1"/>
  <c r="E7184" i="87"/>
  <c r="D7184" i="87" s="1"/>
  <c r="E987" i="87"/>
  <c r="D987" i="87" s="1"/>
  <c r="E5003" i="87"/>
  <c r="D5003" i="87" s="1"/>
  <c r="E5652" i="87"/>
  <c r="D5652" i="87" s="1"/>
  <c r="E740" i="87"/>
  <c r="D740" i="87" s="1"/>
  <c r="E7481" i="87"/>
  <c r="D7481" i="87" s="1"/>
  <c r="E7482" i="87"/>
  <c r="D7482" i="87" s="1"/>
  <c r="E4295" i="87"/>
  <c r="D4295" i="87" s="1"/>
  <c r="E1233" i="87"/>
  <c r="D1233" i="87" s="1"/>
  <c r="E3027" i="87"/>
  <c r="D3027" i="87" s="1"/>
  <c r="E6523" i="87"/>
  <c r="D6523" i="87" s="1"/>
  <c r="E2702" i="87"/>
  <c r="D2702" i="87" s="1"/>
  <c r="E7648" i="87"/>
  <c r="D7648" i="87" s="1"/>
  <c r="E5728" i="87"/>
  <c r="D5728" i="87" s="1"/>
  <c r="E3114" i="87"/>
  <c r="D3114" i="87" s="1"/>
  <c r="E7596" i="87"/>
  <c r="D7596" i="87" s="1"/>
  <c r="E6631" i="87"/>
  <c r="D6631" i="87" s="1"/>
  <c r="E3530" i="87"/>
  <c r="D3530" i="87" s="1"/>
  <c r="E7099" i="87"/>
  <c r="D7099" i="87" s="1"/>
  <c r="E851" i="87"/>
  <c r="D851" i="87" s="1"/>
  <c r="E3589" i="87"/>
  <c r="D3589" i="87" s="1"/>
  <c r="E1274" i="87"/>
  <c r="D1274" i="87" s="1"/>
  <c r="E661" i="87"/>
  <c r="D661" i="87" s="1"/>
  <c r="E5679" i="87"/>
  <c r="D5679" i="87" s="1"/>
  <c r="E2896" i="87"/>
  <c r="D2896" i="87" s="1"/>
  <c r="E92" i="87"/>
  <c r="D92" i="87" s="1"/>
  <c r="E6257" i="87"/>
  <c r="D6257" i="87" s="1"/>
  <c r="E1472" i="87"/>
  <c r="D1472" i="87" s="1"/>
  <c r="E1359" i="87"/>
  <c r="D1359" i="87" s="1"/>
  <c r="E7319" i="87"/>
  <c r="D7319" i="87" s="1"/>
  <c r="E6206" i="87"/>
  <c r="D6206" i="87" s="1"/>
  <c r="E5562" i="87"/>
  <c r="D5562" i="87" s="1"/>
  <c r="E5500" i="87"/>
  <c r="D5500" i="87" s="1"/>
  <c r="E6747" i="87"/>
  <c r="D6747" i="87" s="1"/>
  <c r="E7430" i="87"/>
  <c r="D7430" i="87" s="1"/>
  <c r="E5301" i="87"/>
  <c r="D5301" i="87" s="1"/>
  <c r="E3431" i="87"/>
  <c r="D3431" i="87" s="1"/>
  <c r="E6323" i="87"/>
  <c r="D6323" i="87" s="1"/>
  <c r="E7089" i="87"/>
  <c r="D7089" i="87" s="1"/>
  <c r="E3267" i="87"/>
  <c r="D3267" i="87" s="1"/>
  <c r="E6998" i="87"/>
  <c r="D6998" i="87" s="1"/>
  <c r="E26" i="87"/>
  <c r="D26" i="87" s="1"/>
  <c r="E687" i="87"/>
  <c r="D687" i="87" s="1"/>
  <c r="E7750" i="87"/>
  <c r="D7750" i="87" s="1"/>
  <c r="E30" i="87"/>
  <c r="D30" i="87" s="1"/>
  <c r="E1269" i="87"/>
  <c r="D1269" i="87" s="1"/>
  <c r="E1332" i="87"/>
  <c r="D1332" i="87" s="1"/>
  <c r="E7039" i="87"/>
  <c r="D7039" i="87" s="1"/>
  <c r="E3241" i="87"/>
  <c r="D3241" i="87" s="1"/>
  <c r="E6209" i="87"/>
  <c r="D6209" i="87" s="1"/>
  <c r="E5597" i="87"/>
  <c r="D5597" i="87" s="1"/>
  <c r="E7440" i="87"/>
  <c r="D7440" i="87" s="1"/>
  <c r="E803" i="87"/>
  <c r="D803" i="87" s="1"/>
  <c r="E5063" i="87"/>
  <c r="D5063" i="87" s="1"/>
  <c r="E6334" i="87"/>
  <c r="D6334" i="87" s="1"/>
  <c r="E5773" i="87"/>
  <c r="D5773" i="87" s="1"/>
  <c r="E3332" i="87"/>
  <c r="D3332" i="87" s="1"/>
  <c r="E6667" i="87"/>
  <c r="D6667" i="87" s="1"/>
  <c r="E3561" i="87"/>
  <c r="D3561" i="87" s="1"/>
  <c r="E906" i="87"/>
  <c r="D906" i="87" s="1"/>
  <c r="E901" i="87"/>
  <c r="D901" i="87" s="1"/>
  <c r="E5183" i="87"/>
  <c r="D5183" i="87" s="1"/>
  <c r="E7568" i="87"/>
  <c r="D7568" i="87" s="1"/>
  <c r="E6083" i="87"/>
  <c r="D6083" i="87" s="1"/>
  <c r="E5488" i="87"/>
  <c r="D5488" i="87" s="1"/>
  <c r="E7075" i="87"/>
  <c r="D7075" i="87" s="1"/>
  <c r="E5190" i="87"/>
  <c r="D5190" i="87" s="1"/>
  <c r="E866" i="87"/>
  <c r="D866" i="87" s="1"/>
  <c r="E5366" i="87"/>
  <c r="D5366" i="87" s="1"/>
  <c r="E7015" i="87"/>
  <c r="D7015" i="87" s="1"/>
  <c r="E7736" i="87"/>
  <c r="D7736" i="87" s="1"/>
  <c r="E5318" i="87"/>
  <c r="D5318" i="87" s="1"/>
  <c r="E3313" i="87"/>
  <c r="D3313" i="87" s="1"/>
  <c r="E6277" i="87"/>
  <c r="D6277" i="87" s="1"/>
  <c r="E7153" i="87"/>
  <c r="D7153" i="87" s="1"/>
  <c r="E865" i="87"/>
  <c r="D865" i="87" s="1"/>
  <c r="E5942" i="87"/>
  <c r="D5942" i="87" s="1"/>
  <c r="E809" i="87"/>
  <c r="D809" i="87" s="1"/>
  <c r="E1303" i="87"/>
  <c r="D1303" i="87" s="1"/>
  <c r="E6977" i="87"/>
  <c r="D6977" i="87" s="1"/>
  <c r="E7045" i="87"/>
  <c r="D7045" i="87" s="1"/>
  <c r="E6580" i="87"/>
  <c r="D6580" i="87" s="1"/>
  <c r="E5516" i="87"/>
  <c r="D5516" i="87" s="1"/>
  <c r="E7458" i="87"/>
  <c r="D7458" i="87" s="1"/>
  <c r="E1325" i="87"/>
  <c r="D1325" i="87" s="1"/>
  <c r="E3197" i="87"/>
  <c r="D3197" i="87" s="1"/>
  <c r="E6287" i="87"/>
  <c r="D6287" i="87" s="1"/>
  <c r="E39" i="87"/>
  <c r="D39" i="87" s="1"/>
  <c r="E5797" i="87"/>
  <c r="D5797" i="87" s="1"/>
  <c r="E5338" i="87"/>
  <c r="D5338" i="87" s="1"/>
  <c r="E6047" i="87"/>
  <c r="D6047" i="87" s="1"/>
  <c r="E5802" i="87"/>
  <c r="D5802" i="87" s="1"/>
  <c r="E101" i="87"/>
  <c r="D101" i="87" s="1"/>
  <c r="E7235" i="87"/>
  <c r="D7235" i="87" s="1"/>
  <c r="E112" i="87"/>
  <c r="D112" i="87" s="1"/>
  <c r="E7386" i="87"/>
  <c r="D7386" i="87" s="1"/>
  <c r="E5470" i="87"/>
  <c r="D5470" i="87" s="1"/>
  <c r="E4893" i="87"/>
  <c r="D4893" i="87" s="1"/>
  <c r="E3029" i="87"/>
  <c r="D3029" i="87" s="1"/>
  <c r="E995" i="87"/>
  <c r="D995" i="87" s="1"/>
  <c r="E5987" i="87"/>
  <c r="D5987" i="87" s="1"/>
  <c r="E7845" i="87"/>
  <c r="D7845" i="87" s="1"/>
  <c r="E5735" i="87"/>
  <c r="D5735" i="87" s="1"/>
  <c r="E6192" i="87"/>
  <c r="D6192" i="87" s="1"/>
  <c r="E6327" i="87"/>
  <c r="D6327" i="87" s="1"/>
  <c r="E1497" i="87"/>
  <c r="D1497" i="87" s="1"/>
  <c r="E6074" i="87"/>
  <c r="D6074" i="87" s="1"/>
  <c r="E6036" i="87"/>
  <c r="D6036" i="87" s="1"/>
  <c r="E7697" i="87"/>
  <c r="D7697" i="87" s="1"/>
  <c r="E4066" i="87"/>
  <c r="D4066" i="87" s="1"/>
  <c r="E1275" i="87"/>
  <c r="D1275" i="87" s="1"/>
  <c r="E7765" i="87"/>
  <c r="D7765" i="87" s="1"/>
  <c r="E7263" i="87"/>
  <c r="D7263" i="87" s="1"/>
  <c r="E7807" i="87"/>
  <c r="D7807" i="87" s="1"/>
  <c r="E5986" i="87"/>
  <c r="D5986" i="87" s="1"/>
  <c r="E1360" i="87"/>
  <c r="D1360" i="87" s="1"/>
  <c r="E5481" i="87"/>
  <c r="D5481" i="87" s="1"/>
  <c r="E264" i="87"/>
  <c r="D264" i="87" s="1"/>
  <c r="E6328" i="87"/>
  <c r="D6328" i="87" s="1"/>
  <c r="E656" i="87"/>
  <c r="D656" i="87" s="1"/>
  <c r="E7608" i="87"/>
  <c r="D7608" i="87" s="1"/>
  <c r="E3475" i="87"/>
  <c r="D3475" i="87" s="1"/>
  <c r="E7742" i="87"/>
  <c r="D7742" i="87" s="1"/>
  <c r="E7251" i="87"/>
  <c r="D7251" i="87" s="1"/>
  <c r="E6961" i="87"/>
  <c r="D6961" i="87" s="1"/>
  <c r="E5356" i="87"/>
  <c r="D5356" i="87" s="1"/>
  <c r="E3562" i="87"/>
  <c r="D3562" i="87" s="1"/>
  <c r="E796" i="87"/>
  <c r="D796" i="87" s="1"/>
  <c r="E6191" i="87"/>
  <c r="D6191" i="87" s="1"/>
  <c r="E17" i="87"/>
  <c r="D17" i="87" s="1"/>
  <c r="E7405" i="87"/>
  <c r="D7405" i="87" s="1"/>
  <c r="E6954" i="87"/>
  <c r="D6954" i="87" s="1"/>
  <c r="E6170" i="87"/>
  <c r="D6170" i="87" s="1"/>
  <c r="E2600" i="87"/>
  <c r="D2600" i="87" s="1"/>
  <c r="E6404" i="87"/>
  <c r="D6404" i="87" s="1"/>
  <c r="E1355" i="87"/>
  <c r="D1355" i="87" s="1"/>
  <c r="E1456" i="87"/>
  <c r="D1456" i="87" s="1"/>
  <c r="E729" i="87"/>
  <c r="D729" i="87" s="1"/>
  <c r="E7870" i="87"/>
  <c r="D7870" i="87" s="1"/>
  <c r="E7740" i="87"/>
  <c r="D7740" i="87" s="1"/>
  <c r="E2899" i="87"/>
  <c r="D2899" i="87" s="1"/>
  <c r="E5167" i="87"/>
  <c r="D5167" i="87" s="1"/>
  <c r="E6045" i="87"/>
  <c r="D6045" i="87" s="1"/>
  <c r="E6639" i="87"/>
  <c r="D6639" i="87" s="1"/>
  <c r="E7490" i="87"/>
  <c r="D7490" i="87" s="1"/>
  <c r="E3335" i="87"/>
  <c r="D3335" i="87" s="1"/>
  <c r="E5505" i="87"/>
  <c r="D5505" i="87" s="1"/>
  <c r="E872" i="87"/>
  <c r="D872" i="87" s="1"/>
  <c r="E6096" i="87"/>
  <c r="D6096" i="87" s="1"/>
  <c r="E6123" i="87"/>
  <c r="D6123" i="87" s="1"/>
  <c r="E5608" i="87"/>
  <c r="D5608" i="87" s="1"/>
  <c r="E7038" i="87"/>
  <c r="D7038" i="87" s="1"/>
  <c r="E7309" i="87"/>
  <c r="D7309" i="87" s="1"/>
  <c r="E6313" i="87"/>
  <c r="D6313" i="87" s="1"/>
  <c r="E16" i="87"/>
  <c r="D16" i="87" s="1"/>
  <c r="E5859" i="87"/>
  <c r="D5859" i="87" s="1"/>
  <c r="E7515" i="87"/>
  <c r="D7515" i="87" s="1"/>
  <c r="E7822" i="87"/>
  <c r="D7822" i="87" s="1"/>
  <c r="E3173" i="87"/>
  <c r="D3173" i="87" s="1"/>
  <c r="E6051" i="87"/>
  <c r="D6051" i="87" s="1"/>
  <c r="E1426" i="87"/>
  <c r="D1426" i="87" s="1"/>
  <c r="E7543" i="87"/>
  <c r="D7543" i="87" s="1"/>
  <c r="E7658" i="87"/>
  <c r="D7658" i="87" s="1"/>
  <c r="E7349" i="87"/>
  <c r="D7349" i="87" s="1"/>
  <c r="E5517" i="87"/>
  <c r="D5517" i="87" s="1"/>
  <c r="E6346" i="87"/>
  <c r="D6346" i="87" s="1"/>
  <c r="E5067" i="87"/>
  <c r="D5067" i="87" s="1"/>
  <c r="E5561" i="87"/>
  <c r="D5561" i="87" s="1"/>
  <c r="E6937" i="87"/>
  <c r="D6937" i="87" s="1"/>
  <c r="E7114" i="87"/>
  <c r="D7114" i="87" s="1"/>
  <c r="E7813" i="87"/>
  <c r="D7813" i="87" s="1"/>
  <c r="E3601" i="87"/>
  <c r="D3601" i="87" s="1"/>
  <c r="E6128" i="87"/>
  <c r="D6128" i="87" s="1"/>
  <c r="E7131" i="87"/>
  <c r="D7131" i="87" s="1"/>
  <c r="E6944" i="87"/>
  <c r="D6944" i="87" s="1"/>
  <c r="E2768" i="87"/>
  <c r="D2768" i="87" s="1"/>
  <c r="E7353" i="87"/>
  <c r="D7353" i="87" s="1"/>
  <c r="E2956" i="87"/>
  <c r="D2956" i="87" s="1"/>
  <c r="E6894" i="87"/>
  <c r="D6894" i="87" s="1"/>
  <c r="E2539" i="87"/>
  <c r="D2539" i="87" s="1"/>
  <c r="E7284" i="87"/>
  <c r="D7284" i="87" s="1"/>
  <c r="E5049" i="87"/>
  <c r="D5049" i="87" s="1"/>
  <c r="E689" i="87"/>
  <c r="D689" i="87" s="1"/>
  <c r="E135" i="87"/>
  <c r="D135" i="87" s="1"/>
  <c r="E6208" i="87"/>
  <c r="D6208" i="87" s="1"/>
  <c r="E148" i="87"/>
  <c r="D148" i="87" s="1"/>
  <c r="E3570" i="87"/>
  <c r="D3570" i="87" s="1"/>
  <c r="E7211" i="87"/>
  <c r="D7211" i="87" s="1"/>
  <c r="E5931" i="87"/>
  <c r="D5931" i="87" s="1"/>
  <c r="E6269" i="87"/>
  <c r="D6269" i="87" s="1"/>
  <c r="E7034" i="87"/>
  <c r="D7034" i="87" s="1"/>
  <c r="E4281" i="87"/>
  <c r="D4281" i="87" s="1"/>
  <c r="E2904" i="87"/>
  <c r="D2904" i="87" s="1"/>
  <c r="E6302" i="87"/>
  <c r="D6302" i="87" s="1"/>
  <c r="E6974" i="87"/>
  <c r="D6974" i="87" s="1"/>
  <c r="E3004" i="87"/>
  <c r="D3004" i="87" s="1"/>
  <c r="E7101" i="87"/>
  <c r="D7101" i="87" s="1"/>
  <c r="E3199" i="87"/>
  <c r="D3199" i="87" s="1"/>
  <c r="E4159" i="87"/>
  <c r="D4159" i="87" s="1"/>
  <c r="E5529" i="87"/>
  <c r="D5529" i="87" s="1"/>
  <c r="E1060" i="87"/>
  <c r="D1060" i="87" s="1"/>
  <c r="E5023" i="87"/>
  <c r="D5023" i="87" s="1"/>
  <c r="E6225" i="87"/>
  <c r="D6225" i="87" s="1"/>
  <c r="E5478" i="87"/>
  <c r="D5478" i="87" s="1"/>
  <c r="E1220" i="87"/>
  <c r="D1220" i="87" s="1"/>
  <c r="E4360" i="87"/>
  <c r="D4360" i="87" s="1"/>
  <c r="E1375" i="87"/>
  <c r="D1375" i="87" s="1"/>
  <c r="E2516" i="87"/>
  <c r="D2516" i="87" s="1"/>
  <c r="E2764" i="87"/>
  <c r="D2764" i="87" s="1"/>
  <c r="E7673" i="87"/>
  <c r="D7673" i="87" s="1"/>
  <c r="E7622" i="87"/>
  <c r="D7622" i="87" s="1"/>
  <c r="E7564" i="87"/>
  <c r="D7564" i="87" s="1"/>
  <c r="E3586" i="87"/>
  <c r="D3586" i="87" s="1"/>
  <c r="E1329" i="87"/>
  <c r="D1329" i="87" s="1"/>
  <c r="E6055" i="87"/>
  <c r="D6055" i="87" s="1"/>
  <c r="E6088" i="87"/>
  <c r="D6088" i="87" s="1"/>
  <c r="E6001" i="87"/>
  <c r="D6001" i="87" s="1"/>
  <c r="E1357" i="87"/>
  <c r="D1357" i="87" s="1"/>
  <c r="E2506" i="87"/>
  <c r="D2506" i="87" s="1"/>
  <c r="E7744" i="87"/>
  <c r="D7744" i="87" s="1"/>
  <c r="E103" i="87"/>
  <c r="D103" i="87" s="1"/>
  <c r="E3437" i="87"/>
  <c r="D3437" i="87" s="1"/>
  <c r="E7814" i="87"/>
  <c r="D7814" i="87" s="1"/>
  <c r="E4890" i="87"/>
  <c r="D4890" i="87" s="1"/>
  <c r="E7198" i="87"/>
  <c r="D7198" i="87" s="1"/>
  <c r="E670" i="87"/>
  <c r="D670" i="87" s="1"/>
  <c r="E6153" i="87"/>
  <c r="D6153" i="87" s="1"/>
  <c r="E3202" i="87"/>
  <c r="D3202" i="87" s="1"/>
  <c r="E1485" i="87"/>
  <c r="D1485" i="87" s="1"/>
  <c r="E1418" i="87"/>
  <c r="D1418" i="87" s="1"/>
  <c r="E1219" i="87"/>
  <c r="D1219" i="87" s="1"/>
  <c r="E6108" i="87"/>
  <c r="D6108" i="87" s="1"/>
  <c r="E4100" i="87"/>
  <c r="D4100" i="87" s="1"/>
  <c r="E7407" i="87"/>
  <c r="D7407" i="87" s="1"/>
  <c r="E3369" i="87"/>
  <c r="D3369" i="87" s="1"/>
  <c r="E5536" i="87"/>
  <c r="D5536" i="87" s="1"/>
  <c r="E3575" i="87"/>
  <c r="D3575" i="87" s="1"/>
  <c r="E1491" i="87"/>
  <c r="D1491" i="87" s="1"/>
  <c r="E5036" i="87"/>
  <c r="D5036" i="87" s="1"/>
  <c r="E6665" i="87"/>
  <c r="D6665" i="87" s="1"/>
  <c r="E7145" i="87"/>
  <c r="D7145" i="87" s="1"/>
  <c r="E7265" i="87"/>
  <c r="D7265" i="87" s="1"/>
  <c r="E7756" i="87"/>
  <c r="D7756" i="87" s="1"/>
  <c r="E7847" i="87"/>
  <c r="D7847" i="87" s="1"/>
  <c r="E3620" i="87"/>
  <c r="D3620" i="87" s="1"/>
  <c r="E2746" i="87"/>
  <c r="D2746" i="87" s="1"/>
  <c r="E7118" i="87"/>
  <c r="D7118" i="87" s="1"/>
  <c r="E7332" i="87"/>
  <c r="D7332" i="87" s="1"/>
  <c r="E1484" i="87"/>
  <c r="D1484" i="87" s="1"/>
  <c r="E3565" i="87"/>
  <c r="D3565" i="87" s="1"/>
  <c r="E2538" i="87"/>
  <c r="D2538" i="87" s="1"/>
  <c r="E2736" i="87"/>
  <c r="D2736" i="87" s="1"/>
  <c r="E4282" i="87"/>
  <c r="D4282" i="87" s="1"/>
  <c r="E7154" i="87"/>
  <c r="D7154" i="87" s="1"/>
  <c r="E7803" i="87"/>
  <c r="D7803" i="87" s="1"/>
  <c r="E2500" i="87"/>
  <c r="D2500" i="87" s="1"/>
  <c r="E1268" i="87"/>
  <c r="D1268" i="87" s="1"/>
  <c r="E7434" i="87"/>
  <c r="D7434" i="87" s="1"/>
  <c r="E6253" i="87"/>
  <c r="D6253" i="87" s="1"/>
  <c r="E1394" i="87"/>
  <c r="D1394" i="87" s="1"/>
  <c r="E3311" i="87"/>
  <c r="D3311" i="87" s="1"/>
  <c r="E6527" i="87"/>
  <c r="D6527" i="87" s="1"/>
  <c r="E7684" i="87"/>
  <c r="D7684" i="87" s="1"/>
  <c r="E6210" i="87"/>
  <c r="D6210" i="87" s="1"/>
  <c r="E7290" i="87"/>
  <c r="D7290" i="87" s="1"/>
  <c r="E6315" i="87"/>
  <c r="D6315" i="87" s="1"/>
  <c r="E5199" i="87"/>
  <c r="D5199" i="87" s="1"/>
  <c r="E5034" i="87"/>
  <c r="D5034" i="87" s="1"/>
  <c r="E5028" i="87"/>
  <c r="D5028" i="87" s="1"/>
  <c r="E7811" i="87"/>
  <c r="D7811" i="87" s="1"/>
  <c r="E7570" i="87"/>
  <c r="D7570" i="87" s="1"/>
  <c r="E7374" i="87"/>
  <c r="D7374" i="87" s="1"/>
  <c r="E7621" i="87"/>
  <c r="D7621" i="87" s="1"/>
  <c r="E7194" i="87"/>
  <c r="D7194" i="87" s="1"/>
  <c r="E46" i="87"/>
  <c r="D46" i="87" s="1"/>
  <c r="E7460" i="87"/>
  <c r="D7460" i="87" s="1"/>
  <c r="E6378" i="87"/>
  <c r="D6378" i="87" s="1"/>
  <c r="E89" i="87"/>
  <c r="D89" i="87" s="1"/>
  <c r="E7367" i="87"/>
  <c r="D7367" i="87" s="1"/>
  <c r="E3490" i="87"/>
  <c r="D3490" i="87" s="1"/>
  <c r="E7108" i="87"/>
  <c r="D7108" i="87" s="1"/>
  <c r="E3263" i="87"/>
  <c r="D3263" i="87" s="1"/>
  <c r="E6645" i="87"/>
  <c r="D6645" i="87" s="1"/>
  <c r="E7138" i="87"/>
  <c r="D7138" i="87" s="1"/>
  <c r="E6266" i="87"/>
  <c r="D6266" i="87" s="1"/>
  <c r="E7371" i="87"/>
  <c r="D7371" i="87" s="1"/>
  <c r="E4319" i="87"/>
  <c r="D4319" i="87" s="1"/>
  <c r="E5046" i="87"/>
  <c r="D5046" i="87" s="1"/>
  <c r="E2919" i="87"/>
  <c r="D2919" i="87" s="1"/>
  <c r="E6992" i="87"/>
  <c r="D6992" i="87" s="1"/>
  <c r="E7137" i="87"/>
  <c r="D7137" i="87" s="1"/>
  <c r="E6356" i="87"/>
  <c r="D6356" i="87" s="1"/>
  <c r="E6569" i="87"/>
  <c r="D6569" i="87" s="1"/>
  <c r="E4354" i="87"/>
  <c r="D4354" i="87" s="1"/>
  <c r="E5375" i="87"/>
  <c r="D5375" i="87" s="1"/>
  <c r="E7753" i="87"/>
  <c r="D7753" i="87" s="1"/>
  <c r="E7527" i="87"/>
  <c r="D7527" i="87" s="1"/>
  <c r="E1333" i="87"/>
  <c r="D1333" i="87" s="1"/>
  <c r="E7632" i="87"/>
  <c r="D7632" i="87" s="1"/>
  <c r="E7351" i="87"/>
  <c r="D7351" i="87" s="1"/>
  <c r="E6684" i="87"/>
  <c r="D6684" i="87" s="1"/>
  <c r="E1180" i="87"/>
  <c r="D1180" i="87" s="1"/>
  <c r="E5989" i="87"/>
  <c r="D5989" i="87" s="1"/>
  <c r="E7213" i="87"/>
  <c r="D7213" i="87" s="1"/>
  <c r="E1053" i="87"/>
  <c r="D1053" i="87" s="1"/>
  <c r="E5692" i="87"/>
  <c r="D5692" i="87" s="1"/>
  <c r="E1396" i="87"/>
  <c r="D1396" i="87" s="1"/>
  <c r="E1075" i="87"/>
  <c r="D1075" i="87" s="1"/>
  <c r="E4738" i="87"/>
  <c r="D4738" i="87" s="1"/>
  <c r="E3667" i="87"/>
  <c r="D3667" i="87" s="1"/>
  <c r="E7579" i="87"/>
  <c r="D7579" i="87" s="1"/>
  <c r="E5076" i="87"/>
  <c r="D5076" i="87" s="1"/>
  <c r="E7048" i="87"/>
  <c r="D7048" i="87" s="1"/>
  <c r="E3028" i="87"/>
  <c r="D3028" i="87" s="1"/>
  <c r="E7209" i="87"/>
  <c r="D7209" i="87" s="1"/>
  <c r="E7817" i="87"/>
  <c r="D7817" i="87" s="1"/>
  <c r="E7032" i="87"/>
  <c r="D7032" i="87" s="1"/>
  <c r="E7626" i="87"/>
  <c r="D7626" i="87" s="1"/>
  <c r="E7100" i="87"/>
  <c r="D7100" i="87" s="1"/>
  <c r="E1603" i="87"/>
  <c r="D1603" i="87" s="1"/>
  <c r="E5339" i="87"/>
  <c r="D5339" i="87" s="1"/>
  <c r="E2750" i="87"/>
  <c r="D2750" i="87" s="1"/>
  <c r="E6231" i="87"/>
  <c r="D6231" i="87" s="1"/>
  <c r="E80" i="87"/>
  <c r="D80" i="87" s="1"/>
  <c r="E6985" i="87"/>
  <c r="D6985" i="87" s="1"/>
  <c r="E7179" i="87"/>
  <c r="D7179" i="87" s="1"/>
  <c r="E7058" i="87"/>
  <c r="D7058" i="87" s="1"/>
  <c r="E6410" i="87"/>
  <c r="D6410" i="87" s="1"/>
  <c r="E7720" i="87"/>
  <c r="D7720" i="87" s="1"/>
  <c r="E61" i="87"/>
  <c r="D61" i="87" s="1"/>
  <c r="E5791" i="87"/>
  <c r="D5791" i="87" s="1"/>
  <c r="E750" i="87"/>
  <c r="D750" i="87" s="1"/>
  <c r="E7193" i="87"/>
  <c r="D7193" i="87" s="1"/>
  <c r="E727" i="87"/>
  <c r="D727" i="87" s="1"/>
  <c r="E753" i="87"/>
  <c r="D753" i="87" s="1"/>
  <c r="E6938" i="87"/>
  <c r="D6938" i="87" s="1"/>
  <c r="E7549" i="87"/>
  <c r="D7549" i="87" s="1"/>
  <c r="E158" i="87"/>
  <c r="D158" i="87" s="1"/>
  <c r="E6994" i="87"/>
  <c r="D6994" i="87" s="1"/>
  <c r="E852" i="87"/>
  <c r="D852" i="87" s="1"/>
  <c r="E5672" i="87"/>
  <c r="D5672" i="87" s="1"/>
  <c r="E7477" i="87"/>
  <c r="D7477" i="87" s="1"/>
  <c r="E953" i="87"/>
  <c r="D953" i="87" s="1"/>
  <c r="E1390" i="87"/>
  <c r="D1390" i="87" s="1"/>
  <c r="E7504" i="87"/>
  <c r="D7504" i="87" s="1"/>
  <c r="E3533" i="87"/>
  <c r="D3533" i="87" s="1"/>
  <c r="E1093" i="87"/>
  <c r="D1093" i="87" s="1"/>
  <c r="E6789" i="87"/>
  <c r="D6789" i="87" s="1"/>
  <c r="E6065" i="87"/>
  <c r="D6065" i="87" s="1"/>
  <c r="E6585" i="87"/>
  <c r="D6585" i="87" s="1"/>
  <c r="E6073" i="87"/>
  <c r="D6073" i="87" s="1"/>
  <c r="E830" i="87"/>
  <c r="D830" i="87" s="1"/>
  <c r="E6054" i="87"/>
  <c r="D6054" i="87" s="1"/>
  <c r="E7122" i="87"/>
  <c r="D7122" i="87" s="1"/>
  <c r="E7311" i="87"/>
  <c r="D7311" i="87" s="1"/>
  <c r="E2790" i="87"/>
  <c r="D2790" i="87" s="1"/>
  <c r="E7006" i="87"/>
  <c r="D7006" i="87" s="1"/>
  <c r="E7286" i="87"/>
  <c r="D7286" i="87" s="1"/>
  <c r="E4134" i="87"/>
  <c r="D4134" i="87" s="1"/>
  <c r="E6379" i="87"/>
  <c r="D6379" i="87" s="1"/>
  <c r="E4278" i="87"/>
  <c r="D4278" i="87" s="1"/>
  <c r="E5543" i="87"/>
  <c r="D5543" i="87" s="1"/>
  <c r="E6338" i="87"/>
  <c r="D6338" i="87" s="1"/>
  <c r="E7233" i="87"/>
  <c r="D7233" i="87" s="1"/>
  <c r="E850" i="87"/>
  <c r="D850" i="87" s="1"/>
  <c r="E5531" i="87"/>
  <c r="D5531" i="87" s="1"/>
  <c r="E4826" i="87"/>
  <c r="D4826" i="87" s="1"/>
  <c r="E7625" i="87"/>
  <c r="D7625" i="87" s="1"/>
  <c r="E1468" i="87"/>
  <c r="D1468" i="87" s="1"/>
  <c r="E3349" i="87"/>
  <c r="D3349" i="87" s="1"/>
  <c r="E7674" i="87"/>
  <c r="D7674" i="87" s="1"/>
  <c r="E6525" i="87"/>
  <c r="D6525" i="87" s="1"/>
  <c r="E7512" i="87"/>
  <c r="D7512" i="87" s="1"/>
  <c r="E5009" i="87"/>
  <c r="D5009" i="87" s="1"/>
  <c r="E5533" i="87"/>
  <c r="D5533" i="87" s="1"/>
  <c r="E1290" i="87"/>
  <c r="D1290" i="87" s="1"/>
  <c r="E4068" i="87"/>
  <c r="D4068" i="87" s="1"/>
  <c r="E1313" i="87"/>
  <c r="D1313" i="87" s="1"/>
  <c r="E7303" i="87"/>
  <c r="D7303" i="87" s="1"/>
  <c r="E5442" i="87"/>
  <c r="D5442" i="87" s="1"/>
  <c r="E5019" i="87"/>
  <c r="D5019" i="87" s="1"/>
  <c r="E1288" i="87"/>
  <c r="D1288" i="87" s="1"/>
  <c r="E697" i="87"/>
  <c r="D697" i="87" s="1"/>
  <c r="E2740" i="87"/>
  <c r="D2740" i="87" s="1"/>
  <c r="E57" i="87"/>
  <c r="D57" i="87" s="1"/>
  <c r="E3526" i="87"/>
  <c r="D3526" i="87" s="1"/>
  <c r="E1080" i="87"/>
  <c r="D1080" i="87" s="1"/>
  <c r="E107" i="87"/>
  <c r="D107" i="87" s="1"/>
  <c r="E7254" i="87"/>
  <c r="D7254" i="87" s="1"/>
  <c r="E863" i="87"/>
  <c r="D863" i="87" s="1"/>
  <c r="E7663" i="87"/>
  <c r="D7663" i="87" s="1"/>
  <c r="E5276" i="87"/>
  <c r="D5276" i="87" s="1"/>
  <c r="E7161" i="87"/>
  <c r="D7161" i="87" s="1"/>
  <c r="E22" i="87"/>
  <c r="D22" i="87" s="1"/>
  <c r="E7237" i="87"/>
  <c r="D7237" i="87" s="1"/>
  <c r="E6164" i="87"/>
  <c r="D6164" i="87" s="1"/>
  <c r="E7449" i="87"/>
  <c r="D7449" i="87" s="1"/>
  <c r="E5599" i="87"/>
  <c r="D5599" i="87" s="1"/>
  <c r="E7288" i="87"/>
  <c r="D7288" i="87" s="1"/>
  <c r="E3175" i="87"/>
  <c r="D3175" i="87" s="1"/>
  <c r="E848" i="87"/>
  <c r="D848" i="87" s="1"/>
  <c r="E5837" i="87"/>
  <c r="D5837" i="87" s="1"/>
  <c r="E7250" i="87"/>
  <c r="D7250" i="87" s="1"/>
  <c r="E6090" i="87"/>
  <c r="D6090" i="87" s="1"/>
  <c r="E5817" i="87"/>
  <c r="D5817" i="87" s="1"/>
  <c r="E4258" i="87"/>
  <c r="D4258" i="87" s="1"/>
  <c r="E1452" i="87"/>
  <c r="D1452" i="87" s="1"/>
  <c r="E1070" i="87"/>
  <c r="D1070" i="87" s="1"/>
  <c r="E6946" i="87"/>
  <c r="D6946" i="87" s="1"/>
  <c r="E1631" i="87"/>
  <c r="D1631" i="87" s="1"/>
  <c r="E5671" i="87"/>
  <c r="D5671" i="87" s="1"/>
  <c r="E2575" i="87"/>
  <c r="D2575" i="87" s="1"/>
  <c r="E64" i="87"/>
  <c r="D64" i="87" s="1"/>
  <c r="E7563" i="87"/>
  <c r="D7563" i="87" s="1"/>
  <c r="E3573" i="87"/>
  <c r="D3573" i="87" s="1"/>
  <c r="E895" i="87"/>
  <c r="D895" i="87" s="1"/>
  <c r="E1373" i="87"/>
  <c r="D1373" i="87" s="1"/>
  <c r="E3531" i="87"/>
  <c r="D3531" i="87" s="1"/>
  <c r="E7352" i="87"/>
  <c r="D7352" i="87" s="1"/>
  <c r="E1071" i="87"/>
  <c r="D1071" i="87" s="1"/>
  <c r="E952" i="87"/>
  <c r="D952" i="87" s="1"/>
  <c r="E5044" i="87"/>
  <c r="D5044" i="87" s="1"/>
  <c r="E6213" i="87"/>
  <c r="D6213" i="87" s="1"/>
  <c r="E7586" i="87"/>
  <c r="D7586" i="87" s="1"/>
  <c r="E7328" i="87"/>
  <c r="D7328" i="87" s="1"/>
  <c r="E4288" i="87"/>
  <c r="D4288" i="87" s="1"/>
  <c r="E4863" i="87"/>
  <c r="D4863" i="87" s="1"/>
  <c r="E1374" i="87"/>
  <c r="D1374" i="87" s="1"/>
  <c r="E1224" i="87"/>
  <c r="D1224" i="87" s="1"/>
  <c r="E6339" i="87"/>
  <c r="D6339" i="87" s="1"/>
  <c r="E7079" i="87"/>
  <c r="D7079" i="87" s="1"/>
  <c r="E3597" i="87"/>
  <c r="D3597" i="87" s="1"/>
  <c r="E4272" i="87"/>
  <c r="D4272" i="87" s="1"/>
  <c r="E7766" i="87"/>
  <c r="D7766" i="87" s="1"/>
  <c r="E5177" i="87"/>
  <c r="D5177" i="87" s="1"/>
  <c r="E7257" i="87"/>
  <c r="D7257" i="87" s="1"/>
  <c r="E692" i="87"/>
  <c r="D692" i="87" s="1"/>
  <c r="E7110" i="87"/>
  <c r="D7110" i="87" s="1"/>
  <c r="E1574" i="87"/>
  <c r="D1574" i="87" s="1"/>
  <c r="E1504" i="87"/>
  <c r="D1504" i="87" s="1"/>
  <c r="E7615" i="87"/>
  <c r="D7615" i="87" s="1"/>
  <c r="E6037" i="87"/>
  <c r="D6037" i="87" s="1"/>
  <c r="E2762" i="87"/>
  <c r="D2762" i="87" s="1"/>
  <c r="E2752" i="87"/>
  <c r="D2752" i="87" s="1"/>
  <c r="E7359" i="87"/>
  <c r="D7359" i="87" s="1"/>
  <c r="E7283" i="87"/>
  <c r="D7283" i="87" s="1"/>
  <c r="E5862" i="87"/>
  <c r="D5862" i="87" s="1"/>
  <c r="E7231" i="87"/>
  <c r="D7231" i="87" s="1"/>
  <c r="E6759" i="87"/>
  <c r="D6759" i="87" s="1"/>
  <c r="E904" i="87"/>
  <c r="D904" i="87" s="1"/>
  <c r="E5820" i="87"/>
  <c r="D5820" i="87" s="1"/>
  <c r="E5743" i="87"/>
  <c r="D5743" i="87" s="1"/>
  <c r="E7186" i="87"/>
  <c r="D7186" i="87" s="1"/>
  <c r="E5714" i="87"/>
  <c r="D5714" i="87" s="1"/>
  <c r="E150" i="87"/>
  <c r="D150" i="87" s="1"/>
  <c r="E6951" i="87"/>
  <c r="D6951" i="87" s="1"/>
  <c r="E7074" i="87"/>
  <c r="D7074" i="87" s="1"/>
  <c r="E6283" i="87"/>
  <c r="D6283" i="87" s="1"/>
  <c r="E7533" i="87"/>
  <c r="D7533" i="87" s="1"/>
  <c r="E5131" i="87"/>
  <c r="D5131" i="87" s="1"/>
  <c r="E7569" i="87"/>
  <c r="D7569" i="87" s="1"/>
  <c r="E3617" i="87"/>
  <c r="D3617" i="87" s="1"/>
  <c r="E7292" i="87"/>
  <c r="D7292" i="87" s="1"/>
  <c r="E6973" i="87"/>
  <c r="D6973" i="87" s="1"/>
  <c r="E2953" i="87"/>
  <c r="D2953" i="87" s="1"/>
  <c r="E1503" i="87"/>
  <c r="D1503" i="87" s="1"/>
  <c r="E838" i="87"/>
  <c r="D838" i="87" s="1"/>
  <c r="E6918" i="87"/>
  <c r="D6918" i="87" s="1"/>
  <c r="E7427" i="87"/>
  <c r="D7427" i="87" s="1"/>
  <c r="E7444" i="87"/>
  <c r="D7444" i="87" s="1"/>
  <c r="E7867" i="87"/>
  <c r="D7867" i="87" s="1"/>
  <c r="E6079" i="87"/>
  <c r="D6079" i="87" s="1"/>
  <c r="E5071" i="87"/>
  <c r="D5071" i="87" s="1"/>
  <c r="E7637" i="87"/>
  <c r="D7637" i="87" s="1"/>
  <c r="E4831" i="87"/>
  <c r="D4831" i="87" s="1"/>
  <c r="E596" i="87"/>
  <c r="D596" i="87" s="1"/>
  <c r="E7342" i="87"/>
  <c r="D7342" i="87" s="1"/>
  <c r="E4339" i="87"/>
  <c r="D4339" i="87" s="1"/>
  <c r="E766" i="87"/>
  <c r="D766" i="87" s="1"/>
  <c r="E7261" i="87"/>
  <c r="D7261" i="87" s="1"/>
  <c r="E6118" i="87"/>
  <c r="D6118" i="87" s="1"/>
  <c r="E725" i="87"/>
  <c r="D725" i="87" s="1"/>
  <c r="E6330" i="87"/>
  <c r="D6330" i="87" s="1"/>
  <c r="E721" i="87"/>
  <c r="D721" i="87" s="1"/>
  <c r="E1079" i="87"/>
  <c r="D1079" i="87" s="1"/>
  <c r="E5999" i="87"/>
  <c r="D5999" i="87" s="1"/>
  <c r="E7848" i="87"/>
  <c r="D7848" i="87" s="1"/>
  <c r="E6242" i="87"/>
  <c r="D6242" i="87" s="1"/>
  <c r="E1351" i="87"/>
  <c r="D1351" i="87" s="1"/>
  <c r="E7841" i="87"/>
  <c r="D7841" i="87" s="1"/>
  <c r="E1370" i="87"/>
  <c r="D1370" i="87" s="1"/>
  <c r="E5456" i="87"/>
  <c r="D5456" i="87" s="1"/>
  <c r="E5105" i="87"/>
  <c r="D5105" i="87" s="1"/>
  <c r="E59" i="87"/>
  <c r="D59" i="87" s="1"/>
  <c r="E3585" i="87"/>
  <c r="D3585" i="87" s="1"/>
  <c r="E5045" i="87"/>
  <c r="D5045" i="87" s="1"/>
  <c r="E6486" i="87"/>
  <c r="D6486" i="87" s="1"/>
  <c r="E125" i="87"/>
  <c r="D125" i="87" s="1"/>
  <c r="E7062" i="87"/>
  <c r="D7062" i="87" s="1"/>
  <c r="E4797" i="87"/>
  <c r="D4797" i="87" s="1"/>
  <c r="E1170" i="87"/>
  <c r="D1170" i="87" s="1"/>
  <c r="E4259" i="87"/>
  <c r="D4259" i="87" s="1"/>
  <c r="E7043" i="87"/>
  <c r="D7043" i="87" s="1"/>
  <c r="E146" i="87"/>
  <c r="D146" i="87" s="1"/>
  <c r="E7702" i="87"/>
  <c r="D7702" i="87" s="1"/>
  <c r="E755" i="87"/>
  <c r="D755" i="87" s="1"/>
  <c r="E4109" i="87"/>
  <c r="D4109" i="87" s="1"/>
  <c r="E4760" i="87"/>
  <c r="D4760" i="87" s="1"/>
  <c r="E1455" i="87"/>
  <c r="D1455" i="87" s="1"/>
  <c r="E7777" i="87"/>
  <c r="D7777" i="87" s="1"/>
  <c r="E6398" i="87"/>
  <c r="D6398" i="87" s="1"/>
  <c r="E7098" i="87"/>
  <c r="D7098" i="87" s="1"/>
  <c r="E3590" i="87"/>
  <c r="D3590" i="87" s="1"/>
  <c r="E7408" i="87"/>
  <c r="D7408" i="87" s="1"/>
  <c r="E3350" i="87"/>
  <c r="D3350" i="87" s="1"/>
  <c r="E2788" i="87"/>
  <c r="D2788" i="87" s="1"/>
  <c r="E6240" i="87"/>
  <c r="D6240" i="87" s="1"/>
  <c r="E6336" i="87"/>
  <c r="D6336" i="87" s="1"/>
  <c r="E719" i="87"/>
  <c r="D719" i="87" s="1"/>
  <c r="E5414" i="87"/>
  <c r="D5414" i="87" s="1"/>
  <c r="E1074" i="87"/>
  <c r="D1074" i="87" s="1"/>
  <c r="E5369" i="87"/>
  <c r="D5369" i="87" s="1"/>
  <c r="E808" i="87"/>
  <c r="D808" i="87" s="1"/>
  <c r="E5734" i="87"/>
  <c r="D5734" i="87" s="1"/>
  <c r="E6487" i="87"/>
  <c r="D6487" i="87" s="1"/>
  <c r="E6058" i="87"/>
  <c r="D6058" i="87" s="1"/>
  <c r="E2034" i="87"/>
  <c r="D2034" i="87" s="1"/>
  <c r="E7242" i="87"/>
  <c r="D7242" i="87" s="1"/>
  <c r="E7781" i="87"/>
  <c r="D7781" i="87" s="1"/>
  <c r="E563" i="87"/>
  <c r="D563" i="87" s="1"/>
  <c r="E5512" i="87"/>
  <c r="D5512" i="87" s="1"/>
  <c r="E4083" i="87"/>
  <c r="D4083" i="87" s="1"/>
  <c r="E733" i="87"/>
  <c r="D733" i="87" s="1"/>
  <c r="E1428" i="87"/>
  <c r="D1428" i="87" s="1"/>
  <c r="E7484" i="87"/>
  <c r="D7484" i="87" s="1"/>
  <c r="E7065" i="87"/>
  <c r="D7065" i="87" s="1"/>
  <c r="E6167" i="87"/>
  <c r="D6167" i="87" s="1"/>
  <c r="E7057" i="87"/>
  <c r="D7057" i="87" s="1"/>
  <c r="E5508" i="87"/>
  <c r="D5508" i="87" s="1"/>
  <c r="E6022" i="87"/>
  <c r="D6022" i="87" s="1"/>
  <c r="E7136" i="87"/>
  <c r="D7136" i="87" s="1"/>
  <c r="E5602" i="87"/>
  <c r="D5602" i="87" s="1"/>
  <c r="E4300" i="87"/>
  <c r="D4300" i="87" s="1"/>
  <c r="E7056" i="87"/>
  <c r="D7056" i="87" s="1"/>
  <c r="E267" i="87"/>
  <c r="D267" i="87" s="1"/>
  <c r="E7476" i="87"/>
  <c r="D7476" i="87" s="1"/>
  <c r="E6340" i="87"/>
  <c r="D6340" i="87" s="1"/>
  <c r="E6360" i="87"/>
  <c r="D6360" i="87" s="1"/>
  <c r="E6949" i="87"/>
  <c r="D6949" i="87" s="1"/>
  <c r="E3618" i="87"/>
  <c r="D3618" i="87" s="1"/>
  <c r="E1561" i="87"/>
  <c r="D1561" i="87" s="1"/>
  <c r="E6303" i="87"/>
  <c r="D6303" i="87" s="1"/>
  <c r="E7761" i="87"/>
  <c r="D7761" i="87" s="1"/>
  <c r="E6329" i="87"/>
  <c r="D6329" i="87" s="1"/>
  <c r="E5335" i="87"/>
  <c r="D5335" i="87" s="1"/>
  <c r="E2749" i="87"/>
  <c r="D2749" i="87" s="1"/>
  <c r="E2037" i="87"/>
  <c r="D2037" i="87" s="1"/>
  <c r="E4289" i="87"/>
  <c r="D4289" i="87" s="1"/>
  <c r="E7776" i="87"/>
  <c r="D7776" i="87" s="1"/>
  <c r="E835" i="87"/>
  <c r="D835" i="87" s="1"/>
  <c r="E4136" i="87"/>
  <c r="D4136" i="87" s="1"/>
  <c r="E7167" i="87"/>
  <c r="D7167" i="87" s="1"/>
  <c r="E6007" i="87"/>
  <c r="D6007" i="87" s="1"/>
  <c r="E7140" i="87"/>
  <c r="D7140" i="87" s="1"/>
  <c r="E3334" i="87"/>
  <c r="D3334" i="87" s="1"/>
  <c r="E1490" i="87"/>
  <c r="D1490" i="87" s="1"/>
  <c r="E153" i="87"/>
  <c r="D153" i="87" s="1"/>
  <c r="E747" i="87"/>
  <c r="D747" i="87" s="1"/>
  <c r="E800" i="87"/>
  <c r="D800" i="87" s="1"/>
  <c r="E5056" i="87"/>
  <c r="D5056" i="87" s="1"/>
  <c r="E4072" i="87"/>
  <c r="D4072" i="87" s="1"/>
  <c r="E7489" i="87"/>
  <c r="D7489" i="87" s="1"/>
  <c r="E4057" i="87"/>
  <c r="D4057" i="87" s="1"/>
  <c r="E674" i="87"/>
  <c r="D674" i="87" s="1"/>
  <c r="E2517" i="87"/>
  <c r="D2517" i="87" s="1"/>
  <c r="E2786" i="87"/>
  <c r="D2786" i="87" s="1"/>
  <c r="E5813" i="87"/>
  <c r="D5813" i="87" s="1"/>
  <c r="E4755" i="87"/>
  <c r="D4755" i="87" s="1"/>
  <c r="E1487" i="87"/>
  <c r="D1487" i="87" s="1"/>
  <c r="E7084" i="87"/>
  <c r="D7084" i="87" s="1"/>
  <c r="E7104" i="87"/>
  <c r="D7104" i="87" s="1"/>
  <c r="E2704" i="87"/>
  <c r="D2704" i="87" s="1"/>
  <c r="E1433" i="87"/>
  <c r="D1433" i="87" s="1"/>
  <c r="E6391" i="87"/>
  <c r="D6391" i="87" s="1"/>
  <c r="E6942" i="87"/>
  <c r="D6942" i="87" s="1"/>
  <c r="E5996" i="87"/>
  <c r="D5996" i="87" s="1"/>
  <c r="E7272" i="87"/>
  <c r="D7272" i="87" s="1"/>
  <c r="E7787" i="87"/>
  <c r="D7787" i="87" s="1"/>
  <c r="E3265" i="87"/>
  <c r="D3265" i="87" s="1"/>
  <c r="E7361" i="87"/>
  <c r="D7361" i="87" s="1"/>
  <c r="E7538" i="87"/>
  <c r="D7538" i="87" s="1"/>
  <c r="E7829" i="87"/>
  <c r="D7829" i="87" s="1"/>
  <c r="E7645" i="87"/>
  <c r="D7645" i="87" s="1"/>
  <c r="E7369" i="87"/>
  <c r="D7369" i="87" s="1"/>
  <c r="E6080" i="87"/>
  <c r="D6080" i="87" s="1"/>
  <c r="E6310" i="87"/>
  <c r="D6310" i="87" s="1"/>
  <c r="E6232" i="87"/>
  <c r="D6232" i="87" s="1"/>
  <c r="E7035" i="87"/>
  <c r="D7035" i="87" s="1"/>
  <c r="E7183" i="87"/>
  <c r="D7183" i="87" s="1"/>
  <c r="E6982" i="87"/>
  <c r="D6982" i="87" s="1"/>
  <c r="E1" i="87"/>
  <c r="D1" i="87" s="1"/>
  <c r="E1444" i="87"/>
  <c r="D1444" i="87" s="1"/>
  <c r="E7365" i="87"/>
  <c r="D7365" i="87" s="1"/>
  <c r="E6978" i="87"/>
  <c r="D6978" i="87" s="1"/>
  <c r="E7505" i="87"/>
  <c r="D7505" i="87" s="1"/>
  <c r="E7665" i="87"/>
  <c r="D7665" i="87" s="1"/>
  <c r="E6971" i="87"/>
  <c r="D6971" i="87" s="1"/>
  <c r="E916" i="87"/>
  <c r="D916" i="87" s="1"/>
  <c r="E7688" i="87"/>
  <c r="D7688" i="87" s="1"/>
  <c r="E1296" i="87"/>
  <c r="D1296" i="87" s="1"/>
  <c r="E137" i="87"/>
  <c r="D137" i="87" s="1"/>
  <c r="E4024" i="87"/>
  <c r="D4024" i="87" s="1"/>
  <c r="E7492" i="87"/>
  <c r="D7492" i="87" s="1"/>
  <c r="E745" i="87"/>
  <c r="D745" i="87" s="1"/>
  <c r="E4147" i="87"/>
  <c r="D4147" i="87" s="1"/>
  <c r="E6347" i="87"/>
  <c r="D6347" i="87" s="1"/>
  <c r="E1417" i="87"/>
  <c r="D1417" i="87" s="1"/>
  <c r="E6574" i="87"/>
  <c r="D6574" i="87" s="1"/>
  <c r="E4392" i="87"/>
  <c r="D4392" i="87" s="1"/>
  <c r="E2542" i="87"/>
  <c r="D2542" i="87" s="1"/>
  <c r="E6941" i="87"/>
  <c r="D6941" i="87" s="1"/>
  <c r="E5445" i="87"/>
  <c r="D5445" i="87" s="1"/>
  <c r="E960" i="87"/>
  <c r="D960" i="87" s="1"/>
  <c r="E6411" i="87"/>
  <c r="D6411" i="87" s="1"/>
  <c r="E2543" i="87"/>
  <c r="D2543" i="87" s="1"/>
  <c r="E7752" i="87"/>
  <c r="D7752" i="87" s="1"/>
  <c r="E5065" i="87"/>
  <c r="D5065" i="87" s="1"/>
  <c r="E5944" i="87"/>
  <c r="D5944" i="87" s="1"/>
  <c r="E7180" i="87"/>
  <c r="D7180" i="87" s="1"/>
  <c r="E7755" i="87"/>
  <c r="D7755" i="87" s="1"/>
  <c r="E917" i="87"/>
  <c r="D917" i="87" s="1"/>
  <c r="E1448" i="87"/>
  <c r="D1448" i="87" s="1"/>
  <c r="E7240" i="87"/>
  <c r="D7240" i="87" s="1"/>
  <c r="E6957" i="87"/>
  <c r="D6957" i="87" s="1"/>
  <c r="E7518" i="87"/>
  <c r="D7518" i="87" s="1"/>
  <c r="E4286" i="87"/>
  <c r="D4286" i="87" s="1"/>
  <c r="E893" i="87"/>
  <c r="D893" i="87" s="1"/>
  <c r="E7676" i="87"/>
  <c r="D7676" i="87" s="1"/>
  <c r="E929" i="87"/>
  <c r="D929" i="87" s="1"/>
  <c r="E900" i="87"/>
  <c r="D900" i="87" s="1"/>
  <c r="E3476" i="87"/>
  <c r="D3476" i="87" s="1"/>
  <c r="E52" i="87"/>
  <c r="D52" i="87" s="1"/>
  <c r="E5865" i="87"/>
  <c r="D5865" i="87" s="1"/>
  <c r="E2666" i="87"/>
  <c r="D2666" i="87" s="1"/>
  <c r="E6258" i="87"/>
  <c r="D6258" i="87" s="1"/>
  <c r="E7485" i="87"/>
  <c r="D7485" i="87" s="1"/>
  <c r="E7767" i="87"/>
  <c r="D7767" i="87" s="1"/>
  <c r="E1252" i="87"/>
  <c r="D1252" i="87" s="1"/>
  <c r="E4341" i="87"/>
  <c r="D4341" i="87" s="1"/>
  <c r="E6019" i="87"/>
  <c r="D6019" i="87" s="1"/>
  <c r="E1328" i="87"/>
  <c r="D1328" i="87" s="1"/>
  <c r="E7297" i="87"/>
  <c r="D7297" i="87" s="1"/>
  <c r="E4027" i="87"/>
  <c r="D4027" i="87" s="1"/>
  <c r="E903" i="87"/>
  <c r="D903" i="87" s="1"/>
  <c r="E6520" i="87"/>
  <c r="D6520" i="87" s="1"/>
  <c r="E7423" i="87"/>
  <c r="D7423" i="87" s="1"/>
  <c r="E6480" i="87"/>
  <c r="D6480" i="87" s="1"/>
  <c r="E693" i="87"/>
  <c r="D693" i="87" s="1"/>
  <c r="E2504" i="87"/>
  <c r="D2504" i="87" s="1"/>
  <c r="E6301" i="87"/>
  <c r="D6301" i="87" s="1"/>
  <c r="E6611" i="87"/>
  <c r="D6611" i="87" s="1"/>
  <c r="E7808" i="87"/>
  <c r="D7808" i="87" s="1"/>
  <c r="E7519" i="87"/>
  <c r="D7519" i="87" s="1"/>
  <c r="E6285" i="87"/>
  <c r="D6285" i="87" s="1"/>
  <c r="E1352" i="87"/>
  <c r="D1352" i="87" s="1"/>
  <c r="E7129" i="87"/>
  <c r="D7129" i="87" s="1"/>
  <c r="E157" i="87"/>
  <c r="D157" i="87" s="1"/>
  <c r="E680" i="87"/>
  <c r="D680" i="87" s="1"/>
  <c r="E968" i="87"/>
  <c r="D968" i="87" s="1"/>
  <c r="E6521" i="87"/>
  <c r="D6521" i="87" s="1"/>
  <c r="E5313" i="87"/>
  <c r="D5313" i="87" s="1"/>
  <c r="E5664" i="87"/>
  <c r="D5664" i="87" s="1"/>
  <c r="E3428" i="87"/>
  <c r="D3428" i="87" s="1"/>
  <c r="E6970" i="87"/>
  <c r="D6970" i="87" s="1"/>
  <c r="E7394" i="87"/>
  <c r="D7394" i="87" s="1"/>
  <c r="E7020" i="87"/>
  <c r="D7020" i="87" s="1"/>
  <c r="E6201" i="87"/>
  <c r="D6201" i="87" s="1"/>
  <c r="E7790" i="87"/>
  <c r="D7790" i="87" s="1"/>
  <c r="E7144" i="87"/>
  <c r="D7144" i="87" s="1"/>
  <c r="E6409" i="87"/>
  <c r="D6409" i="87" s="1"/>
  <c r="E7573" i="87"/>
  <c r="D7573" i="87" s="1"/>
  <c r="E7859" i="87"/>
  <c r="D7859" i="87" s="1"/>
  <c r="E6278" i="87"/>
  <c r="D6278" i="87" s="1"/>
  <c r="E5408" i="87"/>
  <c r="D5408" i="87" s="1"/>
  <c r="E5256" i="87"/>
  <c r="D5256" i="87" s="1"/>
  <c r="E779" i="87"/>
  <c r="D779" i="87" s="1"/>
  <c r="E6196" i="87"/>
  <c r="D6196" i="87" s="1"/>
  <c r="E7095" i="87"/>
  <c r="D7095" i="87" s="1"/>
  <c r="E5069" i="87"/>
  <c r="D5069" i="87" s="1"/>
  <c r="E7828" i="87"/>
  <c r="D7828" i="87" s="1"/>
  <c r="E5609" i="87"/>
  <c r="D5609" i="87" s="1"/>
  <c r="E5709" i="87"/>
  <c r="D5709" i="87" s="1"/>
  <c r="E6260" i="87"/>
  <c r="D6260" i="87" s="1"/>
  <c r="E6915" i="87"/>
  <c r="D6915" i="87" s="1"/>
  <c r="E6219" i="87"/>
  <c r="D6219" i="87" s="1"/>
  <c r="E6619" i="87"/>
  <c r="D6619" i="87" s="1"/>
  <c r="E1630" i="87"/>
  <c r="D1630" i="87" s="1"/>
  <c r="E5707" i="87"/>
  <c r="D5707" i="87" s="1"/>
  <c r="E1055" i="87"/>
  <c r="D1055" i="87" s="1"/>
  <c r="E1602" i="87"/>
  <c r="D1602" i="87" s="1"/>
  <c r="E6609" i="87"/>
  <c r="D6609" i="87" s="1"/>
  <c r="E3522" i="87"/>
  <c r="D3522" i="87" s="1"/>
  <c r="E785" i="87"/>
  <c r="D785" i="87" s="1"/>
  <c r="E2940" i="87"/>
  <c r="D2940" i="87" s="1"/>
  <c r="E7546" i="87"/>
  <c r="D7546" i="87" s="1"/>
  <c r="E6044" i="87"/>
  <c r="D6044" i="87" s="1"/>
  <c r="E6337" i="87"/>
  <c r="D6337" i="87" s="1"/>
  <c r="E3434" i="87"/>
  <c r="D3434" i="87" s="1"/>
  <c r="E5047" i="87"/>
  <c r="D5047" i="87" s="1"/>
  <c r="E1308" i="87"/>
  <c r="D1308" i="87" s="1"/>
  <c r="E5140" i="87"/>
  <c r="D5140" i="87" s="1"/>
  <c r="E7320" i="87"/>
  <c r="D7320" i="87" s="1"/>
  <c r="E6020" i="87"/>
  <c r="D6020" i="87" s="1"/>
  <c r="E6275" i="87"/>
  <c r="D6275" i="87" s="1"/>
  <c r="E5518" i="87"/>
  <c r="D5518" i="87" s="1"/>
  <c r="E5510" i="87"/>
  <c r="D5510" i="87" s="1"/>
  <c r="E7695" i="87"/>
  <c r="D7695" i="87" s="1"/>
  <c r="E4059" i="87"/>
  <c r="D4059" i="87" s="1"/>
  <c r="E1297" i="87"/>
  <c r="D1297" i="87" s="1"/>
  <c r="E4829" i="87"/>
  <c r="D4829" i="87" s="1"/>
  <c r="E5254" i="87"/>
  <c r="D5254" i="87" s="1"/>
  <c r="E7712" i="87"/>
  <c r="D7712" i="87" s="1"/>
  <c r="E7734" i="87"/>
  <c r="D7734" i="87" s="1"/>
  <c r="E159" i="87"/>
  <c r="D159" i="87" s="1"/>
  <c r="E7414" i="87"/>
  <c r="D7414" i="87" s="1"/>
  <c r="E7837" i="87"/>
  <c r="D7837" i="87" s="1"/>
  <c r="E5804" i="87"/>
  <c r="D5804" i="87" s="1"/>
  <c r="E5683" i="87"/>
  <c r="D5683" i="87" s="1"/>
  <c r="E811" i="87"/>
  <c r="D811" i="87" s="1"/>
  <c r="E7253" i="87"/>
  <c r="D7253" i="87" s="1"/>
  <c r="E7201" i="87"/>
  <c r="D7201" i="87" s="1"/>
  <c r="E5001" i="87"/>
  <c r="D5001" i="87" s="1"/>
  <c r="E1326" i="87"/>
  <c r="D1326" i="87" s="1"/>
  <c r="E731" i="87"/>
  <c r="D731" i="87" s="1"/>
  <c r="E1393" i="87"/>
  <c r="D1393" i="87" s="1"/>
  <c r="E840" i="87"/>
  <c r="D840" i="87" s="1"/>
  <c r="E6298" i="87"/>
  <c r="D6298" i="87" s="1"/>
  <c r="E2578" i="87"/>
  <c r="D2578" i="87" s="1"/>
  <c r="E7617" i="87"/>
  <c r="D7617" i="87" s="1"/>
  <c r="E5675" i="87"/>
  <c r="D5675" i="87" s="1"/>
  <c r="E6384" i="87"/>
  <c r="D6384" i="87" s="1"/>
  <c r="E3002" i="87"/>
  <c r="D3002" i="87" s="1"/>
  <c r="E672" i="87"/>
  <c r="D672" i="87" s="1"/>
  <c r="E6322" i="87"/>
  <c r="D6322" i="87" s="1"/>
  <c r="E6745" i="87"/>
  <c r="D6745" i="87" s="1"/>
  <c r="E4715" i="87"/>
  <c r="D4715" i="87" s="1"/>
  <c r="E7785" i="87"/>
  <c r="D7785" i="87" s="1"/>
  <c r="E3317" i="87"/>
  <c r="D3317" i="87" s="1"/>
  <c r="E2774" i="87"/>
  <c r="D2774" i="87" s="1"/>
  <c r="E914" i="87"/>
  <c r="D914" i="87" s="1"/>
  <c r="E2515" i="87"/>
  <c r="D2515" i="87" s="1"/>
  <c r="E7668" i="87"/>
  <c r="D7668" i="87" s="1"/>
  <c r="E7733" i="87"/>
  <c r="D7733" i="87" s="1"/>
  <c r="E7735" i="87"/>
  <c r="D7735" i="87" s="1"/>
  <c r="E1376" i="87"/>
  <c r="D1376" i="87" s="1"/>
  <c r="E7498" i="87"/>
  <c r="D7498" i="87" s="1"/>
  <c r="E2920" i="87"/>
  <c r="D2920" i="87" s="1"/>
  <c r="E7530" i="87"/>
  <c r="D7530" i="87" s="1"/>
  <c r="E7401" i="87"/>
  <c r="D7401" i="87" s="1"/>
  <c r="E3568" i="87"/>
  <c r="D3568" i="87" s="1"/>
  <c r="E3262" i="87"/>
  <c r="D3262" i="87" s="1"/>
  <c r="E7008" i="87"/>
  <c r="D7008" i="87" s="1"/>
  <c r="E74" i="87"/>
  <c r="D74" i="87" s="1"/>
  <c r="E1260" i="87"/>
  <c r="D1260" i="87" s="1"/>
  <c r="E7017" i="87"/>
  <c r="D7017" i="87" s="1"/>
  <c r="E2549" i="87"/>
  <c r="D2549" i="87" s="1"/>
  <c r="E4390" i="87"/>
  <c r="D4390" i="87" s="1"/>
  <c r="E5083" i="87"/>
  <c r="D5083" i="87" s="1"/>
  <c r="E2898" i="87"/>
  <c r="D2898" i="87" s="1"/>
  <c r="E7404" i="87"/>
  <c r="D7404" i="87" s="1"/>
  <c r="E6039" i="87"/>
  <c r="D6039" i="87" s="1"/>
  <c r="E7851" i="87"/>
  <c r="D7851" i="87" s="1"/>
  <c r="E5765" i="87"/>
  <c r="D5765" i="87" s="1"/>
  <c r="E789" i="87"/>
  <c r="D789" i="87" s="1"/>
  <c r="E7102" i="87"/>
  <c r="D7102" i="87" s="1"/>
  <c r="E5563" i="87"/>
  <c r="D5563" i="87" s="1"/>
  <c r="E7731" i="87"/>
  <c r="D7731" i="87" s="1"/>
  <c r="I1" i="8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rgb="FF000000"/>
            <rFont val="Tahoma"/>
            <family val="2"/>
          </rPr>
          <t>1</t>
        </r>
        <r>
          <rPr>
            <sz val="8"/>
            <color rgb="FF000000"/>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rgb="FF000000"/>
            <rFont val="Tahoma"/>
            <family val="2"/>
          </rPr>
          <t xml:space="preserve">3 </t>
        </r>
        <r>
          <rPr>
            <sz val="8"/>
            <color rgb="FF000000"/>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rgb="FF000000"/>
            <rFont val="Tahoma"/>
            <family val="2"/>
          </rPr>
          <t>3</t>
        </r>
        <r>
          <rPr>
            <sz val="8"/>
            <color rgb="FF000000"/>
            <rFont val="Tahoma"/>
            <family val="2"/>
          </rPr>
          <t xml:space="preserve"> Requires the secretary of the school board to notify the county clerk (within 30 days of the transfer approval) to abate an equal amount of taxes to be next extended.  See Sec. 10-22.14 &amp; 17-2.11.
</t>
        </r>
        <r>
          <rPr>
            <sz val="8"/>
            <color rgb="FF000000"/>
            <rFont val="Tahoma"/>
            <family val="2"/>
          </rPr>
          <t>.</t>
        </r>
      </text>
    </comment>
    <comment ref="A35" authorId="0" shapeId="0" xr:uid="{00000000-0006-0000-0200-000006000000}">
      <text>
        <r>
          <rPr>
            <vertAlign val="superscript"/>
            <sz val="10"/>
            <color rgb="FF000000"/>
            <rFont val="Tahoma"/>
            <family val="2"/>
          </rPr>
          <t>4</t>
        </r>
        <r>
          <rPr>
            <sz val="8"/>
            <color rgb="FF000000"/>
            <rFont val="Tahoma"/>
            <family val="2"/>
          </rPr>
          <t xml:space="preserve"> Principal on Bonds Sold:  
</t>
        </r>
        <r>
          <rPr>
            <sz val="8"/>
            <color rgb="FF000000"/>
            <rFont val="Tahoma"/>
            <family val="2"/>
          </rPr>
          <t xml:space="preserve">(1)  Funding Bonds can be entered in the funds in which the liability occurs.
</t>
        </r>
        <r>
          <rPr>
            <sz val="8"/>
            <color rgb="FF000000"/>
            <rFont val="Tahoma"/>
            <family val="2"/>
          </rPr>
          <t xml:space="preserve">(2)  Refunding Bonds can be entered in the Debt Services Fund only.
</t>
        </r>
        <r>
          <rPr>
            <sz val="8"/>
            <color rgb="FF000000"/>
            <rFont val="Tahoma"/>
            <family val="2"/>
          </rPr>
          <t xml:space="preserve">(3)  Building Bonds can be entered in the Capital Projects Fund only.
</t>
        </r>
        <r>
          <rPr>
            <sz val="8"/>
            <color rgb="FF000000"/>
            <rFont val="Tahoma"/>
            <family val="2"/>
          </rPr>
          <t>(4)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rgb="FF000000"/>
            <rFont val="Tahoma"/>
            <family val="2"/>
          </rPr>
          <t>1</t>
        </r>
        <r>
          <rPr>
            <sz val="8"/>
            <color rgb="FF000000"/>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<sst xmlns="http://schemas.openxmlformats.org/spreadsheetml/2006/main" count="22552" uniqueCount="6968">
  <si>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</si>
  <si>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</si>
  <si>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</si>
  <si>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</si>
  <si>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</si>
  <si>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</si>
  <si>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</si>
  <si>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</si>
  <si>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</si>
  <si>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</si>
  <si>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</si>
  <si>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</si>
  <si>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</si>
  <si>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</si>
  <si>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</si>
  <si>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</si>
  <si>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</si>
  <si>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</si>
  <si>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</si>
  <si>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</si>
  <si>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</si>
  <si>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</si>
  <si>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</si>
  <si>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</si>
  <si>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</si>
  <si>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</si>
  <si>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</si>
  <si>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</si>
  <si>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</si>
  <si>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</si>
  <si>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</si>
  <si>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</si>
  <si>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</si>
  <si>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</si>
  <si>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</si>
  <si>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</si>
  <si>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</si>
  <si>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</si>
  <si>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</si>
  <si>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</si>
  <si>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</si>
  <si>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</si>
  <si>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</si>
  <si>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</si>
  <si>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</si>
  <si>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</si>
  <si>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</si>
  <si>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</si>
  <si>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</si>
  <si>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</si>
  <si>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</si>
  <si>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</si>
  <si>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</si>
  <si>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</si>
  <si>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</si>
  <si>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</si>
  <si>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</si>
  <si>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</si>
  <si>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</si>
  <si>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</si>
  <si>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</si>
  <si>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</si>
  <si>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</si>
  <si>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</si>
  <si>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</si>
  <si>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</si>
  <si>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</si>
  <si>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</si>
  <si>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</si>
  <si>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</si>
  <si>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</si>
  <si>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</si>
  <si>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</si>
  <si>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</si>
  <si>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</si>
  <si>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</si>
  <si>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</si>
  <si>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</si>
  <si>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</si>
  <si>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</si>
  <si>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</si>
  <si>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</si>
  <si>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</si>
  <si>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</si>
  <si>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</si>
  <si>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</si>
  <si>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</si>
  <si>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</si>
  <si>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</si>
  <si>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</si>
  <si>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</si>
  <si>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</si>
  <si>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</si>
  <si>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</si>
  <si>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</si>
  <si>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</si>
  <si>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</si>
  <si>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</si>
  <si>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</si>
  <si>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</si>
  <si>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</si>
  <si>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</si>
  <si>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</si>
  <si>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</si>
  <si>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</si>
  <si>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</si>
  <si>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</si>
  <si>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</si>
  <si>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</si>
  <si>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</si>
  <si>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</si>
  <si>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</si>
  <si>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</si>
  <si>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</si>
  <si>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</si>
  <si>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</si>
  <si>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</si>
  <si>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</si>
  <si>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</si>
  <si>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</si>
  <si>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</si>
  <si>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</si>
  <si>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</si>
  <si>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</si>
  <si>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</si>
  <si>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</si>
  <si>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</si>
  <si>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</si>
  <si>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</si>
  <si>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</si>
  <si>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</si>
  <si>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</si>
  <si>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</si>
  <si>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</si>
  <si>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</si>
  <si>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</si>
  <si>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</si>
  <si>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</si>
  <si>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</si>
  <si>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</si>
  <si>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</si>
  <si>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</si>
  <si>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</si>
  <si>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</si>
  <si>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</si>
  <si>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</si>
  <si>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</si>
  <si>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</si>
  <si>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</si>
  <si>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</si>
  <si>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</si>
  <si>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</si>
  <si>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</si>
  <si>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</si>
  <si>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</si>
  <si>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</si>
  <si>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</si>
  <si>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</si>
  <si>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</si>
  <si>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</si>
  <si>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</si>
  <si>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</si>
  <si>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</si>
  <si>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</si>
  <si>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</si>
  <si>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</si>
  <si>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</si>
  <si>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</si>
  <si>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</si>
  <si>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</si>
  <si>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</si>
  <si>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</si>
  <si>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</si>
  <si>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</si>
  <si>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</si>
  <si>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</si>
  <si>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</si>
  <si>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</si>
  <si>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</si>
  <si>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</si>
  <si>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</si>
  <si>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</si>
  <si>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</si>
  <si>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</si>
  <si>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</si>
  <si>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</si>
  <si>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</si>
  <si>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</si>
  <si>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</si>
  <si>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</si>
  <si>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</si>
  <si>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</si>
  <si>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</si>
  <si>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</si>
  <si>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</si>
  <si>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</si>
  <si>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</si>
  <si>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</si>
  <si>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</si>
  <si>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</si>
  <si>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</si>
  <si>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</si>
  <si>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</si>
  <si>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</si>
  <si>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</si>
  <si>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</si>
  <si>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</si>
  <si>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</si>
  <si>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</si>
  <si>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</si>
  <si>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</si>
  <si>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</si>
  <si>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</si>
  <si>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</si>
  <si>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</si>
  <si>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</si>
  <si>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</si>
  <si>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</si>
  <si>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</si>
  <si>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</si>
  <si>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</si>
  <si>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</si>
  <si>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</si>
  <si>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</si>
  <si>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</si>
  <si>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</si>
  <si>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</si>
  <si>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</si>
  <si>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</si>
  <si>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</si>
  <si>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</si>
  <si>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</si>
  <si>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</si>
  <si>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</si>
  <si>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</si>
  <si>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</si>
  <si>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</si>
  <si>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</si>
  <si>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</si>
  <si>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</si>
  <si>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</si>
  <si>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</si>
  <si>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</si>
  <si>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</si>
  <si>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</si>
  <si>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</si>
  <si>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</si>
  <si>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</si>
  <si>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</si>
  <si>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</si>
  <si>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</si>
  <si>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</si>
  <si>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</si>
  <si>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</si>
  <si>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</si>
  <si>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</si>
  <si>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</si>
  <si>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</si>
  <si>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</si>
  <si>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</si>
  <si>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</si>
  <si>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</si>
  <si>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</si>
  <si>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</si>
  <si>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</si>
  <si>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</si>
  <si>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</si>
  <si>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</si>
  <si>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</si>
  <si>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</si>
  <si>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</si>
  <si>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</si>
  <si>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</si>
  <si>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</si>
  <si>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</si>
  <si>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</si>
  <si>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</si>
  <si>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</si>
  <si>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</si>
  <si>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</si>
  <si>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</si>
  <si>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</si>
  <si>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</si>
  <si>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</si>
  <si>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</si>
  <si>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</si>
  <si>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</si>
  <si>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</si>
  <si>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</si>
  <si>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</si>
  <si>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</si>
  <si>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</si>
  <si>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</si>
  <si>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</si>
  <si>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</si>
  <si>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</si>
  <si>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</si>
  <si>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</si>
  <si>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</si>
  <si>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</si>
  <si>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</si>
  <si>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</si>
  <si>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</si>
  <si>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</si>
  <si>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</si>
  <si>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</si>
  <si>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</si>
  <si>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</si>
  <si>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</si>
  <si>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</si>
  <si>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</si>
  <si>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</si>
  <si>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</si>
  <si>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</si>
  <si>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</si>
  <si>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</si>
  <si>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</si>
  <si>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</si>
  <si>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</si>
  <si>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</si>
  <si>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</si>
  <si>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</si>
  <si>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</si>
  <si>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</si>
  <si>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</si>
  <si>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</si>
  <si>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</si>
  <si>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</si>
  <si>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</si>
  <si>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</si>
  <si>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</si>
  <si>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</si>
  <si>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</si>
  <si>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</si>
  <si>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</si>
  <si>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</si>
  <si>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</si>
  <si>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</si>
  <si>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</si>
  <si>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</si>
  <si>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</si>
  <si>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</si>
  <si>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</si>
  <si>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</si>
  <si>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</si>
  <si>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</si>
  <si>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</si>
  <si>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</si>
  <si>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</si>
  <si>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</si>
  <si>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</si>
  <si>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</si>
  <si>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</si>
  <si>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</si>
  <si>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</si>
  <si>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</si>
  <si>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</si>
  <si>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</si>
  <si>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</si>
  <si>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</si>
  <si>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</si>
  <si>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</si>
  <si>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</si>
  <si>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</si>
  <si>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</si>
  <si>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</si>
  <si>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</si>
  <si>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</si>
  <si>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</si>
  <si>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</si>
  <si>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</si>
  <si>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</si>
  <si>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</si>
  <si>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</si>
  <si>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</si>
  <si>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</si>
  <si>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</si>
  <si>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</si>
  <si>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</si>
  <si>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</si>
  <si>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</si>
  <si>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</si>
  <si>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</si>
  <si>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</si>
  <si>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</si>
  <si>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</si>
  <si>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</si>
  <si>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</si>
  <si>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</si>
  <si>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</si>
  <si>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</si>
  <si>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</si>
  <si>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</si>
  <si>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</si>
  <si>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</si>
  <si>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</si>
  <si>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</si>
  <si>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</si>
  <si>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</si>
  <si>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</si>
  <si>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</si>
  <si>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</si>
  <si>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</si>
  <si>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</si>
  <si>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</si>
  <si>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</si>
  <si>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</si>
  <si>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</si>
  <si>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</si>
  <si>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</si>
  <si>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</si>
  <si>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</si>
  <si>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</si>
  <si>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</si>
  <si>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</si>
  <si>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</si>
  <si>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</si>
  <si>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</si>
  <si>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</si>
  <si>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</si>
  <si>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</si>
  <si>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</si>
  <si>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</si>
  <si>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</si>
  <si>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</si>
  <si>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</si>
  <si>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</si>
  <si>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</si>
  <si>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</si>
  <si>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</si>
  <si>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</si>
  <si>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</si>
  <si>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</si>
  <si>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</si>
  <si>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</si>
  <si>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</si>
  <si>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</si>
  <si>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</si>
  <si>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</si>
  <si>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</si>
  <si>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</si>
  <si>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</si>
  <si>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</si>
  <si>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</si>
  <si>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</si>
  <si>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</si>
  <si>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</si>
  <si>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</si>
  <si>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</si>
  <si>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</si>
  <si>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</si>
  <si>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</si>
  <si>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</si>
  <si>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</si>
  <si>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</si>
  <si>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</si>
  <si>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</si>
  <si>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</si>
  <si>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</si>
  <si>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</si>
  <si>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</si>
  <si>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</si>
  <si>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</si>
  <si>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</si>
  <si>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</si>
  <si>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</si>
  <si>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</si>
  <si>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</si>
  <si>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</si>
  <si>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</si>
  <si>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</si>
  <si>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</si>
  <si>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</si>
  <si>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</si>
  <si>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</si>
  <si>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</si>
  <si>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</si>
  <si>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</si>
  <si>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</si>
  <si>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</si>
  <si>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</si>
  <si>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</si>
  <si>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</si>
  <si>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</si>
  <si>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</si>
  <si>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</si>
  <si>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</si>
  <si>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</si>
  <si>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</si>
  <si>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</si>
  <si>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</si>
  <si>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</si>
  <si>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</si>
  <si>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</si>
  <si>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</si>
  <si>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</si>
  <si>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</si>
  <si>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</si>
  <si>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</si>
  <si>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</si>
  <si>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</si>
  <si>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</si>
  <si>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</si>
  <si>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</si>
  <si>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</si>
  <si>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</si>
  <si>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</si>
  <si>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</si>
  <si>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</si>
  <si>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</si>
  <si>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</si>
  <si>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</si>
  <si>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</si>
  <si>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</si>
  <si>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</si>
  <si>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</si>
  <si>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</si>
  <si>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</si>
  <si>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</si>
  <si>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</si>
  <si>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</si>
  <si>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</si>
  <si>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</si>
  <si>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</si>
  <si>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</si>
  <si>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</si>
  <si>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</si>
  <si>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</si>
  <si>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</si>
  <si>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</si>
  <si>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</si>
  <si>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</si>
  <si>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</si>
  <si>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</si>
  <si>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</si>
  <si>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</si>
  <si>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</si>
  <si>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</si>
  <si>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</si>
  <si>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</si>
  <si>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</si>
  <si>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</si>
  <si>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</si>
  <si>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</si>
  <si>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</si>
  <si>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</si>
  <si>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</si>
  <si>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</si>
  <si>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</si>
  <si>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</si>
  <si>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</si>
  <si>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</si>
  <si>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</si>
  <si>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</si>
  <si>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</si>
  <si>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</si>
  <si>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</si>
  <si>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</si>
  <si>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</si>
  <si>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</si>
  <si>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</si>
  <si>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</si>
  <si>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</si>
  <si>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</si>
  <si>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</si>
  <si>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</si>
  <si>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</si>
  <si>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</si>
  <si>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</si>
  <si>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</si>
  <si>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</si>
  <si>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</si>
  <si>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</si>
  <si>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</si>
  <si>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</si>
  <si>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</si>
  <si>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</si>
  <si>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</si>
  <si>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</si>
  <si>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</si>
  <si>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</si>
  <si>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</si>
  <si>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</si>
  <si>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</si>
  <si>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</si>
  <si>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</si>
  <si>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</si>
  <si>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</si>
  <si>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</si>
  <si>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</si>
  <si>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</si>
  <si>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</si>
  <si>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</si>
  <si>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</si>
  <si>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</si>
  <si>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</si>
  <si>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</si>
  <si>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</si>
  <si>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</si>
  <si>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</si>
  <si>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</si>
  <si>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</si>
  <si>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</si>
  <si>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</si>
  <si>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</si>
  <si>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</si>
  <si>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</si>
  <si>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</si>
  <si>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</si>
  <si>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</si>
  <si>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</si>
  <si>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</si>
  <si>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</si>
  <si>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</si>
  <si>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</si>
  <si>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</si>
  <si>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</si>
  <si>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</si>
  <si>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</si>
  <si>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</si>
  <si>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</si>
  <si>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</si>
  <si>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</si>
  <si>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</si>
  <si>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</si>
  <si>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</si>
  <si>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</si>
  <si>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</si>
  <si>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</si>
  <si>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</si>
  <si>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</si>
  <si>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</si>
  <si>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</si>
  <si>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</si>
  <si>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</si>
  <si>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</si>
  <si>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</si>
  <si>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</si>
  <si>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</si>
  <si>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</si>
  <si>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</si>
  <si>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</si>
  <si>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</si>
  <si>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</si>
  <si>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</si>
  <si>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</si>
  <si>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</si>
  <si>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</si>
  <si>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</si>
  <si>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</si>
  <si>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</si>
  <si>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</si>
  <si>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</si>
  <si>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</si>
  <si>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</si>
  <si>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</si>
  <si>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</si>
  <si>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</si>
  <si>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</si>
  <si>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</si>
  <si>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</si>
  <si>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</si>
  <si>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</si>
  <si>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</si>
  <si>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</si>
  <si>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</si>
  <si>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</si>
  <si>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</si>
  <si>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</si>
  <si>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</si>
  <si>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</si>
  <si>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</si>
  <si>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</si>
  <si>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</si>
  <si>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</si>
  <si>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</si>
  <si>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</si>
  <si>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</si>
  <si>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</si>
  <si>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</si>
  <si>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</si>
  <si>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</si>
  <si>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</si>
  <si>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</si>
  <si>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</si>
  <si>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</si>
  <si>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</si>
  <si>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</si>
  <si>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</si>
  <si>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</si>
  <si>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</si>
  <si>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</si>
  <si>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</si>
  <si>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</si>
  <si>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</si>
  <si>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</si>
  <si>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</si>
  <si>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</si>
  <si>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</si>
  <si>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</si>
  <si>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</si>
  <si>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</si>
  <si>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</si>
  <si>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</si>
  <si>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</si>
  <si>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</si>
  <si>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</si>
  <si>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</si>
  <si>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</si>
  <si>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</si>
  <si>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</si>
  <si>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</si>
  <si>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</si>
  <si>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</si>
  <si>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</si>
  <si>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</si>
  <si>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</si>
  <si>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</si>
  <si>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</si>
  <si>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</si>
  <si>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</si>
  <si>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</si>
  <si>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</si>
  <si>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</si>
  <si>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</si>
  <si>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</si>
  <si>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</si>
  <si>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</si>
  <si>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</si>
  <si>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</si>
  <si>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</si>
  <si>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</si>
  <si>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</si>
  <si>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</si>
  <si>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</si>
  <si>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</si>
  <si>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</si>
  <si>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</si>
  <si>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</si>
  <si>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</si>
  <si>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</si>
  <si>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</si>
  <si>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</si>
  <si>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</si>
  <si>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</si>
  <si>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</si>
  <si>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</si>
  <si>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</si>
  <si>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</si>
  <si>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</si>
  <si>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</si>
  <si>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</si>
  <si>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</si>
  <si>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</si>
  <si>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</si>
  <si>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</si>
  <si>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</si>
  <si>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</si>
  <si>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</si>
  <si>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</si>
  <si>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</si>
  <si>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</si>
  <si>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</si>
  <si>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</si>
  <si>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</si>
  <si>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</si>
  <si>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</si>
  <si>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</si>
  <si>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</si>
  <si>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</si>
  <si>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</si>
  <si>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</si>
  <si>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</si>
  <si>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</si>
  <si>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</si>
  <si>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</si>
  <si>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</si>
  <si>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</si>
  <si>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</si>
  <si>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</si>
  <si>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</si>
  <si>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</si>
  <si>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</si>
  <si>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</si>
  <si>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</si>
  <si>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</si>
  <si>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</si>
  <si>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</si>
  <si>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</si>
  <si>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</si>
  <si>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</si>
  <si>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</si>
  <si>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</si>
  <si>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</si>
  <si>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</si>
  <si>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</si>
  <si>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</si>
  <si>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</si>
  <si>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</si>
  <si>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</si>
  <si>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</si>
  <si>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</si>
  <si>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</si>
  <si>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</si>
  <si>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</si>
  <si>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</si>
  <si>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</si>
  <si>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</si>
  <si>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</si>
  <si>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</si>
  <si>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</si>
  <si>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</si>
  <si>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</si>
  <si>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</si>
  <si>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</si>
  <si>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</si>
  <si>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</si>
  <si>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</si>
  <si>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</si>
  <si>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</si>
  <si>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</si>
  <si>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</si>
  <si>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</si>
  <si>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</si>
  <si>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</si>
  <si>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</si>
  <si>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</si>
  <si>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</si>
  <si>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</si>
  <si>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</si>
  <si>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</si>
  <si>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</si>
  <si>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</si>
  <si>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</si>
  <si>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</si>
  <si>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</si>
  <si>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</si>
  <si>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</si>
  <si>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</si>
  <si>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</si>
  <si>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</si>
  <si>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</si>
  <si>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</si>
  <si>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</si>
  <si>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</si>
  <si>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</si>
  <si>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</si>
  <si>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</si>
  <si>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</si>
  <si>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</si>
  <si>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</si>
  <si>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</si>
  <si>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</si>
  <si>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</si>
  <si>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</si>
  <si>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</si>
  <si>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</si>
  <si>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</si>
  <si>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</si>
  <si>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</si>
  <si>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</si>
  <si>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</si>
  <si>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</si>
  <si>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</si>
  <si>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</si>
  <si>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</si>
  <si>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</si>
  <si>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</si>
  <si>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</si>
  <si>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</si>
  <si>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</si>
  <si>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</si>
  <si>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</si>
  <si>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</si>
  <si>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</si>
  <si>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</si>
  <si>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</si>
  <si>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</si>
  <si>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</si>
  <si>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</si>
  <si>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</si>
  <si>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</si>
  <si>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</si>
  <si>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</si>
  <si>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</si>
  <si>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</si>
  <si>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</si>
  <si>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</si>
  <si>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</si>
  <si>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</si>
  <si>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</si>
  <si>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</si>
  <si>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</si>
  <si>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</si>
  <si>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</si>
  <si>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</si>
  <si>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</si>
  <si>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</si>
  <si>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</si>
  <si>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</si>
  <si>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</si>
  <si>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</si>
  <si>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</si>
  <si>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</si>
  <si>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</si>
  <si>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</si>
  <si>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</si>
  <si>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</si>
  <si>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</si>
  <si>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</si>
  <si>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</si>
  <si>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</si>
  <si>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</si>
  <si>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</si>
  <si>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</si>
  <si>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</si>
  <si>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</si>
  <si>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</si>
  <si>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</si>
  <si>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</si>
  <si>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</si>
  <si>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</si>
  <si>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</si>
  <si>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</si>
  <si>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</si>
  <si>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</si>
  <si>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</si>
  <si>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</si>
  <si>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</si>
  <si>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</si>
  <si>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</si>
  <si>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</si>
  <si>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</si>
  <si>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</si>
  <si>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</si>
  <si>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</si>
  <si>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</si>
  <si>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</si>
  <si>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</si>
  <si>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</si>
  <si>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</si>
  <si>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</si>
  <si>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</si>
  <si>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</si>
  <si>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</si>
  <si>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</si>
  <si>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</si>
  <si>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</si>
  <si>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</si>
  <si>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</si>
  <si>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</si>
  <si>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</si>
  <si>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</si>
  <si>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</si>
  <si>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</si>
  <si>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</si>
  <si>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</si>
  <si>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</si>
  <si>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</si>
  <si>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</si>
  <si>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</si>
  <si>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</si>
  <si>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</si>
  <si>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</si>
  <si>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</si>
  <si>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</si>
  <si>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</si>
  <si>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</si>
  <si>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</si>
  <si>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</si>
  <si>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</si>
  <si>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</si>
  <si>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</si>
  <si>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</si>
  <si>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</si>
  <si>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</si>
  <si>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</si>
  <si>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</si>
  <si>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</si>
  <si>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</si>
  <si>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</si>
  <si>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</si>
  <si>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</si>
  <si>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</si>
  <si>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</si>
  <si>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</si>
  <si>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</si>
  <si>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</si>
  <si>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</si>
  <si>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</si>
  <si>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</si>
  <si>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</si>
  <si>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</si>
  <si>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</si>
  <si>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</si>
  <si>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</si>
  <si>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</si>
  <si>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</si>
  <si>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</si>
  <si>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</si>
  <si>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</si>
  <si>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</si>
  <si>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</si>
  <si>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</si>
  <si>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</si>
  <si>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</si>
  <si>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</si>
  <si>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</si>
  <si>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</si>
  <si>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</si>
  <si>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</si>
  <si>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</si>
  <si>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</si>
  <si>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</si>
  <si>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</si>
  <si>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</si>
  <si>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</si>
  <si>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</si>
  <si>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</si>
  <si>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</si>
  <si>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</si>
  <si>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</si>
  <si>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</si>
  <si>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</si>
  <si>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</si>
  <si>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</si>
  <si>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</si>
  <si>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</si>
  <si>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</si>
  <si>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</si>
  <si>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</si>
  <si>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</si>
  <si>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</si>
  <si>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</si>
  <si>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</si>
  <si>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</si>
  <si>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</si>
  <si>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</si>
  <si>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</si>
  <si>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</si>
  <si>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</si>
  <si>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</si>
  <si>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</si>
  <si>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</si>
  <si>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</si>
  <si>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</si>
  <si>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</si>
  <si>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</si>
  <si>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</si>
  <si>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</si>
  <si>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</si>
  <si>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</si>
  <si>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</si>
  <si>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</si>
  <si>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</si>
  <si>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</si>
  <si>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</si>
  <si>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</si>
  <si>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</si>
  <si>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</si>
  <si>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</si>
  <si>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</si>
  <si>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</si>
  <si>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</si>
  <si>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</si>
  <si>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</si>
  <si>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</si>
  <si>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</si>
  <si>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</si>
  <si>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</si>
  <si>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</si>
  <si>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</si>
  <si>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</si>
  <si>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</si>
  <si>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</si>
  <si>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</si>
  <si>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</si>
  <si>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</si>
  <si>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</si>
  <si>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</si>
  <si>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</si>
  <si>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</si>
  <si>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</si>
  <si>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</si>
  <si>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</si>
  <si>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</si>
  <si>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</si>
  <si>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</si>
  <si>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</si>
  <si>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</si>
  <si>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</si>
  <si>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</si>
  <si>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</si>
  <si>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</si>
  <si>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</si>
  <si>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</si>
  <si>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</si>
  <si>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</si>
  <si>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</si>
  <si>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</si>
  <si>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</si>
  <si>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</si>
  <si>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</si>
  <si>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</si>
  <si>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</si>
  <si>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</si>
  <si>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</si>
  <si>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</si>
  <si>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</si>
  <si>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</si>
  <si>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</si>
  <si>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</si>
  <si>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</si>
  <si>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</si>
  <si>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</si>
  <si>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</si>
  <si>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</si>
  <si>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</si>
  <si>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</si>
  <si>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</si>
  <si>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</si>
  <si>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</si>
  <si>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</si>
  <si>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</si>
  <si>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</si>
  <si>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</si>
  <si>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</si>
  <si>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</si>
  <si>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</si>
  <si>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</si>
  <si>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</si>
  <si>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</si>
  <si>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</si>
  <si>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</si>
  <si>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</si>
  <si>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</si>
  <si>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</si>
  <si>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</si>
  <si>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</si>
  <si>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</si>
  <si>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</si>
  <si>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</si>
  <si>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</si>
  <si>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</si>
  <si>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</si>
  <si>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</si>
  <si>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</si>
  <si>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</si>
  <si>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</si>
  <si>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</si>
  <si>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</si>
  <si>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</si>
  <si>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</si>
  <si>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</si>
  <si>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</si>
  <si>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</si>
  <si>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</si>
  <si>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</si>
  <si>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</si>
  <si>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</si>
  <si>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</si>
  <si>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</si>
  <si>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</si>
  <si>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</si>
  <si>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</si>
  <si>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</si>
  <si>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</si>
  <si>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</si>
  <si>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</si>
  <si>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</si>
  <si>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</si>
  <si>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</si>
  <si>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</si>
  <si>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</si>
  <si>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</si>
  <si>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</si>
  <si>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</si>
  <si>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</si>
  <si>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</si>
  <si>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</si>
  <si>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</si>
  <si>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</si>
  <si>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</si>
  <si>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</si>
  <si>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</si>
  <si>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</si>
  <si>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</si>
  <si>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</si>
  <si>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</si>
  <si>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</si>
  <si>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</si>
  <si>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</si>
  <si>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</si>
  <si>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</si>
  <si>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</si>
  <si>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</si>
  <si>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</si>
  <si>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</si>
  <si>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</si>
  <si>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</si>
  <si>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</si>
  <si>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</si>
  <si>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</si>
  <si>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</si>
  <si>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</si>
  <si>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</si>
  <si>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</si>
  <si>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</si>
  <si>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</si>
  <si>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</si>
  <si>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</si>
  <si>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</si>
  <si>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</si>
  <si>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</si>
  <si>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</si>
  <si>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</si>
  <si>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</si>
  <si>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</si>
  <si>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</si>
  <si>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</si>
  <si>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</si>
  <si>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</si>
  <si>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</si>
  <si>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</si>
  <si>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</si>
  <si>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</si>
  <si>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</si>
  <si>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</si>
  <si>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</si>
  <si>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</si>
  <si>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</si>
  <si>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</si>
  <si>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</si>
  <si>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</si>
  <si>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</si>
  <si>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</si>
  <si>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</si>
  <si>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</si>
  <si>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</si>
  <si>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</si>
  <si>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</si>
  <si>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</si>
  <si>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</si>
  <si>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</si>
  <si>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</si>
  <si>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</si>
  <si>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</si>
  <si>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</si>
  <si>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</si>
  <si>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</si>
  <si>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</si>
  <si>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</si>
  <si>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</si>
  <si>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</si>
  <si>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</si>
  <si>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</si>
  <si>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</si>
  <si>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</si>
  <si>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</si>
  <si>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</si>
  <si>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</si>
  <si>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</si>
  <si>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</si>
  <si>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</si>
  <si>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</si>
  <si>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</si>
  <si>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</si>
  <si>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</si>
  <si>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</si>
  <si>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</si>
  <si>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</si>
  <si>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</si>
  <si>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</si>
  <si>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</si>
  <si>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</si>
  <si>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</si>
  <si>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</si>
  <si>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</si>
  <si>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</si>
  <si>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</si>
  <si>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</si>
  <si>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</si>
  <si>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</si>
  <si>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</si>
  <si>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</si>
  <si>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</si>
  <si>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</si>
  <si>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</si>
  <si>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</si>
  <si>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</si>
  <si>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</si>
  <si>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</si>
  <si>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</si>
  <si>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</si>
  <si>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</si>
  <si>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</si>
  <si>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</si>
  <si>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</si>
  <si>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</si>
  <si>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</si>
  <si>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</si>
  <si>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</si>
  <si>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</si>
  <si>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</si>
  <si>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</si>
  <si>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</si>
  <si>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</si>
  <si>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</si>
  <si>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</si>
  <si>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</si>
  <si>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</si>
  <si>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</si>
  <si>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</si>
  <si>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</si>
  <si>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</si>
  <si>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</si>
  <si>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</si>
  <si>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</si>
  <si>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</si>
  <si>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</si>
  <si>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</si>
  <si>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</si>
  <si>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</si>
  <si>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</si>
  <si>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</si>
  <si>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</si>
  <si>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</si>
  <si>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</si>
  <si>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</si>
  <si>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</si>
  <si>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</si>
  <si>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</si>
  <si>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</si>
  <si>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</si>
  <si>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</si>
  <si>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</si>
  <si>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</si>
  <si>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</si>
  <si>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</si>
  <si>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</si>
  <si>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</si>
  <si>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</si>
  <si>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</si>
  <si>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</si>
  <si>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</si>
  <si>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</si>
  <si>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</si>
  <si>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</si>
  <si>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</si>
  <si>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</si>
  <si>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</si>
  <si>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</si>
  <si>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</si>
  <si>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</si>
  <si>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</si>
  <si>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</si>
  <si>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</si>
  <si>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</si>
  <si>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</si>
  <si>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</si>
  <si>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</si>
  <si>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</si>
  <si>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</si>
  <si>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</si>
  <si>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</si>
  <si>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</si>
  <si>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</si>
  <si>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</si>
  <si>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</si>
  <si>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</si>
  <si>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</si>
  <si>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</si>
  <si>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</si>
  <si>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</si>
  <si>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</si>
  <si>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</si>
  <si>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</si>
  <si>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</si>
  <si>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</si>
  <si>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</si>
  <si>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</si>
  <si>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</si>
  <si>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</si>
  <si>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</si>
  <si>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</si>
  <si>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</si>
  <si>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</si>
  <si>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</si>
  <si>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</si>
  <si>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</si>
  <si>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</si>
  <si>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</si>
  <si>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</si>
  <si>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</si>
  <si>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</si>
  <si>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</si>
  <si>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</si>
  <si>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</si>
  <si>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</si>
  <si>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</si>
  <si>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</si>
  <si>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</si>
  <si>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</si>
  <si>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</si>
  <si>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</si>
  <si>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</si>
  <si>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</si>
  <si>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</si>
  <si>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</si>
  <si>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</si>
  <si>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</si>
  <si>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</si>
  <si>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</si>
  <si>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</si>
  <si>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</si>
  <si>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</si>
  <si>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</si>
  <si>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</si>
  <si>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</si>
  <si>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</si>
  <si>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</si>
  <si>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</si>
  <si>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</si>
  <si>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</si>
  <si>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</si>
  <si>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</si>
  <si>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</si>
  <si>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</si>
  <si>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</si>
  <si>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</si>
  <si>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</si>
  <si>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</si>
  <si>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</si>
  <si>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</si>
  <si>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</si>
  <si>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</si>
  <si>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</si>
  <si>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</si>
  <si>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</si>
  <si>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</si>
  <si>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</si>
  <si>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</si>
  <si>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</si>
  <si>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</si>
  <si>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</si>
  <si>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</si>
  <si>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</si>
  <si>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</si>
  <si>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</si>
  <si>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</si>
  <si>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</si>
  <si>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</si>
  <si>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</si>
  <si>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</si>
  <si>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</si>
  <si>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</si>
  <si>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</si>
  <si>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</si>
  <si>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</si>
  <si>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</si>
  <si>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</si>
  <si>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</si>
  <si>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</si>
  <si>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</si>
  <si>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</si>
  <si>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</si>
  <si>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</si>
  <si>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</si>
  <si>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</si>
  <si>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</si>
  <si>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</si>
  <si>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</si>
  <si>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</si>
  <si>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</si>
  <si>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</si>
  <si>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</si>
  <si>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</si>
  <si>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</si>
  <si>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</si>
  <si>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</si>
  <si>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</si>
  <si>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</si>
  <si>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</si>
  <si>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</si>
  <si>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</si>
  <si>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</si>
  <si>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</si>
  <si>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</si>
  <si>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</si>
  <si>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</si>
  <si>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</si>
  <si>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</si>
  <si>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</si>
  <si>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</si>
  <si>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</si>
  <si>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</si>
  <si>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</si>
  <si>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</si>
  <si>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</si>
  <si>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</si>
  <si>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</si>
  <si>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</si>
  <si>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</si>
  <si>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</si>
  <si>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</si>
  <si>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</si>
  <si>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</si>
  <si>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</si>
  <si>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</si>
  <si>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</si>
  <si>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</si>
  <si>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</si>
  <si>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</si>
  <si>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</si>
  <si>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</si>
  <si>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</si>
  <si>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</si>
  <si>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</si>
  <si>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</si>
  <si>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</si>
  <si>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</si>
  <si>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</si>
  <si>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</si>
  <si>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</si>
  <si>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</si>
  <si>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</si>
  <si>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</si>
  <si>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</si>
  <si>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</si>
  <si>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</si>
  <si>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</si>
  <si>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</si>
  <si>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</si>
  <si>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</si>
  <si>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</si>
  <si>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</si>
  <si>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</si>
  <si>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</si>
  <si>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</si>
  <si>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</si>
  <si>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</si>
  <si>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</si>
  <si>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</si>
  <si>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</si>
  <si>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</si>
  <si>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</si>
  <si>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</si>
  <si>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</si>
  <si>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</si>
  <si>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</si>
  <si>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</si>
  <si>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</si>
  <si>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</si>
  <si>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</si>
  <si>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</si>
  <si>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</si>
  <si>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</si>
  <si>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</si>
  <si>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</si>
  <si>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</si>
  <si>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</si>
  <si>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</si>
  <si>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</si>
  <si>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</si>
  <si>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</si>
  <si>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</si>
  <si>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</si>
  <si>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</si>
  <si>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</si>
  <si>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</si>
  <si>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</si>
  <si>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</si>
  <si>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</si>
  <si>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</si>
  <si>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</si>
  <si>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</si>
  <si>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</si>
  <si>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</si>
  <si>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</si>
  <si>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</si>
  <si>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</si>
  <si>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</si>
  <si>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</si>
  <si>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</si>
  <si>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</si>
  <si>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</si>
  <si>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</si>
  <si>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</si>
  <si>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</si>
  <si>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</si>
  <si>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</si>
  <si>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</si>
  <si>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</si>
  <si>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</si>
  <si>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</si>
  <si>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</si>
  <si>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</si>
  <si>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</si>
  <si>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</si>
  <si>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</si>
  <si>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</si>
  <si>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</si>
  <si>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</si>
  <si>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</si>
  <si>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</si>
  <si>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</si>
  <si>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</si>
  <si>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</si>
  <si>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</si>
  <si>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</si>
  <si>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</si>
  <si>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</si>
  <si>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</si>
  <si>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</si>
  <si>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</si>
  <si>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</si>
  <si>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</si>
  <si>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</si>
  <si>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</si>
  <si>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</si>
  <si>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</si>
  <si>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</si>
  <si>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</si>
  <si>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</si>
  <si>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</si>
  <si>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</si>
  <si>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</si>
  <si>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</si>
  <si>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</si>
  <si>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</si>
  <si>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</si>
  <si>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</si>
  <si>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</si>
  <si>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</si>
  <si>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</si>
  <si>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</si>
  <si>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</si>
  <si>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</si>
  <si>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</si>
  <si>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</si>
  <si>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</si>
  <si>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</si>
  <si>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</si>
  <si>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</si>
  <si>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</si>
  <si>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</si>
  <si>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</si>
  <si>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</si>
  <si>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</si>
  <si>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</si>
  <si>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</si>
  <si>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</si>
  <si>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</si>
  <si>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</si>
  <si>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</si>
  <si>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</si>
  <si>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</si>
  <si>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</si>
  <si>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</si>
  <si>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</si>
  <si>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</si>
  <si>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</si>
  <si>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</si>
  <si>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</si>
  <si>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</si>
  <si>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</si>
  <si>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</si>
  <si>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</si>
  <si>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</si>
  <si>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</si>
  <si>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</si>
  <si>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</si>
  <si>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</si>
  <si>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</si>
  <si>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</si>
  <si>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</si>
  <si>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</si>
  <si>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</si>
  <si>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</si>
  <si>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</si>
  <si>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</si>
  <si>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</si>
  <si>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</si>
  <si>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</si>
  <si>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</si>
  <si>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</si>
  <si>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</si>
  <si>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</si>
  <si>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</si>
  <si>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</si>
  <si>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</si>
  <si>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</si>
  <si>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</si>
  <si>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</si>
  <si>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</si>
  <si>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</si>
  <si>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</si>
  <si>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</si>
  <si>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</si>
  <si>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</si>
  <si>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</si>
  <si>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</si>
  <si>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</si>
  <si>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</si>
  <si>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</si>
  <si>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</si>
  <si>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</si>
  <si>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</si>
  <si>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</si>
  <si>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</si>
  <si>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</si>
  <si>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</si>
  <si>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</si>
  <si>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</si>
  <si>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</si>
  <si>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</si>
  <si>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</si>
  <si>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</si>
  <si>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</si>
  <si>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</si>
  <si>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</si>
  <si>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</si>
  <si>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</si>
  <si>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</si>
  <si>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</si>
  <si>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</si>
  <si>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</si>
  <si>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</si>
  <si>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</si>
  <si>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</si>
  <si>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</si>
  <si>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</si>
  <si>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</si>
  <si>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</si>
  <si>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</si>
  <si>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</si>
  <si>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</si>
  <si>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</si>
  <si>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</si>
  <si>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</si>
  <si>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</si>
  <si>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</si>
  <si>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</si>
  <si>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</si>
  <si>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</si>
  <si>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</si>
  <si>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</si>
  <si>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</si>
  <si>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</si>
  <si>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</si>
  <si>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</si>
  <si>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</si>
  <si>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</si>
  <si>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</si>
  <si>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</si>
  <si>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</si>
  <si>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</si>
  <si>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</si>
  <si>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</si>
  <si>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</si>
  <si>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</si>
  <si>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</si>
  <si>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</si>
  <si>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</si>
  <si>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</si>
  <si>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</si>
  <si>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</si>
  <si>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</si>
  <si>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</si>
  <si>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</si>
  <si>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</si>
  <si>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</si>
  <si>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</si>
  <si>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</si>
  <si>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</si>
  <si>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</si>
  <si>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</si>
  <si>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</si>
  <si>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</si>
  <si>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</si>
  <si>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</si>
  <si>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</si>
  <si>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</si>
  <si>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</si>
  <si>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</si>
  <si>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</si>
  <si>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</si>
  <si>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</si>
  <si>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</si>
  <si>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</si>
  <si>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</si>
  <si>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</si>
  <si>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</si>
  <si>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</si>
  <si>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</si>
  <si>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</si>
  <si>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</si>
  <si>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</si>
  <si>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</si>
  <si>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</si>
  <si>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</si>
  <si>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</si>
  <si>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</si>
  <si>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</si>
  <si>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</si>
  <si>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</si>
  <si>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</si>
  <si>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</si>
  <si>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</si>
  <si>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</si>
  <si>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</si>
  <si>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</si>
  <si>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</si>
  <si>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</si>
  <si>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</si>
  <si>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</si>
  <si>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</si>
  <si>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</si>
  <si>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</si>
  <si>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</si>
  <si>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</si>
  <si>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</si>
  <si>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</si>
  <si>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</si>
  <si>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</si>
  <si>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</si>
  <si>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</si>
  <si>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</si>
  <si>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</si>
  <si>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</si>
  <si>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</si>
  <si>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</si>
  <si>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</si>
  <si>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</si>
  <si>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</si>
  <si>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</si>
  <si>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</si>
  <si>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</si>
  <si>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</si>
  <si>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</si>
  <si>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</si>
  <si>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</si>
  <si>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</si>
  <si>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</si>
  <si>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</si>
  <si>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</si>
  <si>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</si>
  <si>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</si>
  <si>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</si>
  <si>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</si>
  <si>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</si>
  <si>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</si>
  <si>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</si>
  <si>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</si>
  <si>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</si>
  <si>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</si>
  <si>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</si>
  <si>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</si>
  <si>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</si>
  <si>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</si>
  <si>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</si>
  <si>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</si>
  <si>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</si>
  <si>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</si>
  <si>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</si>
  <si>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</si>
  <si>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</si>
  <si>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</si>
  <si>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</si>
  <si>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</si>
  <si>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</si>
  <si>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</si>
  <si>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</si>
  <si>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</si>
  <si>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</si>
  <si>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</si>
  <si>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</si>
  <si>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</si>
  <si>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</si>
  <si>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</si>
  <si>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</si>
  <si>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</si>
  <si>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</si>
  <si>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</si>
  <si>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</si>
  <si>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</si>
  <si>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</si>
  <si>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</si>
  <si>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</si>
  <si>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</si>
  <si>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</si>
  <si>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</si>
  <si>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</si>
  <si>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</si>
  <si>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</si>
  <si>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</si>
  <si>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</si>
  <si>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</si>
  <si>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</si>
  <si>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</si>
  <si>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</si>
  <si>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</si>
  <si>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</si>
  <si>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</si>
  <si>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</si>
  <si>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</si>
  <si>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</si>
  <si>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</si>
  <si>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</si>
  <si>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</si>
  <si>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</si>
  <si>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</si>
  <si>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</si>
  <si>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</si>
  <si>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</si>
  <si>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</si>
  <si>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</si>
  <si>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</si>
  <si>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</si>
  <si>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</si>
  <si>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</si>
  <si>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</si>
  <si>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</si>
  <si>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</si>
  <si>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</si>
  <si>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</si>
  <si>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</si>
  <si>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</si>
  <si>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</si>
  <si>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</si>
  <si>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</si>
  <si>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</si>
  <si>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</si>
  <si>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</si>
  <si>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</si>
  <si>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</si>
  <si>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</si>
  <si>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</si>
  <si>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</si>
  <si>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</si>
  <si>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</si>
  <si>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</si>
  <si>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</si>
  <si>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</si>
  <si>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</si>
  <si>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</si>
  <si>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</si>
  <si>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</si>
  <si>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</si>
  <si>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</si>
  <si>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</si>
  <si>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</si>
  <si>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</si>
  <si>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</si>
  <si>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</si>
  <si>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</si>
  <si>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</si>
  <si>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</si>
  <si>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</si>
  <si>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</si>
  <si>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</si>
  <si>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</si>
  <si>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</si>
  <si>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</si>
  <si>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</si>
  <si>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</si>
  <si>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</si>
  <si>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</si>
  <si>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</si>
  <si>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</si>
  <si>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</si>
  <si>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</si>
  <si>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</si>
  <si>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</si>
  <si>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</si>
  <si>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</si>
  <si>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</si>
  <si>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</si>
  <si>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</si>
  <si>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</si>
  <si>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</si>
  <si>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</si>
  <si>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</si>
  <si>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</si>
  <si>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</si>
  <si>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</si>
  <si>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</si>
  <si>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</si>
  <si>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</si>
  <si>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</si>
  <si>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</si>
  <si>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</si>
  <si>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</si>
  <si>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</si>
  <si>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</si>
  <si>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</si>
  <si>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</si>
  <si>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</si>
  <si>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</si>
  <si>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</si>
  <si>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</si>
  <si>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</si>
  <si>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</si>
  <si>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</si>
  <si>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</si>
  <si>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</si>
  <si>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</si>
  <si>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</si>
  <si>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</si>
  <si>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</si>
  <si>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</si>
  <si>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</si>
  <si>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</si>
  <si>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</si>
  <si>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</si>
  <si>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</si>
  <si>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</si>
  <si>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</si>
  <si>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</si>
  <si>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</si>
  <si>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</si>
  <si>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</si>
  <si>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</si>
  <si>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</si>
  <si>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</si>
  <si>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</si>
  <si>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</si>
  <si>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</si>
  <si>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</si>
  <si>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</si>
  <si>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</si>
  <si>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</si>
  <si>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</si>
  <si>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</si>
  <si>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</si>
  <si>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</si>
  <si>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</si>
  <si>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</si>
  <si>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</si>
  <si>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</si>
  <si>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</si>
  <si>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</si>
  <si>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</si>
  <si>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</si>
  <si>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</si>
  <si>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</si>
  <si>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</si>
  <si>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</si>
  <si>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</si>
  <si>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</si>
  <si>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</si>
  <si>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</si>
  <si>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</si>
  <si>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</si>
  <si>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</si>
  <si>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</si>
  <si>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</si>
  <si>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</si>
  <si>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</si>
  <si>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</si>
  <si>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</si>
  <si>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</si>
  <si>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</si>
  <si>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</si>
  <si>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</si>
  <si>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</si>
  <si>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</si>
  <si>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</si>
  <si>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</si>
  <si>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</si>
  <si>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</si>
  <si>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</si>
  <si>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</si>
  <si>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</si>
  <si>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</si>
  <si>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</si>
  <si>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</si>
  <si>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</si>
  <si>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</si>
  <si>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</si>
  <si>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</si>
  <si>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</si>
  <si>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</si>
  <si>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</si>
  <si>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</si>
  <si>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</si>
  <si>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</si>
  <si>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</si>
  <si>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</si>
  <si>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</si>
  <si>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</si>
  <si>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</si>
  <si>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</si>
  <si>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</si>
  <si>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</si>
  <si>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</si>
  <si>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</si>
  <si>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</si>
  <si>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</si>
  <si>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</si>
  <si>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</si>
  <si>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</si>
  <si>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</si>
  <si>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</si>
  <si>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</si>
  <si>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</si>
  <si>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</si>
  <si>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</si>
  <si>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</si>
  <si>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</si>
  <si>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</si>
  <si>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</si>
  <si>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</si>
  <si>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</si>
  <si>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</si>
  <si>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</si>
  <si>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</si>
  <si>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</si>
  <si>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</si>
  <si>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</si>
  <si>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</si>
  <si>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</si>
  <si>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</si>
  <si>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</si>
  <si>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</si>
  <si>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</si>
  <si>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</si>
  <si>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</si>
  <si>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</si>
  <si>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</si>
  <si>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</si>
  <si>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</si>
  <si>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</si>
  <si>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</si>
  <si>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</si>
  <si>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</si>
  <si>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</si>
  <si>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</si>
  <si>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</si>
  <si>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</si>
  <si>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</si>
  <si>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</si>
  <si>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</si>
  <si>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</si>
  <si>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</si>
  <si>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</si>
  <si>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</si>
  <si>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</si>
  <si>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</si>
  <si>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</si>
  <si>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</si>
  <si>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</si>
  <si>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</si>
  <si>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</si>
  <si>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</si>
  <si>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</si>
  <si>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</si>
  <si>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</si>
  <si>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</si>
  <si>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</si>
  <si>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</si>
  <si>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</si>
  <si>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</si>
  <si>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</si>
  <si>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</si>
  <si>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</si>
  <si>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</si>
  <si>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</si>
  <si>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</si>
  <si>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</si>
  <si>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</si>
  <si>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</si>
  <si>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</si>
  <si>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</si>
  <si>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</si>
  <si>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</si>
  <si>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</si>
  <si>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</si>
  <si>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</si>
  <si>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</si>
  <si>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</si>
  <si>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</si>
  <si>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</si>
  <si>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</si>
  <si>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</si>
  <si>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</si>
  <si>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</si>
  <si>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</si>
  <si>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</si>
  <si>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</si>
  <si>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</si>
  <si>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</si>
  <si>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</si>
  <si>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</si>
  <si>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</si>
  <si>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</si>
  <si>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</si>
  <si>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</si>
  <si>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</si>
  <si>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</si>
  <si>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</si>
  <si>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</si>
  <si>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</si>
  <si>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</si>
  <si>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</si>
  <si>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</si>
  <si>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</si>
  <si>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</si>
  <si>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</si>
  <si>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</si>
  <si>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</si>
  <si>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</si>
  <si>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</si>
  <si>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</si>
  <si>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</si>
  <si>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</si>
  <si>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</si>
  <si>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</si>
  <si>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</si>
  <si>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</si>
  <si>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</si>
  <si>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</si>
  <si>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</si>
  <si>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</si>
  <si>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</si>
  <si>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</si>
  <si>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</si>
  <si>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</si>
  <si>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</si>
  <si>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</si>
  <si>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</si>
  <si>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</si>
  <si>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</si>
  <si>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</si>
  <si>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</si>
  <si>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</si>
  <si>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</si>
  <si>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</si>
  <si>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</si>
  <si>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</si>
  <si>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</si>
  <si>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</si>
  <si>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</si>
  <si>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</si>
  <si>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</si>
  <si>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</si>
  <si>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</si>
  <si>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</si>
  <si>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</si>
  <si>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</si>
  <si>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</si>
  <si>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</si>
  <si>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</si>
  <si>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</si>
  <si>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</si>
  <si>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</si>
  <si>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</si>
  <si>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</si>
  <si>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</si>
  <si>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</si>
  <si>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</si>
  <si>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</si>
  <si>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</si>
  <si>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</si>
  <si>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</si>
  <si>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</si>
  <si>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</si>
  <si>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</si>
  <si>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</si>
  <si>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</si>
  <si>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</si>
  <si>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</si>
  <si>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</si>
  <si>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</si>
  <si>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</si>
  <si>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</si>
  <si>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</si>
  <si>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</si>
  <si>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</si>
  <si>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</si>
  <si>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</si>
  <si>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</si>
  <si>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</si>
  <si>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</si>
  <si>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</si>
  <si>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</si>
  <si>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</si>
  <si>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</si>
  <si>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</si>
  <si>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</si>
  <si>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</si>
  <si>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</si>
  <si>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</si>
  <si>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</si>
  <si>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</si>
  <si>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</si>
  <si>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</si>
  <si>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</si>
  <si>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</si>
  <si>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</si>
  <si>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</si>
  <si>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</si>
  <si>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</si>
  <si>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</si>
  <si>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</si>
  <si>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</si>
  <si>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</si>
  <si>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</si>
  <si>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</si>
  <si>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</si>
  <si>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</si>
  <si>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</si>
  <si>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</si>
  <si>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</si>
  <si>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</si>
  <si>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</si>
  <si>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</si>
  <si>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</si>
  <si>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</si>
  <si>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</si>
  <si>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</si>
  <si>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</si>
  <si>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</si>
  <si>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</si>
  <si>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</si>
  <si>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</si>
  <si>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</si>
  <si>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</si>
  <si>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</si>
  <si>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</si>
  <si>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</si>
  <si>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</si>
  <si>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</si>
  <si>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</si>
  <si>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</si>
  <si>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</si>
  <si>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</si>
  <si>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</si>
  <si>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</si>
  <si>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</si>
  <si>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</si>
  <si>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</si>
  <si>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</si>
  <si>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</si>
  <si>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</si>
  <si>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</si>
  <si>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</si>
  <si>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</si>
  <si>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</si>
  <si>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</si>
  <si>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</si>
  <si>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</si>
  <si>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</si>
  <si>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</si>
  <si>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</si>
  <si>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</si>
  <si>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</si>
  <si>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</si>
  <si>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</si>
  <si>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</si>
  <si>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</si>
  <si>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</si>
  <si>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</si>
  <si>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</si>
  <si>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</si>
  <si>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</si>
  <si>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</si>
  <si>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</si>
  <si>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</si>
  <si>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</si>
  <si>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</si>
  <si>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</si>
  <si>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</si>
  <si>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</si>
  <si>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</si>
  <si>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</si>
  <si>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</si>
  <si>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</si>
  <si>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</si>
  <si>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</si>
  <si>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</si>
  <si>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</si>
  <si>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</si>
  <si>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</si>
  <si>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</si>
  <si>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</si>
  <si>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</si>
  <si>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</si>
  <si>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</si>
  <si>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</si>
  <si>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</si>
  <si>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</si>
  <si>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</si>
  <si>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</si>
  <si>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</si>
  <si>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</si>
  <si>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</si>
  <si>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</si>
  <si>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</si>
  <si>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</si>
  <si>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</si>
  <si>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</si>
  <si>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</si>
  <si>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</si>
  <si>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</si>
  <si>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</si>
  <si>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</si>
  <si>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</si>
  <si>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</si>
  <si>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</si>
  <si>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</si>
  <si>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</si>
  <si>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</si>
  <si>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</si>
  <si>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</si>
  <si>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</si>
  <si>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</si>
  <si>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</si>
  <si>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</si>
  <si>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</si>
  <si>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</si>
  <si>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</si>
  <si>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</si>
  <si>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</si>
  <si>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</si>
  <si>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</si>
  <si>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</si>
  <si>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</si>
  <si>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</si>
  <si>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</si>
  <si>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</si>
  <si>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</si>
  <si>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</si>
  <si>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</si>
  <si>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</si>
  <si>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</si>
  <si>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</si>
  <si>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</si>
  <si>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</si>
  <si>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</si>
  <si>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</si>
  <si>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</si>
  <si>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</si>
  <si>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</si>
  <si>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</si>
  <si>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</si>
  <si>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</si>
  <si>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</si>
  <si>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</si>
  <si>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</si>
  <si>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</si>
  <si>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</si>
  <si>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</si>
  <si>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</si>
  <si>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</si>
  <si>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</si>
  <si>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</si>
  <si>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</si>
  <si>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</si>
  <si>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</si>
  <si>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</si>
  <si>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</si>
  <si>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</si>
  <si>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</si>
  <si>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</si>
  <si>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</si>
  <si>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</si>
  <si>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</si>
  <si>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</si>
  <si>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</si>
  <si>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</si>
  <si>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</si>
  <si>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</si>
  <si>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</si>
  <si>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</si>
  <si>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</si>
  <si>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</si>
  <si>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</si>
  <si>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</si>
  <si>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</si>
  <si>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</si>
  <si>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</si>
  <si>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</si>
  <si>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</si>
  <si>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</si>
  <si>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</si>
  <si>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</si>
  <si>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</si>
  <si>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</si>
  <si>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</si>
  <si>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</si>
  <si>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</si>
  <si>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</si>
  <si>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</si>
  <si>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</si>
  <si>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</si>
  <si>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</si>
  <si>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</si>
  <si>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</si>
  <si>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</si>
  <si>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</si>
  <si>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</si>
  <si>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</si>
  <si>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</si>
  <si>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</si>
  <si>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</si>
  <si>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</si>
  <si>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</si>
  <si>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</si>
  <si>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</si>
  <si>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</si>
  <si>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</si>
  <si>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</si>
  <si>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</si>
  <si>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</si>
  <si>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</si>
  <si>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</si>
  <si>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</si>
  <si>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</si>
  <si>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</si>
  <si>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</si>
  <si>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</si>
  <si>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</si>
  <si>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</si>
  <si>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</si>
  <si>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</si>
  <si>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</si>
  <si>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</si>
  <si>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</si>
  <si>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</si>
  <si>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</si>
  <si>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</si>
  <si>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</si>
  <si>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</si>
  <si>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</si>
  <si>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</si>
  <si>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</si>
  <si>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</si>
  <si>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</si>
  <si>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</si>
  <si>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</si>
  <si>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</si>
  <si>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</si>
  <si>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</si>
  <si>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</si>
  <si>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</si>
  <si>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</si>
  <si>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</si>
  <si>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</si>
  <si>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</si>
  <si>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</si>
  <si>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</si>
  <si>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</si>
  <si>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</si>
  <si>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</si>
  <si>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</si>
  <si>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</si>
  <si>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</si>
  <si>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</si>
  <si>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</si>
  <si>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</si>
  <si>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</si>
  <si>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</si>
  <si>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</si>
  <si>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</si>
  <si>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</si>
  <si>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</si>
  <si>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</si>
  <si>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</si>
  <si>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</si>
  <si>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</si>
  <si>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</si>
  <si>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</si>
  <si>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</si>
  <si>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</si>
  <si>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</si>
  <si>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</si>
  <si>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</si>
  <si>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</si>
  <si>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</si>
  <si>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</si>
  <si>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</si>
  <si>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</si>
  <si>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</si>
  <si>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</si>
  <si>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</si>
  <si>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</si>
  <si>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</si>
  <si>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</si>
  <si>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</si>
  <si>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</si>
  <si>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</si>
  <si>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</si>
  <si>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</si>
  <si>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</si>
  <si>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</si>
  <si>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</si>
  <si>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</si>
  <si>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</si>
  <si>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</si>
  <si>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</si>
  <si>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</si>
  <si>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</si>
  <si>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</si>
  <si>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</si>
  <si>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</si>
  <si>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</si>
  <si>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</si>
  <si>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</si>
  <si>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</si>
  <si>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</si>
  <si>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</si>
  <si>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</si>
  <si>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</si>
  <si>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</si>
  <si>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</si>
  <si>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</si>
  <si>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</si>
  <si>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</si>
  <si>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</si>
  <si>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</si>
  <si>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</si>
  <si>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</si>
  <si>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</si>
  <si>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</si>
  <si>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</si>
  <si>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</si>
  <si>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</si>
  <si>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</si>
  <si>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</si>
  <si>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</si>
  <si>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</si>
  <si>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</si>
  <si>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</si>
  <si>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</si>
  <si>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</si>
  <si>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</si>
  <si>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</si>
  <si>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</si>
  <si>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</si>
  <si>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</si>
  <si>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</si>
  <si>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</si>
  <si>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</si>
  <si>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</si>
  <si>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</si>
  <si>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</si>
  <si>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</si>
  <si>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</si>
  <si>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</si>
  <si>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</si>
  <si>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</si>
  <si>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</si>
  <si>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</si>
  <si>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</si>
  <si>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</si>
  <si>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</si>
  <si>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</si>
  <si>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</si>
  <si>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</si>
  <si>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</si>
  <si>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</si>
  <si>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</si>
  <si>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</si>
  <si>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</si>
  <si>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</si>
  <si>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</si>
  <si>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</si>
  <si>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</si>
  <si>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</si>
  <si>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</si>
  <si>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</si>
  <si>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</si>
  <si>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</si>
  <si>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</si>
  <si>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</si>
  <si>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</si>
  <si>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</si>
  <si>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</si>
  <si>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</si>
  <si>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</si>
  <si>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</si>
  <si>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</si>
  <si>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</si>
  <si>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</si>
  <si>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</si>
  <si>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</si>
  <si>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</si>
  <si>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</si>
  <si>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</si>
  <si>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</si>
  <si>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</si>
  <si>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</si>
  <si>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</si>
  <si>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</si>
  <si>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</si>
  <si>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</si>
  <si>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</si>
  <si>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</si>
  <si>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</si>
  <si>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</si>
  <si>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</si>
  <si>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</si>
  <si>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</si>
  <si>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</si>
  <si>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</si>
  <si>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</si>
  <si>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</si>
  <si>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</si>
  <si>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</si>
  <si>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</si>
  <si>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</si>
  <si>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</si>
  <si>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</si>
  <si>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</si>
  <si>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</si>
  <si>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</si>
  <si>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</si>
  <si>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</si>
  <si>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</si>
  <si>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</si>
  <si>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</si>
  <si>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</si>
  <si>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</si>
  <si>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</si>
  <si>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</si>
  <si>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</si>
  <si>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</si>
  <si>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</si>
  <si>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</si>
  <si>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</si>
  <si>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</si>
  <si>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</si>
  <si>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</si>
  <si>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</si>
  <si>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</si>
  <si>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</si>
  <si>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</si>
  <si>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</si>
  <si>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</si>
  <si>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</si>
  <si>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</si>
  <si>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</si>
  <si>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</si>
  <si>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</si>
  <si>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</si>
  <si>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</si>
  <si>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</si>
  <si>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</si>
  <si>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</si>
  <si>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</si>
  <si>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</si>
  <si>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</si>
  <si>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</si>
  <si>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</si>
  <si>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</si>
  <si>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</si>
  <si>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</si>
  <si>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</si>
  <si>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</si>
  <si>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</si>
  <si>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</si>
  <si>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</si>
  <si>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</si>
  <si>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</si>
  <si>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</si>
  <si>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</si>
  <si>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</si>
  <si>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</si>
  <si>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</si>
  <si>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</si>
  <si>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</si>
  <si>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</si>
  <si>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</si>
  <si>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</si>
  <si>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</si>
  <si>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</si>
  <si>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</si>
  <si>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</si>
  <si>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</si>
  <si>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</si>
  <si>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</si>
  <si>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</si>
  <si>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</si>
  <si>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</si>
  <si>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</si>
  <si>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</si>
  <si>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</si>
  <si>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</si>
  <si>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</si>
  <si>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</si>
  <si>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</si>
  <si>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</si>
  <si>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</si>
  <si>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</si>
  <si>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</si>
  <si>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</si>
  <si>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</si>
  <si>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</si>
  <si>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</si>
  <si>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</si>
  <si>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</si>
  <si>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</si>
  <si>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</si>
  <si>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</si>
  <si>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</si>
  <si>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</si>
  <si>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</si>
  <si>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</si>
  <si>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</si>
  <si>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</si>
  <si>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</si>
  <si>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</si>
  <si>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</si>
  <si>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</si>
  <si>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</si>
  <si>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</si>
  <si>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</si>
  <si>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</si>
  <si>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</si>
  <si>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</si>
  <si>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</si>
  <si>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</si>
  <si>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</si>
  <si>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</si>
  <si>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</si>
  <si>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</si>
  <si>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</si>
  <si>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</si>
  <si>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</si>
  <si>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</si>
  <si>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</si>
  <si>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</si>
  <si>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</si>
  <si>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</si>
  <si>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</si>
  <si>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</si>
  <si>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</si>
  <si>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</si>
  <si>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</si>
  <si>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</si>
  <si>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</si>
  <si>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</si>
  <si>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</si>
  <si>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</si>
  <si>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</si>
  <si>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</si>
  <si>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</si>
  <si>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</si>
  <si>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</si>
  <si>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</si>
  <si>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</si>
  <si>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</si>
  <si>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</si>
  <si>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</si>
  <si>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</si>
  <si>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</si>
  <si>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</si>
  <si>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</si>
  <si>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</si>
  <si>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</si>
  <si>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</si>
  <si>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</si>
  <si>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</si>
  <si>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</si>
  <si>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</si>
  <si>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</si>
  <si>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</si>
  <si>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</si>
  <si>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</si>
  <si>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</si>
  <si>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</si>
  <si>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</si>
  <si>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</si>
  <si>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</si>
  <si>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</si>
  <si>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</si>
  <si>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</si>
  <si>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</si>
  <si>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</si>
  <si>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</si>
  <si>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</si>
  <si>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</si>
  <si>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</si>
  <si>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</si>
  <si>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</si>
  <si>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</si>
  <si>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</si>
  <si>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</si>
  <si>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</si>
  <si>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</si>
  <si>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</si>
  <si>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</si>
  <si>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</si>
  <si>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</si>
  <si>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</si>
  <si>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</si>
  <si>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</si>
  <si>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</si>
  <si>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</si>
  <si>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</si>
  <si>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</si>
  <si>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</si>
  <si>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</si>
  <si>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</si>
  <si>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</si>
  <si>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</si>
  <si>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</si>
  <si>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</si>
  <si>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</si>
  <si>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</si>
  <si>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</si>
  <si>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</si>
  <si>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</si>
  <si>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</si>
  <si>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</si>
  <si>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</si>
  <si>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</si>
  <si>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</si>
  <si>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</si>
  <si>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</si>
  <si>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</si>
  <si>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</si>
  <si>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</si>
  <si>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</si>
  <si>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</si>
  <si>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</si>
  <si>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</si>
  <si>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</si>
  <si>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</si>
  <si>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</si>
  <si>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</si>
  <si>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</si>
  <si>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</si>
  <si>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</si>
  <si>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</si>
  <si>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</si>
  <si>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</si>
  <si>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</si>
  <si>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</si>
  <si>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</si>
  <si>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</si>
  <si>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</si>
  <si>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</si>
  <si>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</si>
  <si>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</si>
  <si>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</si>
  <si>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</si>
  <si>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</si>
  <si>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</si>
  <si>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</si>
  <si>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</si>
  <si>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</si>
  <si>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</si>
  <si>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</si>
  <si>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</si>
  <si>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</si>
  <si>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</si>
  <si>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</si>
  <si>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</si>
  <si>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</si>
  <si>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</si>
  <si>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</si>
  <si>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</si>
  <si>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</si>
  <si>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</si>
  <si>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</si>
  <si>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</si>
  <si>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</si>
  <si>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</si>
  <si>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</si>
  <si>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</si>
  <si>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</si>
  <si>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</si>
  <si>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</si>
  <si>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</si>
  <si>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</si>
  <si>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</si>
  <si>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</si>
  <si>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</si>
  <si>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</si>
  <si>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</si>
  <si>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</si>
  <si>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</si>
  <si>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</si>
  <si>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</si>
  <si>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</si>
  <si>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</si>
  <si>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</si>
  <si>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</si>
  <si>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</si>
  <si>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</si>
  <si>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</si>
  <si>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</si>
  <si>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</si>
  <si>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</si>
  <si>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</si>
  <si>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</si>
  <si>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</si>
  <si>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</si>
  <si>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</si>
  <si>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</si>
  <si>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</si>
  <si>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</si>
  <si>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</si>
  <si>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</si>
  <si>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</si>
  <si>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</si>
  <si>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</si>
  <si>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</si>
  <si>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</si>
  <si>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</si>
  <si>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</si>
  <si>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</si>
  <si>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</si>
  <si>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</si>
  <si>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</si>
  <si>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</si>
  <si>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</si>
  <si>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</si>
  <si>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</si>
  <si>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</si>
  <si>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</si>
  <si>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</si>
  <si>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</si>
  <si>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</si>
  <si>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</si>
  <si>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</si>
  <si>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</si>
  <si>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</si>
  <si>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</si>
  <si>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</si>
  <si>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</si>
  <si>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</si>
  <si>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</si>
  <si>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</si>
  <si>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</si>
  <si>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</si>
  <si>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</si>
  <si>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</si>
  <si>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</si>
  <si>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</si>
  <si>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</si>
  <si>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</si>
  <si>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</si>
  <si>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</si>
  <si>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</si>
  <si>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</si>
  <si>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</si>
  <si>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</si>
  <si>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</si>
  <si>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</si>
  <si>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</si>
  <si>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</si>
  <si>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</si>
  <si>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</si>
  <si>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</si>
  <si>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</si>
  <si>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</si>
  <si>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</si>
  <si>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</si>
  <si>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</si>
  <si>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</si>
  <si>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</si>
  <si>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</si>
  <si>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</si>
  <si>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</si>
  <si>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</si>
  <si>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</si>
  <si>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</si>
  <si>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</si>
  <si>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</si>
  <si>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</si>
  <si>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</si>
  <si>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</si>
  <si>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</si>
  <si>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</si>
  <si>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</si>
  <si>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</si>
  <si>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</si>
  <si>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</si>
  <si>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</si>
  <si>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</si>
  <si>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</si>
  <si>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</si>
  <si>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</si>
  <si>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</si>
  <si>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</si>
  <si>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</si>
  <si>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</si>
  <si>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</si>
  <si>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</si>
  <si>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</si>
  <si>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</si>
  <si>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</si>
  <si>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</si>
  <si>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</si>
  <si>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</si>
  <si>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</si>
  <si>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</si>
  <si>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</si>
  <si>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</si>
  <si>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</si>
  <si>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</si>
  <si>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</si>
  <si>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</si>
  <si>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</si>
  <si>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</si>
  <si>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</si>
  <si>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</si>
  <si>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</si>
  <si>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</si>
  <si>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</si>
  <si>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</si>
  <si>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</si>
  <si>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</si>
  <si>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</si>
  <si>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</si>
  <si>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</si>
  <si>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</si>
  <si>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</si>
  <si>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</si>
  <si>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</si>
  <si>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</si>
  <si>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</si>
  <si>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</si>
  <si>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</si>
  <si>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</si>
  <si>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</si>
  <si>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</si>
  <si>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</si>
  <si>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</si>
  <si>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</si>
  <si>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</si>
  <si>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</si>
  <si>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</si>
  <si>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</si>
  <si>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</si>
  <si>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</si>
  <si>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</si>
  <si>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</si>
  <si>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</si>
  <si>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</si>
  <si>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</si>
  <si>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</si>
  <si>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</si>
  <si>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</si>
  <si>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</si>
  <si>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</si>
  <si>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</si>
  <si>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</si>
  <si>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</si>
  <si>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</si>
  <si>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</si>
  <si>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</si>
  <si>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</si>
  <si>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</si>
  <si>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</si>
  <si>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</si>
  <si>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</si>
  <si>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</si>
  <si>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</si>
  <si>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</si>
  <si>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</si>
  <si>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</si>
  <si>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</si>
  <si>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</si>
  <si>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</si>
  <si>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</si>
  <si>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</si>
  <si>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</si>
  <si>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</si>
  <si>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</si>
  <si>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</si>
  <si>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</si>
  <si>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</si>
  <si>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</si>
  <si>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</si>
  <si>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</si>
  <si>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</si>
  <si>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</si>
  <si>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</si>
  <si>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</si>
  <si>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</si>
  <si>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</si>
  <si>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</si>
  <si>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</si>
  <si>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</si>
  <si>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</si>
  <si>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</si>
  <si>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</si>
  <si>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</si>
  <si>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</si>
  <si>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</si>
  <si>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</si>
  <si>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</si>
  <si>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</si>
  <si>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</si>
  <si>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</si>
  <si>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</si>
  <si>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</si>
  <si>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</si>
  <si>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</si>
  <si>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</si>
  <si>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</si>
  <si>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</si>
  <si>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</si>
  <si>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</si>
  <si>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</si>
  <si>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</si>
  <si>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</si>
  <si>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</si>
  <si>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</si>
  <si>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</si>
  <si>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</si>
  <si>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</si>
  <si>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</si>
  <si>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</si>
  <si>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</si>
  <si>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</si>
  <si>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</si>
  <si>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</si>
  <si>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</si>
  <si>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</si>
  <si>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</si>
  <si>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</si>
  <si>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</si>
  <si>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</si>
  <si>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</si>
  <si>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</si>
  <si>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</si>
  <si>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</si>
  <si>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</si>
  <si>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</si>
  <si>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</si>
  <si>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</si>
  <si>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</si>
  <si>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</si>
  <si>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</si>
  <si>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</si>
  <si>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</si>
  <si>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</si>
  <si>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</si>
  <si>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</si>
  <si>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</si>
  <si>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</si>
  <si>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</si>
  <si>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</si>
  <si>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</si>
  <si>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</si>
  <si>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</si>
  <si>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</si>
  <si>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</si>
  <si>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</si>
  <si>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</si>
  <si>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</si>
  <si>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</si>
  <si>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</si>
  <si>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</si>
  <si>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</si>
  <si>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</si>
  <si>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</si>
  <si>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</si>
  <si>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</si>
  <si>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</si>
  <si>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</si>
  <si>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</si>
  <si>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</si>
  <si>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</si>
  <si>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</si>
  <si>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</si>
  <si>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</si>
  <si>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</si>
  <si>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</si>
  <si>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</si>
  <si>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</si>
  <si>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</si>
  <si>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</si>
  <si>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</si>
  <si>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</si>
  <si>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</si>
  <si>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</si>
  <si>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</si>
  <si>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</si>
  <si>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</si>
  <si>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</si>
  <si>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</si>
  <si>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</si>
  <si>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</si>
  <si>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</si>
  <si>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</si>
  <si>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</si>
  <si>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</si>
  <si>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</si>
  <si>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</si>
  <si>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</si>
  <si>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</si>
  <si>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</si>
  <si>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</si>
  <si>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</si>
  <si>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</si>
  <si>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</si>
  <si>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</si>
  <si>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</si>
  <si>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</si>
  <si>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</si>
  <si>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</si>
  <si>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</si>
  <si>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</si>
  <si>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</si>
  <si>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</si>
  <si>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</si>
  <si>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</si>
  <si>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</si>
  <si>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</si>
  <si>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</si>
  <si>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</si>
  <si>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</si>
  <si>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</si>
  <si>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</si>
  <si>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</si>
  <si>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</si>
  <si>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</si>
  <si>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</si>
  <si>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</si>
  <si>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</si>
  <si>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</si>
  <si>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</si>
  <si>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</si>
  <si>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</si>
  <si>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</si>
  <si>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</si>
  <si>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</si>
  <si>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</si>
  <si>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</si>
  <si>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</si>
  <si>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</si>
  <si>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</si>
  <si>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</si>
  <si>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</si>
  <si>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</si>
  <si>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</si>
  <si>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</si>
  <si>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</si>
  <si>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</si>
  <si>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</si>
  <si>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</si>
  <si>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</si>
  <si>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</si>
  <si>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</si>
  <si>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</si>
  <si>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</si>
  <si>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</si>
  <si>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</si>
  <si>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</si>
  <si>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</si>
  <si>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</si>
  <si>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</si>
  <si>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</si>
  <si>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</si>
  <si>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</si>
  <si>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</si>
  <si>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</si>
  <si>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</si>
  <si>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</si>
  <si>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</si>
  <si>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</si>
  <si>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</si>
  <si>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</si>
  <si>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</si>
  <si>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</si>
  <si>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</si>
  <si>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</si>
  <si>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</si>
  <si>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</si>
  <si>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</si>
  <si>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</si>
  <si>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</si>
  <si>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</si>
  <si>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</si>
  <si>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</si>
  <si>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</si>
  <si>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</si>
  <si>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</si>
  <si>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</si>
  <si>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</si>
  <si>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</si>
  <si>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</si>
  <si>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</si>
  <si>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</si>
  <si>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</si>
  <si>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</si>
  <si>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</si>
  <si>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</si>
  <si>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</si>
  <si>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</si>
  <si>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</si>
  <si>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</si>
  <si>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</si>
  <si>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</si>
  <si>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</si>
  <si>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</si>
  <si>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</si>
  <si>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</si>
  <si>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</si>
  <si>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</si>
  <si>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</si>
  <si>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</si>
  <si>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</si>
  <si>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</si>
  <si>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</si>
  <si>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</si>
  <si>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</si>
  <si>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</si>
  <si>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</si>
  <si>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</si>
  <si>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</si>
  <si>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</si>
  <si>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</si>
  <si>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</si>
  <si>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</si>
  <si>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</si>
  <si>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</si>
  <si>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</si>
  <si>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</si>
  <si>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</si>
  <si>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</si>
  <si>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</si>
  <si>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</si>
  <si>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</si>
  <si>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</si>
  <si>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</si>
  <si>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</si>
  <si>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</si>
  <si>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</si>
  <si>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</si>
  <si>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</si>
  <si>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</si>
  <si>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</si>
  <si>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</si>
  <si>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</si>
  <si>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</si>
  <si>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</si>
  <si>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</si>
  <si>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</si>
  <si>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</si>
  <si>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</si>
  <si>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</si>
  <si>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</si>
  <si>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</si>
  <si>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</si>
  <si>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</si>
  <si>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</si>
  <si>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</si>
  <si>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</si>
  <si>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</si>
  <si>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</si>
  <si>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</si>
  <si>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</si>
  <si>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</si>
  <si>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</si>
  <si>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</si>
  <si>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</si>
  <si>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</si>
  <si>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</si>
  <si>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</si>
  <si>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</si>
  <si>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</si>
  <si>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</si>
  <si>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</si>
  <si>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</si>
  <si>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</si>
  <si>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</si>
  <si>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</si>
  <si>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</si>
  <si>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</si>
  <si>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</si>
  <si>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</si>
  <si>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</si>
  <si>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</si>
  <si>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</si>
  <si>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</si>
  <si>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</si>
  <si>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</si>
  <si>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</si>
  <si>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</si>
  <si>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</si>
  <si>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</si>
  <si>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</si>
  <si>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</si>
  <si>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</si>
  <si>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</si>
  <si>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</si>
  <si>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</si>
  <si>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</si>
  <si>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</si>
  <si>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</si>
  <si>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</si>
  <si>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</si>
  <si>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</si>
  <si>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</si>
  <si>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</si>
  <si>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</si>
  <si>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</si>
  <si>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</si>
  <si>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</si>
  <si>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</si>
  <si>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</si>
  <si>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</si>
  <si>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</si>
  <si>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</si>
  <si>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</si>
  <si>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</si>
  <si>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</si>
  <si>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</si>
  <si>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</si>
  <si>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</si>
  <si>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</si>
  <si>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</si>
  <si>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</si>
  <si>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</si>
  <si>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</si>
  <si>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</si>
  <si>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</si>
  <si>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</si>
  <si>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</si>
  <si>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</si>
  <si>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</si>
  <si>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</si>
  <si>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</si>
  <si>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</si>
  <si>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</si>
  <si>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</si>
  <si>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</si>
  <si>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</si>
  <si>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</si>
  <si>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</si>
  <si>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</si>
  <si>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</si>
  <si>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</si>
  <si>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</si>
  <si>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</si>
  <si>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</si>
  <si>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</si>
  <si>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</si>
  <si>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</si>
  <si>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</si>
  <si>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</si>
  <si>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</si>
  <si>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</si>
  <si>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</si>
  <si>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</si>
  <si>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</si>
  <si>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</si>
  <si>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</si>
  <si>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</si>
  <si>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</si>
  <si>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</si>
  <si>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</si>
  <si>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</si>
  <si>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</si>
  <si>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</si>
  <si>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</si>
  <si>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</si>
  <si>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</si>
  <si>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</si>
  <si>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</si>
  <si>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</si>
  <si>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</si>
  <si>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</si>
  <si>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</si>
  <si>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</si>
  <si>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</si>
  <si>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</si>
  <si>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</si>
  <si>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</si>
  <si>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</si>
  <si>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</si>
  <si>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</si>
  <si>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</si>
  <si>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</si>
  <si>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</si>
  <si>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</si>
  <si>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</si>
  <si>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</si>
  <si>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</si>
  <si>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</si>
  <si>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</si>
  <si>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</si>
  <si>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</si>
  <si>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</si>
  <si>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</si>
  <si>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</si>
  <si>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</si>
  <si>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</si>
  <si>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</si>
  <si>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</si>
  <si>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</si>
  <si>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</si>
  <si>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</si>
  <si>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</si>
  <si>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</si>
  <si>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</si>
  <si>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</si>
  <si>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</si>
  <si>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</si>
  <si>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</si>
  <si>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</si>
  <si>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</si>
  <si>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</si>
  <si>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</si>
  <si>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</si>
  <si>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</si>
  <si>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</si>
  <si>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</si>
  <si>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</si>
  <si>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</si>
  <si>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</si>
  <si>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</si>
  <si>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</si>
  <si>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</si>
  <si>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</si>
  <si>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</si>
  <si>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</si>
  <si>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</si>
  <si>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</si>
  <si>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</si>
  <si>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</si>
  <si>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</si>
  <si>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</si>
  <si>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</si>
  <si>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</si>
  <si>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</si>
  <si>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</si>
  <si>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</si>
  <si>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</si>
  <si>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</si>
  <si>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</si>
  <si>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</si>
  <si>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</si>
  <si>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</si>
  <si>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</si>
  <si>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</si>
  <si>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</si>
  <si>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</si>
  <si>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</si>
  <si>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</si>
  <si>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</si>
  <si>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</si>
  <si>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</si>
  <si>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</si>
  <si>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</si>
  <si>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</si>
  <si>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</si>
  <si>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</si>
  <si>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</si>
  <si>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</si>
  <si>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</si>
  <si>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</si>
  <si>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</si>
  <si>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</si>
  <si>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</si>
  <si>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</si>
  <si>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</si>
  <si>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</si>
  <si>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</si>
  <si>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</si>
  <si>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</si>
  <si>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</si>
  <si>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</si>
  <si>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</si>
  <si>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</si>
  <si>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</si>
  <si>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</si>
  <si>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</si>
  <si>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</si>
  <si>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</si>
  <si>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</si>
  <si>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</si>
  <si>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</si>
  <si>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</si>
  <si>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</si>
  <si>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</si>
  <si>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</si>
  <si>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</si>
  <si>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</si>
  <si>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</si>
  <si>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</si>
  <si>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</si>
  <si>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</si>
  <si>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</si>
  <si>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</si>
  <si>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</si>
  <si>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</si>
  <si>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</si>
  <si>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</si>
  <si>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</si>
  <si>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</si>
  <si>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</si>
  <si>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</si>
  <si>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</si>
  <si>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</si>
  <si>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</si>
  <si>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</si>
  <si>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</si>
  <si>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</si>
  <si>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</si>
  <si>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</si>
  <si>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</si>
  <si>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</si>
  <si>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</si>
  <si>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</si>
  <si>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</si>
  <si>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</si>
  <si>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</si>
  <si>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</si>
  <si>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</si>
  <si>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</si>
  <si>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</si>
  <si>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</si>
  <si>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</si>
  <si>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</si>
  <si>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</si>
  <si>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</si>
  <si>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</si>
  <si>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</si>
  <si>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</si>
  <si>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</si>
  <si>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</si>
  <si>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</si>
  <si>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</si>
  <si>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</si>
  <si>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</si>
  <si>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</si>
  <si>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</si>
  <si>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</si>
  <si>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</si>
  <si>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</si>
  <si>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</si>
  <si>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</si>
  <si>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</si>
  <si>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</si>
  <si>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</si>
  <si>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</si>
  <si>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</si>
  <si>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</si>
  <si>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</si>
  <si>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</si>
  <si>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</si>
  <si>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</si>
  <si>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</si>
  <si>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</si>
  <si>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</si>
  <si>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</si>
  <si>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</si>
  <si>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</si>
  <si>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</si>
  <si>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</si>
  <si>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</si>
  <si>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</si>
  <si>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</si>
  <si>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</si>
  <si>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</si>
  <si>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</si>
  <si>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</si>
  <si>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</si>
  <si>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</si>
  <si>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</si>
  <si>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</si>
  <si>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</si>
  <si>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</si>
  <si>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</si>
  <si>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</si>
  <si>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</si>
  <si>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</si>
  <si>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</si>
  <si>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</si>
  <si>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</si>
  <si>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</si>
  <si>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</si>
  <si>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</si>
  <si>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</si>
  <si>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</si>
  <si>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</si>
  <si>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</si>
  <si>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</si>
  <si>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</si>
  <si>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</si>
  <si>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</si>
  <si>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</si>
  <si>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</si>
  <si>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</si>
  <si>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</si>
  <si>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</si>
  <si>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</si>
  <si>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</si>
  <si>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</si>
  <si>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</si>
  <si>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</si>
  <si>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</si>
  <si>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</si>
  <si>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</si>
  <si>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</si>
  <si>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</si>
  <si>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</si>
  <si>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</si>
  <si>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</si>
  <si>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</si>
  <si>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</si>
  <si>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</si>
  <si>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</si>
  <si>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</si>
  <si>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</si>
  <si>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</si>
  <si>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</si>
  <si>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</si>
  <si>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</si>
  <si>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</si>
  <si>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</si>
  <si>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</si>
  <si>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</si>
  <si>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</si>
  <si>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</si>
  <si>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</si>
  <si>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</si>
  <si>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</si>
  <si>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</si>
  <si>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</si>
  <si>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</si>
  <si>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</si>
  <si>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</si>
  <si>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</si>
  <si>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</si>
  <si>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</si>
  <si>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</si>
  <si>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</si>
  <si>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</si>
  <si>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</si>
  <si>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</si>
  <si>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</si>
  <si>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</si>
  <si>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</si>
  <si>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</si>
  <si>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</si>
  <si>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</si>
  <si>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</si>
  <si>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</si>
  <si>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</si>
  <si>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</si>
  <si>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</si>
  <si>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</si>
  <si>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</si>
  <si>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</si>
  <si>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</si>
  <si>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</si>
  <si>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</si>
  <si>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</si>
  <si>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</si>
  <si>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</si>
  <si>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</si>
  <si>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</si>
  <si>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</si>
  <si>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</si>
  <si>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</si>
  <si>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</si>
  <si>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</si>
  <si>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</si>
  <si>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</si>
  <si>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</si>
  <si>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</si>
  <si>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</si>
  <si>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</si>
  <si>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</si>
  <si>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</si>
  <si>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</si>
  <si>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</si>
  <si>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</si>
  <si>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</si>
  <si>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</si>
  <si>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</si>
  <si>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</si>
  <si>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</si>
  <si>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</si>
  <si>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</si>
  <si>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</si>
  <si>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</si>
  <si>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</si>
  <si>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</si>
  <si>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</si>
  <si>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</si>
  <si>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</si>
  <si>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</si>
  <si>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</si>
  <si>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</si>
  <si>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</si>
  <si>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</si>
  <si>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</si>
  <si>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</si>
  <si>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</si>
  <si>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</si>
  <si>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</si>
  <si>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</si>
  <si>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</si>
  <si>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</si>
  <si>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</si>
  <si>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</si>
  <si>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</si>
  <si>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</si>
  <si>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</si>
  <si>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</si>
  <si>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</si>
  <si>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</si>
  <si>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</si>
  <si>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</si>
  <si>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</si>
  <si>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</si>
  <si>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</si>
  <si>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</si>
  <si>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</si>
  <si>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</si>
  <si>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</si>
  <si>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</si>
  <si>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</si>
  <si>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</si>
  <si>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</si>
  <si>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</si>
  <si>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</si>
  <si>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</si>
  <si>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</si>
  <si>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</si>
  <si>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</si>
  <si>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</si>
  <si>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</si>
  <si>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</si>
  <si>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</si>
  <si>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</si>
  <si>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</si>
  <si>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</si>
  <si>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</si>
  <si>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</si>
  <si>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</si>
  <si>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</si>
  <si>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</si>
  <si>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</si>
  <si>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</si>
  <si>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</si>
  <si>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</si>
  <si>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</si>
  <si>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</si>
  <si>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</si>
  <si>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</si>
  <si>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</si>
  <si>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</si>
  <si>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</si>
  <si>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</si>
  <si>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</si>
  <si>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</si>
  <si>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</si>
  <si>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</si>
  <si>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</si>
  <si>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</si>
  <si>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</si>
  <si>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</si>
  <si>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</si>
  <si>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</si>
  <si>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</si>
  <si>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</si>
  <si>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</si>
  <si>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</si>
  <si>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</si>
  <si>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</si>
  <si>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</si>
  <si>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</si>
  <si>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</si>
  <si>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</si>
  <si>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</si>
  <si>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</si>
  <si>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</si>
  <si>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</si>
  <si>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</si>
  <si>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</si>
  <si>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</si>
  <si>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</si>
  <si>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</si>
  <si>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</si>
  <si>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</si>
  <si>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</si>
  <si>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</si>
  <si>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</si>
  <si>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</si>
  <si>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</si>
  <si>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</si>
  <si>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</si>
  <si>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</si>
  <si>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</si>
  <si>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</si>
  <si>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</si>
  <si>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</si>
  <si>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</si>
  <si>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</si>
  <si>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</si>
  <si>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</si>
  <si>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</si>
  <si>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</si>
  <si>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</si>
  <si>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</si>
  <si>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</si>
  <si>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</si>
  <si>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</si>
  <si>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</si>
  <si>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</si>
  <si>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</si>
  <si>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</si>
  <si>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</si>
  <si>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</si>
  <si>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</si>
  <si>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</si>
  <si>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</si>
  <si>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</si>
  <si>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</si>
  <si>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</si>
  <si>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</si>
  <si>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</si>
  <si>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</si>
  <si>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</si>
  <si>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</si>
  <si>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</si>
  <si>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</si>
  <si>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</si>
  <si>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</si>
  <si>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</si>
  <si>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</si>
  <si>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</si>
  <si>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</si>
  <si>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</si>
  <si>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</si>
  <si>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</si>
  <si>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</si>
  <si>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</si>
  <si>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</si>
  <si>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</si>
  <si>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</si>
  <si>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</si>
  <si>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</si>
  <si>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</si>
  <si>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</si>
  <si>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</si>
  <si>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</si>
  <si>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</si>
  <si>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</si>
  <si>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</si>
  <si>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</si>
  <si>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</si>
  <si>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</si>
  <si>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</si>
  <si>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</si>
  <si>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</si>
  <si>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</si>
  <si>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</si>
  <si>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</si>
  <si>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</si>
  <si>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</si>
  <si>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</si>
  <si>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</si>
  <si>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</si>
  <si>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</si>
  <si>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</si>
  <si>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</si>
  <si>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</si>
  <si>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</si>
  <si>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</si>
  <si>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</si>
  <si>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</si>
  <si>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</si>
  <si>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</si>
  <si>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</si>
  <si>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</si>
  <si>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</si>
  <si>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</si>
  <si>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</si>
  <si>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</si>
  <si>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</si>
  <si>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</si>
  <si>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</si>
  <si>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</si>
  <si>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</si>
  <si>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</si>
  <si>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</si>
  <si>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</si>
  <si>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</si>
  <si>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</si>
  <si>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</si>
  <si>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</si>
  <si>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</si>
  <si>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</si>
  <si>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</si>
  <si>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</si>
  <si>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</si>
  <si>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</si>
  <si>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</si>
  <si>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</si>
  <si>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</si>
  <si>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</si>
  <si>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</si>
  <si>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</si>
  <si>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</si>
  <si>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</si>
  <si>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</si>
  <si>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</si>
  <si>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</si>
  <si>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</si>
  <si>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</si>
  <si>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</si>
  <si>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</si>
  <si>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</si>
  <si>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</si>
  <si>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</si>
  <si>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</si>
  <si>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</si>
  <si>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</si>
  <si>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</si>
  <si>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</si>
  <si>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</si>
  <si>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</si>
  <si>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</si>
  <si>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</si>
  <si>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</si>
  <si>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</si>
  <si>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</si>
  <si>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</si>
  <si>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</si>
  <si>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</si>
  <si>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</si>
  <si>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</si>
  <si>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</si>
  <si>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</si>
  <si>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</si>
  <si>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</si>
  <si>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</si>
  <si>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</si>
  <si>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</si>
  <si>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</si>
  <si>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</si>
  <si>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</si>
  <si>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</si>
  <si>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</si>
  <si>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</si>
  <si>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</si>
  <si>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</si>
  <si>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</si>
  <si>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</si>
  <si>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</si>
  <si>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</si>
  <si>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</si>
  <si>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</si>
  <si>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</si>
  <si>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</si>
  <si>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</si>
  <si>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</si>
  <si>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</si>
  <si>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</si>
  <si>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</si>
  <si>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</si>
  <si>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</si>
  <si>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</si>
  <si>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</si>
  <si>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</si>
  <si>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</si>
  <si>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</si>
  <si>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</si>
  <si>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</si>
  <si>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</si>
  <si>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</si>
  <si>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</si>
  <si>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</si>
  <si>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</si>
  <si>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</si>
  <si>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</si>
  <si>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</si>
  <si>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</si>
  <si>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</si>
  <si>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</si>
  <si>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</si>
  <si>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</si>
  <si>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</si>
  <si>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</si>
  <si>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</si>
  <si>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</si>
  <si>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</si>
  <si>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</si>
  <si>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</si>
  <si>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</si>
  <si>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</si>
  <si>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</si>
  <si>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</si>
  <si>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</si>
  <si>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</si>
  <si>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</si>
  <si>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</si>
  <si>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</si>
  <si>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</si>
  <si>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</si>
  <si>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</si>
  <si>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</si>
  <si>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</si>
  <si>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</si>
  <si>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</si>
  <si>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</si>
  <si>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</si>
  <si>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</si>
  <si>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</si>
  <si>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</si>
  <si>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</si>
  <si>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</si>
  <si>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</si>
  <si>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</si>
  <si>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</si>
  <si>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</si>
  <si>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</si>
  <si>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</si>
  <si>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</si>
  <si>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</si>
  <si>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</si>
  <si>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</si>
  <si>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</si>
  <si>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</si>
  <si>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</si>
  <si>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</si>
  <si>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</si>
  <si>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</si>
  <si>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</si>
  <si>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</si>
  <si>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</si>
  <si>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</si>
  <si>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</si>
  <si>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</si>
  <si>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</si>
  <si>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</si>
  <si>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</si>
  <si>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</si>
  <si>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</si>
  <si>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</si>
  <si>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</si>
  <si>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</si>
  <si>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</si>
  <si>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</si>
  <si>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</si>
  <si>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</si>
  <si>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</si>
  <si>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</si>
  <si>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</si>
  <si>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</si>
  <si>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</si>
  <si>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</si>
  <si>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</si>
  <si>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</si>
  <si>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</si>
  <si>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</si>
  <si>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</si>
  <si>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</si>
  <si>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</si>
  <si>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</si>
  <si>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</si>
  <si>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</si>
  <si>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</si>
  <si>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</si>
  <si>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</si>
  <si>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</si>
  <si>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</si>
  <si>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</si>
  <si>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</si>
  <si>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</si>
  <si>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</si>
  <si>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</si>
  <si>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</si>
  <si>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</si>
  <si>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</si>
  <si>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</si>
  <si>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</si>
  <si>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</si>
  <si>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</si>
  <si>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</si>
  <si>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</si>
  <si>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</si>
  <si>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</si>
  <si>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</si>
  <si>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</si>
  <si>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</si>
  <si>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</si>
  <si>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</si>
  <si>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</si>
  <si>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</si>
  <si>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</si>
  <si>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</si>
  <si>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</si>
  <si>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</si>
  <si>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</si>
  <si>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</si>
  <si>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</si>
  <si>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</si>
  <si>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</si>
  <si>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</si>
  <si>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</si>
  <si>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</si>
  <si>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</si>
  <si>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</si>
  <si>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</si>
  <si>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</si>
  <si>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</si>
  <si>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</si>
  <si>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</si>
  <si>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</si>
  <si>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</si>
  <si>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</si>
  <si>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</si>
  <si>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</si>
  <si>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</si>
  <si>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</si>
  <si>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</si>
  <si>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</si>
  <si>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</si>
  <si>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</si>
  <si>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</si>
  <si>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</si>
  <si>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</si>
  <si>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</si>
  <si>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</si>
  <si>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</si>
  <si>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</si>
  <si>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</si>
  <si>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</si>
  <si>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</si>
  <si>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</si>
  <si>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</si>
  <si>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</si>
  <si>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</si>
  <si>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</si>
  <si>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</si>
  <si>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</si>
  <si>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</si>
  <si>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</si>
  <si>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</si>
  <si>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</si>
  <si>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</si>
  <si>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</si>
  <si>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</si>
  <si>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</si>
  <si>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</si>
  <si>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</si>
  <si>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</si>
  <si>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</si>
  <si>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</si>
  <si>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</si>
  <si>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</si>
  <si>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</si>
  <si>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</si>
  <si>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</si>
  <si>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</si>
  <si>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</si>
  <si>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</si>
  <si>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</si>
  <si>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</si>
  <si>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</si>
  <si>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</si>
  <si>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</si>
  <si>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</si>
  <si>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</si>
  <si>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</si>
  <si>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</si>
  <si>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</si>
  <si>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</si>
  <si>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</si>
  <si>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</si>
  <si>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</si>
  <si>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</si>
  <si>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</si>
  <si>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</si>
  <si>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</si>
  <si>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</si>
  <si>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</si>
  <si>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</si>
  <si>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</si>
  <si>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</si>
  <si>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</si>
  <si>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</si>
  <si>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</si>
  <si>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</si>
  <si>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</si>
  <si>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</si>
  <si>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</si>
  <si>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</si>
  <si>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</si>
  <si>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</si>
  <si>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</si>
  <si>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</si>
  <si>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</si>
  <si>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</si>
  <si>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</si>
  <si>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</si>
  <si>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</si>
  <si>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</si>
  <si>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</si>
  <si>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</si>
  <si>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</si>
  <si>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</si>
  <si>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</si>
  <si>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</si>
  <si>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</si>
  <si>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</si>
  <si>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</si>
  <si>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</si>
  <si>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</si>
  <si>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</si>
  <si>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</si>
  <si>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</si>
  <si>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</si>
  <si>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</si>
  <si>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</si>
  <si>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</si>
  <si>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</si>
  <si>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</si>
  <si>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</si>
  <si>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</si>
  <si>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</si>
  <si>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</si>
  <si>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</si>
  <si>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</si>
  <si>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</si>
  <si>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</si>
  <si>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</si>
  <si>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</si>
  <si>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</si>
  <si>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</si>
  <si>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</si>
  <si>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</si>
  <si>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</si>
  <si>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</si>
  <si>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</si>
  <si>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</si>
  <si>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</si>
  <si>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</si>
  <si>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</si>
  <si>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</si>
  <si>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</si>
  <si>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</si>
  <si>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</si>
  <si>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</si>
  <si>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</si>
  <si>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</si>
  <si>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</si>
  <si>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</si>
  <si>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</si>
  <si>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</si>
  <si>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</si>
  <si>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</si>
  <si>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</si>
  <si>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</si>
  <si>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</si>
  <si>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</si>
  <si>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</si>
  <si>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</si>
  <si>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</si>
  <si>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</si>
  <si>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</si>
  <si>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</si>
  <si>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</si>
  <si>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</si>
  <si>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</si>
  <si>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</si>
  <si>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</si>
  <si>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</si>
  <si>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</si>
  <si>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</si>
  <si>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</si>
  <si>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</si>
  <si>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</si>
  <si>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</si>
  <si>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</si>
  <si>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</si>
  <si>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</si>
  <si>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</si>
  <si>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</si>
  <si>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</si>
  <si>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</si>
  <si>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</si>
  <si>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</si>
  <si>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</si>
  <si>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</si>
  <si>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</si>
  <si>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</si>
  <si>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</si>
  <si>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</si>
  <si>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</si>
  <si>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</si>
  <si>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</si>
  <si>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</si>
  <si>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</si>
  <si>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</si>
  <si>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</si>
  <si>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</si>
  <si>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</si>
  <si>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</si>
  <si>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</si>
  <si>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</si>
  <si>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</si>
  <si>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</si>
  <si>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</si>
  <si>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</si>
  <si>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</si>
  <si>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</si>
  <si>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</si>
  <si>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</si>
  <si>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</si>
  <si>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</si>
  <si>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</si>
  <si>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</si>
  <si>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</si>
  <si>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</si>
  <si>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</si>
  <si>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</si>
  <si>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</si>
  <si>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</si>
  <si>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</si>
  <si>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</si>
  <si>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</si>
  <si>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</si>
  <si>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</si>
  <si>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</si>
  <si>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</si>
  <si>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</si>
  <si>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</si>
  <si>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</si>
  <si>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</si>
  <si>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</si>
  <si>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</si>
  <si>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</si>
  <si>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</si>
  <si>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</si>
  <si>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</si>
  <si>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</si>
  <si>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</si>
  <si>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</si>
  <si>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</si>
  <si>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</si>
  <si>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</si>
  <si>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</si>
  <si>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</si>
  <si>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</si>
  <si>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</si>
  <si>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</si>
  <si>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</si>
  <si>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</si>
  <si>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</si>
  <si>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</si>
  <si>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</si>
  <si>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</si>
  <si>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</si>
  <si>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</si>
  <si>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</si>
  <si>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</si>
  <si>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</si>
  <si>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</si>
  <si>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</si>
  <si>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</si>
  <si>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</si>
  <si>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</si>
  <si>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</si>
  <si>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</si>
  <si>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</si>
  <si>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</si>
  <si>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</si>
  <si>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</si>
  <si>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</si>
  <si>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</si>
  <si>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</si>
  <si>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</si>
  <si>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</si>
  <si>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</si>
  <si>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</si>
  <si>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</si>
  <si>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</si>
  <si>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</si>
  <si>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</si>
  <si>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</si>
  <si>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</si>
  <si>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</si>
  <si>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</si>
  <si>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</si>
  <si>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</si>
  <si>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</si>
  <si>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</si>
  <si>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</si>
  <si>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</si>
  <si>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</si>
  <si>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</si>
  <si>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</si>
  <si>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</si>
  <si>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</si>
  <si>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</si>
  <si>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</si>
  <si>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</si>
  <si>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</si>
  <si>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</si>
  <si>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</si>
  <si>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</si>
  <si>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</si>
  <si>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</si>
  <si>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</si>
  <si>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</si>
  <si>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</si>
  <si>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</si>
  <si>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</si>
  <si>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</si>
  <si>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</si>
  <si>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</si>
  <si>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</si>
  <si>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</si>
  <si>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</si>
  <si>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</si>
  <si>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</si>
  <si>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</si>
  <si>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</si>
  <si>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</si>
  <si>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</si>
  <si>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</si>
  <si>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</si>
  <si>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</si>
  <si>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</si>
  <si>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</si>
  <si>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</si>
  <si>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</si>
  <si>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</si>
  <si>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</si>
  <si>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</si>
  <si>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</si>
  <si>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</si>
  <si>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</si>
  <si>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</si>
  <si>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</si>
  <si>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</si>
  <si>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</si>
  <si>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</si>
  <si>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</si>
  <si>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</si>
  <si>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</si>
  <si>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</si>
  <si>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</si>
  <si>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</si>
  <si>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</si>
  <si>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</si>
  <si>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</si>
  <si>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</si>
  <si>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</si>
  <si>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</si>
  <si>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</si>
  <si>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</si>
  <si>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</si>
  <si>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</si>
  <si>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</si>
  <si>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</si>
  <si>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</si>
  <si>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</si>
  <si>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</si>
  <si>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</si>
  <si>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</si>
  <si>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</si>
  <si>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</si>
  <si>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</si>
  <si>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</si>
  <si>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</si>
  <si>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</si>
  <si>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</si>
  <si>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</si>
  <si>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</si>
  <si>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</si>
  <si>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</si>
  <si>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</si>
  <si>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</si>
  <si>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</si>
  <si>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</si>
  <si>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</si>
  <si>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</si>
  <si>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</si>
  <si>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</si>
  <si>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</si>
  <si>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</si>
  <si>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</si>
  <si>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</si>
  <si>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</si>
  <si>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</si>
  <si>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</si>
  <si>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</si>
  <si>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</si>
  <si>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</si>
  <si>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</si>
  <si>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</si>
  <si>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</si>
  <si>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</si>
  <si>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</si>
  <si>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</si>
  <si>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</si>
  <si>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</si>
  <si>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</si>
  <si>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</si>
  <si>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</si>
  <si>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</si>
  <si>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</si>
  <si>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</si>
  <si>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</si>
  <si>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</si>
  <si>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</si>
  <si>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</si>
  <si>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</si>
  <si>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</si>
  <si>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</si>
  <si>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</si>
  <si>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</si>
  <si>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</si>
  <si>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</si>
  <si>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</si>
  <si>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</si>
  <si>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</si>
  <si>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</si>
  <si>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</si>
  <si>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</si>
  <si>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</si>
  <si>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</si>
  <si>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</si>
  <si>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</si>
  <si>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</si>
  <si>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</si>
  <si>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</si>
  <si>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</si>
  <si>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</si>
  <si>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</si>
  <si>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</si>
  <si>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</si>
  <si>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</si>
  <si>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</si>
  <si>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</si>
  <si>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</si>
  <si>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</si>
  <si>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</si>
  <si>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</si>
  <si>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</si>
  <si>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</si>
  <si>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</si>
  <si>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</si>
  <si>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</si>
  <si>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</si>
  <si>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</si>
  <si>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</si>
  <si>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</si>
  <si>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</si>
  <si>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</si>
  <si>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</si>
  <si>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</si>
  <si>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</si>
  <si>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</si>
  <si>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</si>
  <si>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</si>
  <si>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</si>
  <si>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</si>
  <si>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</si>
  <si>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</si>
  <si>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</si>
  <si>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</si>
  <si>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</si>
  <si>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</si>
  <si>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</si>
  <si>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</si>
  <si>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</si>
  <si>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</si>
  <si>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</si>
  <si>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</si>
  <si>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</si>
  <si>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</si>
  <si>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</si>
  <si>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</si>
  <si>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</si>
  <si>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</si>
  <si>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</si>
  <si>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</si>
  <si>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</si>
  <si>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</si>
  <si>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</si>
  <si>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</si>
  <si>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</si>
  <si>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</si>
  <si>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</si>
  <si>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</si>
  <si>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</si>
  <si>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</si>
  <si>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</si>
  <si>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</si>
  <si>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</si>
  <si>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</si>
  <si>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</si>
  <si>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</si>
  <si>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</si>
  <si>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</si>
  <si>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</si>
  <si>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</si>
  <si>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</si>
  <si>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</si>
  <si>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</si>
  <si>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</si>
  <si>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</si>
  <si>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</si>
  <si>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</si>
  <si>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</si>
  <si>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</si>
  <si>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</si>
  <si>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</si>
  <si>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</si>
  <si>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</si>
  <si>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</si>
  <si>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</si>
  <si>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</si>
  <si>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</si>
  <si>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</si>
  <si>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</si>
  <si>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</si>
  <si>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</si>
  <si>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</si>
  <si>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</si>
  <si>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</si>
  <si>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</si>
  <si>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</si>
  <si>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</si>
  <si>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</si>
  <si>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</si>
  <si>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</si>
  <si>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</si>
  <si>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</si>
  <si>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</si>
  <si>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</si>
  <si>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</si>
  <si>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</si>
  <si>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</si>
  <si>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</si>
  <si>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</si>
  <si>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</si>
  <si>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</si>
  <si>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</si>
  <si>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</si>
  <si>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</si>
  <si>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</si>
  <si>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</si>
  <si>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</si>
  <si>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</si>
  <si>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</si>
  <si>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</si>
  <si>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</si>
  <si>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</si>
  <si>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</si>
  <si>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</si>
  <si>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</si>
  <si>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</si>
  <si>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</si>
  <si>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</si>
  <si>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</si>
  <si>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</si>
  <si>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</si>
  <si>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</si>
  <si>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</si>
  <si>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</si>
  <si>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</si>
  <si>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</si>
  <si>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</si>
  <si>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</si>
  <si>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</si>
  <si>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</si>
  <si>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</si>
  <si>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</si>
  <si>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</si>
  <si>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</si>
  <si>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</si>
  <si>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</si>
  <si>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</si>
  <si>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</si>
  <si>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</si>
  <si>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</si>
  <si>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</si>
  <si>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</si>
  <si>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</si>
  <si>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</si>
  <si>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</si>
  <si>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</si>
  <si>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</si>
  <si>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</si>
  <si>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</si>
  <si>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</si>
  <si>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</si>
  <si>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</si>
  <si>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</si>
  <si>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</si>
  <si>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</si>
  <si>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</si>
  <si>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</si>
  <si>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</si>
  <si>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</si>
  <si>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</si>
  <si>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</si>
  <si>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</si>
  <si>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</si>
  <si>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</si>
  <si>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</si>
  <si>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</si>
  <si>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</si>
  <si>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</si>
  <si>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</si>
  <si>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</si>
  <si>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</si>
  <si>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</si>
  <si>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</si>
  <si>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</si>
  <si>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</si>
  <si>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</si>
  <si>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</si>
  <si>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</si>
  <si>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</si>
  <si>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</si>
  <si>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</si>
  <si>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</si>
  <si>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</si>
  <si>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</si>
  <si>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</si>
  <si>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</si>
  <si>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</si>
  <si>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</si>
  <si>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</si>
  <si>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</si>
  <si>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</si>
  <si>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</si>
  <si>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</si>
  <si>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</si>
  <si>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</si>
  <si>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</si>
  <si>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</si>
  <si>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</si>
  <si>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</si>
  <si>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</si>
  <si>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</si>
  <si>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</si>
  <si>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</si>
  <si>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</si>
  <si>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</si>
  <si>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</si>
  <si>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</si>
  <si>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</si>
  <si>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</si>
  <si>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</si>
  <si>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</si>
  <si>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</si>
  <si>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</si>
  <si>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</si>
  <si>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</si>
  <si>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</si>
  <si>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</si>
  <si>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</si>
  <si>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</si>
  <si>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</si>
  <si>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</si>
  <si>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</si>
  <si>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</si>
  <si>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</si>
  <si>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</si>
  <si>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</si>
  <si>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</si>
  <si>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</si>
  <si>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</si>
  <si>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</si>
  <si>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</si>
  <si>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</si>
  <si>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</si>
  <si>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</si>
  <si>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</si>
  <si>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</si>
  <si>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</si>
  <si>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</si>
  <si>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</si>
  <si>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</si>
  <si>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</si>
  <si>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</si>
  <si>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</si>
  <si>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</si>
  <si>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</si>
  <si>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</si>
  <si>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</si>
  <si>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</si>
  <si>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</si>
  <si>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</si>
  <si>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</si>
  <si>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</si>
  <si>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</si>
  <si>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</si>
  <si>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</si>
  <si>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</si>
  <si>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</si>
  <si>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</si>
  <si>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</si>
  <si>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</si>
  <si>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</si>
  <si>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</si>
  <si>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</si>
  <si>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</si>
  <si>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</si>
  <si>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</si>
  <si>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</si>
  <si>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</si>
  <si>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</si>
  <si>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</si>
  <si>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</si>
  <si>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</si>
  <si>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</si>
  <si>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</si>
  <si>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</si>
  <si>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</si>
  <si>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</si>
  <si>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</si>
  <si>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</si>
  <si>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</si>
  <si>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</si>
  <si>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</si>
  <si>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</si>
  <si>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</si>
  <si>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</si>
  <si>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</si>
  <si>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</si>
  <si>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</si>
  <si>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</si>
  <si>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</si>
  <si>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</si>
  <si>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</si>
  <si>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</si>
  <si>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</si>
  <si>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</si>
  <si>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</si>
  <si>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</si>
  <si>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</si>
  <si>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</si>
  <si>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</si>
  <si>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</si>
  <si>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</si>
  <si>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</si>
  <si>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</si>
  <si>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</si>
  <si>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</si>
  <si>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</si>
  <si>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</si>
  <si>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</si>
  <si>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</si>
  <si>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</si>
  <si>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</si>
  <si>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</si>
  <si>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</si>
  <si>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</si>
  <si>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</si>
  <si>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</si>
  <si>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</si>
  <si>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</si>
  <si>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</si>
  <si>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</si>
  <si>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</si>
  <si>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</si>
  <si>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</si>
  <si>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</si>
  <si>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</si>
  <si>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</si>
  <si>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</si>
  <si>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</si>
  <si>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</si>
  <si>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</si>
  <si>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</si>
  <si>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</si>
  <si>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</si>
  <si>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</si>
  <si>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</si>
  <si>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</si>
  <si>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</si>
  <si>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</si>
  <si>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</si>
  <si>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</si>
  <si>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</si>
  <si>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</si>
  <si>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</si>
  <si>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</si>
  <si>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</si>
  <si>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</si>
  <si>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</si>
  <si>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</si>
  <si>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</si>
  <si>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</si>
  <si>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</si>
  <si>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</si>
  <si>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</si>
  <si>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</si>
  <si>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</si>
  <si>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</si>
  <si>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</si>
  <si>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</si>
  <si>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</si>
  <si>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</si>
  <si>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</si>
  <si>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</si>
  <si>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</si>
  <si>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</si>
  <si>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</si>
  <si>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</si>
  <si>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</si>
  <si>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</si>
  <si>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</si>
  <si>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</si>
  <si>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</si>
  <si>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</si>
  <si>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</si>
  <si>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</si>
  <si>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</si>
  <si>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</si>
  <si>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</si>
  <si>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</si>
  <si>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</si>
  <si>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</si>
  <si>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</si>
  <si>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</si>
  <si>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</si>
  <si>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</si>
  <si>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</si>
  <si>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</si>
  <si>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</si>
  <si>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</si>
  <si>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</si>
  <si>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</si>
  <si>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</si>
  <si>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</si>
  <si>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</si>
  <si>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</si>
  <si>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</si>
  <si>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</si>
  <si>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</si>
  <si>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</si>
  <si>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</si>
  <si>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</si>
  <si>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</si>
  <si>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</si>
  <si>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</si>
  <si>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</si>
  <si>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</si>
  <si>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</si>
  <si>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</si>
  <si>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</si>
  <si>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</si>
  <si>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</si>
  <si>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</si>
  <si>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</si>
  <si>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</si>
  <si>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</si>
  <si>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</si>
  <si>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</si>
  <si>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</si>
  <si>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</si>
  <si>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</si>
  <si>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</si>
  <si>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</si>
  <si>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</si>
  <si>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</si>
  <si>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</si>
  <si>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</si>
  <si>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</si>
  <si>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</si>
  <si>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</si>
  <si>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</si>
  <si>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</si>
  <si>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</si>
  <si>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</si>
  <si>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</si>
  <si>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</si>
  <si>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</si>
  <si>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</si>
  <si>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</si>
  <si>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</si>
  <si>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</si>
  <si>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</si>
  <si>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</si>
  <si>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</si>
  <si>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</si>
  <si>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</si>
  <si>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</si>
  <si>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</si>
  <si>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</si>
  <si>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</si>
  <si>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</si>
  <si>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</si>
  <si>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</si>
  <si>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</si>
  <si>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</si>
  <si>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</si>
  <si>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</si>
  <si>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</si>
  <si>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</si>
  <si>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</si>
  <si>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</si>
  <si>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</si>
  <si>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</si>
  <si>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</si>
  <si>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</si>
  <si>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</si>
  <si>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</si>
  <si>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</si>
  <si>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</si>
  <si>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</si>
  <si>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</si>
  <si>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</si>
  <si>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</si>
  <si>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</si>
  <si>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</si>
  <si>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</si>
  <si>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</si>
  <si>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</si>
  <si>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</si>
  <si>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</si>
  <si>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</si>
  <si>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</si>
  <si>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</si>
  <si>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</si>
  <si>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</si>
  <si>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</si>
  <si>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</si>
  <si>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</si>
  <si>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</si>
  <si>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</si>
  <si>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</si>
  <si>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</si>
  <si>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</si>
  <si>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</si>
  <si>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</si>
  <si>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</si>
  <si>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</si>
  <si>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</si>
  <si>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</si>
  <si>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</si>
  <si>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</si>
  <si>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</si>
  <si>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</si>
  <si>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</si>
  <si>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</si>
  <si>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</si>
  <si>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</si>
  <si>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</si>
  <si>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</si>
  <si>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</si>
  <si>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</si>
  <si>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</si>
  <si>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</si>
  <si>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</si>
  <si>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</si>
  <si>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</si>
  <si>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</si>
  <si>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</si>
  <si>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</si>
  <si>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</si>
  <si>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</si>
  <si>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</si>
  <si>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</si>
  <si>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</si>
  <si>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</si>
  <si>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</si>
  <si>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</si>
  <si>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</si>
  <si>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</si>
  <si>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</si>
  <si>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</si>
  <si>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</si>
  <si>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</si>
  <si>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</si>
  <si>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</si>
  <si>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</si>
  <si>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</si>
  <si>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</si>
  <si>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</si>
  <si>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</si>
  <si>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</si>
  <si>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</si>
  <si>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</si>
  <si>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</si>
  <si>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</si>
  <si>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</si>
  <si>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</si>
  <si>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</si>
  <si>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</si>
  <si>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</si>
  <si>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</si>
  <si>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</si>
  <si>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</si>
  <si>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</si>
  <si>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</si>
  <si>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</si>
  <si>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</si>
  <si>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</si>
  <si>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</si>
  <si>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</si>
  <si>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</si>
  <si>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</si>
  <si>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</si>
  <si>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</si>
  <si>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</si>
  <si>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</si>
  <si>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</si>
  <si>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</si>
  <si>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</si>
  <si>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</si>
  <si>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</si>
  <si>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</si>
  <si>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</si>
  <si>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</si>
  <si>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</si>
  <si>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</si>
  <si>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</si>
  <si>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</si>
  <si>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</si>
  <si>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</si>
  <si>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</si>
  <si>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</si>
  <si>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</si>
  <si>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</si>
  <si>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</si>
  <si>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</si>
  <si>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</si>
  <si>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</si>
  <si>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</si>
  <si>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</si>
  <si>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</si>
  <si>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</si>
  <si>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</si>
  <si>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</si>
  <si>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</si>
  <si>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</si>
  <si>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</si>
  <si>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</si>
  <si>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</si>
  <si>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</si>
  <si>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</si>
  <si>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</si>
  <si>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</si>
  <si>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</si>
  <si>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</si>
  <si>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</si>
  <si>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</si>
  <si>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</si>
  <si>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</si>
  <si>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</si>
  <si>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</si>
  <si>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</si>
  <si>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</si>
  <si>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</si>
  <si>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</si>
  <si>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</si>
  <si>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</si>
  <si>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</si>
  <si>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</si>
  <si>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</si>
  <si>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</si>
  <si>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</si>
  <si>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</si>
  <si>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</si>
  <si>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</si>
  <si>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</si>
  <si>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</si>
  <si>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</si>
  <si>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</si>
  <si>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</si>
  <si>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</si>
  <si>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</si>
  <si>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</si>
  <si>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</si>
  <si>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</si>
  <si>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</si>
  <si>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</si>
  <si>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</si>
  <si>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</si>
  <si>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</si>
  <si>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</si>
  <si>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</si>
  <si>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</si>
  <si>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</si>
  <si>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</si>
  <si>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</si>
  <si>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</si>
  <si>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</si>
  <si>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</si>
  <si>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</si>
  <si>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</si>
  <si>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</si>
  <si>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</si>
  <si>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</si>
  <si>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</si>
  <si>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</si>
  <si>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</si>
  <si>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</si>
  <si>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</si>
  <si>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</si>
  <si>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</si>
  <si>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</si>
  <si>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</si>
  <si>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</si>
  <si>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</si>
  <si>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</si>
  <si>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</si>
  <si>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</si>
  <si>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</si>
  <si>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</si>
  <si>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</si>
  <si>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</si>
  <si>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</si>
  <si>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</si>
  <si>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</si>
  <si>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</si>
  <si>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</si>
  <si>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</si>
  <si>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</si>
  <si>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</si>
  <si>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</si>
  <si>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</si>
  <si>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</si>
  <si>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</si>
  <si>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</si>
  <si>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</si>
  <si>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</si>
  <si>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</si>
  <si>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</si>
  <si>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</si>
  <si>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</si>
  <si>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</si>
  <si>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</si>
  <si>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</si>
  <si>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</si>
  <si>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</si>
  <si>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</si>
  <si>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</si>
  <si>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</si>
  <si>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</si>
  <si>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</si>
  <si>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</si>
  <si>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</si>
  <si>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</si>
  <si>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</si>
  <si>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</si>
  <si>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</si>
  <si>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</si>
  <si>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</si>
  <si>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</si>
  <si>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</si>
  <si>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</si>
  <si>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</si>
  <si>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</si>
  <si>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</si>
  <si>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</si>
  <si>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</si>
  <si>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</si>
  <si>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</si>
  <si>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</si>
  <si>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</si>
  <si>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</si>
  <si>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</si>
  <si>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</si>
  <si>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</si>
  <si>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</si>
  <si>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</si>
  <si>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</si>
  <si>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</si>
  <si>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</si>
  <si>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</si>
  <si>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</si>
  <si>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</si>
  <si>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</si>
  <si>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</si>
  <si>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</si>
  <si>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</si>
  <si>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</si>
  <si>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</si>
  <si>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</si>
  <si>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</si>
  <si>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</si>
  <si>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</si>
  <si>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</si>
  <si>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</si>
  <si>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</si>
  <si>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</si>
  <si>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</si>
  <si>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</si>
  <si>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</si>
  <si>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</si>
  <si>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</si>
  <si>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</si>
  <si>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</si>
  <si>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</si>
  <si>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</si>
  <si>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</si>
  <si>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</si>
  <si>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</si>
  <si>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</si>
  <si>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</si>
  <si>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</si>
  <si>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</si>
  <si>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</si>
  <si>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</si>
  <si>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</si>
  <si>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</si>
  <si>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</si>
  <si>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</si>
  <si>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</si>
  <si>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</si>
  <si>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</si>
  <si>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</si>
  <si>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</si>
  <si>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</si>
  <si>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</si>
  <si>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</si>
  <si>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</si>
  <si>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</si>
  <si>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</si>
  <si>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</si>
  <si>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</si>
  <si>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</si>
  <si>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</si>
  <si>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</si>
  <si>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</si>
  <si>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</si>
  <si>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</si>
  <si>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</si>
  <si>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</si>
  <si>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</si>
  <si>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</si>
  <si>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</si>
  <si>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</si>
  <si>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</si>
  <si>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</si>
  <si>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</si>
  <si>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</si>
  <si>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</si>
  <si>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</si>
  <si>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</si>
  <si>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</si>
  <si>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</si>
  <si>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</si>
  <si>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</si>
  <si>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</si>
  <si>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</si>
  <si>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</si>
  <si>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</si>
  <si>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</si>
  <si>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</si>
  <si>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</si>
  <si>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</si>
  <si>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</si>
  <si>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</si>
  <si>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</si>
  <si>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</si>
  <si>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</si>
  <si>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</si>
  <si>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</si>
  <si>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</si>
  <si>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</si>
  <si>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</si>
  <si>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</si>
  <si>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</si>
  <si>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</si>
  <si>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</si>
  <si>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</si>
  <si>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</si>
  <si>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</si>
  <si>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</si>
  <si>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</si>
  <si>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</si>
  <si>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</si>
  <si>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</si>
  <si>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</si>
  <si>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</si>
  <si>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</si>
  <si>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</si>
  <si>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</si>
  <si>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</si>
  <si>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</si>
  <si>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</si>
  <si>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</si>
  <si>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</si>
  <si>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</si>
  <si>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</si>
  <si>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</si>
  <si>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</si>
  <si>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</si>
  <si>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</si>
  <si>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</si>
  <si>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</si>
  <si>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</si>
  <si>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</si>
  <si>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</si>
  <si>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</si>
  <si>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</si>
  <si>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</si>
  <si>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</si>
  <si>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</si>
  <si>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</si>
  <si>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</si>
  <si>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</si>
  <si>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</si>
  <si>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</si>
  <si>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</si>
  <si>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</si>
  <si>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</si>
  <si>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</si>
  <si>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</si>
  <si>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</si>
  <si>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</si>
  <si>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</si>
  <si>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</si>
  <si>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</si>
  <si>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</si>
  <si>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</si>
  <si>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</si>
  <si>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</si>
  <si>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</si>
  <si>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</si>
  <si>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</si>
  <si>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</si>
  <si>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</si>
  <si>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</si>
  <si>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</si>
  <si>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</si>
  <si>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</si>
  <si>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</si>
  <si>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</si>
  <si>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</si>
  <si>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</si>
  <si>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</si>
  <si>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</si>
  <si>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</si>
  <si>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</si>
  <si>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</si>
  <si>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</si>
  <si>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</si>
  <si>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</si>
  <si>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</si>
  <si>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</si>
  <si>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</si>
  <si>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</si>
  <si>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</si>
  <si>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</si>
  <si>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</si>
  <si>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</si>
  <si>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</si>
  <si>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</si>
  <si>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</si>
  <si>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</si>
  <si>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</si>
  <si>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</si>
  <si>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</si>
  <si>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</si>
  <si>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</si>
  <si>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</si>
  <si>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</si>
  <si>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</si>
  <si>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</si>
  <si>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</si>
  <si>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</si>
  <si>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</si>
  <si>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</si>
  <si>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</si>
  <si>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</si>
  <si>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</si>
  <si>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</si>
  <si>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</si>
  <si>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</si>
  <si>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</si>
  <si>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</si>
  <si>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</si>
  <si>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</si>
  <si>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</si>
  <si>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</si>
  <si>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</si>
  <si>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</si>
  <si>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</si>
  <si>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</si>
  <si>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</si>
  <si>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</si>
  <si>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</si>
  <si>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</si>
  <si>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</si>
  <si>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</si>
  <si>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</si>
  <si>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</si>
  <si>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</si>
  <si>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</si>
  <si>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</si>
  <si>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</si>
  <si>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</si>
  <si>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</si>
  <si>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</si>
  <si>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</si>
  <si>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</si>
  <si>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</si>
  <si>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</si>
  <si>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</si>
  <si>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</si>
  <si>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</si>
  <si>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</si>
  <si>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</si>
  <si>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</si>
  <si>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</si>
  <si>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</si>
  <si>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</si>
  <si>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</si>
  <si>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</si>
  <si>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</si>
  <si>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</si>
  <si>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</si>
  <si>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</si>
  <si>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</si>
  <si>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</si>
  <si>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</si>
  <si>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</si>
  <si>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</si>
  <si>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</si>
  <si>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</si>
  <si>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</si>
  <si>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</si>
  <si>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</si>
  <si>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</si>
  <si>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</si>
  <si>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</si>
  <si>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</si>
  <si>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</si>
  <si>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</si>
  <si>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</si>
  <si>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</si>
  <si>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</si>
  <si>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</si>
  <si>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</si>
  <si>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</si>
  <si>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</si>
  <si>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</si>
  <si>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</si>
  <si>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</si>
  <si>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</si>
  <si>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</si>
  <si>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</si>
  <si>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</si>
  <si>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</si>
  <si>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</si>
  <si>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</si>
  <si>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</si>
  <si>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</si>
  <si>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</si>
  <si>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</si>
  <si>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</si>
  <si>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</si>
  <si>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</si>
  <si>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</si>
  <si>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</si>
  <si>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</si>
  <si>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</si>
  <si>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</si>
  <si>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</si>
  <si>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</si>
  <si>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</si>
  <si>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</si>
  <si>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</si>
  <si>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</si>
  <si>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</si>
  <si>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</si>
  <si>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</si>
  <si>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</si>
  <si>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</si>
  <si>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</si>
  <si>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</si>
  <si>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</si>
  <si>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</si>
  <si>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</si>
  <si>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</si>
  <si>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</si>
  <si>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</si>
  <si>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</si>
  <si>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</si>
  <si>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</si>
  <si>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</si>
  <si>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</si>
  <si>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</si>
  <si>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</si>
  <si>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</si>
  <si>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</si>
  <si>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</si>
  <si>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</si>
  <si>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</si>
  <si>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</si>
  <si>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</si>
  <si>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</si>
  <si>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</si>
  <si>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</si>
  <si>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</si>
  <si>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</si>
  <si>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</si>
  <si>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</si>
  <si>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</si>
  <si>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</si>
  <si>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</si>
  <si>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</si>
  <si>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</si>
  <si>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</si>
  <si>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</si>
  <si>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</si>
  <si>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</si>
  <si>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</si>
  <si>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</si>
  <si>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</si>
  <si>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</si>
  <si>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</si>
  <si>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</si>
  <si>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</si>
  <si>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</si>
  <si>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</si>
  <si>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</si>
  <si>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</si>
  <si>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</si>
  <si>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</si>
  <si>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</si>
  <si>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</si>
  <si>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</si>
  <si>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</si>
  <si>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</si>
  <si>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</si>
  <si>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</si>
  <si>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</si>
  <si>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</si>
  <si>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</si>
  <si>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</si>
  <si>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</si>
  <si>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</si>
  <si>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</si>
  <si>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</si>
  <si>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</si>
  <si>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</si>
  <si>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</si>
  <si>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</si>
  <si>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</si>
  <si>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</si>
  <si>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</si>
  <si>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</si>
  <si>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</si>
  <si>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</si>
  <si>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</si>
  <si>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</si>
  <si>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</si>
  <si>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</si>
  <si>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</si>
  <si>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</si>
  <si>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</si>
  <si>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</si>
  <si>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</si>
  <si>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</si>
  <si>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</si>
  <si>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</si>
  <si>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</si>
  <si>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</si>
  <si>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</si>
  <si>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</si>
  <si>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</si>
  <si>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</si>
  <si>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</si>
  <si>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</si>
  <si>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</si>
  <si>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</si>
  <si>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</si>
  <si>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</si>
  <si>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</si>
  <si>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</si>
  <si>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</si>
  <si>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</si>
  <si>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</si>
  <si>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</si>
  <si>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</si>
  <si>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</si>
  <si>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</si>
  <si>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</si>
  <si>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</si>
  <si>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</si>
  <si>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</si>
  <si>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</si>
  <si>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</si>
  <si>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</si>
  <si>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</si>
  <si>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</si>
  <si>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</si>
  <si>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</si>
  <si>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</si>
  <si>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</si>
  <si>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</si>
  <si>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</si>
  <si>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</si>
  <si>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</si>
  <si>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</si>
  <si>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</si>
  <si>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</si>
  <si>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</si>
  <si>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</si>
  <si>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</si>
  <si>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</si>
  <si>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</si>
  <si>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</si>
  <si>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</si>
  <si>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</si>
  <si>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</si>
  <si>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</si>
  <si>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</si>
  <si>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</si>
  <si>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</si>
  <si>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</si>
  <si>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</si>
  <si>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</si>
  <si>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</si>
  <si>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</si>
  <si>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</si>
  <si>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</si>
  <si>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</si>
  <si>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</si>
  <si>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</si>
  <si>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</si>
  <si>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</si>
  <si>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</si>
  <si>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</si>
  <si>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</si>
  <si>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</si>
  <si>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</si>
  <si>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</si>
  <si>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</si>
  <si>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</si>
  <si>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</si>
  <si>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</si>
  <si>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</si>
  <si>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</si>
  <si>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</si>
  <si>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</si>
  <si>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</si>
  <si>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</si>
  <si>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</si>
  <si>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</si>
  <si>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</si>
  <si>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</si>
  <si>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</si>
  <si>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</si>
  <si>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</si>
  <si>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</si>
  <si>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</si>
  <si>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</si>
  <si>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</si>
  <si>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</si>
  <si>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</si>
  <si>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</si>
  <si>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</si>
  <si>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</si>
  <si>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</si>
  <si>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</si>
  <si>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</si>
  <si>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</si>
  <si>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</si>
  <si>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</si>
  <si>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</si>
  <si>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</si>
  <si>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</si>
  <si>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</si>
  <si>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</si>
  <si>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</si>
  <si>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</si>
  <si>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</si>
  <si>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</si>
  <si>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</si>
  <si>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</si>
  <si>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</si>
  <si>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</si>
  <si>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</si>
  <si>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</si>
  <si>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</si>
  <si>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</si>
  <si>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</si>
  <si>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</si>
  <si>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</si>
  <si>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</si>
  <si>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</si>
  <si>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</si>
  <si>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</si>
  <si>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</si>
  <si>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</si>
  <si>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</si>
  <si>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</si>
  <si>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</si>
  <si>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</si>
  <si>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</si>
  <si>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</si>
  <si>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</si>
  <si>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</si>
  <si>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</si>
  <si>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</si>
  <si>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</si>
  <si>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</si>
  <si>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</si>
  <si>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</si>
  <si>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</si>
  <si>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</si>
  <si>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</si>
  <si>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</si>
  <si>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</si>
  <si>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</si>
  <si>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</si>
  <si>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</si>
  <si>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</si>
  <si>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</si>
  <si>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</si>
  <si>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</si>
  <si>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</si>
  <si>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</si>
  <si>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</si>
  <si>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</si>
  <si>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</si>
  <si>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</si>
  <si>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</si>
  <si>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</si>
  <si>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</si>
  <si>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</si>
  <si>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</si>
  <si>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</si>
  <si>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</si>
  <si>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</si>
  <si>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</si>
  <si>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</si>
  <si>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</si>
  <si>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</si>
  <si>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</si>
  <si>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</si>
  <si>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</si>
  <si>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</si>
  <si>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</si>
  <si>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</si>
  <si>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</si>
  <si>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</si>
  <si>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</si>
  <si>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</si>
  <si>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</si>
  <si>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</si>
  <si>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</si>
  <si>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</si>
  <si>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</si>
  <si>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</si>
  <si>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</si>
  <si>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</si>
  <si>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</si>
  <si>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</si>
  <si>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</si>
  <si>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</si>
  <si>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</si>
  <si>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</si>
  <si>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</si>
  <si>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</si>
  <si>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</si>
  <si>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</si>
  <si>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</si>
  <si>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</si>
  <si>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</si>
  <si>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</si>
  <si>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</si>
  <si>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</si>
  <si>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</si>
  <si>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</si>
  <si>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</si>
  <si>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</si>
  <si>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</si>
  <si>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</si>
  <si>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</si>
  <si>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</si>
  <si>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</si>
  <si>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</si>
  <si>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</si>
  <si>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</si>
  <si>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</si>
  <si>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</si>
  <si>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</si>
  <si>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</si>
  <si>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</si>
  <si>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</si>
  <si>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</si>
  <si>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</si>
  <si>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</si>
  <si>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</si>
  <si>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</si>
  <si>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</si>
  <si>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</si>
  <si>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</si>
  <si>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</si>
  <si>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</si>
  <si>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</si>
  <si>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</si>
  <si>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</si>
  <si>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</si>
  <si>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</si>
  <si>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</si>
  <si>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</si>
  <si>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</si>
  <si>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</si>
  <si>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</si>
  <si>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</si>
  <si>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</si>
  <si>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</si>
  <si>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</si>
  <si>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</si>
  <si>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</si>
  <si>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</si>
  <si>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</si>
  <si>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</si>
  <si>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</si>
  <si>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</si>
  <si>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</si>
  <si>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</si>
  <si>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</si>
  <si>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</si>
  <si>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</si>
  <si>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</si>
  <si>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</si>
  <si>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</si>
  <si>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</si>
  <si>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</si>
  <si>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</si>
  <si>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</si>
  <si>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</si>
  <si>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</si>
  <si>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</si>
  <si>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</si>
  <si>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</si>
  <si>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</si>
  <si>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</si>
  <si>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</si>
  <si>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</si>
  <si>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</si>
  <si>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</si>
  <si>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</si>
  <si>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</si>
  <si>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</si>
  <si>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</si>
  <si>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</si>
  <si>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</si>
  <si>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</si>
  <si>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</si>
  <si>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</si>
  <si>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</si>
  <si>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</si>
  <si>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</si>
  <si>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</si>
  <si>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</si>
  <si>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</si>
  <si>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</si>
  <si>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</si>
  <si>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</si>
  <si>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</si>
  <si>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</si>
  <si>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</si>
  <si>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</si>
  <si>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</si>
  <si>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</si>
  <si>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</si>
  <si>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</si>
  <si>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</si>
  <si>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</si>
  <si>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</si>
  <si>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</si>
  <si>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</si>
  <si>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</si>
  <si>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</si>
  <si>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</si>
  <si>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</si>
  <si>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</si>
  <si>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</si>
  <si>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</si>
  <si>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</si>
  <si>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</si>
  <si>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</si>
  <si>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</si>
  <si>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</si>
  <si>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</si>
  <si>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</si>
  <si>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</si>
  <si>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</si>
  <si>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</si>
  <si>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</si>
  <si>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</si>
  <si>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</si>
  <si>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</si>
  <si>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</si>
  <si>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</si>
  <si>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</si>
  <si>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</si>
  <si>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</si>
  <si>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</si>
  <si>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</si>
  <si>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</si>
  <si>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</si>
  <si>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</si>
  <si>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</si>
  <si>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</si>
  <si>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</si>
  <si>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</si>
  <si>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</si>
  <si>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</si>
  <si>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</si>
  <si>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</si>
  <si>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</si>
  <si>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</si>
  <si>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</si>
  <si>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</si>
  <si>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</si>
  <si>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</si>
  <si>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</si>
  <si>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</si>
  <si>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</si>
  <si>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</si>
  <si>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</si>
  <si>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</si>
  <si>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</si>
  <si>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</si>
  <si>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</si>
  <si>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</si>
  <si>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</si>
  <si>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</si>
  <si>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</si>
  <si>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</si>
  <si>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</si>
  <si>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</si>
  <si>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</si>
  <si>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</si>
  <si>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</si>
  <si>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</si>
  <si>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</si>
  <si>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</si>
  <si>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</si>
  <si>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</si>
  <si>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</si>
  <si>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</si>
  <si>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</si>
  <si>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</si>
  <si>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</si>
  <si>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</si>
  <si>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</si>
  <si>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</si>
  <si>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</si>
  <si>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</si>
  <si>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</si>
  <si>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</si>
  <si>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</si>
  <si>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</si>
  <si>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</si>
  <si>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</si>
  <si>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</si>
  <si>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</si>
  <si>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</si>
  <si>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</si>
  <si>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</si>
  <si>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</si>
  <si>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</si>
  <si>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</si>
  <si>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</si>
  <si>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</si>
  <si>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</si>
  <si>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</si>
  <si>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</si>
  <si>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</si>
  <si>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</si>
  <si>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</si>
  <si>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</si>
  <si>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</si>
  <si>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</si>
  <si>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</si>
  <si>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</si>
  <si>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</si>
  <si>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</si>
  <si>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</si>
  <si>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</si>
  <si>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</si>
  <si>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</si>
  <si>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</si>
  <si>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</si>
  <si>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</si>
  <si>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</si>
  <si>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</si>
  <si>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</si>
  <si>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</si>
  <si>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</si>
  <si>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</si>
  <si>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</si>
  <si>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</si>
  <si>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</si>
  <si>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</si>
  <si>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</si>
  <si>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</si>
  <si>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</si>
  <si>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</si>
  <si>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</si>
  <si>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</si>
  <si>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</si>
  <si>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</si>
  <si>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</si>
  <si>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</si>
  <si>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</si>
  <si>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</si>
  <si>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</si>
  <si>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</si>
  <si>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</si>
  <si>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</si>
  <si>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</si>
  <si>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</si>
  <si>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</si>
  <si>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</si>
  <si>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</si>
  <si>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</si>
  <si>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</si>
  <si>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</si>
  <si>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</si>
  <si>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</si>
  <si>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</si>
  <si>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</si>
  <si>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</si>
  <si>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</si>
  <si>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</si>
  <si>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</si>
  <si>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</si>
  <si>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</si>
  <si>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</si>
  <si>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</si>
  <si>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</si>
  <si>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</si>
  <si>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</si>
  <si>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</si>
  <si>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</si>
  <si>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</si>
  <si>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</si>
  <si>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</si>
  <si>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</si>
  <si>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</si>
  <si>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</si>
  <si>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</si>
  <si>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</si>
  <si>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</si>
  <si>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</si>
  <si>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</si>
  <si>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</si>
  <si>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</si>
  <si>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</si>
  <si>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</si>
  <si>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</si>
  <si>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</si>
  <si>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</si>
  <si>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</si>
  <si>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</si>
  <si>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</si>
  <si>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</si>
  <si>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</si>
  <si>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</si>
  <si>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</si>
  <si>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</si>
  <si>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</si>
  <si>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</si>
  <si>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</si>
  <si>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</si>
  <si>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</si>
  <si>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</si>
  <si>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</si>
  <si>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</si>
  <si>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</si>
  <si>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</si>
  <si>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</si>
  <si>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</si>
  <si>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</si>
  <si>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</si>
  <si>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</si>
  <si>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</si>
  <si>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</si>
  <si>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</si>
  <si>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</si>
  <si>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</si>
  <si>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</si>
  <si>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</si>
  <si>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</si>
  <si>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</si>
  <si>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</si>
  <si>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</si>
  <si>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</si>
  <si>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</si>
  <si>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</si>
  <si>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</si>
  <si>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</si>
  <si>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</si>
  <si>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</si>
  <si>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</si>
  <si>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</si>
  <si>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</si>
  <si>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</si>
  <si>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</si>
  <si>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</si>
  <si>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</si>
  <si>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</si>
  <si>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</si>
  <si>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</si>
  <si>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</si>
  <si>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</si>
  <si>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</si>
  <si>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</si>
  <si>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</si>
  <si>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</si>
  <si>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</si>
  <si>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</si>
  <si>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</si>
  <si>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</si>
  <si>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</si>
  <si>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</si>
  <si>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</si>
  <si>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</si>
  <si>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</si>
  <si>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</si>
  <si>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</si>
  <si>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</si>
  <si>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</si>
  <si>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</si>
  <si>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</si>
  <si>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</si>
  <si>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</si>
  <si>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</si>
  <si>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</si>
  <si>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</si>
  <si>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</si>
  <si>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</si>
  <si>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</si>
  <si>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</si>
  <si>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</si>
  <si>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</si>
  <si>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</si>
  <si>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</si>
  <si>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</si>
  <si>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</si>
  <si>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</si>
  <si>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</si>
  <si>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</si>
  <si>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</si>
  <si>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</si>
  <si>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</si>
  <si>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</si>
  <si>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</si>
  <si>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</si>
  <si>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</si>
  <si>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</si>
  <si>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</si>
  <si>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</si>
  <si>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</si>
  <si>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</si>
  <si>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</si>
  <si>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</si>
  <si>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</si>
  <si>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</si>
  <si>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</si>
  <si>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</si>
  <si>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</si>
  <si>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</si>
  <si>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</si>
  <si>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</si>
  <si>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</si>
  <si>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</si>
  <si>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</si>
  <si>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</si>
  <si>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</si>
  <si>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</si>
  <si>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</si>
  <si>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</si>
  <si>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</si>
  <si>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</si>
  <si>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</si>
  <si>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</si>
  <si>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</si>
  <si>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</si>
  <si>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</si>
  <si>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</si>
  <si>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</si>
  <si>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</si>
  <si>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</si>
  <si>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</si>
  <si>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</si>
  <si>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</si>
  <si>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</si>
  <si>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</si>
  <si>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</si>
  <si>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</si>
  <si>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</si>
  <si>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</si>
  <si>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</si>
  <si>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</si>
  <si>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</si>
  <si>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</si>
  <si>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</si>
  <si>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</si>
  <si>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</si>
  <si>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</si>
  <si>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</si>
  <si>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</si>
  <si>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</si>
  <si>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</si>
  <si>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</si>
  <si>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</si>
  <si>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</si>
  <si>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</si>
  <si>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</si>
  <si>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</si>
  <si>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</si>
  <si>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</si>
  <si>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</si>
  <si>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</si>
  <si>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</si>
  <si>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</si>
  <si>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</si>
  <si>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</si>
  <si>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</si>
  <si>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</si>
  <si>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</si>
  <si>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</si>
  <si>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</si>
  <si>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</si>
  <si>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</si>
  <si>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</si>
  <si>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</si>
  <si>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</si>
  <si>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</si>
  <si>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</si>
  <si>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</si>
  <si>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</si>
  <si>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</si>
  <si>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</si>
  <si>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</si>
  <si>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</si>
  <si>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</si>
  <si>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</si>
  <si>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</si>
  <si>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</si>
  <si>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</si>
  <si>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</si>
  <si>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</si>
  <si>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</si>
  <si>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</si>
  <si>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</si>
  <si>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</si>
  <si>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</si>
  <si>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</si>
  <si>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</si>
  <si>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</si>
  <si>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</si>
  <si>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</si>
  <si>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</si>
  <si>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</si>
  <si>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</si>
  <si>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</si>
  <si>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</si>
  <si>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</si>
  <si>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</si>
  <si>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</si>
  <si>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</si>
  <si>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</si>
  <si>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</si>
  <si>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</si>
  <si>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</si>
  <si>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</si>
  <si>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</si>
  <si>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</si>
  <si>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</si>
  <si>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</si>
  <si>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</si>
  <si>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</si>
  <si>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</si>
  <si>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</si>
  <si>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</si>
  <si>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</si>
  <si>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</si>
  <si>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</si>
  <si>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</si>
  <si>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</si>
  <si>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</si>
  <si>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</si>
  <si>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</si>
  <si>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</si>
  <si>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</si>
  <si>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</si>
  <si>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</si>
  <si>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</si>
  <si>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</si>
  <si>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</si>
  <si>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</si>
  <si>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</si>
  <si>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</si>
  <si>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</si>
  <si>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</si>
  <si>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</si>
  <si>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</si>
  <si>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</si>
  <si>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</si>
  <si>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</si>
  <si>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</si>
  <si>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</si>
  <si>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</si>
  <si>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</si>
  <si>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</si>
  <si>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</si>
  <si>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</si>
  <si>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</si>
  <si>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</si>
  <si>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</si>
  <si>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</si>
  <si>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</si>
  <si>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</si>
  <si>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</si>
  <si>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</si>
  <si>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</si>
  <si>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</si>
  <si>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</si>
  <si>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</si>
  <si>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</si>
  <si>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</si>
  <si>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</si>
  <si>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</si>
  <si>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</si>
  <si>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</si>
  <si>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</si>
  <si>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</si>
  <si>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</si>
  <si>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</si>
  <si>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</si>
  <si>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</si>
  <si>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</si>
  <si>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</si>
  <si>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</si>
  <si>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</si>
  <si>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</si>
  <si>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</si>
  <si>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</si>
  <si>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</si>
  <si>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</si>
  <si>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</si>
  <si>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</si>
  <si>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</si>
  <si>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</si>
  <si>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</si>
  <si>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</si>
  <si>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</si>
  <si>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</si>
  <si>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</si>
  <si>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</si>
  <si>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</si>
  <si>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</si>
  <si>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</si>
  <si>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</si>
  <si>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</si>
  <si>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</si>
  <si>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</si>
  <si>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</si>
  <si>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</si>
  <si>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</si>
  <si>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</si>
  <si>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</si>
  <si>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</si>
  <si>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</si>
  <si>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</si>
  <si>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</si>
  <si>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</si>
  <si>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</si>
  <si>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</si>
  <si>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</si>
  <si>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</si>
  <si>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</si>
  <si>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</si>
  <si>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</si>
  <si>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</si>
  <si>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</si>
  <si>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</si>
  <si>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</si>
  <si>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</si>
  <si>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</si>
  <si>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</si>
  <si>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</si>
  <si>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</si>
  <si>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</si>
  <si>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</si>
  <si>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</si>
  <si>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</si>
  <si>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</si>
  <si>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</si>
  <si>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</si>
  <si>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</si>
  <si>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</si>
  <si>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</si>
  <si>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</si>
  <si>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</si>
  <si>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</si>
  <si>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</si>
  <si>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</si>
  <si>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</si>
  <si>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</si>
  <si>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</si>
  <si>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</si>
  <si>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</si>
  <si>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</si>
  <si>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</si>
  <si>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</si>
  <si>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</si>
  <si>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</si>
  <si>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</si>
  <si>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</si>
  <si>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</si>
  <si>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</si>
  <si>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</si>
  <si>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</si>
  <si>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</si>
  <si>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</si>
  <si>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</si>
  <si>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</si>
  <si>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</si>
  <si>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</si>
  <si>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</si>
  <si>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</si>
  <si>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</si>
  <si>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</si>
  <si>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</si>
  <si>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</si>
  <si>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</si>
  <si>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</si>
  <si>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</si>
  <si>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</si>
  <si>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</si>
  <si>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</si>
  <si>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</si>
  <si>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</si>
  <si>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</si>
  <si>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</si>
  <si>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</si>
  <si>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</si>
  <si>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</si>
  <si>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</si>
  <si>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</si>
  <si>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</si>
  <si>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</si>
  <si>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</si>
  <si>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</si>
  <si>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</si>
  <si>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</si>
  <si>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</si>
  <si>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</si>
  <si>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</si>
  <si>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</si>
  <si>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</si>
  <si>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</si>
  <si>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</si>
  <si>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</si>
  <si>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</si>
  <si>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</si>
  <si>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</si>
  <si>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</si>
  <si>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</si>
  <si>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</si>
  <si>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</si>
  <si>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</si>
  <si>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</si>
  <si>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</si>
  <si>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</si>
  <si>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</si>
  <si>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</si>
  <si>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</si>
  <si>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</si>
  <si>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</si>
  <si>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</si>
  <si>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</si>
  <si>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</si>
  <si>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</si>
  <si>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</si>
  <si>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</si>
  <si>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</si>
  <si>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</si>
  <si>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</si>
  <si>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</si>
  <si>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</si>
  <si>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</si>
  <si>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</si>
  <si>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</si>
  <si>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</si>
  <si>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</si>
  <si>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</si>
  <si>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</si>
  <si>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</si>
  <si>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</si>
  <si>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</si>
  <si>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</si>
  <si>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</si>
  <si>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</si>
  <si>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</si>
  <si>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</si>
  <si>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</si>
  <si>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</si>
  <si>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</si>
  <si>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</si>
  <si>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</si>
  <si>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</si>
  <si>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</si>
  <si>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</si>
  <si>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</si>
  <si>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</si>
  <si>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</si>
  <si>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</si>
  <si>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</si>
  <si>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</si>
  <si>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</si>
  <si>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</si>
  <si>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</si>
  <si>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</si>
  <si>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</si>
  <si>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</si>
  <si>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</si>
  <si>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</si>
  <si>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</si>
  <si>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</si>
  <si>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</si>
  <si>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</si>
  <si>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</si>
  <si>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</si>
  <si>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</si>
  <si>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</si>
  <si>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</si>
  <si>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</si>
  <si>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</si>
  <si>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</si>
  <si>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</si>
  <si>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</si>
  <si>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</si>
  <si>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</si>
  <si>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</si>
  <si>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</si>
  <si>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</si>
  <si>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</si>
  <si>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</si>
  <si>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</si>
  <si>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</si>
  <si>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</si>
  <si>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</si>
  <si>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</si>
  <si>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</si>
  <si>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</si>
  <si>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</si>
  <si>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</si>
  <si>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</si>
  <si>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</si>
  <si>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</si>
  <si>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</si>
  <si>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</si>
  <si>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</si>
  <si>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</si>
  <si>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</si>
  <si>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</si>
  <si>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</si>
  <si>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</si>
  <si>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</si>
  <si>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</si>
  <si>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</si>
  <si>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</si>
  <si>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</si>
  <si>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</si>
  <si>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</si>
  <si>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</si>
  <si>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</si>
  <si>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</si>
  <si>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</si>
  <si>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</si>
  <si>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</si>
  <si>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</si>
  <si>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</si>
  <si>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</si>
  <si>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</si>
  <si>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</si>
  <si>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</si>
  <si>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</si>
  <si>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</si>
  <si>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</si>
  <si>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</si>
  <si>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</si>
  <si>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</si>
  <si>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</si>
  <si>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</si>
  <si>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</si>
  <si>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</si>
  <si>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</si>
  <si>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</si>
  <si>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</si>
  <si>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</si>
  <si>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</si>
  <si>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</si>
  <si>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</si>
  <si>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</si>
  <si>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</si>
  <si>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</si>
  <si>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</si>
  <si>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</si>
  <si>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</si>
  <si>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</si>
  <si>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</si>
  <si>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</si>
  <si>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</si>
  <si>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</si>
  <si>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</si>
  <si>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</si>
  <si>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</si>
  <si>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</si>
  <si>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</si>
  <si>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</si>
  <si>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</si>
  <si>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</si>
  <si>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</si>
  <si>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</si>
  <si>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</si>
  <si>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</si>
  <si>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</si>
  <si>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</si>
  <si>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</si>
  <si>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</si>
  <si>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</si>
  <si>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</si>
  <si>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</si>
  <si>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</si>
  <si>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</si>
  <si>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</si>
  <si>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</si>
  <si>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</si>
  <si>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</si>
  <si>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</si>
  <si>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</si>
  <si>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</si>
  <si>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</si>
  <si>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</si>
  <si>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</si>
  <si>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By Spring 2027, 39% of students will be at or above the 65% ile on the Reading NWEA MAP assessment, up from a Spring 2026 baseline of 32%.  By Spring 2027, 45% of students will be at or above the 65%ile on the Math NWEA MAP assessment, up from at Spring 2026 baseline of 40%. By Spring 2027, 60% of students taking the ACCESS will meet their Progress to Proficiency (PtP).  By Spring 2027, 44% of students will be proficient/above proficienct on the English Language Arts IAR, up from a Spring 2026 baseline of 39%.  By Spring 2027, 31% of students will be proficient/above proficient on the Math IAR, from a Spring 2026 baseline of 26%.</t>
  </si>
  <si>
    <t>Janet Ayala, MLL Director</t>
  </si>
  <si>
    <t>x</t>
  </si>
  <si>
    <t>Band, Orchestra, &amp; Chorus fees</t>
  </si>
  <si>
    <t>Federal e-rate reimbursement &amp; bus fee ridership</t>
  </si>
  <si>
    <t>IDHS Grant</t>
  </si>
  <si>
    <t>District safety supplies</t>
  </si>
  <si>
    <t>4331 - Title I School Improvement &amp; Accountability</t>
  </si>
  <si>
    <t>Title II (4932) Teacher Quality - Payments to other Gov't entity</t>
  </si>
  <si>
    <t>17th</t>
  </si>
  <si>
    <t>September</t>
  </si>
  <si>
    <t>HR Imaging</t>
  </si>
  <si>
    <t>photograph</t>
  </si>
  <si>
    <t>sstudent activities funds</t>
  </si>
  <si>
    <t>3rd</t>
  </si>
  <si>
    <t xml:space="preserve">September </t>
  </si>
  <si>
    <t>7</t>
  </si>
  <si>
    <t>Rita Balgeman</t>
  </si>
  <si>
    <t>Sandra Garcia</t>
  </si>
  <si>
    <t>Janette Hernandez</t>
  </si>
  <si>
    <t>Kari McCue</t>
  </si>
  <si>
    <t>Molly Denton</t>
  </si>
  <si>
    <t>Chad McClean</t>
  </si>
  <si>
    <t>Morgan Banasiak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</si>
</sst>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vertAlign val="superscript"/>
      <sz val="10"/>
      <color rgb="FF000000"/>
      <name val="Tahoma"/>
      <family val="2"/>
    </font>
    <font>
      <sz val="8"/>
      <color rgb="FF000000"/>
      <name val="Tahoma"/>
      <family val="2"/>
    </font>
    <font>
      <vertAlign val="superscript"/>
      <sz val="10"/>
      <color rgb="FF000000"/>
      <name val="Arial"/>
      <family val="2"/>
    </font>
    <font>
      <sz val="10"/>
      <color rgb="FF000000"/>
      <name val="Arial"/>
      <family val="2"/>
    </font>
    <font>
      <sz val="8"/>
      <color rgb="FF000000"/>
      <name val="Arial"/>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85">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0" borderId="14" xfId="34" applyNumberFormat="1" applyFont="1" applyBorder="1" applyAlignment="1" applyProtection="1">
      <alignment horizontal="right"/>
      <protection locked="0"/>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Protection="1">
      <protection locked="0"/>
    </xf>
    <xf numFmtId="0" fontId="29" fillId="0" borderId="20" xfId="0" applyFont="1" applyBorder="1" applyProtection="1">
      <protection locked="0"/>
    </xf>
    <xf numFmtId="0" fontId="29" fillId="0" borderId="83" xfId="0" applyFont="1" applyBorder="1" applyProtection="1">
      <protection locked="0"/>
    </xf>
    <xf numFmtId="0" fontId="41" fillId="0" borderId="0" xfId="0" applyFont="1" applyAlignment="1">
      <alignment wrapText="1"/>
    </xf>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Alignment="1">
      <alignment horizontal="left" indent="1"/>
    </xf>
    <xf numFmtId="167" fontId="28" fillId="0" borderId="0" xfId="0" applyNumberFormat="1" applyFont="1"/>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lignment vertical="center"/>
    </xf>
    <xf numFmtId="0" fontId="29" fillId="0" borderId="20" xfId="0" applyFont="1" applyBorder="1" applyAlignment="1">
      <alignment vertical="center"/>
    </xf>
    <xf numFmtId="0" fontId="29" fillId="0" borderId="83" xfId="0" applyFont="1" applyBorder="1" applyAlignment="1">
      <alignment vertical="center"/>
    </xf>
    <xf numFmtId="0" fontId="28" fillId="0" borderId="146" xfId="0" applyFont="1" applyBorder="1"/>
    <xf numFmtId="0" fontId="26" fillId="0" borderId="0" xfId="0" applyFont="1" applyAlignment="1" applyProtection="1">
      <alignment horizontal="center" vertical="center"/>
      <protection locked="0"/>
    </xf>
    <xf numFmtId="49" fontId="41" fillId="0" borderId="0" xfId="0" applyNumberFormat="1" applyFont="1" applyAlignment="1">
      <alignment horizontal="center" vertical="top"/>
    </xf>
    <xf numFmtId="0" fontId="26" fillId="0" borderId="0" xfId="0" applyFont="1" applyAlignment="1">
      <alignment horizontal="centerContinuous" vertical="center"/>
    </xf>
    <xf numFmtId="0" fontId="35" fillId="0" borderId="0" xfId="0" applyFont="1" applyAlignment="1">
      <alignment horizontal="centerContinuous" vertical="center"/>
    </xf>
    <xf numFmtId="49" fontId="37" fillId="0" borderId="0" xfId="0" applyNumberFormat="1" applyFont="1" applyAlignment="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lignment horizontal="centerContinuous"/>
    </xf>
    <xf numFmtId="0" fontId="29" fillId="0" borderId="28" xfId="0" applyFont="1" applyBorder="1" applyAlignment="1">
      <alignment horizontal="centerContinuous" vertical="center"/>
    </xf>
    <xf numFmtId="0" fontId="8" fillId="0" borderId="90" xfId="0" applyFont="1" applyBorder="1" applyProtection="1">
      <protection locked="0"/>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60" xfId="73" applyFill="1" applyBorder="1" applyAlignment="1">
      <alignment horizontal="center"/>
    </xf>
    <xf numFmtId="0" fontId="2" fillId="28" borderId="0" xfId="73" applyFill="1" applyAlignment="1">
      <alignment horizontal="center"/>
    </xf>
    <xf numFmtId="0" fontId="2" fillId="28" borderId="61" xfId="73"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8" fillId="20" borderId="90" xfId="73" applyFont="1" applyFill="1" applyBorder="1" applyAlignment="1" applyProtection="1">
      <alignment horizontal="left" vertical="top" wrapText="1"/>
      <protection locked="0"/>
    </xf>
    <xf numFmtId="0" fontId="2" fillId="20" borderId="90" xfId="73" applyFill="1" applyBorder="1" applyAlignment="1" applyProtection="1">
      <alignment horizontal="left" vertical="top" wrapText="1"/>
      <protection locked="0"/>
    </xf>
    <xf numFmtId="0" fontId="2" fillId="20" borderId="102" xfId="73" applyFill="1" applyBorder="1" applyAlignment="1" applyProtection="1">
      <alignment horizontal="left" vertical="top" wrapText="1"/>
      <protection locked="0"/>
    </xf>
    <xf numFmtId="0" fontId="2" fillId="20" borderId="96" xfId="73"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2" fillId="31" borderId="76" xfId="73"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76"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2" fillId="28" borderId="97" xfId="73" applyFill="1" applyBorder="1" applyAlignment="1">
      <alignment horizontal="center"/>
    </xf>
    <xf numFmtId="0" fontId="2" fillId="28" borderId="115"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103"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2" fillId="32" borderId="112" xfId="73"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2" fillId="28" borderId="112"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2" fillId="28" borderId="110"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0" fontId="2" fillId="28" borderId="112"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9" fillId="26" borderId="116"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0" fontId="0" fillId="32" borderId="110" xfId="73" applyFont="1"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8" fillId="20" borderId="102" xfId="73" applyFont="1" applyFill="1" applyBorder="1" applyAlignment="1" applyProtection="1">
      <alignment horizontal="center" vertical="center"/>
      <protection locked="0"/>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0" fontId="0" fillId="0" borderId="151" xfId="0" applyBorder="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cellXfs>
  <cellStyles count="78">
    <cellStyle name="Currency" xfId="59" builtinId="4"/>
    <cellStyle name="Currency 2" xfId="53" xr:uid="{00000000-0005-0000-0000-000000000000}"/>
    <cellStyle name="Currency 2 2" xfId="69" xr:uid="{6B5A5C86-A76D-472B-A985-863886E403C0}"/>
    <cellStyle name="Currency 2 3" xfId="76" xr:uid="{FF518508-53F4-465A-AB51-A2EDB7546EF3}"/>
    <cellStyle name="Currency 3" xfId="61" xr:uid="{EF9C44E1-6FDF-4F2D-B9D5-30B4A51CFAC7}"/>
    <cellStyle name="Currency 3 2" xfId="68" xr:uid="{E105DC82-060D-408C-B029-94186A07C498}"/>
    <cellStyle name="Currency 3 3" xfId="75" xr:uid="{06A3E0A4-FA14-4624-BD98-2593E90D4312}"/>
    <cellStyle name="Currency 4" xfId="64" xr:uid="{D536FBBE-3D3B-41B6-9001-276F2F4C7221}"/>
    <cellStyle name="Currency 5" xfId="71" xr:uid="{0E7E1C47-BCDF-4208-8749-D1EA7CFC50C1}"/>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5 2" xfId="66" xr:uid="{A1BA2F34-7CF6-4F36-A9F5-B82717338190}"/>
    <cellStyle name="Normal 5 3" xfId="73" xr:uid="{92B62FF9-7483-4311-A00A-A343422EE2AF}"/>
    <cellStyle name="Normal 6" xfId="55" xr:uid="{00000000-0005-0000-0000-000008000000}"/>
    <cellStyle name="Normal 7" xfId="63" xr:uid="{E93BA7AA-D79C-45B6-AC96-896238D2892B}"/>
    <cellStyle name="Normal 8" xfId="70" xr:uid="{F9DB18D8-6751-4987-AA99-7A8A459FAE99}"/>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xfId="77" builtinId="5"/>
    <cellStyle name="Percent 2" xfId="62" xr:uid="{EC02D721-05FA-43E9-BEE7-8C11F7CF1C06}"/>
    <cellStyle name="Percent 2 2" xfId="67" xr:uid="{D6389DCC-98E3-47D5-BDEE-6AFFD55FFB4C}"/>
    <cellStyle name="Percent 2 3" xfId="74" xr:uid="{1869CD72-A6F2-4BE6-860A-A386047A3D02}"/>
    <cellStyle name="Percent 3" xfId="65" xr:uid="{201D2922-4580-4EBB-B17E-4BC2661B4388}"/>
    <cellStyle name="Percent 4" xfId="72" xr:uid="{04DD67AF-F6B8-4B58-93C5-AB1BBEB3950D}"/>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4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sheetPr>
  <dimension ref="A1:AC73"/>
  <sheetViews>
    <sheetView showGridLines="0" tabSelected="1" zoomScale="110" zoomScaleNormal="110" workbookViewId="0">
      <selection activeCell="E56" sqref="E56"/>
    </sheetView>
  </sheetViews>
  <sheetFormatPr baseColWidth="10" defaultColWidth="9.1640625" defaultRowHeight="10.25" customHeight="1"/>
  <cols>
    <col min="1" max="1" width="3.6640625" style="104" customWidth="1"/>
    <col min="2" max="2" width="2.33203125" style="104" customWidth="1"/>
    <col min="3" max="3" width="6.5" style="104" customWidth="1"/>
    <col min="4" max="4" width="5.1640625" style="104" customWidth="1"/>
    <col min="5" max="5" width="5.6640625" style="104" customWidth="1"/>
    <col min="6" max="6" width="4.5" style="104" customWidth="1"/>
    <col min="7" max="7" width="7.1640625" style="104" customWidth="1"/>
    <col min="8" max="8" width="10.83203125" style="104" customWidth="1"/>
    <col min="9" max="9" width="6.1640625" style="104" customWidth="1"/>
    <col min="10" max="10" width="5.5" style="104" customWidth="1"/>
    <col min="11" max="11" width="6.83203125" style="104" customWidth="1"/>
    <col min="12" max="12" width="5.5" style="104" customWidth="1"/>
    <col min="13" max="13" width="3.83203125" style="104" customWidth="1"/>
    <col min="14" max="14" width="9.1640625" style="104" customWidth="1"/>
    <col min="15" max="15" width="7.33203125" style="104" customWidth="1"/>
    <col min="16" max="16" width="5" style="104" customWidth="1"/>
    <col min="17" max="17" width="3.5" style="104" customWidth="1"/>
    <col min="18" max="18" width="6.1640625" style="104" customWidth="1"/>
    <col min="19" max="19" width="3.5" style="104" customWidth="1"/>
    <col min="20" max="20" width="7" style="104" customWidth="1"/>
    <col min="21" max="21" width="2" style="104" customWidth="1"/>
    <col min="22" max="22" width="4.6640625" style="104" customWidth="1"/>
    <col min="23" max="23" width="3.5" style="104" customWidth="1"/>
    <col min="24" max="24" width="5.6640625" style="104" customWidth="1"/>
    <col min="25" max="25" width="9.1640625" style="490" hidden="1" customWidth="1"/>
    <col min="26" max="16384" width="9.1640625" style="104"/>
  </cols>
  <sheetData>
    <row r="1" spans="1:29" ht="12.25" customHeight="1" thickBot="1">
      <c r="A1" s="105" t="s">
        <v>0</v>
      </c>
      <c r="G1" s="1840" t="s">
        <v>1</v>
      </c>
      <c r="H1" s="1840"/>
      <c r="I1" s="1840"/>
      <c r="J1" s="1840"/>
      <c r="K1" s="1840"/>
      <c r="L1" s="1840"/>
      <c r="M1" s="1840"/>
      <c r="N1" s="1840"/>
      <c r="O1" s="1840"/>
    </row>
    <row r="2" spans="1:29" ht="12.25" customHeight="1" thickBot="1">
      <c r="B2" s="1167" t="str">
        <f>IF(Y15="SD","x","")</f>
        <v>x</v>
      </c>
      <c r="C2" s="1825" t="s">
        <v>2</v>
      </c>
      <c r="D2" s="1825"/>
      <c r="G2" s="568" t="s">
        <v>3</v>
      </c>
      <c r="H2" s="568"/>
      <c r="I2" s="568"/>
      <c r="J2" s="568"/>
      <c r="K2" s="568"/>
      <c r="L2" s="568"/>
      <c r="M2" s="568"/>
      <c r="N2" s="568"/>
      <c r="O2" s="568"/>
      <c r="Q2" s="186"/>
      <c r="R2" s="186"/>
      <c r="S2" s="186"/>
      <c r="T2" s="186"/>
    </row>
    <row r="3" spans="1:29" ht="12.25" customHeight="1" thickBot="1">
      <c r="B3" s="1167" t="str">
        <f>IF(Y15="JA","x","")</f>
        <v/>
      </c>
      <c r="C3" s="1825" t="s">
        <v>4</v>
      </c>
      <c r="D3" s="1825"/>
      <c r="G3" s="459"/>
      <c r="H3" s="459"/>
      <c r="I3" s="459"/>
      <c r="J3" s="459"/>
      <c r="K3" s="459"/>
      <c r="L3" s="459"/>
      <c r="M3" s="459"/>
      <c r="N3" s="459"/>
      <c r="O3" s="459"/>
      <c r="P3" s="1720"/>
      <c r="Q3" s="1720"/>
      <c r="R3" s="1720"/>
      <c r="S3" s="1720"/>
      <c r="T3" s="1720"/>
      <c r="U3" s="1826"/>
    </row>
    <row r="4" spans="1:29" ht="12.25" customHeight="1">
      <c r="G4" s="1841" t="s">
        <v>5</v>
      </c>
      <c r="H4" s="1841"/>
      <c r="I4" s="1841"/>
      <c r="J4" s="1841"/>
      <c r="K4" s="1841"/>
      <c r="L4" s="1841"/>
      <c r="M4" s="1841"/>
      <c r="N4" s="1841"/>
      <c r="O4" s="1841"/>
      <c r="P4" s="1720"/>
      <c r="Q4" s="1720"/>
      <c r="R4" s="1720"/>
      <c r="S4" s="1720"/>
      <c r="T4" s="1720"/>
      <c r="V4" s="1716"/>
      <c r="W4" s="1716"/>
      <c r="X4" s="1716"/>
      <c r="Y4" s="1716"/>
      <c r="Z4" s="1716"/>
      <c r="AA4" s="1716"/>
      <c r="AB4" s="1716"/>
    </row>
    <row r="5" spans="1:29" ht="12.75" customHeight="1" thickBot="1">
      <c r="A5" s="105" t="s">
        <v>6</v>
      </c>
      <c r="B5" s="106"/>
      <c r="C5" s="1825"/>
      <c r="D5" s="1825"/>
      <c r="G5" s="1841" t="str">
        <f>"July 1, "&amp;'B27'!K2-1&amp;" - June 30, "&amp;'B27'!K2</f>
        <v>July 1, 2026 - June 30, 2027</v>
      </c>
      <c r="H5" s="1841"/>
      <c r="I5" s="1841"/>
      <c r="J5" s="1841"/>
      <c r="K5" s="1841"/>
      <c r="L5" s="1842"/>
      <c r="M5" s="1842"/>
      <c r="N5" s="1842"/>
      <c r="O5" s="1842"/>
      <c r="P5" s="1720"/>
      <c r="Q5" s="1720"/>
      <c r="R5" s="1720"/>
      <c r="S5" s="1720"/>
      <c r="T5" s="1720"/>
      <c r="V5" s="1716"/>
      <c r="W5" s="1716"/>
      <c r="X5" s="1716"/>
      <c r="Y5" s="1716"/>
      <c r="Z5" s="1716"/>
      <c r="AA5" s="1716"/>
      <c r="AB5" s="1716"/>
    </row>
    <row r="6" spans="1:29" ht="12.75" customHeight="1" thickBot="1">
      <c r="B6" s="1165"/>
      <c r="C6" s="104" t="s">
        <v>7</v>
      </c>
      <c r="D6" s="459"/>
      <c r="E6" s="459"/>
      <c r="F6" s="459"/>
      <c r="G6" s="459"/>
      <c r="O6" s="107"/>
      <c r="P6" s="1720"/>
      <c r="Q6" s="1720"/>
      <c r="R6" s="1720"/>
      <c r="S6" s="1720"/>
      <c r="T6" s="1720"/>
      <c r="V6" s="1716"/>
      <c r="W6" s="1716"/>
      <c r="X6" s="1716"/>
      <c r="Y6" s="1716"/>
      <c r="Z6" s="1716"/>
      <c r="AA6" s="1716"/>
      <c r="AB6" s="1716"/>
    </row>
    <row r="7" spans="1:29" ht="12" customHeight="1" thickBot="1">
      <c r="B7" s="1164" t="s">
        <v>6946</v>
      </c>
      <c r="C7" s="104" t="s">
        <v>8</v>
      </c>
      <c r="D7" s="1825"/>
      <c r="O7" s="107"/>
      <c r="P7" s="1720"/>
      <c r="Q7" s="1720"/>
      <c r="R7" s="1720"/>
      <c r="S7" s="1720"/>
      <c r="T7" s="1720"/>
      <c r="V7" s="1716"/>
      <c r="W7" s="1716"/>
      <c r="X7" s="1716"/>
      <c r="Y7" s="1716"/>
      <c r="Z7" s="1716"/>
      <c r="AA7" s="1716"/>
      <c r="AB7" s="1716"/>
    </row>
    <row r="8" spans="1:29" ht="14">
      <c r="B8" s="108"/>
      <c r="C8" s="111" t="s">
        <v>9</v>
      </c>
      <c r="D8" s="109"/>
      <c r="E8" s="109"/>
      <c r="F8" s="109"/>
      <c r="G8" s="109"/>
      <c r="H8" s="1747" t="s">
        <v>825</v>
      </c>
      <c r="I8" s="109"/>
      <c r="J8" s="109"/>
      <c r="O8" s="107"/>
      <c r="P8" s="1720"/>
      <c r="Q8" s="1720"/>
      <c r="R8" s="1720"/>
      <c r="S8" s="1720"/>
      <c r="T8" s="1720"/>
      <c r="V8" s="1716"/>
      <c r="W8" s="1716"/>
      <c r="X8" s="1716"/>
      <c r="Y8" s="1716"/>
      <c r="Z8" s="1716"/>
      <c r="AA8" s="1716"/>
      <c r="AB8" s="1716"/>
    </row>
    <row r="9" spans="1:29" ht="6.75" customHeight="1">
      <c r="B9" s="106"/>
      <c r="C9" s="109"/>
      <c r="D9" s="109"/>
      <c r="E9" s="109"/>
      <c r="F9" s="109"/>
      <c r="G9" s="109"/>
      <c r="H9" s="109"/>
      <c r="I9" s="109"/>
      <c r="J9" s="109"/>
      <c r="M9" s="107"/>
      <c r="N9" s="107"/>
      <c r="O9" s="107"/>
      <c r="P9" s="1720"/>
      <c r="Q9" s="1720"/>
      <c r="R9" s="1720"/>
      <c r="S9" s="1720"/>
      <c r="T9" s="1720"/>
      <c r="U9" s="110"/>
      <c r="V9" s="1717"/>
      <c r="W9" s="1717"/>
      <c r="X9" s="1717"/>
      <c r="Y9" s="1717"/>
      <c r="Z9" s="1717"/>
      <c r="AA9" s="1717"/>
      <c r="AB9" s="1717"/>
      <c r="AC9" s="110"/>
    </row>
    <row r="10" spans="1:29" ht="13.5" customHeight="1">
      <c r="B10" s="108"/>
      <c r="C10" s="111" t="s">
        <v>10</v>
      </c>
      <c r="D10" s="111"/>
      <c r="G10" s="112"/>
      <c r="H10" s="1829"/>
      <c r="I10" s="1830"/>
      <c r="J10" s="1830"/>
      <c r="K10" s="113"/>
      <c r="L10" s="113"/>
      <c r="M10" s="113"/>
      <c r="N10" s="113"/>
      <c r="O10" s="107"/>
      <c r="P10" s="1720"/>
      <c r="Q10" s="1720"/>
      <c r="R10" s="1720"/>
      <c r="S10" s="1720"/>
      <c r="T10" s="1720"/>
      <c r="V10" s="1716"/>
      <c r="W10" s="1716"/>
      <c r="X10" s="1716"/>
      <c r="Y10" s="1716"/>
      <c r="Z10" s="1716"/>
      <c r="AA10" s="1716"/>
      <c r="AB10" s="1716"/>
    </row>
    <row r="11" spans="1:29" ht="9.75" customHeight="1">
      <c r="G11" s="114"/>
      <c r="H11" s="1828" t="s">
        <v>11</v>
      </c>
      <c r="I11" s="1828"/>
      <c r="J11" s="1828"/>
      <c r="K11" s="115"/>
      <c r="L11" s="115"/>
      <c r="M11" s="107"/>
      <c r="N11" s="107"/>
      <c r="O11" s="107"/>
      <c r="P11" s="1720"/>
      <c r="Q11" s="1720"/>
      <c r="R11" s="1720"/>
      <c r="S11" s="1720"/>
      <c r="T11" s="1720"/>
      <c r="V11" s="1716"/>
      <c r="W11" s="1716"/>
      <c r="X11" s="1716"/>
      <c r="Y11" s="1716"/>
      <c r="Z11" s="1716"/>
      <c r="AA11" s="1716"/>
      <c r="AB11" s="1716"/>
    </row>
    <row r="12" spans="1:29" ht="7.5" customHeight="1">
      <c r="G12" s="114"/>
      <c r="H12" s="1839"/>
      <c r="I12" s="1839"/>
      <c r="J12" s="1839"/>
      <c r="K12" s="115"/>
      <c r="L12" s="115"/>
      <c r="M12" s="107"/>
      <c r="N12" s="107"/>
      <c r="O12" s="107"/>
      <c r="P12" s="1720"/>
      <c r="Q12" s="1720"/>
      <c r="R12" s="1720"/>
      <c r="S12" s="1720"/>
      <c r="T12" s="1720"/>
      <c r="V12" s="1716"/>
      <c r="W12" s="1716"/>
      <c r="X12" s="1716"/>
      <c r="Y12" s="1716"/>
      <c r="Z12" s="1716"/>
      <c r="AA12" s="1716"/>
      <c r="AB12" s="1716"/>
    </row>
    <row r="13" spans="1:29" ht="13.5" customHeight="1">
      <c r="C13" s="111" t="s">
        <v>12</v>
      </c>
      <c r="D13" s="111"/>
      <c r="E13" s="116"/>
      <c r="F13" s="117"/>
      <c r="H13" s="1837"/>
      <c r="I13" s="1837"/>
      <c r="J13" s="1838" t="s">
        <v>3401</v>
      </c>
      <c r="K13" s="1837"/>
      <c r="L13" s="1837"/>
      <c r="N13" s="113"/>
      <c r="O13" s="107"/>
      <c r="P13" s="1720"/>
      <c r="Q13" s="1720"/>
      <c r="R13" s="1720"/>
      <c r="S13" s="1720"/>
      <c r="T13" s="1720"/>
      <c r="V13" s="1716"/>
      <c r="W13" s="1716"/>
      <c r="X13" s="1716"/>
      <c r="Y13" s="1718">
        <f>IF(H14&lt;&gt;"Select dist name from drop-down on line above",1,0)</f>
        <v>1</v>
      </c>
      <c r="Z13" s="1716"/>
      <c r="AA13" s="1716"/>
      <c r="AB13" s="1716"/>
    </row>
    <row r="14" spans="1:29" ht="13.5" customHeight="1">
      <c r="C14" s="118" t="s">
        <v>13</v>
      </c>
      <c r="D14" s="118"/>
      <c r="E14" s="119"/>
      <c r="F14" s="120"/>
      <c r="G14" s="120"/>
      <c r="H14" s="1805"/>
      <c r="I14" s="1764"/>
      <c r="J14" s="1827" t="str">
        <f>IFERROR(VLOOKUP(J13,'District Drop-down'!$A$2:$B$1001,2,FALSE),"Please select district from drop-down list in cell J13.")</f>
        <v>19022033002</v>
      </c>
      <c r="K14" s="1764"/>
      <c r="L14" s="1764"/>
      <c r="M14" s="1764"/>
      <c r="O14" s="107"/>
      <c r="Q14" s="186"/>
      <c r="R14" s="186"/>
      <c r="S14" s="186"/>
      <c r="T14" s="186"/>
      <c r="V14" s="1716"/>
      <c r="W14" s="1716"/>
      <c r="X14" s="1716"/>
      <c r="Y14" s="1719" t="e">
        <f>_xlfn.IFNA(VLOOKUP(J13,#REF!,6),"")</f>
        <v>#REF!</v>
      </c>
      <c r="Z14" s="1716"/>
      <c r="AA14" s="1716"/>
      <c r="AB14" s="1716"/>
    </row>
    <row r="15" spans="1:29" ht="9.75" customHeight="1">
      <c r="A15" s="119"/>
      <c r="B15" s="119"/>
      <c r="C15" s="119"/>
      <c r="D15" s="119"/>
      <c r="E15" s="119"/>
      <c r="F15" s="121"/>
      <c r="G15" s="121"/>
      <c r="H15" s="121"/>
      <c r="V15" s="1716"/>
      <c r="W15" s="1716"/>
      <c r="X15" s="1716"/>
      <c r="Y15" s="1816" t="str">
        <f>IFERROR(VLOOKUP(J14,'District Drop-down'!$B$2:$D$1001,3,FALSE),"")</f>
        <v>SD</v>
      </c>
      <c r="Z15" s="1716"/>
      <c r="AA15" s="1716"/>
      <c r="AB15" s="1716"/>
    </row>
    <row r="16" spans="1:29" ht="8.25" customHeight="1">
      <c r="A16" s="119"/>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c r="A17" s="119"/>
      <c r="B17" s="1739" t="str">
        <f>'DeficitBudgetSum Calc 21'!D7 &amp; 'DeficitBudgetSum Calc 21'!D8 &amp; " "</f>
        <v xml:space="preserve">                  Balanced budget; no Deficit Reduction Plan is required.  </v>
      </c>
      <c r="D17" s="119"/>
      <c r="E17" s="119"/>
      <c r="F17" s="121"/>
      <c r="G17" s="121"/>
      <c r="H17" s="121"/>
      <c r="T17" s="1740"/>
      <c r="V17" s="1716"/>
      <c r="W17" s="1716"/>
      <c r="X17" s="1716"/>
      <c r="Y17" s="1716"/>
      <c r="Z17" s="1716"/>
      <c r="AA17" s="1716"/>
      <c r="AB17" s="1716"/>
    </row>
    <row r="18" spans="1:28" ht="15.75" customHeight="1">
      <c r="A18" s="119"/>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c r="A19" s="500"/>
      <c r="B19" s="500"/>
      <c r="C19" s="500"/>
      <c r="D19" s="500"/>
      <c r="E19" s="500"/>
      <c r="F19" s="500"/>
      <c r="G19" s="500"/>
      <c r="H19" s="500"/>
      <c r="I19" s="500"/>
      <c r="J19" s="500"/>
      <c r="K19" s="500"/>
      <c r="L19" s="500"/>
      <c r="M19" s="500"/>
      <c r="N19" s="500"/>
      <c r="O19" s="500"/>
      <c r="P19" s="500"/>
      <c r="Q19" s="500"/>
      <c r="R19" s="500"/>
      <c r="S19" s="500"/>
      <c r="T19" s="500"/>
      <c r="V19" s="1716"/>
      <c r="W19" s="1716"/>
      <c r="X19" s="1716"/>
      <c r="Y19" s="1716"/>
      <c r="Z19" s="1716"/>
      <c r="AA19" s="1716"/>
      <c r="AB19" s="1716"/>
    </row>
    <row r="20" spans="1:28" ht="16.5" hidden="1" customHeight="1">
      <c r="A20" s="122"/>
      <c r="B20" s="122"/>
      <c r="C20" s="122"/>
      <c r="D20" s="122"/>
      <c r="E20" s="122"/>
      <c r="F20" s="123"/>
      <c r="G20" s="123"/>
      <c r="H20" s="123"/>
      <c r="I20" s="124"/>
      <c r="J20" s="124"/>
      <c r="K20" s="124"/>
      <c r="L20" s="124"/>
      <c r="M20" s="124"/>
      <c r="N20" s="124"/>
      <c r="O20" s="124"/>
      <c r="P20" s="124"/>
      <c r="Q20" s="124"/>
      <c r="R20" s="124"/>
      <c r="S20" s="124"/>
      <c r="T20" s="124"/>
      <c r="V20" s="1716"/>
      <c r="W20" s="1716"/>
      <c r="X20" s="1716"/>
      <c r="Y20" s="1716"/>
      <c r="Z20" s="1716"/>
      <c r="AA20" s="1716"/>
      <c r="AB20" s="1716"/>
    </row>
    <row r="21" spans="1:28" ht="16.5" hidden="1" customHeight="1">
      <c r="A21" s="119"/>
      <c r="B21" s="119"/>
      <c r="C21" s="119"/>
      <c r="D21" s="119"/>
      <c r="E21" s="119"/>
      <c r="F21" s="121"/>
      <c r="G21" s="121"/>
      <c r="H21" s="121"/>
      <c r="V21" s="1716"/>
      <c r="W21" s="1716"/>
      <c r="X21" s="1716"/>
      <c r="Y21" s="1716"/>
      <c r="Z21" s="1716"/>
      <c r="AA21" s="1716"/>
      <c r="AB21" s="1716"/>
    </row>
    <row r="22" spans="1:28" ht="6.75" customHeight="1" thickBot="1">
      <c r="A22" s="119"/>
      <c r="B22" s="119"/>
      <c r="C22" s="119"/>
      <c r="D22" s="119"/>
      <c r="E22" s="119"/>
      <c r="F22" s="121"/>
      <c r="G22" s="121"/>
      <c r="H22" s="121"/>
      <c r="T22" s="1733"/>
      <c r="U22" s="1733"/>
      <c r="V22" s="1716"/>
      <c r="W22" s="1716"/>
      <c r="X22" s="1716"/>
      <c r="Y22" s="1716"/>
      <c r="Z22" s="1716"/>
      <c r="AA22" s="1716"/>
      <c r="AB22" s="1716"/>
    </row>
    <row r="23" spans="1:28" ht="16.5" hidden="1" customHeight="1" thickBot="1">
      <c r="A23" s="125"/>
      <c r="B23" s="125"/>
      <c r="C23" s="125"/>
      <c r="D23" s="125"/>
      <c r="E23" s="125"/>
      <c r="F23" s="126"/>
      <c r="G23" s="126"/>
      <c r="H23" s="126"/>
      <c r="I23" s="127"/>
      <c r="J23" s="127"/>
      <c r="K23" s="127"/>
      <c r="L23" s="127"/>
      <c r="M23" s="127"/>
      <c r="N23" s="127"/>
      <c r="O23" s="127"/>
      <c r="P23" s="127"/>
      <c r="Q23" s="127"/>
      <c r="R23" s="127"/>
      <c r="S23" s="1731"/>
      <c r="T23" s="1732"/>
      <c r="V23" s="1716"/>
      <c r="W23" s="1716"/>
      <c r="X23" s="1716"/>
      <c r="Y23" s="1716"/>
      <c r="Z23" s="1716"/>
      <c r="AA23" s="1716"/>
      <c r="AB23" s="1716"/>
    </row>
    <row r="24" spans="1:28" ht="2.25" customHeight="1" thickTop="1">
      <c r="A24" s="128"/>
      <c r="B24" s="128"/>
      <c r="C24" s="128"/>
      <c r="D24" s="128"/>
      <c r="E24" s="128"/>
      <c r="F24" s="128"/>
      <c r="G24" s="128"/>
      <c r="H24" s="128"/>
      <c r="I24" s="129"/>
      <c r="J24" s="129"/>
      <c r="K24" s="128"/>
      <c r="L24" s="128"/>
      <c r="M24" s="128"/>
      <c r="N24" s="128"/>
      <c r="O24" s="128"/>
      <c r="P24" s="128"/>
      <c r="Q24" s="128"/>
      <c r="R24" s="128"/>
      <c r="S24" s="128"/>
      <c r="V24" s="1716"/>
      <c r="W24" s="1716"/>
      <c r="X24" s="1716"/>
      <c r="Y24" s="1716"/>
      <c r="Z24" s="1716"/>
      <c r="AA24" s="1716"/>
      <c r="AB24" s="1716"/>
    </row>
    <row r="25" spans="1:28" ht="15" customHeight="1">
      <c r="C25" s="509" t="s">
        <v>14</v>
      </c>
      <c r="D25" s="509"/>
      <c r="E25" s="1809"/>
      <c r="F25" s="1809"/>
      <c r="G25" s="1809"/>
      <c r="H25" s="1809" t="str">
        <f>IF(J13="","",J13)</f>
        <v>West Chicago ESD 33</v>
      </c>
      <c r="I25" s="1809"/>
      <c r="J25" s="1809"/>
      <c r="K25" s="1809"/>
      <c r="L25" s="130" t="s">
        <v>15</v>
      </c>
      <c r="M25" s="131"/>
      <c r="N25" s="1810"/>
      <c r="O25" s="1810" t="str">
        <f>IFERROR(VLOOKUP($J$13,'District Drop-down'!$A$2:$C$1001,3,FALSE),"")</f>
        <v>Dupage</v>
      </c>
      <c r="P25" s="1810"/>
      <c r="Q25" s="1810"/>
      <c r="R25" s="1810"/>
      <c r="S25" s="104" t="s">
        <v>16</v>
      </c>
      <c r="V25" s="1716"/>
      <c r="W25" s="1716"/>
      <c r="X25" s="1716"/>
      <c r="Y25" s="1716"/>
      <c r="Z25" s="1716"/>
      <c r="AA25" s="1716"/>
      <c r="AB25" s="1716"/>
    </row>
    <row r="26" spans="1:28" ht="18" customHeight="1">
      <c r="B26" s="1112" t="s">
        <v>17</v>
      </c>
      <c r="H26" s="132"/>
      <c r="I26" s="1844" t="str">
        <f>"July 1, "&amp;'B27'!K2-1</f>
        <v>July 1, 2026</v>
      </c>
      <c r="J26" s="1844"/>
      <c r="K26" s="1844"/>
      <c r="L26" s="1721" t="s">
        <v>18</v>
      </c>
      <c r="M26" s="1648"/>
      <c r="N26" s="1845" t="str">
        <f>"June 30, "&amp;'B27'!K2</f>
        <v>June 30, 2027</v>
      </c>
      <c r="O26" s="1845"/>
      <c r="P26" s="1845"/>
      <c r="Q26" s="1845"/>
      <c r="R26" s="104" t="s">
        <v>19</v>
      </c>
      <c r="V26" s="1716"/>
      <c r="W26" s="1716"/>
      <c r="X26" s="1716"/>
      <c r="Y26" s="1716"/>
      <c r="Z26" s="1716"/>
      <c r="AA26" s="1716"/>
      <c r="AB26" s="1716"/>
    </row>
    <row r="27" spans="1:28" ht="9" customHeight="1">
      <c r="H27" s="132"/>
      <c r="I27" s="1258"/>
      <c r="J27" s="1258"/>
      <c r="K27" s="1258"/>
      <c r="L27" s="132"/>
      <c r="O27" s="133"/>
      <c r="P27" s="133"/>
      <c r="Q27" s="133"/>
      <c r="R27" s="109"/>
      <c r="V27" s="1716"/>
      <c r="W27" s="1716"/>
      <c r="X27" s="1716"/>
      <c r="Y27" s="1716"/>
      <c r="Z27" s="1716"/>
      <c r="AA27" s="1716"/>
      <c r="AB27" s="1716"/>
    </row>
    <row r="28" spans="1:28" ht="15" customHeight="1">
      <c r="C28" s="1113" t="s">
        <v>20</v>
      </c>
      <c r="D28" s="1113"/>
      <c r="H28" s="1812"/>
      <c r="I28" s="1812"/>
      <c r="J28" s="1812"/>
      <c r="K28" s="1812" t="str">
        <f>IF(J13=" Click here to choose your district from drop-down list","",J13)</f>
        <v>West Chicago ESD 33</v>
      </c>
      <c r="L28" s="1812"/>
      <c r="M28" s="1812"/>
      <c r="N28" s="1812"/>
      <c r="O28" s="1812"/>
      <c r="P28" s="1812"/>
      <c r="Q28" s="1812"/>
      <c r="R28" s="1812"/>
      <c r="S28" s="104" t="s">
        <v>21</v>
      </c>
      <c r="V28" s="1716"/>
      <c r="W28" s="1716"/>
      <c r="X28" s="1716"/>
      <c r="Y28" s="1716"/>
      <c r="Z28" s="1716"/>
      <c r="AA28" s="1716"/>
      <c r="AB28" s="1716"/>
    </row>
    <row r="29" spans="1:28" ht="15" customHeight="1">
      <c r="A29" s="501" t="s">
        <v>22</v>
      </c>
      <c r="D29" s="1647"/>
      <c r="E29" s="1647"/>
      <c r="F29" s="1647"/>
      <c r="G29" s="1647" t="str">
        <f>O25</f>
        <v>Dupage</v>
      </c>
      <c r="H29" s="1647"/>
      <c r="I29" s="1114" t="s">
        <v>23</v>
      </c>
      <c r="V29" s="1716"/>
      <c r="W29" s="1716"/>
      <c r="X29" s="1716"/>
      <c r="Y29" s="1716"/>
      <c r="Z29" s="1716"/>
      <c r="AA29" s="1716"/>
      <c r="AB29" s="1716"/>
    </row>
    <row r="30" spans="1:28" ht="15" customHeight="1">
      <c r="A30" s="1113" t="s">
        <v>24</v>
      </c>
      <c r="V30" s="1716"/>
      <c r="W30" s="1716"/>
      <c r="X30" s="1716"/>
      <c r="Y30" s="1716"/>
      <c r="Z30" s="1716"/>
      <c r="AA30" s="1716"/>
      <c r="AB30" s="1716"/>
    </row>
    <row r="31" spans="1:28" ht="9" customHeight="1">
      <c r="V31" s="1716"/>
      <c r="W31" s="1716"/>
      <c r="X31" s="1716"/>
      <c r="Y31" s="1716"/>
      <c r="Z31" s="1716"/>
      <c r="AA31" s="1716"/>
      <c r="AB31" s="1716"/>
    </row>
    <row r="32" spans="1:28" ht="15" customHeight="1">
      <c r="C32" s="1115" t="s">
        <v>25</v>
      </c>
      <c r="D32" s="1115"/>
      <c r="K32" s="1083" t="s">
        <v>6958</v>
      </c>
      <c r="L32" s="130" t="s">
        <v>26</v>
      </c>
      <c r="M32" s="1847" t="s">
        <v>6959</v>
      </c>
      <c r="N32" s="1859"/>
      <c r="O32" s="1859"/>
      <c r="P32" s="509" t="s">
        <v>27</v>
      </c>
      <c r="Q32" s="1085" t="s">
        <v>1384</v>
      </c>
      <c r="R32" s="104" t="s">
        <v>16</v>
      </c>
      <c r="V32" s="1716"/>
      <c r="W32" s="1716"/>
      <c r="X32" s="1716"/>
      <c r="Y32" s="1716"/>
      <c r="Z32" s="1716"/>
      <c r="AA32" s="1716"/>
      <c r="AB32" s="1716"/>
    </row>
    <row r="33" spans="1:28" ht="15" customHeight="1">
      <c r="A33" s="1112" t="s">
        <v>28</v>
      </c>
      <c r="V33" s="1716"/>
      <c r="W33" s="1716"/>
      <c r="X33" s="1716"/>
      <c r="Y33" s="1716"/>
      <c r="Z33" s="1716"/>
      <c r="AA33" s="1716"/>
      <c r="AB33" s="1716"/>
    </row>
    <row r="34" spans="1:28" ht="9" customHeight="1">
      <c r="A34" s="1112"/>
      <c r="V34" s="1716"/>
      <c r="W34" s="1716"/>
      <c r="X34" s="1716"/>
      <c r="Y34" s="1716"/>
      <c r="Z34" s="1716"/>
      <c r="AA34" s="1716"/>
      <c r="AB34" s="1716"/>
    </row>
    <row r="35" spans="1:28" ht="15" customHeight="1">
      <c r="C35" s="1112" t="s">
        <v>29</v>
      </c>
      <c r="D35" s="1112"/>
      <c r="V35" s="1716"/>
      <c r="W35" s="1716"/>
      <c r="X35" s="1716"/>
      <c r="Y35" s="1716"/>
      <c r="Z35" s="1716"/>
      <c r="AA35" s="1716"/>
      <c r="AB35" s="1716"/>
    </row>
    <row r="36" spans="1:28" ht="9" customHeight="1">
      <c r="V36" s="1716"/>
      <c r="W36" s="1716"/>
      <c r="X36" s="1716"/>
      <c r="Y36" s="1716"/>
      <c r="Z36" s="1716"/>
      <c r="AA36" s="1716"/>
      <c r="AB36" s="1716"/>
    </row>
    <row r="37" spans="1:28" ht="15" customHeight="1">
      <c r="C37" s="1112" t="s">
        <v>30</v>
      </c>
      <c r="D37" s="1112"/>
    </row>
    <row r="38" spans="1:28" ht="15" customHeight="1">
      <c r="A38" s="1112" t="s">
        <v>31</v>
      </c>
      <c r="E38" s="1846" t="str">
        <f>I26</f>
        <v>July 1, 2026</v>
      </c>
      <c r="F38" s="1846"/>
      <c r="G38" s="1846"/>
      <c r="H38" s="1843" t="s">
        <v>18</v>
      </c>
      <c r="I38" s="1843"/>
      <c r="J38" s="1846" t="str">
        <f>N26</f>
        <v>June 30, 2027</v>
      </c>
      <c r="K38" s="1846"/>
      <c r="L38" s="1846"/>
      <c r="M38" s="104" t="s">
        <v>19</v>
      </c>
      <c r="O38" s="134"/>
    </row>
    <row r="39" spans="1:28" ht="9" customHeight="1"/>
    <row r="40" spans="1:28" ht="15" customHeight="1">
      <c r="C40" s="1112" t="s">
        <v>32</v>
      </c>
      <c r="D40" s="1112"/>
    </row>
    <row r="41" spans="1:28" ht="15" customHeight="1">
      <c r="A41" s="509" t="s">
        <v>33</v>
      </c>
    </row>
    <row r="42" spans="1:28" ht="7.5" customHeight="1"/>
    <row r="43" spans="1:28" ht="15" customHeight="1">
      <c r="A43" s="1781"/>
      <c r="B43" s="1781"/>
      <c r="C43" s="1781"/>
      <c r="D43" s="1781"/>
      <c r="E43" s="1781"/>
      <c r="F43" s="1781"/>
      <c r="G43" s="1781"/>
      <c r="H43" s="1781"/>
      <c r="I43" s="1781"/>
      <c r="J43" s="1781" t="s">
        <v>34</v>
      </c>
      <c r="K43" s="1781"/>
      <c r="L43" s="1781"/>
      <c r="M43" s="1781"/>
      <c r="N43" s="1781"/>
      <c r="O43" s="1781"/>
      <c r="P43" s="1781"/>
      <c r="Q43" s="1781"/>
      <c r="R43" s="1781"/>
    </row>
    <row r="44" spans="1:28" ht="14" customHeight="1">
      <c r="C44" s="1115" t="s">
        <v>35</v>
      </c>
      <c r="D44" s="1115"/>
      <c r="N44" s="1084" t="s">
        <v>6953</v>
      </c>
      <c r="O44" s="130" t="s">
        <v>36</v>
      </c>
      <c r="P44" s="1849" t="s">
        <v>6954</v>
      </c>
      <c r="Q44" s="1860"/>
      <c r="R44" s="1860"/>
      <c r="S44" s="510" t="s">
        <v>37</v>
      </c>
      <c r="T44" s="1085" t="s">
        <v>1384</v>
      </c>
      <c r="X44" s="490"/>
      <c r="Y44" s="104"/>
    </row>
    <row r="45" spans="1:28" ht="15.5" customHeight="1">
      <c r="A45" s="1113" t="s">
        <v>38</v>
      </c>
      <c r="C45" s="1113"/>
      <c r="D45" s="1113"/>
      <c r="E45" s="1848" t="s">
        <v>6960</v>
      </c>
      <c r="F45" s="1848"/>
      <c r="G45" s="1113" t="s">
        <v>39</v>
      </c>
      <c r="H45" s="1083">
        <v>0</v>
      </c>
      <c r="I45" s="1113" t="s">
        <v>40</v>
      </c>
    </row>
    <row r="46" spans="1:28" ht="6" customHeight="1">
      <c r="E46" s="136"/>
      <c r="F46" s="137"/>
      <c r="G46" s="135"/>
      <c r="H46" s="138"/>
      <c r="K46" s="131"/>
      <c r="L46" s="109"/>
      <c r="M46" s="135"/>
      <c r="N46" s="135"/>
      <c r="O46" s="109"/>
    </row>
    <row r="47" spans="1:28" ht="12" hidden="1"/>
    <row r="48" spans="1:28" ht="12">
      <c r="F48" s="139"/>
    </row>
    <row r="49" spans="2:22" ht="12.25" customHeight="1">
      <c r="E49" s="1834" t="s">
        <v>41</v>
      </c>
      <c r="F49" s="1835"/>
      <c r="G49" s="1835"/>
      <c r="H49" s="1835"/>
      <c r="I49" s="1835"/>
      <c r="J49" s="1836"/>
      <c r="K49" s="1834" t="s">
        <v>42</v>
      </c>
      <c r="L49" s="1835"/>
      <c r="M49" s="1835"/>
      <c r="N49" s="1835"/>
      <c r="O49" s="1835"/>
      <c r="P49" s="1835"/>
      <c r="Q49" s="1836"/>
    </row>
    <row r="50" spans="2:22" ht="18" customHeight="1">
      <c r="E50" s="1831" t="s">
        <v>6961</v>
      </c>
      <c r="F50" s="1832"/>
      <c r="G50" s="1832"/>
      <c r="H50" s="1832"/>
      <c r="I50" s="1832"/>
      <c r="J50" s="1833"/>
      <c r="K50" s="1831"/>
      <c r="L50" s="1832"/>
      <c r="M50" s="1832"/>
      <c r="N50" s="1832"/>
      <c r="O50" s="1832"/>
      <c r="P50" s="1832"/>
      <c r="Q50" s="1833"/>
    </row>
    <row r="51" spans="2:22" ht="18" customHeight="1">
      <c r="E51" s="1831" t="s">
        <v>6962</v>
      </c>
      <c r="F51" s="1832"/>
      <c r="G51" s="1832"/>
      <c r="H51" s="1832"/>
      <c r="I51" s="1832"/>
      <c r="J51" s="1833"/>
      <c r="K51" s="1831"/>
      <c r="L51" s="1832"/>
      <c r="M51" s="1832"/>
      <c r="N51" s="1832"/>
      <c r="O51" s="1832"/>
      <c r="P51" s="1832"/>
      <c r="Q51" s="1833"/>
    </row>
    <row r="52" spans="2:22" ht="18" customHeight="1">
      <c r="E52" s="1831" t="s">
        <v>6963</v>
      </c>
      <c r="F52" s="1832"/>
      <c r="G52" s="1832"/>
      <c r="H52" s="1832"/>
      <c r="I52" s="1832"/>
      <c r="J52" s="1833"/>
      <c r="K52" s="1831"/>
      <c r="L52" s="1832"/>
      <c r="M52" s="1832"/>
      <c r="N52" s="1832"/>
      <c r="O52" s="1832"/>
      <c r="P52" s="1832"/>
      <c r="Q52" s="1833"/>
    </row>
    <row r="53" spans="2:22" ht="18" customHeight="1">
      <c r="E53" s="1831" t="s">
        <v>6964</v>
      </c>
      <c r="F53" s="1832"/>
      <c r="G53" s="1832"/>
      <c r="H53" s="1832"/>
      <c r="I53" s="1832"/>
      <c r="J53" s="1833"/>
      <c r="K53" s="1831"/>
      <c r="L53" s="1832"/>
      <c r="M53" s="1832"/>
      <c r="N53" s="1832"/>
      <c r="O53" s="1832"/>
      <c r="P53" s="1832"/>
      <c r="Q53" s="1833"/>
    </row>
    <row r="54" spans="2:22" ht="18" customHeight="1">
      <c r="E54" s="1831" t="s">
        <v>6965</v>
      </c>
      <c r="F54" s="1832"/>
      <c r="G54" s="1832"/>
      <c r="H54" s="1832"/>
      <c r="I54" s="1832"/>
      <c r="J54" s="1833"/>
      <c r="K54" s="1831"/>
      <c r="L54" s="1832"/>
      <c r="M54" s="1832"/>
      <c r="N54" s="1832"/>
      <c r="O54" s="1832"/>
      <c r="P54" s="1832"/>
      <c r="Q54" s="1833"/>
    </row>
    <row r="55" spans="2:22" ht="18" customHeight="1">
      <c r="E55" s="1831" t="s">
        <v>6966</v>
      </c>
      <c r="F55" s="1832"/>
      <c r="G55" s="1832"/>
      <c r="H55" s="1832"/>
      <c r="I55" s="1832"/>
      <c r="J55" s="1833"/>
      <c r="K55" s="1831"/>
      <c r="L55" s="1832"/>
      <c r="M55" s="1832"/>
      <c r="N55" s="1832"/>
      <c r="O55" s="1832"/>
      <c r="P55" s="1832"/>
      <c r="Q55" s="1833"/>
    </row>
    <row r="56" spans="2:22" ht="18" customHeight="1">
      <c r="E56" s="1831" t="s">
        <v>6967</v>
      </c>
      <c r="F56" s="1832"/>
      <c r="G56" s="1832"/>
      <c r="H56" s="1832"/>
      <c r="I56" s="1832"/>
      <c r="J56" s="1833"/>
      <c r="K56" s="1831"/>
      <c r="L56" s="1832"/>
      <c r="M56" s="1832"/>
      <c r="N56" s="1832"/>
      <c r="O56" s="1832"/>
      <c r="P56" s="1832"/>
      <c r="Q56" s="1833"/>
    </row>
    <row r="57" spans="2:22" ht="18" customHeight="1">
      <c r="E57" s="1831"/>
      <c r="F57" s="1832"/>
      <c r="G57" s="1832"/>
      <c r="H57" s="1832"/>
      <c r="I57" s="1832"/>
      <c r="J57" s="1833"/>
      <c r="K57" s="1831"/>
      <c r="L57" s="1832"/>
      <c r="M57" s="1832"/>
      <c r="N57" s="1832"/>
      <c r="O57" s="1832"/>
      <c r="P57" s="1832"/>
      <c r="Q57" s="1833"/>
    </row>
    <row r="58" spans="2:22" ht="18" customHeight="1">
      <c r="E58" s="1831"/>
      <c r="F58" s="1832"/>
      <c r="G58" s="1832"/>
      <c r="H58" s="1832"/>
      <c r="I58" s="1832"/>
      <c r="J58" s="1833"/>
      <c r="K58" s="1831"/>
      <c r="L58" s="1832"/>
      <c r="M58" s="1832"/>
      <c r="N58" s="1832"/>
      <c r="O58" s="1832"/>
      <c r="P58" s="1832"/>
      <c r="Q58" s="1833"/>
    </row>
    <row r="59" spans="2:22" ht="18" customHeight="1">
      <c r="E59" s="1818"/>
      <c r="F59" s="1819"/>
      <c r="G59" s="1819"/>
      <c r="H59" s="1819"/>
      <c r="I59" s="1819"/>
      <c r="J59" s="1820"/>
      <c r="K59" s="1818"/>
      <c r="L59" s="1819"/>
      <c r="M59" s="1819"/>
      <c r="N59" s="1819"/>
      <c r="O59" s="1819"/>
      <c r="P59" s="1819"/>
      <c r="Q59" s="1820"/>
    </row>
    <row r="60" spans="2:22" ht="6" customHeight="1"/>
    <row r="61" spans="2:22" ht="14">
      <c r="B61" s="140"/>
      <c r="C61" s="141"/>
      <c r="D61" s="141" t="s">
        <v>43</v>
      </c>
      <c r="E61" s="1782" t="s">
        <v>44</v>
      </c>
      <c r="F61" s="148"/>
      <c r="G61" s="148"/>
      <c r="H61" s="148"/>
      <c r="I61" s="148"/>
      <c r="J61" s="148"/>
      <c r="K61" s="148"/>
      <c r="L61" s="148"/>
      <c r="M61" s="148"/>
      <c r="N61" s="148"/>
      <c r="O61" s="148"/>
      <c r="P61" s="148"/>
      <c r="Q61" s="148"/>
    </row>
    <row r="62" spans="2:22" ht="14">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row r="64" spans="2:22" ht="12">
      <c r="C64" s="143"/>
      <c r="D64" s="143" t="s">
        <v>47</v>
      </c>
      <c r="E64" s="144" t="s">
        <v>48</v>
      </c>
      <c r="F64" s="148"/>
      <c r="G64" s="148"/>
      <c r="H64" s="144"/>
      <c r="I64" s="144"/>
      <c r="J64" s="144"/>
      <c r="K64" s="144"/>
      <c r="L64" s="144"/>
      <c r="M64" s="144"/>
      <c r="N64" s="144"/>
      <c r="O64" s="144"/>
      <c r="P64" s="144"/>
      <c r="Q64" s="144"/>
    </row>
    <row r="65" spans="1:19" ht="12">
      <c r="A65" s="145"/>
      <c r="C65" s="148"/>
      <c r="D65" s="148"/>
      <c r="E65" s="144" t="s">
        <v>49</v>
      </c>
      <c r="F65" s="148"/>
      <c r="G65" s="144"/>
      <c r="H65" s="144"/>
      <c r="I65" s="144"/>
      <c r="J65" s="144"/>
      <c r="K65" s="144"/>
      <c r="L65" s="144"/>
      <c r="M65" s="144"/>
      <c r="N65" s="144"/>
      <c r="O65" s="144"/>
      <c r="P65" s="144"/>
      <c r="Q65" s="144"/>
    </row>
    <row r="66" spans="1:19" ht="12">
      <c r="C66" s="146"/>
      <c r="D66" s="146" t="s">
        <v>50</v>
      </c>
      <c r="E66" s="148" t="s">
        <v>51</v>
      </c>
      <c r="F66" s="148"/>
      <c r="G66" s="148"/>
      <c r="H66" s="148"/>
      <c r="I66" s="148"/>
      <c r="J66" s="148"/>
      <c r="K66" s="148"/>
      <c r="L66" s="148"/>
      <c r="M66" s="148"/>
      <c r="N66" s="148"/>
      <c r="O66" s="148"/>
      <c r="P66" s="148"/>
      <c r="Q66" s="148"/>
    </row>
    <row r="67" spans="1:19" ht="12">
      <c r="C67" s="148"/>
      <c r="D67" s="148"/>
      <c r="E67" s="148" t="s">
        <v>52</v>
      </c>
      <c r="F67" s="148"/>
      <c r="G67" s="148"/>
      <c r="H67" s="148"/>
      <c r="I67" s="148"/>
      <c r="J67" s="148"/>
      <c r="M67" s="460" t="s">
        <v>53</v>
      </c>
      <c r="N67" s="460"/>
      <c r="O67" s="460"/>
      <c r="P67" s="460"/>
      <c r="Q67" s="460"/>
      <c r="R67" s="460"/>
    </row>
    <row r="68" spans="1:19" ht="12">
      <c r="B68" s="147"/>
      <c r="C68" s="148"/>
      <c r="D68" s="148"/>
      <c r="E68" s="461" t="s">
        <v>54</v>
      </c>
      <c r="F68" s="148"/>
      <c r="G68" s="148"/>
      <c r="H68" s="148"/>
      <c r="I68" s="148"/>
      <c r="J68" s="148"/>
      <c r="K68" s="148"/>
      <c r="L68" s="148"/>
      <c r="M68" s="148"/>
      <c r="N68" s="148"/>
      <c r="O68" s="148"/>
      <c r="P68" s="148"/>
      <c r="Q68" s="148"/>
    </row>
    <row r="69" spans="1:19" ht="4.5" customHeight="1" thickBot="1">
      <c r="A69" s="149"/>
      <c r="B69" s="149"/>
      <c r="C69" s="149"/>
      <c r="D69" s="149"/>
      <c r="E69" s="149"/>
      <c r="F69" s="149"/>
      <c r="G69" s="149"/>
      <c r="H69" s="149"/>
      <c r="I69" s="149"/>
      <c r="J69" s="149"/>
      <c r="K69" s="149"/>
      <c r="L69" s="149"/>
      <c r="M69" s="149"/>
      <c r="N69" s="149"/>
      <c r="O69" s="149"/>
      <c r="P69" s="149"/>
      <c r="Q69" s="149"/>
      <c r="R69" s="149"/>
      <c r="S69" s="149"/>
    </row>
    <row r="70" spans="1:19" ht="4.5" customHeight="1" thickTop="1"/>
    <row r="71" spans="1:19" ht="12">
      <c r="C71" s="148" t="s">
        <v>55</v>
      </c>
      <c r="D71" s="148"/>
      <c r="E71" s="511" t="s">
        <v>56</v>
      </c>
      <c r="F71" s="437"/>
      <c r="G71" s="496"/>
    </row>
    <row r="72" spans="1:19" ht="12">
      <c r="C72" s="506" t="str">
        <f>J13</f>
        <v>West Chicago ESD 33</v>
      </c>
      <c r="D72" s="506"/>
      <c r="E72" s="506"/>
      <c r="F72" s="506"/>
      <c r="G72" s="506"/>
    </row>
    <row r="73" spans="1:19" ht="12">
      <c r="C73" s="1646" t="str">
        <f>J14</f>
        <v>19022033002</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75D450CF-3079-4EA1-8BD3-982EA6E29A87}">
      <formula1>"Yes,No"</formula1>
    </dataValidation>
  </dataValidations>
  <printOptions horizontalCentered="1"/>
  <pageMargins left="0.25" right="0.25" top="0.5" bottom="0.5" header="0.25" footer="0.25"/>
  <pageSetup scale="65" orientation="landscape"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fitToPage="1"/>
  </sheetPr>
  <dimension ref="A1:N133"/>
  <sheetViews>
    <sheetView showGridLines="0" zoomScale="150" zoomScaleNormal="150" workbookViewId="0">
      <pane xSplit="2" ySplit="2" topLeftCell="C3" activePane="bottomRight" state="frozen"/>
      <selection pane="topRight" activeCell="C1" sqref="C1"/>
      <selection pane="bottomLeft" activeCell="A3" sqref="A3"/>
      <selection pane="bottomRight" activeCell="D83" sqref="D83"/>
    </sheetView>
  </sheetViews>
  <sheetFormatPr baseColWidth="10" defaultColWidth="9.1640625" defaultRowHeight="10"/>
  <cols>
    <col min="1" max="1" width="49.6640625" style="520" customWidth="1"/>
    <col min="2" max="2" width="4.6640625" style="520" customWidth="1"/>
    <col min="3" max="9" width="13.6640625" style="520" customWidth="1"/>
    <col min="10" max="11" width="13.6640625" style="569" customWidth="1"/>
    <col min="12" max="12" width="13.6640625" style="520" customWidth="1"/>
    <col min="13" max="16384" width="9.1640625" style="520"/>
  </cols>
  <sheetData>
    <row r="1" spans="1:11" ht="12.75" customHeight="1">
      <c r="A1" s="1688" t="s">
        <v>6932</v>
      </c>
      <c r="B1" s="1259"/>
      <c r="C1" s="1260" t="s">
        <v>57</v>
      </c>
      <c r="D1" s="1261" t="s">
        <v>58</v>
      </c>
      <c r="E1" s="1261" t="s">
        <v>59</v>
      </c>
      <c r="F1" s="1261" t="s">
        <v>60</v>
      </c>
      <c r="G1" s="1261" t="s">
        <v>61</v>
      </c>
      <c r="H1" s="1261" t="s">
        <v>62</v>
      </c>
      <c r="I1" s="1261" t="s">
        <v>63</v>
      </c>
      <c r="J1" s="1261" t="s">
        <v>64</v>
      </c>
      <c r="K1" s="1261" t="s">
        <v>65</v>
      </c>
    </row>
    <row r="2" spans="1:11" ht="36" customHeight="1">
      <c r="A2" s="151" t="s">
        <v>66</v>
      </c>
      <c r="B2" s="593" t="s">
        <v>67</v>
      </c>
      <c r="C2" s="594" t="s">
        <v>68</v>
      </c>
      <c r="D2" s="595" t="s">
        <v>69</v>
      </c>
      <c r="E2" s="595" t="s">
        <v>70</v>
      </c>
      <c r="F2" s="595" t="s">
        <v>71</v>
      </c>
      <c r="G2" s="596" t="s">
        <v>72</v>
      </c>
      <c r="H2" s="596" t="s">
        <v>73</v>
      </c>
      <c r="I2" s="596" t="s">
        <v>74</v>
      </c>
      <c r="J2" s="596" t="s">
        <v>75</v>
      </c>
      <c r="K2" s="596" t="s">
        <v>76</v>
      </c>
    </row>
    <row r="3" spans="1:11" s="531" customFormat="1" ht="26">
      <c r="A3" s="582" t="str">
        <f>"ESTIMATED BEGINNING FUND BALANCE (without Student Activity Funds)1 as of July 1, "&amp;'B27'!K2-1</f>
        <v>ESTIMATED BEGINNING FUND BALANCE (without Student Activity Funds)1 as of July 1, 2026</v>
      </c>
      <c r="B3" s="592"/>
      <c r="C3" s="1262">
        <v>48545078</v>
      </c>
      <c r="D3" s="1262">
        <v>3765414</v>
      </c>
      <c r="E3" s="1262">
        <v>1863901</v>
      </c>
      <c r="F3" s="1262">
        <v>3410565</v>
      </c>
      <c r="G3" s="1262">
        <v>2381964</v>
      </c>
      <c r="H3" s="1262">
        <v>5840803</v>
      </c>
      <c r="I3" s="1262">
        <v>5520315</v>
      </c>
      <c r="J3" s="1262">
        <v>141785</v>
      </c>
      <c r="K3" s="1262">
        <v>0</v>
      </c>
    </row>
    <row r="4" spans="1:11" s="514" customFormat="1" ht="18" customHeight="1">
      <c r="A4" s="512" t="s">
        <v>77</v>
      </c>
      <c r="B4" s="513"/>
      <c r="C4" s="152"/>
      <c r="D4" s="152"/>
      <c r="E4" s="152"/>
      <c r="F4" s="152"/>
      <c r="G4" s="152"/>
      <c r="H4" s="152"/>
      <c r="I4" s="152"/>
      <c r="J4" s="152"/>
      <c r="K4" s="1263"/>
    </row>
    <row r="5" spans="1:11" s="531" customFormat="1" ht="12.75" customHeight="1">
      <c r="A5" s="532" t="s">
        <v>78</v>
      </c>
      <c r="B5" s="1264">
        <v>1000</v>
      </c>
      <c r="C5" s="1265">
        <f>'EstRev 6-10'!C112</f>
        <v>42432409</v>
      </c>
      <c r="D5" s="1265">
        <f>'EstRev 6-10'!D112</f>
        <v>4993399</v>
      </c>
      <c r="E5" s="1265">
        <f>'EstRev 6-10'!E112</f>
        <v>2649096</v>
      </c>
      <c r="F5" s="1265">
        <f>'EstRev 6-10'!F112</f>
        <v>3004291</v>
      </c>
      <c r="G5" s="1265">
        <f>'EstRev 6-10'!G112</f>
        <v>1155921</v>
      </c>
      <c r="H5" s="1265">
        <f>'EstRev 6-10'!H112</f>
        <v>0</v>
      </c>
      <c r="I5" s="1265">
        <f>'EstRev 6-10'!I112</f>
        <v>476730</v>
      </c>
      <c r="J5" s="1265">
        <f>'EstRev 6-10'!J112</f>
        <v>20027</v>
      </c>
      <c r="K5" s="1265">
        <f>'EstRev 6-10'!K112</f>
        <v>0</v>
      </c>
    </row>
    <row r="6" spans="1:11" s="531" customFormat="1" ht="26">
      <c r="A6" s="533" t="s">
        <v>79</v>
      </c>
      <c r="B6" s="1266">
        <v>2000</v>
      </c>
      <c r="C6" s="1267">
        <f>'EstRev 6-10'!C118</f>
        <v>0</v>
      </c>
      <c r="D6" s="1265">
        <f>'EstRev 6-10'!D118</f>
        <v>0</v>
      </c>
      <c r="E6" s="1268"/>
      <c r="F6" s="1265">
        <f>'EstRev 6-10'!F118</f>
        <v>0</v>
      </c>
      <c r="G6" s="1265">
        <f>'EstRev 6-10'!G118</f>
        <v>0</v>
      </c>
      <c r="H6" s="1268"/>
      <c r="I6" s="1268"/>
      <c r="J6" s="1268"/>
      <c r="K6" s="1268"/>
    </row>
    <row r="7" spans="1:11" s="531" customFormat="1" ht="12.75" customHeight="1">
      <c r="A7" s="534" t="s">
        <v>80</v>
      </c>
      <c r="B7" s="1266">
        <v>3000</v>
      </c>
      <c r="C7" s="1265">
        <f>'EstRev 6-10'!C165</f>
        <v>29529806</v>
      </c>
      <c r="D7" s="1265">
        <f>'EstRev 6-10'!D165</f>
        <v>650000</v>
      </c>
      <c r="E7" s="1265">
        <f>'EstRev 6-10'!E165</f>
        <v>0</v>
      </c>
      <c r="F7" s="1265">
        <f>'EstRev 6-10'!F165</f>
        <v>3475000</v>
      </c>
      <c r="G7" s="1265">
        <f>'EstRev 6-10'!G165</f>
        <v>0</v>
      </c>
      <c r="H7" s="1265">
        <f>'EstRev 6-10'!H165</f>
        <v>0</v>
      </c>
      <c r="I7" s="1265">
        <f>'EstRev 6-10'!I165</f>
        <v>0</v>
      </c>
      <c r="J7" s="1265">
        <f>'EstRev 6-10'!J165</f>
        <v>0</v>
      </c>
      <c r="K7" s="1265">
        <f>'EstRev 6-10'!K165</f>
        <v>0</v>
      </c>
    </row>
    <row r="8" spans="1:11" s="517" customFormat="1" ht="12.75" customHeight="1">
      <c r="A8" s="534" t="s">
        <v>81</v>
      </c>
      <c r="B8" s="1269">
        <v>4000</v>
      </c>
      <c r="C8" s="1270">
        <f>'EstRev 6-10'!C239</f>
        <v>6100000</v>
      </c>
      <c r="D8" s="1270">
        <f>'EstRev 6-10'!D239</f>
        <v>0</v>
      </c>
      <c r="E8" s="1270">
        <f>'EstRev 6-10'!E239</f>
        <v>0</v>
      </c>
      <c r="F8" s="1270">
        <f>'EstRev 6-10'!F239</f>
        <v>0</v>
      </c>
      <c r="G8" s="1270">
        <f>'EstRev 6-10'!G239</f>
        <v>0</v>
      </c>
      <c r="H8" s="1270">
        <f>'EstRev 6-10'!H239</f>
        <v>0</v>
      </c>
      <c r="I8" s="1270">
        <f>'EstRev 6-10'!I239</f>
        <v>0</v>
      </c>
      <c r="J8" s="1270">
        <f>'EstRev 6-10'!J239</f>
        <v>0</v>
      </c>
      <c r="K8" s="1270">
        <f>'EstRev 6-10'!K239</f>
        <v>0</v>
      </c>
    </row>
    <row r="9" spans="1:11" s="517" customFormat="1" ht="13" thickBot="1">
      <c r="A9" s="535" t="s">
        <v>82</v>
      </c>
      <c r="B9" s="536"/>
      <c r="C9" s="153">
        <f>SUM(C5:C8)</f>
        <v>78062215</v>
      </c>
      <c r="D9" s="153">
        <f t="shared" ref="D9:K9" si="0">SUM(D5:D8)</f>
        <v>5643399</v>
      </c>
      <c r="E9" s="153">
        <f t="shared" si="0"/>
        <v>2649096</v>
      </c>
      <c r="F9" s="153">
        <f t="shared" si="0"/>
        <v>6479291</v>
      </c>
      <c r="G9" s="153">
        <f t="shared" si="0"/>
        <v>1155921</v>
      </c>
      <c r="H9" s="153">
        <f t="shared" si="0"/>
        <v>0</v>
      </c>
      <c r="I9" s="153">
        <f t="shared" si="0"/>
        <v>476730</v>
      </c>
      <c r="J9" s="153">
        <f t="shared" si="0"/>
        <v>20027</v>
      </c>
      <c r="K9" s="153">
        <f t="shared" si="0"/>
        <v>0</v>
      </c>
    </row>
    <row r="10" spans="1:11" s="517" customFormat="1" ht="17" thickTop="1">
      <c r="A10" s="537" t="s">
        <v>83</v>
      </c>
      <c r="B10" s="538">
        <v>3998</v>
      </c>
      <c r="C10" s="597">
        <v>21040343</v>
      </c>
      <c r="D10" s="597"/>
      <c r="E10" s="597"/>
      <c r="F10" s="597"/>
      <c r="G10" s="597"/>
      <c r="H10" s="597"/>
      <c r="I10" s="154"/>
      <c r="J10" s="597"/>
      <c r="K10" s="597"/>
    </row>
    <row r="11" spans="1:11" s="517" customFormat="1" ht="12.75" customHeight="1" thickBot="1">
      <c r="A11" s="535" t="s">
        <v>84</v>
      </c>
      <c r="B11" s="540"/>
      <c r="C11" s="155">
        <f>SUM(C9:C10)</f>
        <v>99102558</v>
      </c>
      <c r="D11" s="155">
        <f t="shared" ref="D11:K11" si="1">SUM(D9:D10)</f>
        <v>5643399</v>
      </c>
      <c r="E11" s="155">
        <f t="shared" si="1"/>
        <v>2649096</v>
      </c>
      <c r="F11" s="155">
        <f t="shared" si="1"/>
        <v>6479291</v>
      </c>
      <c r="G11" s="155">
        <f t="shared" si="1"/>
        <v>1155921</v>
      </c>
      <c r="H11" s="155">
        <f t="shared" si="1"/>
        <v>0</v>
      </c>
      <c r="I11" s="155">
        <f t="shared" si="1"/>
        <v>476730</v>
      </c>
      <c r="J11" s="155">
        <f t="shared" si="1"/>
        <v>20027</v>
      </c>
      <c r="K11" s="155">
        <f t="shared" si="1"/>
        <v>0</v>
      </c>
    </row>
    <row r="12" spans="1:11" ht="18" customHeight="1" thickTop="1">
      <c r="A12" s="518" t="s">
        <v>85</v>
      </c>
      <c r="B12" s="519"/>
      <c r="C12" s="156"/>
      <c r="D12" s="156"/>
      <c r="E12" s="156"/>
      <c r="F12" s="156"/>
      <c r="G12" s="156"/>
      <c r="H12" s="156"/>
      <c r="I12" s="156"/>
      <c r="J12" s="156"/>
      <c r="K12" s="194"/>
    </row>
    <row r="13" spans="1:11" ht="12.75" customHeight="1">
      <c r="A13" s="541" t="s">
        <v>86</v>
      </c>
      <c r="B13" s="542" t="s">
        <v>87</v>
      </c>
      <c r="C13" s="157">
        <f>'EstExp 11-19'!K34</f>
        <v>45131246</v>
      </c>
      <c r="D13" s="158"/>
      <c r="E13" s="158"/>
      <c r="F13" s="158"/>
      <c r="G13" s="159">
        <f>'EstExp 11-19'!K233</f>
        <v>1320274</v>
      </c>
      <c r="H13" s="160"/>
      <c r="I13" s="158"/>
      <c r="J13" s="1270">
        <f>'EstExp 11-19'!K344</f>
        <v>0</v>
      </c>
      <c r="K13" s="158"/>
    </row>
    <row r="14" spans="1:11" ht="12.75" customHeight="1">
      <c r="A14" s="534" t="s">
        <v>88</v>
      </c>
      <c r="B14" s="1271">
        <v>2000</v>
      </c>
      <c r="C14" s="161">
        <f>'EstExp 11-19'!K76</f>
        <v>18491775</v>
      </c>
      <c r="D14" s="1270">
        <f>'EstExp 11-19'!K133</f>
        <v>5201594</v>
      </c>
      <c r="E14" s="162"/>
      <c r="F14" s="1270">
        <f>'EstExp 11-19'!K188</f>
        <v>6109100</v>
      </c>
      <c r="G14" s="1270">
        <f>'EstExp 11-19'!K276</f>
        <v>1045549</v>
      </c>
      <c r="H14" s="1270">
        <f>'EstExp 11-19'!K300</f>
        <v>4700000</v>
      </c>
      <c r="I14" s="162"/>
      <c r="J14" s="1270">
        <f>'EstExp 11-19'!K387</f>
        <v>0</v>
      </c>
      <c r="K14" s="1270">
        <f>'EstExp 11-19'!K438</f>
        <v>0</v>
      </c>
    </row>
    <row r="15" spans="1:11" ht="12.75" customHeight="1">
      <c r="A15" s="534" t="s">
        <v>89</v>
      </c>
      <c r="B15" s="1271">
        <v>3000</v>
      </c>
      <c r="C15" s="161">
        <f>'EstExp 11-19'!K77</f>
        <v>2669117</v>
      </c>
      <c r="D15" s="1270">
        <f>'EstExp 11-19'!K134</f>
        <v>0</v>
      </c>
      <c r="E15" s="162"/>
      <c r="F15" s="1270">
        <f>'EstExp 11-19'!K189</f>
        <v>0</v>
      </c>
      <c r="G15" s="1270">
        <f>'EstExp 11-19'!K277</f>
        <v>288486</v>
      </c>
      <c r="H15" s="1272"/>
      <c r="I15" s="162"/>
      <c r="J15" s="1270">
        <f>'EstExp 11-19'!K388</f>
        <v>0</v>
      </c>
      <c r="K15" s="1272"/>
    </row>
    <row r="16" spans="1:11" s="517" customFormat="1" ht="12.75" customHeight="1">
      <c r="A16" s="534" t="s">
        <v>90</v>
      </c>
      <c r="B16" s="1271">
        <v>4000</v>
      </c>
      <c r="C16" s="161">
        <f>'EstExp 11-19'!K104</f>
        <v>2904000</v>
      </c>
      <c r="D16" s="1270">
        <f>'EstExp 11-19'!K143</f>
        <v>0</v>
      </c>
      <c r="E16" s="161">
        <f>'EstExp 11-19'!K164</f>
        <v>0</v>
      </c>
      <c r="F16" s="1270">
        <f>'EstExp 11-19'!K200</f>
        <v>0</v>
      </c>
      <c r="G16" s="1270">
        <f>'EstExp 11-19'!K282</f>
        <v>0</v>
      </c>
      <c r="H16" s="1270">
        <f>'EstExp 11-19'!K307</f>
        <v>0</v>
      </c>
      <c r="I16" s="162"/>
      <c r="J16" s="1273">
        <f>'EstExp 11-19'!K415</f>
        <v>0</v>
      </c>
      <c r="K16" s="1270">
        <f>'EstExp 11-19'!K443</f>
        <v>0</v>
      </c>
    </row>
    <row r="17" spans="1:11" ht="12.75" customHeight="1">
      <c r="A17" s="534" t="s">
        <v>91</v>
      </c>
      <c r="B17" s="1271">
        <v>5000</v>
      </c>
      <c r="C17" s="161">
        <f>'EstExp 11-19'!K114</f>
        <v>0</v>
      </c>
      <c r="D17" s="1270">
        <f>'EstExp 11-19'!K153</f>
        <v>0</v>
      </c>
      <c r="E17" s="161">
        <f>'EstExp 11-19'!K176</f>
        <v>2615000</v>
      </c>
      <c r="F17" s="1270">
        <f>'EstExp 11-19'!K212</f>
        <v>0</v>
      </c>
      <c r="G17" s="1270">
        <f>'EstExp 11-19'!K290</f>
        <v>0</v>
      </c>
      <c r="H17" s="1272"/>
      <c r="I17" s="162"/>
      <c r="J17" s="1273">
        <f>'EstExp 11-19'!K426</f>
        <v>0</v>
      </c>
      <c r="K17" s="1270">
        <f>'EstExp 11-19'!K451</f>
        <v>0</v>
      </c>
    </row>
    <row r="18" spans="1:11" ht="12.75" customHeight="1">
      <c r="A18" s="534" t="s">
        <v>92</v>
      </c>
      <c r="B18" s="1274">
        <v>6000</v>
      </c>
      <c r="C18" s="161">
        <f>'EstExp 11-19'!K115</f>
        <v>0</v>
      </c>
      <c r="D18" s="1270">
        <f>'EstExp 11-19'!K154</f>
        <v>0</v>
      </c>
      <c r="E18" s="161">
        <f>'EstExp 11-19'!K177</f>
        <v>0</v>
      </c>
      <c r="F18" s="1270">
        <f>'EstExp 11-19'!K213</f>
        <v>0</v>
      </c>
      <c r="G18" s="1270">
        <f>'EstExp 11-19'!K291</f>
        <v>0</v>
      </c>
      <c r="H18" s="1270">
        <f>'EstExp 11-19'!K308</f>
        <v>0</v>
      </c>
      <c r="I18" s="162"/>
      <c r="J18" s="1273">
        <f>'EstExp 11-19'!K427</f>
        <v>0</v>
      </c>
      <c r="K18" s="1270">
        <f>'EstExp 11-19'!K452</f>
        <v>0</v>
      </c>
    </row>
    <row r="19" spans="1:11" ht="15" customHeight="1" thickBot="1">
      <c r="A19" s="535" t="s">
        <v>93</v>
      </c>
      <c r="B19" s="543"/>
      <c r="C19" s="163">
        <f t="shared" ref="C19:F19" si="2">SUM(C13:C18)</f>
        <v>69196138</v>
      </c>
      <c r="D19" s="163">
        <f t="shared" si="2"/>
        <v>5201594</v>
      </c>
      <c r="E19" s="163">
        <f t="shared" si="2"/>
        <v>2615000</v>
      </c>
      <c r="F19" s="163">
        <f t="shared" si="2"/>
        <v>6109100</v>
      </c>
      <c r="G19" s="163">
        <f>SUM(G13:G18)</f>
        <v>2654309</v>
      </c>
      <c r="H19" s="163">
        <f>SUM(H13:H18)</f>
        <v>4700000</v>
      </c>
      <c r="I19" s="162"/>
      <c r="J19" s="153">
        <f>SUM(J13:J18)</f>
        <v>0</v>
      </c>
      <c r="K19" s="163">
        <f>SUM(K13:K18)</f>
        <v>0</v>
      </c>
    </row>
    <row r="20" spans="1:11" ht="19" thickTop="1" thickBot="1">
      <c r="A20" s="544" t="s">
        <v>94</v>
      </c>
      <c r="B20" s="545">
        <v>4180</v>
      </c>
      <c r="C20" s="164">
        <f t="shared" ref="C20:H20" si="3">C10</f>
        <v>21040343</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c r="A21" s="535" t="s">
        <v>95</v>
      </c>
      <c r="B21" s="546"/>
      <c r="C21" s="164">
        <f t="shared" ref="C21:H21" si="4">SUM(C19:C20)</f>
        <v>90236481</v>
      </c>
      <c r="D21" s="164">
        <f t="shared" si="4"/>
        <v>5201594</v>
      </c>
      <c r="E21" s="164">
        <f t="shared" si="4"/>
        <v>2615000</v>
      </c>
      <c r="F21" s="164">
        <f t="shared" si="4"/>
        <v>6109100</v>
      </c>
      <c r="G21" s="164">
        <f t="shared" si="4"/>
        <v>2654309</v>
      </c>
      <c r="H21" s="164">
        <f t="shared" si="4"/>
        <v>4700000</v>
      </c>
      <c r="I21" s="162"/>
      <c r="J21" s="164">
        <f>SUM(J19:J20)</f>
        <v>0</v>
      </c>
      <c r="K21" s="164">
        <f>SUM(K19:K20)</f>
        <v>0</v>
      </c>
    </row>
    <row r="22" spans="1:11" ht="21.75" customHeight="1" thickTop="1">
      <c r="A22" s="522" t="s">
        <v>96</v>
      </c>
      <c r="B22" s="523"/>
      <c r="C22" s="165">
        <f>C9-C19</f>
        <v>8866077</v>
      </c>
      <c r="D22" s="165">
        <f t="shared" ref="D22:K22" si="5">D9-D19</f>
        <v>441805</v>
      </c>
      <c r="E22" s="165">
        <f t="shared" si="5"/>
        <v>34096</v>
      </c>
      <c r="F22" s="165">
        <f t="shared" si="5"/>
        <v>370191</v>
      </c>
      <c r="G22" s="165">
        <f t="shared" si="5"/>
        <v>-1498388</v>
      </c>
      <c r="H22" s="165">
        <f t="shared" si="5"/>
        <v>-4700000</v>
      </c>
      <c r="I22" s="165">
        <f t="shared" si="5"/>
        <v>476730</v>
      </c>
      <c r="J22" s="165">
        <f t="shared" si="5"/>
        <v>20027</v>
      </c>
      <c r="K22" s="165">
        <f t="shared" si="5"/>
        <v>0</v>
      </c>
    </row>
    <row r="23" spans="1:11" s="549" customFormat="1" ht="18" customHeight="1">
      <c r="A23" s="547" t="s">
        <v>97</v>
      </c>
      <c r="B23" s="548"/>
      <c r="C23" s="166"/>
      <c r="D23" s="166"/>
      <c r="E23" s="166"/>
      <c r="F23" s="166"/>
      <c r="G23" s="166"/>
      <c r="H23" s="166"/>
      <c r="I23" s="166"/>
      <c r="J23" s="166"/>
      <c r="K23" s="1275"/>
    </row>
    <row r="24" spans="1:11" ht="12.75" customHeight="1">
      <c r="A24" s="550" t="s">
        <v>98</v>
      </c>
      <c r="B24" s="551"/>
      <c r="C24" s="167"/>
      <c r="D24" s="167"/>
      <c r="E24" s="167"/>
      <c r="F24" s="167"/>
      <c r="G24" s="167"/>
      <c r="H24" s="167"/>
      <c r="I24" s="167"/>
      <c r="J24" s="167"/>
      <c r="K24" s="167"/>
    </row>
    <row r="25" spans="1:11" ht="12.75" customHeight="1">
      <c r="A25" s="591" t="s">
        <v>99</v>
      </c>
      <c r="B25" s="1276"/>
      <c r="C25" s="167"/>
      <c r="D25" s="167"/>
      <c r="E25" s="167"/>
      <c r="F25" s="167"/>
      <c r="G25" s="167"/>
      <c r="H25" s="167"/>
      <c r="I25" s="167"/>
      <c r="J25" s="167"/>
      <c r="K25" s="167"/>
    </row>
    <row r="26" spans="1:11" ht="17">
      <c r="A26" s="589" t="s">
        <v>100</v>
      </c>
      <c r="B26" s="1277">
        <v>7110</v>
      </c>
      <c r="C26" s="1278"/>
      <c r="D26" s="168"/>
      <c r="E26" s="168"/>
      <c r="F26" s="168"/>
      <c r="G26" s="168"/>
      <c r="H26" s="168"/>
      <c r="I26" s="168"/>
      <c r="J26" s="168"/>
      <c r="K26" s="168"/>
    </row>
    <row r="27" spans="1:11" ht="17">
      <c r="A27" s="589" t="s">
        <v>101</v>
      </c>
      <c r="B27" s="1277" t="s">
        <v>102</v>
      </c>
      <c r="C27" s="1278"/>
      <c r="D27" s="1278"/>
      <c r="E27" s="1278"/>
      <c r="F27" s="1278"/>
      <c r="G27" s="1278"/>
      <c r="H27" s="1278"/>
      <c r="I27" s="168"/>
      <c r="J27" s="1278"/>
      <c r="K27" s="1278"/>
    </row>
    <row r="28" spans="1:11" ht="12">
      <c r="A28" s="589" t="s">
        <v>103</v>
      </c>
      <c r="B28" s="1277">
        <v>7120</v>
      </c>
      <c r="C28" s="1278"/>
      <c r="D28" s="1278"/>
      <c r="E28" s="1278"/>
      <c r="F28" s="1278"/>
      <c r="G28" s="1278"/>
      <c r="H28" s="1278"/>
      <c r="I28" s="167"/>
      <c r="J28" s="1278"/>
      <c r="K28" s="1278"/>
    </row>
    <row r="29" spans="1:11" ht="12">
      <c r="A29" s="589" t="s">
        <v>104</v>
      </c>
      <c r="B29" s="1279">
        <v>7130</v>
      </c>
      <c r="C29" s="1278"/>
      <c r="D29" s="1278"/>
      <c r="E29" s="1280"/>
      <c r="F29" s="1278"/>
      <c r="G29" s="167"/>
      <c r="H29" s="167"/>
      <c r="I29" s="167"/>
      <c r="J29" s="167"/>
      <c r="K29" s="167"/>
    </row>
    <row r="30" spans="1:11" ht="12">
      <c r="A30" s="589" t="s">
        <v>105</v>
      </c>
      <c r="B30" s="1279">
        <v>7140</v>
      </c>
      <c r="C30" s="1278"/>
      <c r="D30" s="1278"/>
      <c r="E30" s="1278"/>
      <c r="F30" s="1278"/>
      <c r="G30" s="1278"/>
      <c r="H30" s="1278"/>
      <c r="I30" s="1278"/>
      <c r="J30" s="1278"/>
      <c r="K30" s="1278"/>
    </row>
    <row r="31" spans="1:11" ht="12">
      <c r="A31" s="589" t="s">
        <v>106</v>
      </c>
      <c r="B31" s="1277">
        <v>7150</v>
      </c>
      <c r="C31" s="167"/>
      <c r="D31" s="169">
        <f>H54</f>
        <v>0</v>
      </c>
      <c r="E31" s="1281"/>
      <c r="F31" s="170"/>
      <c r="G31" s="167"/>
      <c r="H31" s="167"/>
      <c r="I31" s="167"/>
      <c r="J31" s="167"/>
      <c r="K31" s="167"/>
    </row>
    <row r="32" spans="1:11" ht="17">
      <c r="A32" s="171" t="s">
        <v>107</v>
      </c>
      <c r="B32" s="1282">
        <v>7160</v>
      </c>
      <c r="C32" s="167"/>
      <c r="D32" s="1283">
        <f>K55</f>
        <v>0</v>
      </c>
      <c r="E32" s="172"/>
      <c r="F32" s="167"/>
      <c r="G32" s="167"/>
      <c r="H32" s="167"/>
      <c r="I32" s="167"/>
      <c r="J32" s="167"/>
      <c r="K32" s="167"/>
    </row>
    <row r="33" spans="1:11" ht="29">
      <c r="A33" s="173" t="s">
        <v>108</v>
      </c>
      <c r="B33" s="1282">
        <v>7170</v>
      </c>
      <c r="C33" s="167"/>
      <c r="D33" s="1281"/>
      <c r="E33" s="1283">
        <f>K56</f>
        <v>0</v>
      </c>
      <c r="F33" s="167"/>
      <c r="G33" s="167"/>
      <c r="H33" s="167"/>
      <c r="I33" s="167"/>
      <c r="J33" s="167"/>
      <c r="K33" s="167"/>
    </row>
    <row r="34" spans="1:11" ht="12.75" customHeight="1">
      <c r="A34" s="590" t="s">
        <v>109</v>
      </c>
      <c r="B34" s="1284"/>
      <c r="C34" s="168"/>
      <c r="D34" s="174"/>
      <c r="E34" s="1285"/>
      <c r="F34" s="168"/>
      <c r="G34" s="168"/>
      <c r="H34" s="168"/>
      <c r="I34" s="168"/>
      <c r="J34" s="168"/>
      <c r="K34" s="168"/>
    </row>
    <row r="35" spans="1:11" ht="17">
      <c r="A35" s="588" t="s">
        <v>110</v>
      </c>
      <c r="B35" s="1286">
        <v>7210</v>
      </c>
      <c r="C35" s="1278"/>
      <c r="D35" s="1278"/>
      <c r="E35" s="1278"/>
      <c r="F35" s="1278"/>
      <c r="G35" s="168"/>
      <c r="H35" s="1287"/>
      <c r="I35" s="1287"/>
      <c r="J35" s="1287"/>
      <c r="K35" s="1287"/>
    </row>
    <row r="36" spans="1:11" ht="12" customHeight="1">
      <c r="A36" s="588" t="s">
        <v>111</v>
      </c>
      <c r="B36" s="1286">
        <v>7220</v>
      </c>
      <c r="C36" s="1278"/>
      <c r="D36" s="1278"/>
      <c r="E36" s="1278"/>
      <c r="F36" s="1278"/>
      <c r="G36" s="168"/>
      <c r="H36" s="1287"/>
      <c r="I36" s="1287"/>
      <c r="J36" s="1287"/>
      <c r="K36" s="1287"/>
    </row>
    <row r="37" spans="1:11" ht="12" customHeight="1">
      <c r="A37" s="588" t="s">
        <v>112</v>
      </c>
      <c r="B37" s="1286">
        <v>7230</v>
      </c>
      <c r="C37" s="1278"/>
      <c r="D37" s="1278"/>
      <c r="E37" s="1278"/>
      <c r="F37" s="1278"/>
      <c r="G37" s="168"/>
      <c r="H37" s="1287"/>
      <c r="I37" s="1287"/>
      <c r="J37" s="1287"/>
      <c r="K37" s="1287"/>
    </row>
    <row r="38" spans="1:11" ht="17">
      <c r="A38" s="588" t="s">
        <v>113</v>
      </c>
      <c r="B38" s="1288">
        <v>7300</v>
      </c>
      <c r="C38" s="1278"/>
      <c r="D38" s="1278"/>
      <c r="E38" s="1278"/>
      <c r="F38" s="1278"/>
      <c r="G38" s="1287"/>
      <c r="H38" s="1287"/>
      <c r="I38" s="168"/>
      <c r="J38" s="1287"/>
      <c r="K38" s="1287"/>
    </row>
    <row r="39" spans="1:11" ht="12" customHeight="1">
      <c r="A39" s="588" t="s">
        <v>114</v>
      </c>
      <c r="B39" s="1288">
        <v>7400</v>
      </c>
      <c r="C39" s="175"/>
      <c r="D39" s="175"/>
      <c r="E39" s="1289">
        <f>SUM(C57:H60)</f>
        <v>0</v>
      </c>
      <c r="F39" s="1290"/>
      <c r="G39" s="1290"/>
      <c r="H39" s="1290"/>
      <c r="I39" s="176"/>
      <c r="J39" s="168"/>
      <c r="K39" s="168"/>
    </row>
    <row r="40" spans="1:11" ht="12" customHeight="1">
      <c r="A40" s="588" t="s">
        <v>115</v>
      </c>
      <c r="B40" s="1291">
        <v>7500</v>
      </c>
      <c r="C40" s="177"/>
      <c r="D40" s="177"/>
      <c r="E40" s="1289">
        <f>SUM(C61:H64)</f>
        <v>0</v>
      </c>
      <c r="F40" s="168"/>
      <c r="G40" s="168"/>
      <c r="H40" s="168"/>
      <c r="I40" s="168"/>
      <c r="J40" s="168"/>
      <c r="K40" s="168"/>
    </row>
    <row r="41" spans="1:11" ht="12" customHeight="1">
      <c r="A41" s="588" t="s">
        <v>116</v>
      </c>
      <c r="B41" s="1291">
        <v>7600</v>
      </c>
      <c r="C41" s="168"/>
      <c r="D41" s="168"/>
      <c r="E41" s="1289">
        <f>SUM(C65:D68)</f>
        <v>0</v>
      </c>
      <c r="F41" s="168"/>
      <c r="G41" s="168"/>
      <c r="H41" s="168"/>
      <c r="I41" s="168"/>
      <c r="J41" s="168"/>
      <c r="K41" s="168"/>
    </row>
    <row r="42" spans="1:11" ht="12" customHeight="1">
      <c r="A42" s="588" t="s">
        <v>117</v>
      </c>
      <c r="B42" s="1291">
        <v>7700</v>
      </c>
      <c r="C42" s="168"/>
      <c r="D42" s="168"/>
      <c r="E42" s="1289">
        <f>SUM(C69:D72)</f>
        <v>0</v>
      </c>
      <c r="F42" s="168"/>
      <c r="G42" s="168"/>
      <c r="H42" s="168"/>
      <c r="I42" s="168"/>
      <c r="J42" s="168"/>
      <c r="K42" s="168"/>
    </row>
    <row r="43" spans="1:11" ht="12" customHeight="1">
      <c r="A43" s="588" t="s">
        <v>118</v>
      </c>
      <c r="B43" s="1291">
        <v>7800</v>
      </c>
      <c r="C43" s="168"/>
      <c r="D43" s="168"/>
      <c r="E43" s="168"/>
      <c r="F43" s="168"/>
      <c r="G43" s="168"/>
      <c r="H43" s="1289">
        <f>SUM(C73:D76)</f>
        <v>0</v>
      </c>
      <c r="I43" s="168"/>
      <c r="J43" s="168"/>
      <c r="K43" s="168"/>
    </row>
    <row r="44" spans="1:11" ht="12" customHeight="1">
      <c r="A44" s="1292" t="s">
        <v>119</v>
      </c>
      <c r="B44" s="1291">
        <v>7900</v>
      </c>
      <c r="C44" s="1278"/>
      <c r="D44" s="1278"/>
      <c r="E44" s="1278"/>
      <c r="F44" s="1278"/>
      <c r="G44" s="1278"/>
      <c r="H44" s="1278"/>
      <c r="I44" s="168"/>
      <c r="J44" s="168"/>
      <c r="K44" s="1287"/>
    </row>
    <row r="45" spans="1:11" ht="12" customHeight="1">
      <c r="A45" s="588" t="s">
        <v>120</v>
      </c>
      <c r="B45" s="1291">
        <v>7990</v>
      </c>
      <c r="C45" s="1278"/>
      <c r="D45" s="1278"/>
      <c r="E45" s="1278"/>
      <c r="F45" s="1278"/>
      <c r="G45" s="1278"/>
      <c r="H45" s="1278"/>
      <c r="I45" s="1287"/>
      <c r="J45" s="1287"/>
      <c r="K45" s="1287"/>
    </row>
    <row r="46" spans="1:11" ht="14.25" customHeight="1" thickBot="1">
      <c r="A46" s="552" t="s">
        <v>121</v>
      </c>
      <c r="B46" s="553"/>
      <c r="C46" s="178">
        <f>SUM(C26:C45)</f>
        <v>0</v>
      </c>
      <c r="D46" s="178">
        <f t="shared" ref="D46:K46" si="6">SUM(D26:D45)</f>
        <v>0</v>
      </c>
      <c r="E46" s="178">
        <f t="shared" si="6"/>
        <v>0</v>
      </c>
      <c r="F46" s="178">
        <f t="shared" si="6"/>
        <v>0</v>
      </c>
      <c r="G46" s="178">
        <f t="shared" si="6"/>
        <v>0</v>
      </c>
      <c r="H46" s="178">
        <f t="shared" si="6"/>
        <v>0</v>
      </c>
      <c r="I46" s="178">
        <f t="shared" si="6"/>
        <v>0</v>
      </c>
      <c r="J46" s="178">
        <f t="shared" si="6"/>
        <v>0</v>
      </c>
      <c r="K46" s="178">
        <f t="shared" si="6"/>
        <v>0</v>
      </c>
    </row>
    <row r="47" spans="1:11" ht="12.75" customHeight="1" thickTop="1">
      <c r="A47" s="550" t="s">
        <v>122</v>
      </c>
      <c r="B47" s="551"/>
      <c r="C47" s="179"/>
      <c r="D47" s="179"/>
      <c r="E47" s="179"/>
      <c r="F47" s="179"/>
      <c r="G47" s="179"/>
      <c r="H47" s="180"/>
      <c r="I47" s="179"/>
      <c r="J47" s="180"/>
      <c r="K47" s="179"/>
    </row>
    <row r="48" spans="1:11" ht="0.75" customHeight="1">
      <c r="A48" s="556"/>
      <c r="B48" s="557"/>
      <c r="C48" s="181"/>
      <c r="D48" s="181"/>
      <c r="E48" s="181"/>
      <c r="F48" s="181"/>
      <c r="G48" s="181"/>
      <c r="H48" s="180"/>
      <c r="I48" s="181"/>
      <c r="J48" s="180"/>
      <c r="K48" s="181"/>
    </row>
    <row r="49" spans="1:11" ht="12.75" customHeight="1">
      <c r="A49" s="585" t="s">
        <v>123</v>
      </c>
      <c r="B49" s="1293"/>
      <c r="C49" s="181"/>
      <c r="D49" s="182"/>
      <c r="E49" s="181"/>
      <c r="F49" s="181"/>
      <c r="G49" s="181"/>
      <c r="H49" s="180"/>
      <c r="I49" s="181"/>
      <c r="J49" s="180"/>
      <c r="K49" s="181"/>
    </row>
    <row r="50" spans="1:11" ht="16">
      <c r="A50" s="586" t="s">
        <v>124</v>
      </c>
      <c r="B50" s="1294" t="s">
        <v>125</v>
      </c>
      <c r="C50" s="181"/>
      <c r="D50" s="181"/>
      <c r="E50" s="181"/>
      <c r="F50" s="181"/>
      <c r="G50" s="181"/>
      <c r="H50" s="180"/>
      <c r="I50" s="1289">
        <f>SUM(C26,C27,D27,E27,F27,G27,H27,J27,K27)</f>
        <v>0</v>
      </c>
      <c r="J50" s="180"/>
      <c r="K50" s="181"/>
    </row>
    <row r="51" spans="1:11" ht="12">
      <c r="A51" s="587" t="s">
        <v>103</v>
      </c>
      <c r="B51" s="1295" t="s">
        <v>126</v>
      </c>
      <c r="C51" s="181"/>
      <c r="D51" s="181"/>
      <c r="E51" s="181"/>
      <c r="F51" s="181"/>
      <c r="G51" s="181"/>
      <c r="H51" s="180"/>
      <c r="I51" s="183">
        <f>SUM(C28:K28)</f>
        <v>0</v>
      </c>
      <c r="J51" s="180"/>
      <c r="K51" s="181"/>
    </row>
    <row r="52" spans="1:11" ht="12">
      <c r="A52" s="1296" t="s">
        <v>104</v>
      </c>
      <c r="B52" s="1294" t="s">
        <v>127</v>
      </c>
      <c r="C52" s="1278"/>
      <c r="D52" s="1278"/>
      <c r="E52" s="181"/>
      <c r="F52" s="1297"/>
      <c r="G52" s="181"/>
      <c r="H52" s="180"/>
      <c r="I52" s="1298"/>
      <c r="J52" s="180"/>
      <c r="K52" s="181"/>
    </row>
    <row r="53" spans="1:11" ht="16">
      <c r="A53" s="1296" t="s">
        <v>128</v>
      </c>
      <c r="B53" s="1299" t="s">
        <v>129</v>
      </c>
      <c r="C53" s="1278"/>
      <c r="D53" s="1278"/>
      <c r="E53" s="1300"/>
      <c r="F53" s="1300"/>
      <c r="G53" s="1300"/>
      <c r="H53" s="1300"/>
      <c r="I53" s="181"/>
      <c r="J53" s="1300"/>
      <c r="K53" s="181"/>
    </row>
    <row r="54" spans="1:11" ht="12">
      <c r="A54" s="1292" t="s">
        <v>106</v>
      </c>
      <c r="B54" s="1295" t="s">
        <v>130</v>
      </c>
      <c r="C54" s="181"/>
      <c r="D54" s="181"/>
      <c r="E54" s="181"/>
      <c r="F54" s="181"/>
      <c r="G54" s="181"/>
      <c r="H54" s="1300"/>
      <c r="I54" s="181"/>
      <c r="J54" s="180"/>
      <c r="K54" s="184"/>
    </row>
    <row r="55" spans="1:11" ht="17">
      <c r="A55" s="171" t="s">
        <v>131</v>
      </c>
      <c r="B55" s="1295" t="s">
        <v>132</v>
      </c>
      <c r="C55" s="181"/>
      <c r="D55" s="181"/>
      <c r="E55" s="181"/>
      <c r="F55" s="181"/>
      <c r="G55" s="181"/>
      <c r="H55" s="180"/>
      <c r="I55" s="181"/>
      <c r="J55" s="180"/>
      <c r="K55" s="185"/>
    </row>
    <row r="56" spans="1:11" ht="29">
      <c r="A56" s="173" t="s">
        <v>133</v>
      </c>
      <c r="B56" s="1295" t="s">
        <v>134</v>
      </c>
      <c r="C56" s="181"/>
      <c r="D56" s="181"/>
      <c r="E56" s="181"/>
      <c r="F56" s="181"/>
      <c r="G56" s="181"/>
      <c r="H56" s="180"/>
      <c r="I56" s="181"/>
      <c r="J56" s="180"/>
      <c r="K56" s="185"/>
    </row>
    <row r="57" spans="1:11" ht="12">
      <c r="A57" s="1301" t="s">
        <v>135</v>
      </c>
      <c r="B57" s="1295" t="s">
        <v>136</v>
      </c>
      <c r="C57" s="1278"/>
      <c r="D57" s="1278"/>
      <c r="E57" s="181"/>
      <c r="F57" s="181"/>
      <c r="G57" s="181"/>
      <c r="H57" s="1278"/>
      <c r="I57" s="181"/>
      <c r="J57" s="180"/>
      <c r="K57" s="181"/>
    </row>
    <row r="58" spans="1:11" ht="12">
      <c r="A58" s="1302" t="s">
        <v>137</v>
      </c>
      <c r="B58" s="1295" t="s">
        <v>138</v>
      </c>
      <c r="C58" s="1278"/>
      <c r="D58" s="1278"/>
      <c r="E58" s="181"/>
      <c r="F58" s="181"/>
      <c r="G58" s="181"/>
      <c r="H58" s="1278"/>
      <c r="I58" s="181"/>
      <c r="J58" s="180"/>
      <c r="K58" s="181"/>
    </row>
    <row r="59" spans="1:11" ht="12">
      <c r="A59" s="1303" t="s">
        <v>139</v>
      </c>
      <c r="B59" s="1295" t="s">
        <v>140</v>
      </c>
      <c r="C59" s="1278"/>
      <c r="D59" s="1278"/>
      <c r="E59" s="181"/>
      <c r="F59" s="181"/>
      <c r="G59" s="181"/>
      <c r="H59" s="1278"/>
      <c r="I59" s="181"/>
      <c r="J59" s="180"/>
      <c r="K59" s="181"/>
    </row>
    <row r="60" spans="1:11" ht="12">
      <c r="A60" s="1302" t="s">
        <v>141</v>
      </c>
      <c r="B60" s="1295" t="s">
        <v>142</v>
      </c>
      <c r="C60" s="1278"/>
      <c r="D60" s="1278"/>
      <c r="E60" s="181"/>
      <c r="F60" s="181"/>
      <c r="G60" s="181"/>
      <c r="H60" s="1278"/>
      <c r="I60" s="181"/>
      <c r="J60" s="180"/>
      <c r="K60" s="181"/>
    </row>
    <row r="61" spans="1:11" ht="12">
      <c r="A61" s="1303" t="s">
        <v>143</v>
      </c>
      <c r="B61" s="1295" t="s">
        <v>144</v>
      </c>
      <c r="C61" s="1278"/>
      <c r="D61" s="1278"/>
      <c r="E61" s="181"/>
      <c r="F61" s="181"/>
      <c r="G61" s="181"/>
      <c r="H61" s="1278"/>
      <c r="I61" s="181"/>
      <c r="J61" s="180"/>
      <c r="K61" s="181"/>
    </row>
    <row r="62" spans="1:11" ht="12">
      <c r="A62" s="186" t="s">
        <v>145</v>
      </c>
      <c r="B62" s="1295" t="s">
        <v>146</v>
      </c>
      <c r="C62" s="1278"/>
      <c r="D62" s="1278"/>
      <c r="E62" s="181"/>
      <c r="F62" s="181"/>
      <c r="G62" s="181"/>
      <c r="H62" s="1278"/>
      <c r="I62" s="181"/>
      <c r="J62" s="180"/>
      <c r="K62" s="181"/>
    </row>
    <row r="63" spans="1:11" ht="12">
      <c r="A63" s="1303" t="s">
        <v>147</v>
      </c>
      <c r="B63" s="1295" t="s">
        <v>148</v>
      </c>
      <c r="C63" s="1278"/>
      <c r="D63" s="1278"/>
      <c r="E63" s="181"/>
      <c r="F63" s="181"/>
      <c r="G63" s="181"/>
      <c r="H63" s="1278"/>
      <c r="I63" s="181"/>
      <c r="J63" s="180"/>
      <c r="K63" s="181"/>
    </row>
    <row r="64" spans="1:11" ht="12">
      <c r="A64" s="1302" t="s">
        <v>149</v>
      </c>
      <c r="B64" s="1295" t="s">
        <v>150</v>
      </c>
      <c r="C64" s="1278"/>
      <c r="D64" s="1278"/>
      <c r="E64" s="181"/>
      <c r="F64" s="181"/>
      <c r="G64" s="181"/>
      <c r="H64" s="1278"/>
      <c r="I64" s="181"/>
      <c r="J64" s="180"/>
      <c r="K64" s="181"/>
    </row>
    <row r="65" spans="1:11" ht="12">
      <c r="A65" s="1303" t="s">
        <v>151</v>
      </c>
      <c r="B65" s="1295" t="s">
        <v>152</v>
      </c>
      <c r="C65" s="1278"/>
      <c r="D65" s="1278"/>
      <c r="E65" s="181"/>
      <c r="F65" s="181"/>
      <c r="G65" s="181"/>
      <c r="H65" s="180"/>
      <c r="I65" s="181"/>
      <c r="J65" s="180"/>
      <c r="K65" s="181"/>
    </row>
    <row r="66" spans="1:11" ht="12">
      <c r="A66" s="1302" t="s">
        <v>153</v>
      </c>
      <c r="B66" s="1295" t="s">
        <v>154</v>
      </c>
      <c r="C66" s="1278"/>
      <c r="D66" s="1278"/>
      <c r="E66" s="181"/>
      <c r="F66" s="181"/>
      <c r="G66" s="181"/>
      <c r="H66" s="180"/>
      <c r="I66" s="181"/>
      <c r="J66" s="180"/>
      <c r="K66" s="181"/>
    </row>
    <row r="67" spans="1:11" ht="12">
      <c r="A67" s="1303" t="s">
        <v>155</v>
      </c>
      <c r="B67" s="1295" t="s">
        <v>156</v>
      </c>
      <c r="C67" s="1278"/>
      <c r="D67" s="1278"/>
      <c r="E67" s="181"/>
      <c r="F67" s="181"/>
      <c r="G67" s="181"/>
      <c r="H67" s="180"/>
      <c r="I67" s="181"/>
      <c r="J67" s="180"/>
      <c r="K67" s="181"/>
    </row>
    <row r="68" spans="1:11" ht="12">
      <c r="A68" s="1302" t="s">
        <v>157</v>
      </c>
      <c r="B68" s="1295" t="s">
        <v>158</v>
      </c>
      <c r="C68" s="1278"/>
      <c r="D68" s="1278"/>
      <c r="E68" s="181"/>
      <c r="F68" s="181"/>
      <c r="G68" s="181"/>
      <c r="H68" s="180"/>
      <c r="I68" s="181"/>
      <c r="J68" s="180"/>
      <c r="K68" s="181"/>
    </row>
    <row r="69" spans="1:11" ht="12">
      <c r="A69" s="1303" t="s">
        <v>159</v>
      </c>
      <c r="B69" s="1295" t="s">
        <v>160</v>
      </c>
      <c r="C69" s="1278"/>
      <c r="D69" s="1278"/>
      <c r="E69" s="181"/>
      <c r="F69" s="181"/>
      <c r="G69" s="181"/>
      <c r="H69" s="180"/>
      <c r="I69" s="181"/>
      <c r="J69" s="180"/>
      <c r="K69" s="181"/>
    </row>
    <row r="70" spans="1:11" ht="12">
      <c r="A70" s="1302" t="s">
        <v>161</v>
      </c>
      <c r="B70" s="1295" t="s">
        <v>162</v>
      </c>
      <c r="C70" s="1278"/>
      <c r="D70" s="1278"/>
      <c r="E70" s="181"/>
      <c r="F70" s="181"/>
      <c r="G70" s="181"/>
      <c r="H70" s="180"/>
      <c r="I70" s="181"/>
      <c r="J70" s="180"/>
      <c r="K70" s="181"/>
    </row>
    <row r="71" spans="1:11" ht="12">
      <c r="A71" s="186" t="s">
        <v>163</v>
      </c>
      <c r="B71" s="1295" t="s">
        <v>164</v>
      </c>
      <c r="C71" s="1278"/>
      <c r="D71" s="1278"/>
      <c r="E71" s="181"/>
      <c r="F71" s="181"/>
      <c r="G71" s="181"/>
      <c r="H71" s="180"/>
      <c r="I71" s="181"/>
      <c r="J71" s="180"/>
      <c r="K71" s="181"/>
    </row>
    <row r="72" spans="1:11" ht="12">
      <c r="A72" s="1302" t="s">
        <v>165</v>
      </c>
      <c r="B72" s="1295" t="s">
        <v>166</v>
      </c>
      <c r="C72" s="1278"/>
      <c r="D72" s="1278"/>
      <c r="E72" s="181"/>
      <c r="F72" s="181"/>
      <c r="G72" s="181"/>
      <c r="H72" s="180"/>
      <c r="I72" s="181"/>
      <c r="J72" s="180"/>
      <c r="K72" s="181"/>
    </row>
    <row r="73" spans="1:11" ht="12">
      <c r="A73" s="1303" t="s">
        <v>167</v>
      </c>
      <c r="B73" s="1295" t="s">
        <v>168</v>
      </c>
      <c r="C73" s="1278"/>
      <c r="D73" s="1278"/>
      <c r="E73" s="181"/>
      <c r="F73" s="181"/>
      <c r="G73" s="181"/>
      <c r="H73" s="180"/>
      <c r="I73" s="181"/>
      <c r="J73" s="180"/>
      <c r="K73" s="181"/>
    </row>
    <row r="74" spans="1:11" ht="12">
      <c r="A74" s="1303" t="s">
        <v>169</v>
      </c>
      <c r="B74" s="1295" t="s">
        <v>170</v>
      </c>
      <c r="C74" s="1278"/>
      <c r="D74" s="1278"/>
      <c r="E74" s="181"/>
      <c r="F74" s="181"/>
      <c r="G74" s="181"/>
      <c r="H74" s="180"/>
      <c r="I74" s="181"/>
      <c r="J74" s="180"/>
      <c r="K74" s="181"/>
    </row>
    <row r="75" spans="1:11" ht="12">
      <c r="A75" s="1303" t="s">
        <v>171</v>
      </c>
      <c r="B75" s="1295" t="s">
        <v>172</v>
      </c>
      <c r="C75" s="1278"/>
      <c r="D75" s="1278"/>
      <c r="E75" s="181"/>
      <c r="F75" s="181"/>
      <c r="G75" s="181"/>
      <c r="H75" s="180"/>
      <c r="I75" s="181"/>
      <c r="J75" s="180"/>
      <c r="K75" s="181"/>
    </row>
    <row r="76" spans="1:11" ht="12">
      <c r="A76" s="1303" t="s">
        <v>173</v>
      </c>
      <c r="B76" s="1295" t="s">
        <v>174</v>
      </c>
      <c r="C76" s="1278"/>
      <c r="D76" s="1278"/>
      <c r="E76" s="181"/>
      <c r="F76" s="181"/>
      <c r="G76" s="181"/>
      <c r="H76" s="180"/>
      <c r="I76" s="181"/>
      <c r="J76" s="180"/>
      <c r="K76" s="181"/>
    </row>
    <row r="77" spans="1:11" ht="12">
      <c r="A77" s="1292" t="s">
        <v>175</v>
      </c>
      <c r="B77" s="1295" t="s">
        <v>176</v>
      </c>
      <c r="C77" s="1278"/>
      <c r="D77" s="1278"/>
      <c r="E77" s="181"/>
      <c r="F77" s="1278"/>
      <c r="G77" s="1278"/>
      <c r="H77" s="1278"/>
      <c r="I77" s="184"/>
      <c r="J77" s="180"/>
      <c r="K77" s="1300"/>
    </row>
    <row r="78" spans="1:11" ht="12">
      <c r="A78" s="1296" t="s">
        <v>177</v>
      </c>
      <c r="B78" s="1294" t="s">
        <v>178</v>
      </c>
      <c r="C78" s="1278"/>
      <c r="D78" s="1278"/>
      <c r="E78" s="1278"/>
      <c r="F78" s="1278"/>
      <c r="G78" s="1278"/>
      <c r="H78" s="1278"/>
      <c r="I78" s="1278"/>
      <c r="J78" s="1278"/>
      <c r="K78" s="1278"/>
    </row>
    <row r="79" spans="1:11" ht="18" thickBot="1">
      <c r="A79" s="558" t="s">
        <v>179</v>
      </c>
      <c r="B79" s="559"/>
      <c r="C79" s="187">
        <f>SUM(C50:C78)</f>
        <v>0</v>
      </c>
      <c r="D79" s="187">
        <f t="shared" ref="D79:K79" si="7">SUM(D50:D78)</f>
        <v>0</v>
      </c>
      <c r="E79" s="187">
        <f t="shared" si="7"/>
        <v>0</v>
      </c>
      <c r="F79" s="187">
        <f t="shared" si="7"/>
        <v>0</v>
      </c>
      <c r="G79" s="187">
        <f t="shared" si="7"/>
        <v>0</v>
      </c>
      <c r="H79" s="187">
        <f t="shared" si="7"/>
        <v>0</v>
      </c>
      <c r="I79" s="187">
        <f t="shared" si="7"/>
        <v>0</v>
      </c>
      <c r="J79" s="187">
        <f t="shared" si="7"/>
        <v>0</v>
      </c>
      <c r="K79" s="187">
        <f t="shared" si="7"/>
        <v>0</v>
      </c>
    </row>
    <row r="80" spans="1:11" ht="16" thickTop="1" thickBot="1">
      <c r="A80" s="560" t="s">
        <v>180</v>
      </c>
      <c r="B80" s="561"/>
      <c r="C80" s="178">
        <f t="shared" ref="C80:K80" si="8">C46-C79</f>
        <v>0</v>
      </c>
      <c r="D80" s="178">
        <f t="shared" si="8"/>
        <v>0</v>
      </c>
      <c r="E80" s="178">
        <f t="shared" si="8"/>
        <v>0</v>
      </c>
      <c r="F80" s="178">
        <f t="shared" si="8"/>
        <v>0</v>
      </c>
      <c r="G80" s="178">
        <f t="shared" si="8"/>
        <v>0</v>
      </c>
      <c r="H80" s="178">
        <f t="shared" si="8"/>
        <v>0</v>
      </c>
      <c r="I80" s="178">
        <f t="shared" si="8"/>
        <v>0</v>
      </c>
      <c r="J80" s="178">
        <f t="shared" si="8"/>
        <v>0</v>
      </c>
      <c r="K80" s="178">
        <f t="shared" si="8"/>
        <v>0</v>
      </c>
    </row>
    <row r="81" spans="1:11" ht="26" thickTop="1" thickBot="1">
      <c r="A81" s="584" t="str">
        <f>"ESTIMATED ENDING FUND BALANCE (without Student Activity Funds) as of June 30, "&amp;'B27'!K2</f>
        <v>ESTIMATED ENDING FUND BALANCE (without Student Activity Funds) as of June 30, 2027</v>
      </c>
      <c r="B81" s="525"/>
      <c r="C81" s="178">
        <f t="shared" ref="C81:K81" si="9">C3+C22+C80</f>
        <v>57411155</v>
      </c>
      <c r="D81" s="178">
        <f t="shared" si="9"/>
        <v>4207219</v>
      </c>
      <c r="E81" s="178">
        <f>E3+E22+E80</f>
        <v>1897997</v>
      </c>
      <c r="F81" s="178">
        <f t="shared" si="9"/>
        <v>3780756</v>
      </c>
      <c r="G81" s="178">
        <f t="shared" si="9"/>
        <v>883576</v>
      </c>
      <c r="H81" s="178">
        <f t="shared" si="9"/>
        <v>1140803</v>
      </c>
      <c r="I81" s="178">
        <f t="shared" si="9"/>
        <v>5997045</v>
      </c>
      <c r="J81" s="178">
        <f t="shared" si="9"/>
        <v>161812</v>
      </c>
      <c r="K81" s="178">
        <f t="shared" si="9"/>
        <v>0</v>
      </c>
    </row>
    <row r="82" spans="1:11" ht="13" thickTop="1">
      <c r="A82" s="526"/>
      <c r="B82" s="527"/>
      <c r="C82" s="528"/>
      <c r="D82" s="528"/>
      <c r="E82" s="528"/>
      <c r="F82" s="528"/>
      <c r="G82" s="528"/>
      <c r="H82" s="528"/>
      <c r="I82" s="528"/>
      <c r="J82" s="528"/>
      <c r="K82" s="528"/>
    </row>
    <row r="83" spans="1:11" s="531" customFormat="1" ht="26">
      <c r="A83" s="582" t="str">
        <f>"Student Activity (Fund 11) ESTIMATED BEGINNING FUND BALANCE as of July 1, "&amp;'B27'!K2-1</f>
        <v>Student Activity (Fund 11) ESTIMATED BEGINNING FUND BALANCE as of July 1, 2026</v>
      </c>
      <c r="B83" s="583"/>
      <c r="C83" s="1262">
        <v>42600</v>
      </c>
      <c r="D83" s="181"/>
      <c r="E83" s="181"/>
      <c r="F83" s="181"/>
      <c r="G83" s="181"/>
      <c r="H83" s="181"/>
      <c r="I83" s="181"/>
      <c r="J83" s="181"/>
      <c r="K83" s="181"/>
    </row>
    <row r="84" spans="1:11" s="514" customFormat="1" ht="18" customHeight="1">
      <c r="A84" s="512" t="s">
        <v>181</v>
      </c>
      <c r="B84" s="513"/>
      <c r="C84" s="152"/>
      <c r="D84" s="152"/>
      <c r="E84" s="152"/>
      <c r="F84" s="152"/>
      <c r="G84" s="152"/>
      <c r="H84" s="152"/>
      <c r="I84" s="152"/>
      <c r="J84" s="152"/>
      <c r="K84" s="1263"/>
    </row>
    <row r="85" spans="1:11" s="517" customFormat="1" ht="13" thickBot="1">
      <c r="A85" s="515" t="s">
        <v>182</v>
      </c>
      <c r="B85" s="516">
        <v>1799</v>
      </c>
      <c r="C85" s="153">
        <f>'EstRev 6-10'!C83</f>
        <v>0</v>
      </c>
      <c r="D85" s="462"/>
      <c r="E85" s="462"/>
      <c r="F85" s="462"/>
      <c r="G85" s="462"/>
      <c r="H85" s="462"/>
      <c r="I85" s="462"/>
      <c r="J85" s="462"/>
      <c r="K85" s="462"/>
    </row>
    <row r="86" spans="1:11" ht="18" customHeight="1" thickTop="1">
      <c r="A86" s="518" t="s">
        <v>183</v>
      </c>
      <c r="B86" s="519"/>
      <c r="C86" s="156"/>
      <c r="D86" s="156"/>
      <c r="E86" s="156"/>
      <c r="F86" s="156"/>
      <c r="G86" s="156"/>
      <c r="H86" s="156"/>
      <c r="I86" s="156"/>
      <c r="J86" s="156"/>
      <c r="K86" s="194"/>
    </row>
    <row r="87" spans="1:11" ht="15" customHeight="1" thickBot="1">
      <c r="A87" s="515" t="s">
        <v>184</v>
      </c>
      <c r="B87" s="521">
        <v>1999</v>
      </c>
      <c r="C87" s="163">
        <f>'EstExp 11-19'!K33</f>
        <v>0</v>
      </c>
      <c r="D87" s="462"/>
      <c r="E87" s="462"/>
      <c r="F87" s="462"/>
      <c r="G87" s="462"/>
      <c r="H87" s="462"/>
      <c r="I87" s="462"/>
      <c r="J87" s="462"/>
      <c r="K87" s="462"/>
    </row>
    <row r="88" spans="1:11" ht="27.75" customHeight="1" thickTop="1" thickBot="1">
      <c r="A88" s="522" t="s">
        <v>96</v>
      </c>
      <c r="B88" s="523"/>
      <c r="C88" s="473">
        <f>C85-C87</f>
        <v>0</v>
      </c>
      <c r="D88" s="472"/>
      <c r="E88" s="472"/>
      <c r="F88" s="472"/>
      <c r="G88" s="472"/>
      <c r="H88" s="472"/>
      <c r="I88" s="472"/>
      <c r="J88" s="472"/>
      <c r="K88" s="472"/>
    </row>
    <row r="89" spans="1:11" ht="22" customHeight="1" thickTop="1" thickBot="1">
      <c r="A89" s="524" t="str">
        <f>"Student Activity ESTIMATED ENDING FUND BALANCE as of June 30, "&amp;'B27'!K2</f>
        <v>Student Activity ESTIMATED ENDING FUND BALANCE as of June 30, 2027</v>
      </c>
      <c r="B89" s="525"/>
      <c r="C89" s="178">
        <f>C83+C88</f>
        <v>42600</v>
      </c>
      <c r="D89" s="471"/>
      <c r="E89" s="471"/>
      <c r="F89" s="471"/>
      <c r="G89" s="471"/>
      <c r="H89" s="471"/>
      <c r="I89" s="471"/>
      <c r="J89" s="471"/>
      <c r="K89" s="471"/>
    </row>
    <row r="90" spans="1:11" ht="13" thickTop="1">
      <c r="A90" s="526"/>
      <c r="B90" s="527"/>
      <c r="C90" s="528"/>
      <c r="D90" s="1304"/>
      <c r="E90" s="1304"/>
      <c r="F90" s="1304"/>
      <c r="G90" s="1304"/>
      <c r="H90" s="1304"/>
      <c r="I90" s="1304"/>
      <c r="J90" s="1304"/>
      <c r="K90" s="1304"/>
    </row>
    <row r="91" spans="1:11" s="531" customFormat="1" ht="35.5" customHeight="1">
      <c r="A91" s="529" t="str">
        <f>"Total ESTIMATED BEGINNING FUND BALANCE (All Sources Including Student Activity Funds) as of July 1, "&amp;'B27'!K2-1</f>
        <v>Total ESTIMATED BEGINNING FUND BALANCE (All Sources Including Student Activity Funds) as of July 1, 2026</v>
      </c>
      <c r="B91" s="530"/>
      <c r="C91" s="1305">
        <f>C3+C83</f>
        <v>48587678</v>
      </c>
      <c r="D91" s="1305">
        <f>D3</f>
        <v>3765414</v>
      </c>
      <c r="E91" s="1305">
        <f t="shared" ref="E91:K91" si="10">E3</f>
        <v>1863901</v>
      </c>
      <c r="F91" s="1305">
        <f t="shared" si="10"/>
        <v>3410565</v>
      </c>
      <c r="G91" s="1305">
        <f t="shared" si="10"/>
        <v>2381964</v>
      </c>
      <c r="H91" s="1305">
        <f t="shared" si="10"/>
        <v>5840803</v>
      </c>
      <c r="I91" s="1305">
        <f t="shared" si="10"/>
        <v>5520315</v>
      </c>
      <c r="J91" s="1305">
        <f t="shared" si="10"/>
        <v>141785</v>
      </c>
      <c r="K91" s="1305">
        <f t="shared" si="10"/>
        <v>0</v>
      </c>
    </row>
    <row r="92" spans="1:11" s="514" customFormat="1" ht="18" customHeight="1">
      <c r="A92" s="512" t="s">
        <v>185</v>
      </c>
      <c r="B92" s="513"/>
      <c r="C92" s="152"/>
      <c r="D92" s="152"/>
      <c r="E92" s="152"/>
      <c r="F92" s="152"/>
      <c r="G92" s="152"/>
      <c r="H92" s="152"/>
      <c r="I92" s="152"/>
      <c r="J92" s="152"/>
      <c r="K92" s="1263"/>
    </row>
    <row r="93" spans="1:11" s="531" customFormat="1" ht="12.75" customHeight="1">
      <c r="A93" s="532" t="s">
        <v>78</v>
      </c>
      <c r="B93" s="1264">
        <v>1000</v>
      </c>
      <c r="C93" s="1265">
        <f>C5+C85</f>
        <v>42432409</v>
      </c>
      <c r="D93" s="1265">
        <f>D5</f>
        <v>4993399</v>
      </c>
      <c r="E93" s="1265">
        <f t="shared" ref="E93:K93" si="11">E5</f>
        <v>2649096</v>
      </c>
      <c r="F93" s="1265">
        <f t="shared" si="11"/>
        <v>3004291</v>
      </c>
      <c r="G93" s="1265">
        <f t="shared" si="11"/>
        <v>1155921</v>
      </c>
      <c r="H93" s="1265">
        <f t="shared" si="11"/>
        <v>0</v>
      </c>
      <c r="I93" s="1265">
        <f t="shared" si="11"/>
        <v>476730</v>
      </c>
      <c r="J93" s="1265">
        <f t="shared" si="11"/>
        <v>20027</v>
      </c>
      <c r="K93" s="1265">
        <f t="shared" si="11"/>
        <v>0</v>
      </c>
    </row>
    <row r="94" spans="1:11" s="531" customFormat="1" ht="26">
      <c r="A94" s="533" t="s">
        <v>79</v>
      </c>
      <c r="B94" s="1266">
        <v>2000</v>
      </c>
      <c r="C94" s="1265">
        <f>C6</f>
        <v>0</v>
      </c>
      <c r="D94" s="1265">
        <f>D6</f>
        <v>0</v>
      </c>
      <c r="E94" s="1268"/>
      <c r="F94" s="1265">
        <f>F6</f>
        <v>0</v>
      </c>
      <c r="G94" s="1265">
        <f>G6</f>
        <v>0</v>
      </c>
      <c r="H94" s="1268"/>
      <c r="I94" s="1268"/>
      <c r="J94" s="1268"/>
      <c r="K94" s="1268"/>
    </row>
    <row r="95" spans="1:11" s="531" customFormat="1" ht="12.75" customHeight="1">
      <c r="A95" s="534" t="s">
        <v>80</v>
      </c>
      <c r="B95" s="1266">
        <v>3000</v>
      </c>
      <c r="C95" s="1265">
        <f>C7</f>
        <v>29529806</v>
      </c>
      <c r="D95" s="1265">
        <f t="shared" ref="D95:K95" si="12">D7</f>
        <v>650000</v>
      </c>
      <c r="E95" s="1265">
        <f t="shared" si="12"/>
        <v>0</v>
      </c>
      <c r="F95" s="1265">
        <f t="shared" si="12"/>
        <v>3475000</v>
      </c>
      <c r="G95" s="1265">
        <f t="shared" si="12"/>
        <v>0</v>
      </c>
      <c r="H95" s="1265">
        <f t="shared" si="12"/>
        <v>0</v>
      </c>
      <c r="I95" s="1265">
        <f t="shared" si="12"/>
        <v>0</v>
      </c>
      <c r="J95" s="1265">
        <f t="shared" si="12"/>
        <v>0</v>
      </c>
      <c r="K95" s="1265">
        <f t="shared" si="12"/>
        <v>0</v>
      </c>
    </row>
    <row r="96" spans="1:11" s="517" customFormat="1" ht="12.75" customHeight="1">
      <c r="A96" s="534" t="s">
        <v>81</v>
      </c>
      <c r="B96" s="1269">
        <v>4000</v>
      </c>
      <c r="C96" s="1270">
        <f>C8</f>
        <v>6100000</v>
      </c>
      <c r="D96" s="1270">
        <f t="shared" ref="D96:K96" si="13">D8</f>
        <v>0</v>
      </c>
      <c r="E96" s="1270">
        <f t="shared" si="13"/>
        <v>0</v>
      </c>
      <c r="F96" s="1270">
        <f t="shared" si="13"/>
        <v>0</v>
      </c>
      <c r="G96" s="1270">
        <f t="shared" si="13"/>
        <v>0</v>
      </c>
      <c r="H96" s="1270">
        <f t="shared" si="13"/>
        <v>0</v>
      </c>
      <c r="I96" s="1270">
        <f t="shared" si="13"/>
        <v>0</v>
      </c>
      <c r="J96" s="1270">
        <f t="shared" si="13"/>
        <v>0</v>
      </c>
      <c r="K96" s="1270">
        <f t="shared" si="13"/>
        <v>0</v>
      </c>
    </row>
    <row r="97" spans="1:11" s="517" customFormat="1" ht="13" thickBot="1">
      <c r="A97" s="535" t="s">
        <v>82</v>
      </c>
      <c r="B97" s="536"/>
      <c r="C97" s="153">
        <f>SUM(C93:C96)</f>
        <v>78062215</v>
      </c>
      <c r="D97" s="474">
        <f t="shared" ref="D97:K97" si="14">SUM(D93:D96)</f>
        <v>5643399</v>
      </c>
      <c r="E97" s="153">
        <f t="shared" si="14"/>
        <v>2649096</v>
      </c>
      <c r="F97" s="153">
        <f t="shared" si="14"/>
        <v>6479291</v>
      </c>
      <c r="G97" s="153">
        <f t="shared" si="14"/>
        <v>1155921</v>
      </c>
      <c r="H97" s="153">
        <f t="shared" si="14"/>
        <v>0</v>
      </c>
      <c r="I97" s="153">
        <f t="shared" si="14"/>
        <v>476730</v>
      </c>
      <c r="J97" s="153">
        <f t="shared" si="14"/>
        <v>20027</v>
      </c>
      <c r="K97" s="153">
        <f t="shared" si="14"/>
        <v>0</v>
      </c>
    </row>
    <row r="98" spans="1:11" s="517" customFormat="1" ht="18" thickTop="1" thickBot="1">
      <c r="A98" s="537" t="s">
        <v>83</v>
      </c>
      <c r="B98" s="538">
        <v>3998</v>
      </c>
      <c r="C98" s="539">
        <f>C10</f>
        <v>21040343</v>
      </c>
      <c r="D98" s="539">
        <f t="shared" ref="D98:K98" si="15">D10</f>
        <v>0</v>
      </c>
      <c r="E98" s="539">
        <f t="shared" si="15"/>
        <v>0</v>
      </c>
      <c r="F98" s="539">
        <f t="shared" si="15"/>
        <v>0</v>
      </c>
      <c r="G98" s="539">
        <f t="shared" si="15"/>
        <v>0</v>
      </c>
      <c r="H98" s="539">
        <f t="shared" si="15"/>
        <v>0</v>
      </c>
      <c r="I98" s="154"/>
      <c r="J98" s="539">
        <f t="shared" si="15"/>
        <v>0</v>
      </c>
      <c r="K98" s="539">
        <f t="shared" si="15"/>
        <v>0</v>
      </c>
    </row>
    <row r="99" spans="1:11" s="517" customFormat="1" ht="12.75" customHeight="1" thickTop="1" thickBot="1">
      <c r="A99" s="535" t="s">
        <v>84</v>
      </c>
      <c r="B99" s="540"/>
      <c r="C99" s="155">
        <f>SUM(C97:C98)</f>
        <v>99102558</v>
      </c>
      <c r="D99" s="155">
        <f t="shared" ref="D99:K99" si="16">SUM(D97:D98)</f>
        <v>5643399</v>
      </c>
      <c r="E99" s="155">
        <f t="shared" si="16"/>
        <v>2649096</v>
      </c>
      <c r="F99" s="155">
        <f t="shared" si="16"/>
        <v>6479291</v>
      </c>
      <c r="G99" s="155">
        <f t="shared" si="16"/>
        <v>1155921</v>
      </c>
      <c r="H99" s="155">
        <f t="shared" si="16"/>
        <v>0</v>
      </c>
      <c r="I99" s="155">
        <f t="shared" si="16"/>
        <v>476730</v>
      </c>
      <c r="J99" s="155">
        <f t="shared" si="16"/>
        <v>20027</v>
      </c>
      <c r="K99" s="155">
        <f t="shared" si="16"/>
        <v>0</v>
      </c>
    </row>
    <row r="100" spans="1:11" ht="18" customHeight="1" thickTop="1">
      <c r="A100" s="518" t="s">
        <v>186</v>
      </c>
      <c r="B100" s="519"/>
      <c r="C100" s="156"/>
      <c r="D100" s="156"/>
      <c r="E100" s="156"/>
      <c r="F100" s="156"/>
      <c r="G100" s="156"/>
      <c r="H100" s="156"/>
      <c r="I100" s="156"/>
      <c r="J100" s="156"/>
      <c r="K100" s="194"/>
    </row>
    <row r="101" spans="1:11" ht="12.75" customHeight="1">
      <c r="A101" s="541" t="s">
        <v>86</v>
      </c>
      <c r="B101" s="542" t="s">
        <v>87</v>
      </c>
      <c r="C101" s="157">
        <f>C13+C87</f>
        <v>45131246</v>
      </c>
      <c r="D101" s="158"/>
      <c r="E101" s="158"/>
      <c r="F101" s="158"/>
      <c r="G101" s="159">
        <f t="shared" ref="G101:G106" si="17">G13</f>
        <v>1320274</v>
      </c>
      <c r="H101" s="160"/>
      <c r="I101" s="158"/>
      <c r="J101" s="159">
        <f>J13</f>
        <v>0</v>
      </c>
      <c r="K101" s="158"/>
    </row>
    <row r="102" spans="1:11" ht="12.75" customHeight="1">
      <c r="A102" s="534" t="s">
        <v>88</v>
      </c>
      <c r="B102" s="1271">
        <v>2000</v>
      </c>
      <c r="C102" s="161">
        <f t="shared" ref="C102:D106" si="18">C14</f>
        <v>18491775</v>
      </c>
      <c r="D102" s="161">
        <f t="shared" si="18"/>
        <v>5201594</v>
      </c>
      <c r="E102" s="158"/>
      <c r="F102" s="161">
        <f>F14</f>
        <v>6109100</v>
      </c>
      <c r="G102" s="161">
        <f t="shared" si="17"/>
        <v>1045549</v>
      </c>
      <c r="H102" s="161">
        <f>H14</f>
        <v>4700000</v>
      </c>
      <c r="I102" s="158"/>
      <c r="J102" s="161">
        <f>J14</f>
        <v>0</v>
      </c>
      <c r="K102" s="1265">
        <f>K14</f>
        <v>0</v>
      </c>
    </row>
    <row r="103" spans="1:11" ht="12.75" customHeight="1">
      <c r="A103" s="534" t="s">
        <v>89</v>
      </c>
      <c r="B103" s="1271">
        <v>3000</v>
      </c>
      <c r="C103" s="161">
        <f t="shared" si="18"/>
        <v>2669117</v>
      </c>
      <c r="D103" s="161">
        <f t="shared" si="18"/>
        <v>0</v>
      </c>
      <c r="E103" s="158"/>
      <c r="F103" s="161">
        <f>F15</f>
        <v>0</v>
      </c>
      <c r="G103" s="161">
        <f t="shared" si="17"/>
        <v>288486</v>
      </c>
      <c r="H103" s="1272"/>
      <c r="I103" s="158"/>
      <c r="J103" s="161">
        <f t="shared" ref="J103" si="19">J15</f>
        <v>0</v>
      </c>
      <c r="K103" s="1272"/>
    </row>
    <row r="104" spans="1:11" s="517" customFormat="1" ht="12.75" customHeight="1">
      <c r="A104" s="534" t="s">
        <v>90</v>
      </c>
      <c r="B104" s="1271">
        <v>4000</v>
      </c>
      <c r="C104" s="161">
        <f t="shared" si="18"/>
        <v>2904000</v>
      </c>
      <c r="D104" s="161">
        <f t="shared" si="18"/>
        <v>0</v>
      </c>
      <c r="E104" s="161">
        <f>E16</f>
        <v>0</v>
      </c>
      <c r="F104" s="161">
        <f>F16</f>
        <v>0</v>
      </c>
      <c r="G104" s="161">
        <f t="shared" si="17"/>
        <v>0</v>
      </c>
      <c r="H104" s="161">
        <f>H16</f>
        <v>0</v>
      </c>
      <c r="I104" s="158"/>
      <c r="J104" s="161">
        <f t="shared" ref="J104:K106" si="20">J16</f>
        <v>0</v>
      </c>
      <c r="K104" s="1265">
        <f t="shared" si="20"/>
        <v>0</v>
      </c>
    </row>
    <row r="105" spans="1:11" ht="12.75" customHeight="1">
      <c r="A105" s="534" t="s">
        <v>91</v>
      </c>
      <c r="B105" s="1271">
        <v>5000</v>
      </c>
      <c r="C105" s="161">
        <f t="shared" si="18"/>
        <v>0</v>
      </c>
      <c r="D105" s="161">
        <f t="shared" si="18"/>
        <v>0</v>
      </c>
      <c r="E105" s="161">
        <f>E17</f>
        <v>2615000</v>
      </c>
      <c r="F105" s="161">
        <f>F17</f>
        <v>0</v>
      </c>
      <c r="G105" s="161">
        <f t="shared" si="17"/>
        <v>0</v>
      </c>
      <c r="H105" s="1272"/>
      <c r="I105" s="158"/>
      <c r="J105" s="1273">
        <f t="shared" si="20"/>
        <v>0</v>
      </c>
      <c r="K105" s="1265">
        <f t="shared" si="20"/>
        <v>0</v>
      </c>
    </row>
    <row r="106" spans="1:11" ht="12.75" customHeight="1">
      <c r="A106" s="534" t="s">
        <v>92</v>
      </c>
      <c r="B106" s="1274">
        <v>6000</v>
      </c>
      <c r="C106" s="161">
        <f t="shared" si="18"/>
        <v>0</v>
      </c>
      <c r="D106" s="161">
        <f t="shared" si="18"/>
        <v>0</v>
      </c>
      <c r="E106" s="161">
        <f>E18</f>
        <v>0</v>
      </c>
      <c r="F106" s="161">
        <f>F18</f>
        <v>0</v>
      </c>
      <c r="G106" s="161">
        <f t="shared" si="17"/>
        <v>0</v>
      </c>
      <c r="H106" s="161">
        <f>H18</f>
        <v>0</v>
      </c>
      <c r="I106" s="158"/>
      <c r="J106" s="1273">
        <f t="shared" si="20"/>
        <v>0</v>
      </c>
      <c r="K106" s="1265">
        <f t="shared" si="20"/>
        <v>0</v>
      </c>
    </row>
    <row r="107" spans="1:11" ht="15" customHeight="1" thickBot="1">
      <c r="A107" s="535" t="s">
        <v>93</v>
      </c>
      <c r="B107" s="543"/>
      <c r="C107" s="163">
        <f t="shared" ref="C107:H107" si="21">SUM(C101:C106)</f>
        <v>69196138</v>
      </c>
      <c r="D107" s="163">
        <f t="shared" si="21"/>
        <v>5201594</v>
      </c>
      <c r="E107" s="163">
        <f t="shared" si="21"/>
        <v>2615000</v>
      </c>
      <c r="F107" s="163">
        <f t="shared" si="21"/>
        <v>6109100</v>
      </c>
      <c r="G107" s="163">
        <f t="shared" si="21"/>
        <v>2654309</v>
      </c>
      <c r="H107" s="163">
        <f t="shared" si="21"/>
        <v>4700000</v>
      </c>
      <c r="I107" s="162"/>
      <c r="J107" s="153">
        <f>SUM(J101:J106)</f>
        <v>0</v>
      </c>
      <c r="K107" s="163">
        <f>SUM(K101:K106)</f>
        <v>0</v>
      </c>
    </row>
    <row r="108" spans="1:11" ht="19" thickTop="1" thickBot="1">
      <c r="A108" s="544" t="s">
        <v>94</v>
      </c>
      <c r="B108" s="545">
        <v>4180</v>
      </c>
      <c r="C108" s="164">
        <f t="shared" ref="C108:H108" si="22">C98</f>
        <v>21040343</v>
      </c>
      <c r="D108" s="164">
        <f t="shared" si="22"/>
        <v>0</v>
      </c>
      <c r="E108" s="164">
        <f t="shared" si="22"/>
        <v>0</v>
      </c>
      <c r="F108" s="164">
        <f t="shared" si="22"/>
        <v>0</v>
      </c>
      <c r="G108" s="164">
        <f t="shared" si="22"/>
        <v>0</v>
      </c>
      <c r="H108" s="164">
        <f t="shared" si="22"/>
        <v>0</v>
      </c>
      <c r="I108" s="162"/>
      <c r="J108" s="164">
        <f>J98</f>
        <v>0</v>
      </c>
      <c r="K108" s="164">
        <f>K98</f>
        <v>0</v>
      </c>
    </row>
    <row r="109" spans="1:11" ht="12.75" customHeight="1" thickTop="1" thickBot="1">
      <c r="A109" s="535" t="s">
        <v>95</v>
      </c>
      <c r="B109" s="546"/>
      <c r="C109" s="164">
        <f t="shared" ref="C109:H109" si="23">SUM(C107:C108)</f>
        <v>90236481</v>
      </c>
      <c r="D109" s="164">
        <f t="shared" si="23"/>
        <v>5201594</v>
      </c>
      <c r="E109" s="164">
        <f t="shared" si="23"/>
        <v>2615000</v>
      </c>
      <c r="F109" s="164">
        <f t="shared" si="23"/>
        <v>6109100</v>
      </c>
      <c r="G109" s="164">
        <f t="shared" si="23"/>
        <v>2654309</v>
      </c>
      <c r="H109" s="164">
        <f t="shared" si="23"/>
        <v>4700000</v>
      </c>
      <c r="I109" s="162"/>
      <c r="J109" s="164">
        <f>SUM(J107:J108)</f>
        <v>0</v>
      </c>
      <c r="K109" s="164">
        <f>SUM(K107:K108)</f>
        <v>0</v>
      </c>
    </row>
    <row r="110" spans="1:11" ht="21.75" customHeight="1" thickTop="1">
      <c r="A110" s="522" t="s">
        <v>96</v>
      </c>
      <c r="B110" s="523"/>
      <c r="C110" s="165">
        <f>C97-C107</f>
        <v>8866077</v>
      </c>
      <c r="D110" s="165">
        <f t="shared" ref="D110:K110" si="24">D97-D107</f>
        <v>441805</v>
      </c>
      <c r="E110" s="165">
        <f t="shared" si="24"/>
        <v>34096</v>
      </c>
      <c r="F110" s="165">
        <f t="shared" si="24"/>
        <v>370191</v>
      </c>
      <c r="G110" s="165">
        <f t="shared" si="24"/>
        <v>-1498388</v>
      </c>
      <c r="H110" s="165">
        <f t="shared" si="24"/>
        <v>-4700000</v>
      </c>
      <c r="I110" s="165">
        <f t="shared" si="24"/>
        <v>476730</v>
      </c>
      <c r="J110" s="165">
        <f t="shared" si="24"/>
        <v>20027</v>
      </c>
      <c r="K110" s="165">
        <f t="shared" si="24"/>
        <v>0</v>
      </c>
    </row>
    <row r="111" spans="1:11" s="549" customFormat="1" ht="18" customHeight="1">
      <c r="A111" s="547" t="s">
        <v>97</v>
      </c>
      <c r="B111" s="548"/>
      <c r="C111" s="1306"/>
      <c r="D111" s="1306"/>
      <c r="E111" s="1306"/>
      <c r="F111" s="1306"/>
      <c r="G111" s="1306"/>
      <c r="H111" s="1306"/>
      <c r="I111" s="1306"/>
      <c r="J111" s="1306"/>
      <c r="K111" s="502"/>
    </row>
    <row r="112" spans="1:11" ht="12.75" customHeight="1">
      <c r="A112" s="550" t="s">
        <v>98</v>
      </c>
      <c r="B112" s="551"/>
      <c r="C112" s="1307"/>
      <c r="D112" s="1307"/>
      <c r="E112" s="1307"/>
      <c r="F112" s="1307"/>
      <c r="G112" s="1307"/>
      <c r="H112" s="503"/>
      <c r="I112" s="1307"/>
      <c r="J112" s="503"/>
      <c r="K112" s="1307"/>
    </row>
    <row r="113" spans="1:14" ht="14.25" customHeight="1" thickBot="1">
      <c r="A113" s="552" t="s">
        <v>121</v>
      </c>
      <c r="B113" s="553"/>
      <c r="C113" s="178">
        <f>C46</f>
        <v>0</v>
      </c>
      <c r="D113" s="178">
        <f t="shared" ref="D113:K113" si="25">D46</f>
        <v>0</v>
      </c>
      <c r="E113" s="178">
        <f t="shared" si="25"/>
        <v>0</v>
      </c>
      <c r="F113" s="178">
        <f t="shared" si="25"/>
        <v>0</v>
      </c>
      <c r="G113" s="178">
        <f t="shared" si="25"/>
        <v>0</v>
      </c>
      <c r="H113" s="178">
        <f t="shared" si="25"/>
        <v>0</v>
      </c>
      <c r="I113" s="178">
        <f t="shared" si="25"/>
        <v>0</v>
      </c>
      <c r="J113" s="178">
        <f t="shared" si="25"/>
        <v>0</v>
      </c>
      <c r="K113" s="178">
        <f t="shared" si="25"/>
        <v>0</v>
      </c>
    </row>
    <row r="114" spans="1:14" ht="12.75" customHeight="1" thickTop="1">
      <c r="A114" s="554" t="s">
        <v>122</v>
      </c>
      <c r="B114" s="555"/>
      <c r="C114" s="179"/>
      <c r="D114" s="179"/>
      <c r="E114" s="179"/>
      <c r="F114" s="179"/>
      <c r="G114" s="179"/>
      <c r="H114" s="180"/>
      <c r="I114" s="179"/>
      <c r="J114" s="180"/>
      <c r="K114" s="179"/>
    </row>
    <row r="115" spans="1:14" ht="0.75" customHeight="1">
      <c r="A115" s="556"/>
      <c r="B115" s="557"/>
      <c r="C115" s="181"/>
      <c r="D115" s="181"/>
      <c r="E115" s="181"/>
      <c r="F115" s="181"/>
      <c r="G115" s="181"/>
      <c r="H115" s="180"/>
      <c r="I115" s="181"/>
      <c r="J115" s="180"/>
      <c r="K115" s="181"/>
    </row>
    <row r="116" spans="1:14" ht="18" thickBot="1">
      <c r="A116" s="558" t="s">
        <v>179</v>
      </c>
      <c r="B116" s="559"/>
      <c r="C116" s="187">
        <f>C79</f>
        <v>0</v>
      </c>
      <c r="D116" s="187">
        <f t="shared" ref="D116:K116" si="26">D79</f>
        <v>0</v>
      </c>
      <c r="E116" s="187">
        <f t="shared" si="26"/>
        <v>0</v>
      </c>
      <c r="F116" s="187">
        <f t="shared" si="26"/>
        <v>0</v>
      </c>
      <c r="G116" s="187">
        <f t="shared" si="26"/>
        <v>0</v>
      </c>
      <c r="H116" s="187">
        <f t="shared" si="26"/>
        <v>0</v>
      </c>
      <c r="I116" s="187">
        <f t="shared" si="26"/>
        <v>0</v>
      </c>
      <c r="J116" s="187">
        <f t="shared" si="26"/>
        <v>0</v>
      </c>
      <c r="K116" s="187">
        <f t="shared" si="26"/>
        <v>0</v>
      </c>
    </row>
    <row r="117" spans="1:14" ht="16" thickTop="1" thickBot="1">
      <c r="A117" s="560" t="s">
        <v>180</v>
      </c>
      <c r="B117" s="561"/>
      <c r="C117" s="178">
        <f>C80</f>
        <v>0</v>
      </c>
      <c r="D117" s="178">
        <f t="shared" ref="D117:K117" si="27">D80</f>
        <v>0</v>
      </c>
      <c r="E117" s="178">
        <f t="shared" si="27"/>
        <v>0</v>
      </c>
      <c r="F117" s="178">
        <f t="shared" si="27"/>
        <v>0</v>
      </c>
      <c r="G117" s="178">
        <f t="shared" si="27"/>
        <v>0</v>
      </c>
      <c r="H117" s="178">
        <f t="shared" si="27"/>
        <v>0</v>
      </c>
      <c r="I117" s="178">
        <f t="shared" si="27"/>
        <v>0</v>
      </c>
      <c r="J117" s="178">
        <f t="shared" si="27"/>
        <v>0</v>
      </c>
      <c r="K117" s="178">
        <f t="shared" si="27"/>
        <v>0</v>
      </c>
    </row>
    <row r="118" spans="1:14" ht="25" thickTop="1">
      <c r="A118" s="562" t="str">
        <f>"ESTIMATED ENDING FUND BALANCE (All Sources with Student Activity Funds) as of June 30, "&amp;'B27'!K2</f>
        <v>ESTIMATED ENDING FUND BALANCE (All Sources with Student Activity Funds) as of June 30, 2027</v>
      </c>
      <c r="B118" s="563"/>
      <c r="C118" s="564">
        <f>C81+C89</f>
        <v>57453755</v>
      </c>
      <c r="D118" s="564">
        <f t="shared" ref="D118:K118" si="28">D81+D89</f>
        <v>4207219</v>
      </c>
      <c r="E118" s="564">
        <f t="shared" si="28"/>
        <v>1897997</v>
      </c>
      <c r="F118" s="564">
        <f t="shared" si="28"/>
        <v>3780756</v>
      </c>
      <c r="G118" s="564">
        <f t="shared" si="28"/>
        <v>883576</v>
      </c>
      <c r="H118" s="564">
        <f t="shared" si="28"/>
        <v>1140803</v>
      </c>
      <c r="I118" s="564">
        <f t="shared" si="28"/>
        <v>5997045</v>
      </c>
      <c r="J118" s="564">
        <f t="shared" si="28"/>
        <v>161812</v>
      </c>
      <c r="K118" s="564">
        <f t="shared" si="28"/>
        <v>0</v>
      </c>
    </row>
    <row r="119" spans="1:14" ht="12.75" customHeight="1">
      <c r="A119" s="565"/>
      <c r="B119" s="566"/>
      <c r="C119" s="463"/>
      <c r="D119" s="463"/>
      <c r="E119" s="463"/>
      <c r="F119" s="463"/>
      <c r="G119" s="463"/>
      <c r="H119" s="463"/>
      <c r="I119" s="463"/>
      <c r="J119" s="463"/>
      <c r="K119" s="463"/>
      <c r="L119" s="567"/>
    </row>
    <row r="120" spans="1:14" ht="12">
      <c r="A120" s="188" t="s">
        <v>187</v>
      </c>
      <c r="B120" s="568"/>
      <c r="C120" s="568"/>
      <c r="D120" s="568"/>
      <c r="E120" s="568"/>
      <c r="F120" s="568"/>
      <c r="G120" s="568"/>
      <c r="H120" s="568"/>
      <c r="I120" s="568"/>
      <c r="J120" s="568"/>
      <c r="K120" s="568"/>
      <c r="L120" s="568"/>
      <c r="M120" s="569"/>
      <c r="N120" s="569"/>
    </row>
    <row r="121" spans="1:14" ht="12">
      <c r="A121" s="189"/>
      <c r="B121" s="570"/>
      <c r="C121" s="190" t="s">
        <v>57</v>
      </c>
      <c r="D121" s="190" t="s">
        <v>58</v>
      </c>
      <c r="E121" s="190" t="s">
        <v>59</v>
      </c>
      <c r="F121" s="190" t="s">
        <v>60</v>
      </c>
      <c r="G121" s="190" t="s">
        <v>61</v>
      </c>
      <c r="H121" s="190" t="s">
        <v>62</v>
      </c>
      <c r="I121" s="190" t="s">
        <v>63</v>
      </c>
      <c r="J121" s="190" t="s">
        <v>64</v>
      </c>
      <c r="K121" s="190" t="s">
        <v>65</v>
      </c>
      <c r="L121" s="190"/>
    </row>
    <row r="122" spans="1:14" ht="39">
      <c r="A122" s="191" t="s">
        <v>188</v>
      </c>
      <c r="B122" s="571"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c r="A123" s="572" t="s">
        <v>192</v>
      </c>
      <c r="B123" s="573"/>
      <c r="C123" s="574"/>
      <c r="D123" s="574"/>
      <c r="E123" s="575"/>
      <c r="F123" s="574"/>
      <c r="G123" s="575"/>
      <c r="H123" s="574"/>
      <c r="I123" s="575"/>
      <c r="J123" s="574"/>
      <c r="K123" s="574"/>
      <c r="L123" s="574"/>
    </row>
    <row r="124" spans="1:14" ht="12">
      <c r="A124" s="1308" t="s">
        <v>193</v>
      </c>
      <c r="B124" s="1309">
        <v>100</v>
      </c>
      <c r="C124" s="1310">
        <f>'EstExp 11-19'!C116</f>
        <v>48459210</v>
      </c>
      <c r="D124" s="1310">
        <f>'EstExp 11-19'!C155</f>
        <v>2090494</v>
      </c>
      <c r="E124" s="576"/>
      <c r="F124" s="1310">
        <f>'EstExp 11-19'!C214</f>
        <v>80000</v>
      </c>
      <c r="G124" s="577"/>
      <c r="H124" s="1310">
        <f>'EstExp 11-19'!C309</f>
        <v>0</v>
      </c>
      <c r="I124" s="576"/>
      <c r="J124" s="1310">
        <f>'EstExp 11-19'!C$428</f>
        <v>0</v>
      </c>
      <c r="K124" s="1310">
        <f>'EstExp 11-19'!C453</f>
        <v>0</v>
      </c>
      <c r="L124" s="1311">
        <f t="shared" ref="L124:L132" si="29">SUM(C124:K124)</f>
        <v>50629704</v>
      </c>
    </row>
    <row r="125" spans="1:14" ht="12">
      <c r="A125" s="1308" t="s">
        <v>194</v>
      </c>
      <c r="B125" s="1309">
        <v>200</v>
      </c>
      <c r="C125" s="1310">
        <f>'EstExp 11-19'!D116</f>
        <v>8204003</v>
      </c>
      <c r="D125" s="1310">
        <f>'EstExp 11-19'!D155</f>
        <v>427100</v>
      </c>
      <c r="E125" s="577"/>
      <c r="F125" s="1310">
        <f>'EstExp 11-19'!D214</f>
        <v>5600</v>
      </c>
      <c r="G125" s="1310">
        <f>'EstExp 11-19'!D292</f>
        <v>2654309</v>
      </c>
      <c r="H125" s="1310">
        <f>'EstExp 11-19'!D309</f>
        <v>0</v>
      </c>
      <c r="I125" s="576"/>
      <c r="J125" s="1310">
        <f>'EstExp 11-19'!D428</f>
        <v>0</v>
      </c>
      <c r="K125" s="1310">
        <f>'EstExp 11-19'!D453</f>
        <v>0</v>
      </c>
      <c r="L125" s="1311">
        <f t="shared" si="29"/>
        <v>11291012</v>
      </c>
    </row>
    <row r="126" spans="1:14" ht="12">
      <c r="A126" s="1308" t="s">
        <v>195</v>
      </c>
      <c r="B126" s="1309">
        <v>300</v>
      </c>
      <c r="C126" s="1310">
        <f>'EstExp 11-19'!E116</f>
        <v>5775150</v>
      </c>
      <c r="D126" s="1310">
        <f>'EstExp 11-19'!E155</f>
        <v>1581000</v>
      </c>
      <c r="E126" s="1310">
        <f>'EstExp 11-19'!E178</f>
        <v>0</v>
      </c>
      <c r="F126" s="1310">
        <f>'EstExp 11-19'!E214</f>
        <v>6023500</v>
      </c>
      <c r="G126" s="1312"/>
      <c r="H126" s="1310">
        <f>'EstExp 11-19'!E309</f>
        <v>4700000</v>
      </c>
      <c r="I126" s="576"/>
      <c r="J126" s="1310">
        <f>'EstExp 11-19'!E428</f>
        <v>0</v>
      </c>
      <c r="K126" s="1310">
        <f>'EstExp 11-19'!E453</f>
        <v>0</v>
      </c>
      <c r="L126" s="1311">
        <f t="shared" si="29"/>
        <v>18079650</v>
      </c>
    </row>
    <row r="127" spans="1:14" ht="12">
      <c r="A127" s="1308" t="s">
        <v>196</v>
      </c>
      <c r="B127" s="1309">
        <v>400</v>
      </c>
      <c r="C127" s="1310">
        <f>'EstExp 11-19'!F116</f>
        <v>2118975</v>
      </c>
      <c r="D127" s="1310">
        <f>'EstExp 11-19'!F155</f>
        <v>929000</v>
      </c>
      <c r="E127" s="1312"/>
      <c r="F127" s="1310">
        <f>'EstExp 11-19'!F214</f>
        <v>0</v>
      </c>
      <c r="G127" s="576"/>
      <c r="H127" s="1310">
        <f>'EstExp 11-19'!F309</f>
        <v>0</v>
      </c>
      <c r="I127" s="576"/>
      <c r="J127" s="1310">
        <f>'EstExp 11-19'!F428</f>
        <v>0</v>
      </c>
      <c r="K127" s="1310">
        <f>'EstExp 11-19'!F453</f>
        <v>0</v>
      </c>
      <c r="L127" s="1311">
        <f t="shared" si="29"/>
        <v>3047975</v>
      </c>
    </row>
    <row r="128" spans="1:14" ht="12">
      <c r="A128" s="1308" t="s">
        <v>197</v>
      </c>
      <c r="B128" s="1309">
        <v>500</v>
      </c>
      <c r="C128" s="1310">
        <f>'EstExp 11-19'!G116</f>
        <v>1268000</v>
      </c>
      <c r="D128" s="1310">
        <f>'EstExp 11-19'!G155</f>
        <v>170000</v>
      </c>
      <c r="E128" s="577"/>
      <c r="F128" s="1310">
        <f>'EstExp 11-19'!G214</f>
        <v>0</v>
      </c>
      <c r="G128" s="577"/>
      <c r="H128" s="1310">
        <f>'EstExp 11-19'!G309</f>
        <v>0</v>
      </c>
      <c r="I128" s="576"/>
      <c r="J128" s="1310">
        <f>'EstExp 11-19'!G428</f>
        <v>0</v>
      </c>
      <c r="K128" s="1310">
        <f>'EstExp 11-19'!G453</f>
        <v>0</v>
      </c>
      <c r="L128" s="1311">
        <f t="shared" si="29"/>
        <v>1438000</v>
      </c>
    </row>
    <row r="129" spans="1:12" ht="12">
      <c r="A129" s="1308" t="s">
        <v>198</v>
      </c>
      <c r="B129" s="1309">
        <v>600</v>
      </c>
      <c r="C129" s="1310">
        <f>'EstExp 11-19'!H116</f>
        <v>3079800</v>
      </c>
      <c r="D129" s="1310">
        <f>'EstExp 11-19'!H155</f>
        <v>4000</v>
      </c>
      <c r="E129" s="1310">
        <f>'EstExp 11-19'!H178</f>
        <v>2615000</v>
      </c>
      <c r="F129" s="1310">
        <f>'EstExp 11-19'!H214</f>
        <v>0</v>
      </c>
      <c r="G129" s="1310">
        <f>'EstExp 11-19'!H292</f>
        <v>0</v>
      </c>
      <c r="H129" s="1310">
        <f>'EstExp 11-19'!H309</f>
        <v>0</v>
      </c>
      <c r="I129" s="576"/>
      <c r="J129" s="1310">
        <f>'EstExp 11-19'!H428</f>
        <v>0</v>
      </c>
      <c r="K129" s="1310">
        <f>'EstExp 11-19'!H453</f>
        <v>0</v>
      </c>
      <c r="L129" s="1311">
        <f t="shared" si="29"/>
        <v>5698800</v>
      </c>
    </row>
    <row r="130" spans="1:12" ht="12">
      <c r="A130" s="1308" t="s">
        <v>199</v>
      </c>
      <c r="B130" s="1309">
        <v>700</v>
      </c>
      <c r="C130" s="1310">
        <f>'EstExp 11-19'!I116</f>
        <v>40000</v>
      </c>
      <c r="D130" s="1310">
        <f>'EstExp 11-19'!I155</f>
        <v>0</v>
      </c>
      <c r="E130" s="1313"/>
      <c r="F130" s="1310">
        <f>'EstExp 11-19'!I214</f>
        <v>0</v>
      </c>
      <c r="G130" s="1312"/>
      <c r="H130" s="1310">
        <f>'EstExp 11-19'!I309</f>
        <v>0</v>
      </c>
      <c r="I130" s="576"/>
      <c r="J130" s="1310">
        <f>'EstExp 11-19'!I428</f>
        <v>0</v>
      </c>
      <c r="K130" s="1310">
        <f>'EstExp 11-19'!I453</f>
        <v>0</v>
      </c>
      <c r="L130" s="1311">
        <f t="shared" si="29"/>
        <v>40000</v>
      </c>
    </row>
    <row r="131" spans="1:12" ht="12">
      <c r="A131" s="1308" t="s">
        <v>200</v>
      </c>
      <c r="B131" s="1309">
        <v>800</v>
      </c>
      <c r="C131" s="1310">
        <f>'EstExp 11-19'!J116</f>
        <v>251000</v>
      </c>
      <c r="D131" s="1310">
        <f>'EstExp 11-19'!J155</f>
        <v>0</v>
      </c>
      <c r="E131" s="577"/>
      <c r="F131" s="1310">
        <f>'EstExp 11-19'!J214</f>
        <v>0</v>
      </c>
      <c r="G131" s="577"/>
      <c r="H131" s="1314"/>
      <c r="I131" s="576"/>
      <c r="J131" s="1310">
        <f>'EstExp 11-19'!J428</f>
        <v>0</v>
      </c>
      <c r="K131" s="1314"/>
      <c r="L131" s="1311">
        <f t="shared" si="29"/>
        <v>251000</v>
      </c>
    </row>
    <row r="132" spans="1:12" ht="12" customHeight="1" thickBot="1">
      <c r="A132" s="578" t="s">
        <v>201</v>
      </c>
      <c r="B132" s="579"/>
      <c r="C132" s="409">
        <f t="shared" ref="C132:H132" si="30">SUM(C124:C131)</f>
        <v>69196138</v>
      </c>
      <c r="D132" s="409">
        <f t="shared" si="30"/>
        <v>5201594</v>
      </c>
      <c r="E132" s="409">
        <f t="shared" si="30"/>
        <v>2615000</v>
      </c>
      <c r="F132" s="409">
        <f t="shared" si="30"/>
        <v>6109100</v>
      </c>
      <c r="G132" s="409">
        <f t="shared" si="30"/>
        <v>2654309</v>
      </c>
      <c r="H132" s="409">
        <f t="shared" si="30"/>
        <v>4700000</v>
      </c>
      <c r="I132" s="580"/>
      <c r="J132" s="409">
        <f>SUM(J124:J131)</f>
        <v>0</v>
      </c>
      <c r="K132" s="409">
        <f>SUM(K124:K131)</f>
        <v>0</v>
      </c>
      <c r="L132" s="581">
        <f t="shared" si="29"/>
        <v>90476141</v>
      </c>
    </row>
    <row r="133" spans="1:12" ht="11" thickTop="1"/>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76"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colBreaks count="1" manualBreakCount="1">
    <brk id="9" max="131" man="1"/>
  </col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E41" sqref="E41"/>
    </sheetView>
  </sheetViews>
  <sheetFormatPr baseColWidth="10" defaultColWidth="9.1640625" defaultRowHeight="14"/>
  <cols>
    <col min="1" max="1" width="49.5" style="109" customWidth="1"/>
    <col min="2" max="2" width="5.5" style="109" customWidth="1"/>
    <col min="3" max="7" width="13.6640625" style="109" customWidth="1"/>
    <col min="8" max="8" width="12.6640625" style="109" customWidth="1"/>
    <col min="9" max="11" width="13.6640625" style="109" customWidth="1"/>
    <col min="12" max="16384" width="9.1640625" style="109"/>
  </cols>
  <sheetData>
    <row r="1" spans="1:11" ht="12.75" customHeight="1">
      <c r="A1" s="1259"/>
      <c r="B1" s="1315"/>
      <c r="C1" s="1316" t="s">
        <v>57</v>
      </c>
      <c r="D1" s="1316" t="s">
        <v>58</v>
      </c>
      <c r="E1" s="1316" t="s">
        <v>59</v>
      </c>
      <c r="F1" s="1316" t="s">
        <v>60</v>
      </c>
      <c r="G1" s="1316" t="s">
        <v>61</v>
      </c>
      <c r="H1" s="1316" t="s">
        <v>62</v>
      </c>
      <c r="I1" s="1316" t="s">
        <v>63</v>
      </c>
      <c r="J1" s="1316" t="s">
        <v>64</v>
      </c>
      <c r="K1" s="1316" t="s">
        <v>65</v>
      </c>
    </row>
    <row r="2" spans="1:11" ht="39">
      <c r="A2" s="151" t="s">
        <v>66</v>
      </c>
      <c r="B2" s="1110" t="s">
        <v>67</v>
      </c>
      <c r="C2" s="1088" t="s">
        <v>68</v>
      </c>
      <c r="D2" s="1088" t="s">
        <v>69</v>
      </c>
      <c r="E2" s="1088" t="s">
        <v>70</v>
      </c>
      <c r="F2" s="1088" t="s">
        <v>71</v>
      </c>
      <c r="G2" s="1111" t="s">
        <v>72</v>
      </c>
      <c r="H2" s="1111" t="s">
        <v>73</v>
      </c>
      <c r="I2" s="1111" t="s">
        <v>74</v>
      </c>
      <c r="J2" s="1111" t="s">
        <v>75</v>
      </c>
      <c r="K2" s="1111" t="s">
        <v>76</v>
      </c>
    </row>
    <row r="3" spans="1:11" s="520" customFormat="1" ht="30.75" customHeight="1">
      <c r="A3" s="202" t="str">
        <f>"BEGINNING CASH BALANCE ON HAND (without Student Activity Funds)7 as of July 1, "&amp;'B27'!K2-1</f>
        <v>BEGINNING CASH BALANCE ON HAND (without Student Activity Funds)7 as of July 1, 2026</v>
      </c>
      <c r="B3" s="1317"/>
      <c r="C3" s="195">
        <v>48545078</v>
      </c>
      <c r="D3" s="195">
        <v>3765414</v>
      </c>
      <c r="E3" s="195">
        <v>1863901</v>
      </c>
      <c r="F3" s="195">
        <v>3410565</v>
      </c>
      <c r="G3" s="195">
        <v>2381964</v>
      </c>
      <c r="H3" s="195">
        <v>5840803</v>
      </c>
      <c r="I3" s="195">
        <v>5520315</v>
      </c>
      <c r="J3" s="195">
        <v>141785</v>
      </c>
      <c r="K3" s="195">
        <v>0</v>
      </c>
    </row>
    <row r="4" spans="1:11" s="520" customFormat="1" ht="14.25" customHeight="1" thickBot="1">
      <c r="A4" s="1649" t="s">
        <v>202</v>
      </c>
      <c r="B4" s="1650"/>
      <c r="C4" s="197">
        <f>'BudgetSum 2-4'!C9+'BudgetSum 2-4'!C46</f>
        <v>78062215</v>
      </c>
      <c r="D4" s="197">
        <f>'BudgetSum 2-4'!D9+'BudgetSum 2-4'!D46</f>
        <v>5643399</v>
      </c>
      <c r="E4" s="197">
        <f>'BudgetSum 2-4'!E9+'BudgetSum 2-4'!E46</f>
        <v>2649096</v>
      </c>
      <c r="F4" s="197">
        <f>'BudgetSum 2-4'!F9+'BudgetSum 2-4'!F46</f>
        <v>6479291</v>
      </c>
      <c r="G4" s="197">
        <f>'BudgetSum 2-4'!G9+'BudgetSum 2-4'!G46</f>
        <v>1155921</v>
      </c>
      <c r="H4" s="197">
        <f>'BudgetSum 2-4'!H9+'BudgetSum 2-4'!H46</f>
        <v>0</v>
      </c>
      <c r="I4" s="197">
        <f>'BudgetSum 2-4'!I9+'BudgetSum 2-4'!I46</f>
        <v>476730</v>
      </c>
      <c r="J4" s="197">
        <f>'BudgetSum 2-4'!J9+'BudgetSum 2-4'!J46</f>
        <v>20027</v>
      </c>
      <c r="K4" s="197">
        <f>'BudgetSum 2-4'!K9+'BudgetSum 2-4'!K46</f>
        <v>0</v>
      </c>
    </row>
    <row r="5" spans="1:11" s="520" customFormat="1" ht="13" thickTop="1">
      <c r="A5" s="1104" t="s">
        <v>203</v>
      </c>
      <c r="B5" s="1109"/>
      <c r="C5" s="156"/>
      <c r="D5" s="156"/>
      <c r="E5" s="156"/>
      <c r="F5" s="156"/>
      <c r="G5" s="156"/>
      <c r="H5" s="156"/>
      <c r="I5" s="156"/>
      <c r="J5" s="156"/>
      <c r="K5" s="194"/>
    </row>
    <row r="6" spans="1:11" s="520" customFormat="1" ht="14.25" customHeight="1">
      <c r="A6" s="1107" t="s">
        <v>204</v>
      </c>
      <c r="B6" s="1108">
        <v>411</v>
      </c>
      <c r="C6" s="195"/>
      <c r="D6" s="195"/>
      <c r="E6" s="195"/>
      <c r="F6" s="195"/>
      <c r="G6" s="195"/>
      <c r="H6" s="195"/>
      <c r="I6" s="196"/>
      <c r="J6" s="195"/>
      <c r="K6" s="195"/>
    </row>
    <row r="7" spans="1:11" s="520" customFormat="1" ht="14.25" customHeight="1">
      <c r="A7" s="1099" t="s">
        <v>205</v>
      </c>
      <c r="B7" s="1318">
        <v>141</v>
      </c>
      <c r="C7" s="1319"/>
      <c r="D7" s="1319"/>
      <c r="E7" s="1320"/>
      <c r="F7" s="1319"/>
      <c r="G7" s="1320"/>
      <c r="H7" s="196"/>
      <c r="I7" s="1319"/>
      <c r="J7" s="1320"/>
      <c r="K7" s="1320"/>
    </row>
    <row r="8" spans="1:11" s="520" customFormat="1" ht="14.25" customHeight="1">
      <c r="A8" s="1100" t="s">
        <v>206</v>
      </c>
      <c r="B8" s="1321">
        <v>433</v>
      </c>
      <c r="C8" s="195"/>
      <c r="D8" s="195"/>
      <c r="E8" s="195"/>
      <c r="F8" s="195"/>
      <c r="G8" s="195"/>
      <c r="H8" s="196"/>
      <c r="I8" s="196"/>
      <c r="J8" s="1319"/>
      <c r="K8" s="1319"/>
    </row>
    <row r="9" spans="1:11" s="520" customFormat="1" ht="14.25" customHeight="1">
      <c r="A9" s="1100" t="s">
        <v>207</v>
      </c>
      <c r="B9" s="1322">
        <v>199</v>
      </c>
      <c r="C9" s="195"/>
      <c r="D9" s="195"/>
      <c r="E9" s="195"/>
      <c r="F9" s="195"/>
      <c r="G9" s="195"/>
      <c r="H9" s="1319"/>
      <c r="I9" s="1319"/>
      <c r="J9" s="195"/>
      <c r="K9" s="195"/>
    </row>
    <row r="10" spans="1:11" s="520" customFormat="1" ht="14.25" customHeight="1" thickBot="1">
      <c r="A10" s="1102" t="s">
        <v>208</v>
      </c>
      <c r="B10" s="1103"/>
      <c r="C10" s="197">
        <f>SUM(C6:C9)</f>
        <v>0</v>
      </c>
      <c r="D10" s="197">
        <f t="shared" ref="D10:K10" si="0">SUM(D6:D9)</f>
        <v>0</v>
      </c>
      <c r="E10" s="197">
        <f t="shared" si="0"/>
        <v>0</v>
      </c>
      <c r="F10" s="197">
        <f t="shared" si="0"/>
        <v>0</v>
      </c>
      <c r="G10" s="197">
        <f t="shared" si="0"/>
        <v>0</v>
      </c>
      <c r="H10" s="197">
        <f t="shared" si="0"/>
        <v>0</v>
      </c>
      <c r="I10" s="197">
        <f t="shared" si="0"/>
        <v>0</v>
      </c>
      <c r="J10" s="197">
        <f t="shared" si="0"/>
        <v>0</v>
      </c>
      <c r="K10" s="197">
        <f t="shared" si="0"/>
        <v>0</v>
      </c>
    </row>
    <row r="11" spans="1:11" s="520" customFormat="1" ht="14.25" customHeight="1" thickTop="1" thickBot="1">
      <c r="A11" s="1651" t="s">
        <v>209</v>
      </c>
      <c r="B11" s="1098"/>
      <c r="C11" s="198">
        <f>SUM(C4,C10)</f>
        <v>78062215</v>
      </c>
      <c r="D11" s="198">
        <f t="shared" ref="D11:K11" si="1">SUM(D4,D10)</f>
        <v>5643399</v>
      </c>
      <c r="E11" s="198">
        <f t="shared" si="1"/>
        <v>2649096</v>
      </c>
      <c r="F11" s="198">
        <f t="shared" si="1"/>
        <v>6479291</v>
      </c>
      <c r="G11" s="198">
        <f t="shared" si="1"/>
        <v>1155921</v>
      </c>
      <c r="H11" s="198">
        <f t="shared" si="1"/>
        <v>0</v>
      </c>
      <c r="I11" s="198">
        <f t="shared" si="1"/>
        <v>476730</v>
      </c>
      <c r="J11" s="198">
        <f t="shared" si="1"/>
        <v>20027</v>
      </c>
      <c r="K11" s="198">
        <f t="shared" si="1"/>
        <v>0</v>
      </c>
    </row>
    <row r="12" spans="1:11" s="520" customFormat="1" ht="14.25" customHeight="1" thickTop="1" thickBot="1">
      <c r="A12" s="1089" t="s">
        <v>210</v>
      </c>
      <c r="B12" s="1090"/>
      <c r="C12" s="198">
        <f>SUM(C3,C11)</f>
        <v>126607293</v>
      </c>
      <c r="D12" s="198">
        <f t="shared" ref="D12:K12" si="2">SUM(D3,D11)</f>
        <v>9408813</v>
      </c>
      <c r="E12" s="198">
        <f t="shared" si="2"/>
        <v>4512997</v>
      </c>
      <c r="F12" s="198">
        <f t="shared" si="2"/>
        <v>9889856</v>
      </c>
      <c r="G12" s="198">
        <f t="shared" si="2"/>
        <v>3537885</v>
      </c>
      <c r="H12" s="198">
        <f t="shared" si="2"/>
        <v>5840803</v>
      </c>
      <c r="I12" s="198">
        <f t="shared" si="2"/>
        <v>5997045</v>
      </c>
      <c r="J12" s="198">
        <f t="shared" si="2"/>
        <v>161812</v>
      </c>
      <c r="K12" s="198">
        <f t="shared" si="2"/>
        <v>0</v>
      </c>
    </row>
    <row r="13" spans="1:11" s="520" customFormat="1" ht="14.25" customHeight="1" thickTop="1" thickBot="1">
      <c r="A13" s="1652" t="s">
        <v>211</v>
      </c>
      <c r="B13" s="1098"/>
      <c r="C13" s="164">
        <f>SUM('BudgetSum 2-4'!C19,'BudgetSum 2-4'!C79)</f>
        <v>69196138</v>
      </c>
      <c r="D13" s="164">
        <f>SUM('BudgetSum 2-4'!D19,'BudgetSum 2-4'!D79)</f>
        <v>5201594</v>
      </c>
      <c r="E13" s="164">
        <f>SUM('BudgetSum 2-4'!E19,'BudgetSum 2-4'!E79)</f>
        <v>2615000</v>
      </c>
      <c r="F13" s="164">
        <f>SUM('BudgetSum 2-4'!F19,'BudgetSum 2-4'!F79)</f>
        <v>6109100</v>
      </c>
      <c r="G13" s="164">
        <f>SUM('BudgetSum 2-4'!G19,'BudgetSum 2-4'!G79)</f>
        <v>2654309</v>
      </c>
      <c r="H13" s="164">
        <f>SUM('BudgetSum 2-4'!H19,'BudgetSum 2-4'!H79)</f>
        <v>4700000</v>
      </c>
      <c r="I13" s="164">
        <f>SUM('BudgetSum 2-4'!I19,'BudgetSum 2-4'!I79)</f>
        <v>0</v>
      </c>
      <c r="J13" s="164">
        <f>SUM('BudgetSum 2-4'!J19,'BudgetSum 2-4'!J79)</f>
        <v>0</v>
      </c>
      <c r="K13" s="164">
        <f>SUM('BudgetSum 2-4'!K19,'BudgetSum 2-4'!K79)</f>
        <v>0</v>
      </c>
    </row>
    <row r="14" spans="1:11" s="1106" customFormat="1" ht="13" thickTop="1">
      <c r="A14" s="1104" t="s">
        <v>212</v>
      </c>
      <c r="B14" s="1105"/>
      <c r="C14" s="199"/>
      <c r="D14" s="199"/>
      <c r="E14" s="199"/>
      <c r="F14" s="199"/>
      <c r="G14" s="199"/>
      <c r="H14" s="199"/>
      <c r="I14" s="199"/>
      <c r="J14" s="199"/>
      <c r="K14" s="200"/>
    </row>
    <row r="15" spans="1:11" s="520" customFormat="1" ht="14.25" customHeight="1">
      <c r="A15" s="1101" t="s">
        <v>213</v>
      </c>
      <c r="B15" s="538">
        <v>141</v>
      </c>
      <c r="C15" s="195"/>
      <c r="D15" s="195"/>
      <c r="E15" s="196"/>
      <c r="F15" s="195"/>
      <c r="G15" s="196"/>
      <c r="H15" s="196"/>
      <c r="I15" s="195"/>
      <c r="J15" s="196"/>
      <c r="K15" s="196"/>
    </row>
    <row r="16" spans="1:11" s="520" customFormat="1" ht="14.25" customHeight="1">
      <c r="A16" s="1099" t="s">
        <v>214</v>
      </c>
      <c r="B16" s="1323">
        <v>411</v>
      </c>
      <c r="C16" s="195"/>
      <c r="D16" s="195"/>
      <c r="E16" s="1319"/>
      <c r="F16" s="195"/>
      <c r="G16" s="1319"/>
      <c r="H16" s="1319"/>
      <c r="I16" s="196"/>
      <c r="J16" s="1319"/>
      <c r="K16" s="1319"/>
    </row>
    <row r="17" spans="1:11" s="520" customFormat="1" ht="14.25" customHeight="1">
      <c r="A17" s="1100" t="s">
        <v>206</v>
      </c>
      <c r="B17" s="1324">
        <v>433</v>
      </c>
      <c r="C17" s="195"/>
      <c r="D17" s="195"/>
      <c r="E17" s="195"/>
      <c r="F17" s="195"/>
      <c r="G17" s="195"/>
      <c r="H17" s="196"/>
      <c r="I17" s="196"/>
      <c r="J17" s="195"/>
      <c r="K17" s="195"/>
    </row>
    <row r="18" spans="1:11" s="520" customFormat="1" ht="14.25" customHeight="1">
      <c r="A18" s="1099" t="s">
        <v>215</v>
      </c>
      <c r="B18" s="1323">
        <v>499</v>
      </c>
      <c r="C18" s="195"/>
      <c r="D18" s="195"/>
      <c r="E18" s="195"/>
      <c r="F18" s="195"/>
      <c r="G18" s="195"/>
      <c r="H18" s="1319"/>
      <c r="I18" s="1319"/>
      <c r="J18" s="195"/>
      <c r="K18" s="195"/>
    </row>
    <row r="19" spans="1:11" s="520" customFormat="1" ht="14.25" customHeight="1" thickBot="1">
      <c r="A19" s="1649" t="s">
        <v>216</v>
      </c>
      <c r="B19" s="1650"/>
      <c r="C19" s="201">
        <f t="shared" ref="C19:K19" si="3">SUM(C15:C18)</f>
        <v>0</v>
      </c>
      <c r="D19" s="201">
        <f t="shared" si="3"/>
        <v>0</v>
      </c>
      <c r="E19" s="201">
        <f t="shared" si="3"/>
        <v>0</v>
      </c>
      <c r="F19" s="201">
        <f t="shared" si="3"/>
        <v>0</v>
      </c>
      <c r="G19" s="201">
        <f t="shared" si="3"/>
        <v>0</v>
      </c>
      <c r="H19" s="201">
        <f t="shared" si="3"/>
        <v>0</v>
      </c>
      <c r="I19" s="201">
        <f t="shared" si="3"/>
        <v>0</v>
      </c>
      <c r="J19" s="201">
        <f t="shared" si="3"/>
        <v>0</v>
      </c>
      <c r="K19" s="201">
        <f t="shared" si="3"/>
        <v>0</v>
      </c>
    </row>
    <row r="20" spans="1:11" s="520" customFormat="1" ht="14.25" customHeight="1" thickTop="1" thickBot="1">
      <c r="A20" s="1097" t="s">
        <v>217</v>
      </c>
      <c r="B20" s="1098"/>
      <c r="C20" s="164">
        <f>SUM(C13,C19)</f>
        <v>69196138</v>
      </c>
      <c r="D20" s="164">
        <f>SUM(D13,D19)</f>
        <v>5201594</v>
      </c>
      <c r="E20" s="164">
        <f t="shared" ref="E20:K20" si="4">SUM(E13,E19)</f>
        <v>2615000</v>
      </c>
      <c r="F20" s="164">
        <f t="shared" si="4"/>
        <v>6109100</v>
      </c>
      <c r="G20" s="164">
        <f t="shared" si="4"/>
        <v>2654309</v>
      </c>
      <c r="H20" s="164">
        <f t="shared" si="4"/>
        <v>4700000</v>
      </c>
      <c r="I20" s="164">
        <f t="shared" si="4"/>
        <v>0</v>
      </c>
      <c r="J20" s="164">
        <f t="shared" si="4"/>
        <v>0</v>
      </c>
      <c r="K20" s="164">
        <f t="shared" si="4"/>
        <v>0</v>
      </c>
    </row>
    <row r="21" spans="1:11" s="520" customFormat="1" ht="28.5" customHeight="1" thickTop="1" thickBot="1">
      <c r="A21" s="1653" t="str">
        <f>"ENDING CASH BALANCE ON HAND (without Student Activity Funds) as of June 30, "&amp;'B27'!K2</f>
        <v>ENDING CASH BALANCE ON HAND (without Student Activity Funds) as of June 30, 2027</v>
      </c>
      <c r="B21" s="1654"/>
      <c r="C21" s="155">
        <f>SUM(C12-C20)</f>
        <v>57411155</v>
      </c>
      <c r="D21" s="155">
        <f t="shared" ref="D21:K21" si="5">SUM(D12-D20)</f>
        <v>4207219</v>
      </c>
      <c r="E21" s="155">
        <f t="shared" si="5"/>
        <v>1897997</v>
      </c>
      <c r="F21" s="155">
        <f t="shared" si="5"/>
        <v>3780756</v>
      </c>
      <c r="G21" s="155">
        <f t="shared" si="5"/>
        <v>883576</v>
      </c>
      <c r="H21" s="155">
        <f t="shared" si="5"/>
        <v>1140803</v>
      </c>
      <c r="I21" s="155">
        <f t="shared" si="5"/>
        <v>5997045</v>
      </c>
      <c r="J21" s="155">
        <f t="shared" si="5"/>
        <v>161812</v>
      </c>
      <c r="K21" s="155">
        <f t="shared" si="5"/>
        <v>0</v>
      </c>
    </row>
    <row r="22" spans="1:11" s="520" customFormat="1" ht="18" customHeight="1" thickTop="1">
      <c r="A22" s="526"/>
      <c r="B22" s="527"/>
      <c r="C22" s="528"/>
      <c r="D22" s="528"/>
      <c r="E22" s="528"/>
      <c r="F22" s="528"/>
      <c r="G22" s="528"/>
      <c r="H22" s="528"/>
      <c r="I22" s="528"/>
      <c r="J22" s="528"/>
      <c r="K22" s="528"/>
    </row>
    <row r="23" spans="1:11" s="520" customFormat="1" ht="34.5" customHeight="1" thickBot="1">
      <c r="A23" s="202" t="str">
        <f>"Activity Funds BEGINNING CASH BALANCE ON HAND7 as of July 1, "&amp;'B27'!K2-1</f>
        <v>Activity Funds BEGINNING CASH BALANCE ON HAND7 as of July 1, 2026</v>
      </c>
      <c r="B23" s="1317"/>
      <c r="C23" s="193">
        <v>42600</v>
      </c>
      <c r="D23" s="196"/>
      <c r="E23" s="196"/>
      <c r="F23" s="196"/>
      <c r="G23" s="196"/>
      <c r="H23" s="196"/>
      <c r="I23" s="196"/>
      <c r="J23" s="196"/>
      <c r="K23" s="196"/>
    </row>
    <row r="24" spans="1:11" s="520" customFormat="1" ht="24" customHeight="1" thickTop="1" thickBot="1">
      <c r="A24" s="1649" t="s">
        <v>202</v>
      </c>
      <c r="B24" s="1650"/>
      <c r="C24" s="164">
        <f>'BudgetSum 2-4'!C85</f>
        <v>0</v>
      </c>
      <c r="D24" s="196"/>
      <c r="E24" s="196"/>
      <c r="F24" s="196"/>
      <c r="G24" s="196"/>
      <c r="H24" s="196"/>
      <c r="I24" s="196"/>
      <c r="J24" s="196"/>
      <c r="K24" s="196"/>
    </row>
    <row r="25" spans="1:11" ht="16" thickTop="1" thickBot="1">
      <c r="A25" s="1089" t="s">
        <v>210</v>
      </c>
      <c r="B25" s="1090"/>
      <c r="C25" s="198">
        <f>SUM(C23,C24)</f>
        <v>42600</v>
      </c>
      <c r="D25" s="196"/>
      <c r="E25" s="196"/>
      <c r="F25" s="196"/>
      <c r="G25" s="196"/>
      <c r="H25" s="196"/>
      <c r="I25" s="196"/>
      <c r="J25" s="196"/>
      <c r="K25" s="196"/>
    </row>
    <row r="26" spans="1:11" ht="14.25" customHeight="1" thickTop="1" thickBot="1">
      <c r="A26" s="1652" t="s">
        <v>211</v>
      </c>
      <c r="B26" s="1098"/>
      <c r="C26" s="164">
        <f>'BudgetSum 2-4'!C87</f>
        <v>0</v>
      </c>
      <c r="D26" s="196"/>
      <c r="E26" s="196"/>
      <c r="F26" s="196"/>
      <c r="G26" s="196"/>
      <c r="H26" s="196"/>
      <c r="I26" s="196"/>
      <c r="J26" s="196"/>
      <c r="K26" s="196"/>
    </row>
    <row r="27" spans="1:11" ht="26" customHeight="1" thickTop="1" thickBot="1">
      <c r="A27" s="1653" t="str">
        <f>"Activity funds ENDING CASH BALANCE ON HAND7 as of June 30, "&amp;'B27'!K2</f>
        <v>Activity funds ENDING CASH BALANCE ON HAND7 as of June 30, 2027</v>
      </c>
      <c r="B27" s="1654"/>
      <c r="C27" s="155">
        <f>SUM(C25-C26)</f>
        <v>42600</v>
      </c>
      <c r="D27" s="196"/>
      <c r="E27" s="196"/>
      <c r="F27" s="196"/>
      <c r="G27" s="196"/>
      <c r="H27" s="196"/>
      <c r="I27" s="196"/>
      <c r="J27" s="196"/>
      <c r="K27" s="196"/>
    </row>
    <row r="28" spans="1:11" ht="18" customHeight="1" thickTop="1" thickBot="1">
      <c r="A28" s="526"/>
      <c r="B28" s="527"/>
      <c r="C28" s="528"/>
      <c r="D28" s="528"/>
      <c r="E28" s="528"/>
      <c r="F28" s="528"/>
      <c r="G28" s="528"/>
      <c r="H28" s="528"/>
      <c r="I28" s="528"/>
      <c r="J28" s="528"/>
      <c r="K28" s="528"/>
    </row>
    <row r="29" spans="1:11" ht="28" thickTop="1" thickBot="1">
      <c r="A29" s="478" t="str">
        <f>"Total BEGINNING CASH BALANCE ON HAND (with Student Activity Funds)7 as of July 1, "&amp;'B27'!K2-1</f>
        <v>Total BEGINNING CASH BALANCE ON HAND (with Student Activity Funds)7 as of July 1, 2026</v>
      </c>
      <c r="B29" s="1091"/>
      <c r="C29" s="473">
        <f>C3+C23</f>
        <v>48587678</v>
      </c>
      <c r="D29" s="473">
        <f t="shared" ref="D29:K30" si="6">D3</f>
        <v>3765414</v>
      </c>
      <c r="E29" s="473">
        <f t="shared" si="6"/>
        <v>1863901</v>
      </c>
      <c r="F29" s="473">
        <f t="shared" si="6"/>
        <v>3410565</v>
      </c>
      <c r="G29" s="473">
        <f t="shared" si="6"/>
        <v>2381964</v>
      </c>
      <c r="H29" s="473">
        <f t="shared" si="6"/>
        <v>5840803</v>
      </c>
      <c r="I29" s="473">
        <f t="shared" si="6"/>
        <v>5520315</v>
      </c>
      <c r="J29" s="473">
        <f t="shared" si="6"/>
        <v>141785</v>
      </c>
      <c r="K29" s="473">
        <f t="shared" si="6"/>
        <v>0</v>
      </c>
    </row>
    <row r="30" spans="1:11" ht="13.5" customHeight="1" thickTop="1">
      <c r="A30" s="1657" t="s">
        <v>202</v>
      </c>
      <c r="B30" s="1658"/>
      <c r="C30" s="473">
        <f>C4+C24</f>
        <v>78062215</v>
      </c>
      <c r="D30" s="473">
        <f t="shared" si="6"/>
        <v>5643399</v>
      </c>
      <c r="E30" s="473">
        <f t="shared" si="6"/>
        <v>2649096</v>
      </c>
      <c r="F30" s="473">
        <f t="shared" si="6"/>
        <v>6479291</v>
      </c>
      <c r="G30" s="473">
        <f t="shared" si="6"/>
        <v>1155921</v>
      </c>
      <c r="H30" s="473">
        <f t="shared" si="6"/>
        <v>0</v>
      </c>
      <c r="I30" s="473">
        <f t="shared" si="6"/>
        <v>476730</v>
      </c>
      <c r="J30" s="473">
        <f t="shared" si="6"/>
        <v>20027</v>
      </c>
      <c r="K30" s="473">
        <f t="shared" si="6"/>
        <v>0</v>
      </c>
    </row>
    <row r="31" spans="1:11">
      <c r="A31" s="1092" t="s">
        <v>208</v>
      </c>
      <c r="B31" s="1325"/>
      <c r="C31" s="1265">
        <f t="shared" ref="C31:K31" si="7">C10</f>
        <v>0</v>
      </c>
      <c r="D31" s="1265">
        <f t="shared" si="7"/>
        <v>0</v>
      </c>
      <c r="E31" s="1265">
        <f t="shared" si="7"/>
        <v>0</v>
      </c>
      <c r="F31" s="1265">
        <f t="shared" si="7"/>
        <v>0</v>
      </c>
      <c r="G31" s="1265">
        <f t="shared" si="7"/>
        <v>0</v>
      </c>
      <c r="H31" s="1265">
        <f t="shared" si="7"/>
        <v>0</v>
      </c>
      <c r="I31" s="1265">
        <f t="shared" si="7"/>
        <v>0</v>
      </c>
      <c r="J31" s="1265">
        <f t="shared" si="7"/>
        <v>0</v>
      </c>
      <c r="K31" s="1265">
        <f t="shared" si="7"/>
        <v>0</v>
      </c>
    </row>
    <row r="32" spans="1:11" ht="15" thickBot="1">
      <c r="A32" s="1659" t="s">
        <v>209</v>
      </c>
      <c r="B32" s="1650"/>
      <c r="C32" s="197">
        <f t="shared" ref="C32:K32" si="8">SUM(C30,C31)</f>
        <v>78062215</v>
      </c>
      <c r="D32" s="197">
        <f t="shared" si="8"/>
        <v>5643399</v>
      </c>
      <c r="E32" s="197">
        <f t="shared" si="8"/>
        <v>2649096</v>
      </c>
      <c r="F32" s="197">
        <f t="shared" si="8"/>
        <v>6479291</v>
      </c>
      <c r="G32" s="197">
        <f t="shared" si="8"/>
        <v>1155921</v>
      </c>
      <c r="H32" s="197">
        <f t="shared" si="8"/>
        <v>0</v>
      </c>
      <c r="I32" s="197">
        <f t="shared" si="8"/>
        <v>476730</v>
      </c>
      <c r="J32" s="197">
        <f t="shared" si="8"/>
        <v>20027</v>
      </c>
      <c r="K32" s="197">
        <f t="shared" si="8"/>
        <v>0</v>
      </c>
    </row>
    <row r="33" spans="1:11" ht="16" thickTop="1" thickBot="1">
      <c r="A33" s="1093" t="s">
        <v>210</v>
      </c>
      <c r="B33" s="1094"/>
      <c r="C33" s="479">
        <f t="shared" ref="C33:K33" si="9">SUM(C29,C32)</f>
        <v>126649893</v>
      </c>
      <c r="D33" s="479">
        <f t="shared" si="9"/>
        <v>9408813</v>
      </c>
      <c r="E33" s="479">
        <f t="shared" si="9"/>
        <v>4512997</v>
      </c>
      <c r="F33" s="479">
        <f t="shared" si="9"/>
        <v>9889856</v>
      </c>
      <c r="G33" s="479">
        <f t="shared" si="9"/>
        <v>3537885</v>
      </c>
      <c r="H33" s="479">
        <f t="shared" si="9"/>
        <v>5840803</v>
      </c>
      <c r="I33" s="479">
        <f t="shared" si="9"/>
        <v>5997045</v>
      </c>
      <c r="J33" s="479">
        <f t="shared" si="9"/>
        <v>161812</v>
      </c>
      <c r="K33" s="479">
        <f t="shared" si="9"/>
        <v>0</v>
      </c>
    </row>
    <row r="34" spans="1:11" ht="13.5" customHeight="1" thickTop="1">
      <c r="A34" s="1655" t="s">
        <v>211</v>
      </c>
      <c r="B34" s="1656"/>
      <c r="C34" s="473">
        <f>C13+C26</f>
        <v>69196138</v>
      </c>
      <c r="D34" s="473">
        <f t="shared" ref="D34:K34" si="10">D13</f>
        <v>5201594</v>
      </c>
      <c r="E34" s="473">
        <f t="shared" si="10"/>
        <v>2615000</v>
      </c>
      <c r="F34" s="473">
        <f t="shared" si="10"/>
        <v>6109100</v>
      </c>
      <c r="G34" s="473">
        <f t="shared" si="10"/>
        <v>2654309</v>
      </c>
      <c r="H34" s="473">
        <f t="shared" si="10"/>
        <v>4700000</v>
      </c>
      <c r="I34" s="473">
        <f t="shared" si="10"/>
        <v>0</v>
      </c>
      <c r="J34" s="473">
        <f t="shared" si="10"/>
        <v>0</v>
      </c>
      <c r="K34" s="473">
        <f t="shared" si="10"/>
        <v>0</v>
      </c>
    </row>
    <row r="35" spans="1:11" ht="15" thickBot="1">
      <c r="A35" s="1649" t="s">
        <v>216</v>
      </c>
      <c r="B35" s="1650"/>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6" thickTop="1" thickBot="1">
      <c r="A36" s="1095" t="s">
        <v>217</v>
      </c>
      <c r="B36" s="1096"/>
      <c r="C36" s="480">
        <f t="shared" ref="C36:K36" si="12">SUM(C34,C35)</f>
        <v>69196138</v>
      </c>
      <c r="D36" s="480">
        <f t="shared" si="12"/>
        <v>5201594</v>
      </c>
      <c r="E36" s="480">
        <f t="shared" si="12"/>
        <v>2615000</v>
      </c>
      <c r="F36" s="480">
        <f t="shared" si="12"/>
        <v>6109100</v>
      </c>
      <c r="G36" s="480">
        <f t="shared" si="12"/>
        <v>2654309</v>
      </c>
      <c r="H36" s="480">
        <f t="shared" si="12"/>
        <v>4700000</v>
      </c>
      <c r="I36" s="480">
        <f t="shared" si="12"/>
        <v>0</v>
      </c>
      <c r="J36" s="480">
        <f t="shared" si="12"/>
        <v>0</v>
      </c>
      <c r="K36" s="480">
        <f t="shared" si="12"/>
        <v>0</v>
      </c>
    </row>
    <row r="37" spans="1:11" ht="27.75" customHeight="1" thickTop="1" thickBot="1">
      <c r="A37" s="1653" t="str">
        <f>"Total ENDING CASH BALANCE ON HAND (with Student Activity Funds)7 as of June 30, "&amp;'B27'!K2</f>
        <v>Total ENDING CASH BALANCE ON HAND (with Student Activity Funds)7 as of June 30, 2027</v>
      </c>
      <c r="B37" s="1654"/>
      <c r="C37" s="155">
        <f t="shared" ref="C37:K37" si="13">SUM(C33-C36)</f>
        <v>57453755</v>
      </c>
      <c r="D37" s="155">
        <f t="shared" si="13"/>
        <v>4207219</v>
      </c>
      <c r="E37" s="155">
        <f t="shared" si="13"/>
        <v>1897997</v>
      </c>
      <c r="F37" s="155">
        <f t="shared" si="13"/>
        <v>3780756</v>
      </c>
      <c r="G37" s="155">
        <f t="shared" si="13"/>
        <v>883576</v>
      </c>
      <c r="H37" s="155">
        <f t="shared" si="13"/>
        <v>1140803</v>
      </c>
      <c r="I37" s="155">
        <f t="shared" si="13"/>
        <v>5997045</v>
      </c>
      <c r="J37" s="155">
        <f t="shared" si="13"/>
        <v>161812</v>
      </c>
      <c r="K37" s="155">
        <f t="shared" si="13"/>
        <v>0</v>
      </c>
    </row>
    <row r="38" spans="1:11" ht="15"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orizontalCentered="1" headings="1"/>
  <pageMargins left="0.25" right="0.25" top="0.25" bottom="0.25" header="0" footer="0"/>
  <pageSetup scale="67"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140" zoomScaleNormal="140" workbookViewId="0">
      <pane xSplit="2" ySplit="2" topLeftCell="C221" activePane="bottomRight" state="frozen"/>
      <selection pane="topRight" activeCell="C1" sqref="C1"/>
      <selection pane="bottomLeft" activeCell="A3" sqref="A3"/>
      <selection pane="bottomRight" activeCell="F243" sqref="F243"/>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699" customFormat="1" ht="12">
      <c r="A1" s="1326"/>
      <c r="B1" s="1327"/>
      <c r="C1" s="1328" t="s">
        <v>57</v>
      </c>
      <c r="D1" s="1328" t="s">
        <v>58</v>
      </c>
      <c r="E1" s="1328" t="s">
        <v>59</v>
      </c>
      <c r="F1" s="1328" t="s">
        <v>60</v>
      </c>
      <c r="G1" s="1329" t="s">
        <v>61</v>
      </c>
      <c r="H1" s="1329" t="s">
        <v>62</v>
      </c>
      <c r="I1" s="1329" t="s">
        <v>63</v>
      </c>
      <c r="J1" s="1329" t="s">
        <v>64</v>
      </c>
      <c r="K1" s="1329" t="s">
        <v>65</v>
      </c>
    </row>
    <row r="2" spans="1:11" s="607" customFormat="1" ht="39">
      <c r="A2" s="151" t="s">
        <v>66</v>
      </c>
      <c r="B2" s="717" t="s">
        <v>218</v>
      </c>
      <c r="C2" s="718" t="s">
        <v>219</v>
      </c>
      <c r="D2" s="718" t="s">
        <v>69</v>
      </c>
      <c r="E2" s="718" t="s">
        <v>70</v>
      </c>
      <c r="F2" s="718" t="s">
        <v>71</v>
      </c>
      <c r="G2" s="719" t="s">
        <v>190</v>
      </c>
      <c r="H2" s="719" t="s">
        <v>73</v>
      </c>
      <c r="I2" s="719" t="s">
        <v>74</v>
      </c>
      <c r="J2" s="719" t="s">
        <v>75</v>
      </c>
      <c r="K2" s="719" t="s">
        <v>76</v>
      </c>
    </row>
    <row r="3" spans="1:11" s="699" customFormat="1" ht="16.75" customHeight="1">
      <c r="A3" s="720" t="s">
        <v>220</v>
      </c>
      <c r="B3" s="721"/>
      <c r="C3" s="1330"/>
      <c r="D3" s="1330"/>
      <c r="E3" s="1330"/>
      <c r="F3" s="1330"/>
      <c r="G3" s="1331"/>
      <c r="H3" s="1331"/>
      <c r="I3" s="1331"/>
      <c r="J3" s="1331"/>
      <c r="K3" s="11"/>
    </row>
    <row r="4" spans="1:11" s="699" customFormat="1" ht="22" customHeight="1">
      <c r="A4" s="722" t="s">
        <v>221</v>
      </c>
      <c r="B4" s="1332">
        <v>1100</v>
      </c>
      <c r="C4" s="12"/>
      <c r="D4" s="13"/>
      <c r="E4" s="13"/>
      <c r="F4" s="13"/>
      <c r="G4" s="14"/>
      <c r="H4" s="14"/>
      <c r="I4" s="14"/>
      <c r="J4" s="14"/>
      <c r="K4" s="1333"/>
    </row>
    <row r="5" spans="1:11" s="699" customFormat="1">
      <c r="A5" s="708" t="s">
        <v>222</v>
      </c>
      <c r="B5" s="1334" t="s">
        <v>223</v>
      </c>
      <c r="C5" s="1335">
        <v>36893362</v>
      </c>
      <c r="D5" s="1335">
        <v>4733399</v>
      </c>
      <c r="E5" s="1335">
        <v>2609096</v>
      </c>
      <c r="F5" s="1335">
        <v>2934291</v>
      </c>
      <c r="G5" s="1335">
        <v>371356</v>
      </c>
      <c r="H5" s="1335">
        <v>0</v>
      </c>
      <c r="I5" s="1335">
        <v>451730</v>
      </c>
      <c r="J5" s="1335">
        <v>19527</v>
      </c>
      <c r="K5" s="1335">
        <v>0</v>
      </c>
    </row>
    <row r="6" spans="1:11" s="699" customFormat="1">
      <c r="A6" s="713" t="s">
        <v>224</v>
      </c>
      <c r="B6" s="714">
        <v>1130</v>
      </c>
      <c r="C6" s="1335">
        <v>0</v>
      </c>
      <c r="D6" s="1335">
        <v>0</v>
      </c>
      <c r="E6" s="15"/>
      <c r="F6" s="15"/>
      <c r="G6" s="16"/>
      <c r="H6" s="16"/>
      <c r="I6" s="16"/>
      <c r="J6" s="16"/>
      <c r="K6" s="16"/>
    </row>
    <row r="7" spans="1:11" s="603" customFormat="1" ht="12">
      <c r="A7" s="715" t="s">
        <v>225</v>
      </c>
      <c r="B7" s="716">
        <v>1140</v>
      </c>
      <c r="C7" s="1335">
        <v>3568275</v>
      </c>
      <c r="D7" s="1335">
        <v>0</v>
      </c>
      <c r="E7" s="15"/>
      <c r="F7" s="1335">
        <v>0</v>
      </c>
      <c r="G7" s="1335">
        <v>0</v>
      </c>
      <c r="H7" s="1335">
        <v>0</v>
      </c>
      <c r="I7" s="16"/>
      <c r="J7" s="16"/>
      <c r="K7" s="16"/>
    </row>
    <row r="8" spans="1:11" s="603" customFormat="1" ht="12">
      <c r="A8" s="701" t="s">
        <v>226</v>
      </c>
      <c r="B8" s="1334">
        <v>1150</v>
      </c>
      <c r="C8" s="15"/>
      <c r="D8" s="15"/>
      <c r="E8" s="15"/>
      <c r="F8" s="15"/>
      <c r="G8" s="1336">
        <v>569231</v>
      </c>
      <c r="H8" s="16"/>
      <c r="I8" s="16"/>
      <c r="J8" s="16"/>
      <c r="K8" s="16"/>
    </row>
    <row r="9" spans="1:11" s="603" customFormat="1" ht="12">
      <c r="A9" s="701" t="s">
        <v>227</v>
      </c>
      <c r="B9" s="1334">
        <v>1160</v>
      </c>
      <c r="C9" s="15"/>
      <c r="D9" s="1335">
        <v>0</v>
      </c>
      <c r="E9" s="1335">
        <v>0</v>
      </c>
      <c r="F9" s="15"/>
      <c r="G9" s="16"/>
      <c r="H9" s="1336">
        <v>0</v>
      </c>
      <c r="I9" s="16"/>
      <c r="J9" s="16"/>
      <c r="K9" s="16"/>
    </row>
    <row r="10" spans="1:11" s="603" customFormat="1" ht="12">
      <c r="A10" s="701" t="s">
        <v>228</v>
      </c>
      <c r="B10" s="1334">
        <v>1170</v>
      </c>
      <c r="C10" s="1335">
        <v>0</v>
      </c>
      <c r="D10" s="15"/>
      <c r="E10" s="15"/>
      <c r="F10" s="15"/>
      <c r="G10" s="16"/>
      <c r="H10" s="16"/>
      <c r="I10" s="16"/>
      <c r="J10" s="16"/>
      <c r="K10" s="16"/>
    </row>
    <row r="11" spans="1:11" s="603" customFormat="1" ht="12">
      <c r="A11" s="701" t="s">
        <v>229</v>
      </c>
      <c r="B11" s="1334">
        <v>1190</v>
      </c>
      <c r="C11" s="1335">
        <v>0</v>
      </c>
      <c r="D11" s="1335">
        <v>0</v>
      </c>
      <c r="E11" s="1335">
        <v>0</v>
      </c>
      <c r="F11" s="1335">
        <v>0</v>
      </c>
      <c r="G11" s="1335">
        <v>0</v>
      </c>
      <c r="H11" s="1335">
        <v>0</v>
      </c>
      <c r="I11" s="1335">
        <v>0</v>
      </c>
      <c r="J11" s="1335">
        <v>0</v>
      </c>
      <c r="K11" s="1335">
        <v>0</v>
      </c>
    </row>
    <row r="12" spans="1:11" s="603" customFormat="1" thickBot="1">
      <c r="A12" s="709" t="s">
        <v>230</v>
      </c>
      <c r="B12" s="710"/>
      <c r="C12" s="17">
        <f>SUM(C5:C11)</f>
        <v>40461637</v>
      </c>
      <c r="D12" s="17">
        <f t="shared" ref="D12:K12" si="0">SUM(D5:D11)</f>
        <v>4733399</v>
      </c>
      <c r="E12" s="17">
        <f t="shared" si="0"/>
        <v>2609096</v>
      </c>
      <c r="F12" s="17">
        <f t="shared" si="0"/>
        <v>2934291</v>
      </c>
      <c r="G12" s="17">
        <f t="shared" si="0"/>
        <v>940587</v>
      </c>
      <c r="H12" s="17">
        <f t="shared" si="0"/>
        <v>0</v>
      </c>
      <c r="I12" s="17">
        <f t="shared" si="0"/>
        <v>451730</v>
      </c>
      <c r="J12" s="17">
        <f t="shared" si="0"/>
        <v>19527</v>
      </c>
      <c r="K12" s="17">
        <f t="shared" si="0"/>
        <v>0</v>
      </c>
    </row>
    <row r="13" spans="1:11" s="699" customFormat="1" ht="15.75" customHeight="1" thickTop="1">
      <c r="A13" s="711" t="s">
        <v>231</v>
      </c>
      <c r="B13" s="712">
        <v>1200</v>
      </c>
      <c r="C13" s="18"/>
      <c r="D13" s="18"/>
      <c r="E13" s="18"/>
      <c r="F13" s="18"/>
      <c r="G13" s="19"/>
      <c r="H13" s="19"/>
      <c r="I13" s="19"/>
      <c r="J13" s="19"/>
      <c r="K13" s="19"/>
    </row>
    <row r="14" spans="1:11" s="699" customFormat="1" ht="12">
      <c r="A14" s="701" t="s">
        <v>232</v>
      </c>
      <c r="B14" s="1334">
        <v>1210</v>
      </c>
      <c r="C14" s="1335">
        <v>0</v>
      </c>
      <c r="D14" s="1335">
        <v>0</v>
      </c>
      <c r="E14" s="1335">
        <v>0</v>
      </c>
      <c r="F14" s="1335">
        <v>0</v>
      </c>
      <c r="G14" s="1335">
        <v>0</v>
      </c>
      <c r="H14" s="1335">
        <v>0</v>
      </c>
      <c r="I14" s="1335">
        <v>0</v>
      </c>
      <c r="J14" s="1335">
        <v>0</v>
      </c>
      <c r="K14" s="1335">
        <v>0</v>
      </c>
    </row>
    <row r="15" spans="1:11" s="699" customFormat="1" ht="12">
      <c r="A15" s="708" t="s">
        <v>233</v>
      </c>
      <c r="B15" s="1337">
        <v>1220</v>
      </c>
      <c r="C15" s="1335">
        <v>0</v>
      </c>
      <c r="D15" s="1335">
        <v>0</v>
      </c>
      <c r="E15" s="1335">
        <v>0</v>
      </c>
      <c r="F15" s="1335">
        <v>0</v>
      </c>
      <c r="G15" s="1335">
        <v>0</v>
      </c>
      <c r="H15" s="1335">
        <v>0</v>
      </c>
      <c r="I15" s="1335">
        <v>0</v>
      </c>
      <c r="J15" s="1335">
        <v>0</v>
      </c>
      <c r="K15" s="1335">
        <v>0</v>
      </c>
    </row>
    <row r="16" spans="1:11" s="699" customFormat="1">
      <c r="A16" s="708" t="s">
        <v>234</v>
      </c>
      <c r="B16" s="1337">
        <v>1230</v>
      </c>
      <c r="C16" s="1335">
        <v>1273772</v>
      </c>
      <c r="D16" s="1335">
        <v>0</v>
      </c>
      <c r="E16" s="1335">
        <v>0</v>
      </c>
      <c r="F16" s="1335">
        <v>0</v>
      </c>
      <c r="G16" s="1335">
        <v>190334</v>
      </c>
      <c r="H16" s="1335">
        <v>0</v>
      </c>
      <c r="I16" s="1335">
        <v>0</v>
      </c>
      <c r="J16" s="1335">
        <v>0</v>
      </c>
      <c r="K16" s="1335">
        <v>0</v>
      </c>
    </row>
    <row r="17" spans="1:11" s="699" customFormat="1" ht="12">
      <c r="A17" s="701" t="s">
        <v>235</v>
      </c>
      <c r="B17" s="1334">
        <v>1290</v>
      </c>
      <c r="C17" s="1335">
        <v>0</v>
      </c>
      <c r="D17" s="1335">
        <v>0</v>
      </c>
      <c r="E17" s="1335">
        <v>0</v>
      </c>
      <c r="F17" s="1335">
        <v>0</v>
      </c>
      <c r="G17" s="1335">
        <v>0</v>
      </c>
      <c r="H17" s="1335">
        <v>0</v>
      </c>
      <c r="I17" s="1335">
        <v>0</v>
      </c>
      <c r="J17" s="1335">
        <v>0</v>
      </c>
      <c r="K17" s="1335">
        <v>0</v>
      </c>
    </row>
    <row r="18" spans="1:11" s="603" customFormat="1" thickBot="1">
      <c r="A18" s="704" t="s">
        <v>236</v>
      </c>
      <c r="B18" s="705"/>
      <c r="C18" s="20">
        <f>SUM(C14:C17)</f>
        <v>1273772</v>
      </c>
      <c r="D18" s="20">
        <f t="shared" ref="D18:K18" si="1">SUM(D14:D17)</f>
        <v>0</v>
      </c>
      <c r="E18" s="20">
        <f t="shared" si="1"/>
        <v>0</v>
      </c>
      <c r="F18" s="20">
        <f t="shared" si="1"/>
        <v>0</v>
      </c>
      <c r="G18" s="20">
        <f t="shared" si="1"/>
        <v>190334</v>
      </c>
      <c r="H18" s="20">
        <f t="shared" si="1"/>
        <v>0</v>
      </c>
      <c r="I18" s="20">
        <f t="shared" si="1"/>
        <v>0</v>
      </c>
      <c r="J18" s="20">
        <f t="shared" si="1"/>
        <v>0</v>
      </c>
      <c r="K18" s="20">
        <f t="shared" si="1"/>
        <v>0</v>
      </c>
    </row>
    <row r="19" spans="1:11" s="699" customFormat="1" ht="15.75" customHeight="1" thickTop="1">
      <c r="A19" s="706" t="s">
        <v>237</v>
      </c>
      <c r="B19" s="707">
        <v>1300</v>
      </c>
      <c r="C19" s="18"/>
      <c r="D19" s="21"/>
      <c r="E19" s="21"/>
      <c r="F19" s="21"/>
      <c r="G19" s="22"/>
      <c r="H19" s="22"/>
      <c r="I19" s="22"/>
      <c r="J19" s="22"/>
      <c r="K19" s="22"/>
    </row>
    <row r="20" spans="1:11" s="699" customFormat="1" ht="12">
      <c r="A20" s="701" t="s">
        <v>238</v>
      </c>
      <c r="B20" s="1334">
        <v>1311</v>
      </c>
      <c r="C20" s="1335">
        <v>0</v>
      </c>
      <c r="D20" s="15"/>
      <c r="E20" s="15"/>
      <c r="F20" s="15"/>
      <c r="G20" s="16"/>
      <c r="H20" s="16"/>
      <c r="I20" s="16"/>
      <c r="J20" s="16"/>
      <c r="K20" s="16"/>
    </row>
    <row r="21" spans="1:11" s="699" customFormat="1" ht="12">
      <c r="A21" s="701" t="s">
        <v>239</v>
      </c>
      <c r="B21" s="1334">
        <v>1312</v>
      </c>
      <c r="C21" s="1335">
        <v>0</v>
      </c>
      <c r="D21" s="15"/>
      <c r="E21" s="15"/>
      <c r="F21" s="15"/>
      <c r="G21" s="16"/>
      <c r="H21" s="16"/>
      <c r="I21" s="16"/>
      <c r="J21" s="16"/>
      <c r="K21" s="16"/>
    </row>
    <row r="22" spans="1:11" s="699" customFormat="1" ht="12">
      <c r="A22" s="702" t="s">
        <v>240</v>
      </c>
      <c r="B22" s="1338">
        <v>1313</v>
      </c>
      <c r="C22" s="1335">
        <v>0</v>
      </c>
      <c r="D22" s="15"/>
      <c r="E22" s="15"/>
      <c r="F22" s="15"/>
      <c r="G22" s="16"/>
      <c r="H22" s="16"/>
      <c r="I22" s="16"/>
      <c r="J22" s="16"/>
      <c r="K22" s="16"/>
    </row>
    <row r="23" spans="1:11" s="699" customFormat="1" ht="12">
      <c r="A23" s="702" t="s">
        <v>241</v>
      </c>
      <c r="B23" s="1338">
        <v>1314</v>
      </c>
      <c r="C23" s="1335">
        <v>0</v>
      </c>
      <c r="D23" s="15"/>
      <c r="E23" s="15"/>
      <c r="F23" s="15"/>
      <c r="G23" s="16"/>
      <c r="H23" s="16"/>
      <c r="I23" s="16"/>
      <c r="J23" s="16"/>
      <c r="K23" s="16"/>
    </row>
    <row r="24" spans="1:11" s="700" customFormat="1" ht="14">
      <c r="A24" s="703" t="s">
        <v>242</v>
      </c>
      <c r="B24" s="1339">
        <v>1321</v>
      </c>
      <c r="C24" s="1335">
        <v>0</v>
      </c>
      <c r="D24" s="23"/>
      <c r="E24" s="23"/>
      <c r="F24" s="23"/>
      <c r="G24" s="24"/>
      <c r="H24" s="24"/>
      <c r="I24" s="24"/>
      <c r="J24" s="24"/>
      <c r="K24" s="24"/>
    </row>
    <row r="25" spans="1:11" s="603" customFormat="1" ht="12">
      <c r="A25" s="703" t="s">
        <v>243</v>
      </c>
      <c r="B25" s="1340">
        <v>1322</v>
      </c>
      <c r="C25" s="1335">
        <v>0</v>
      </c>
      <c r="D25" s="23"/>
      <c r="E25" s="23"/>
      <c r="F25" s="24"/>
      <c r="G25" s="24"/>
      <c r="H25" s="24"/>
      <c r="I25" s="24"/>
      <c r="J25" s="24"/>
      <c r="K25" s="24"/>
    </row>
    <row r="26" spans="1:11" s="603" customFormat="1" ht="12">
      <c r="A26" s="703" t="s">
        <v>244</v>
      </c>
      <c r="B26" s="1340">
        <v>1323</v>
      </c>
      <c r="C26" s="1335">
        <v>0</v>
      </c>
      <c r="D26" s="23"/>
      <c r="E26" s="23"/>
      <c r="F26" s="23"/>
      <c r="G26" s="24"/>
      <c r="H26" s="24"/>
      <c r="I26" s="24"/>
      <c r="J26" s="24"/>
      <c r="K26" s="24"/>
    </row>
    <row r="27" spans="1:11" s="603" customFormat="1" ht="12">
      <c r="A27" s="703" t="s">
        <v>245</v>
      </c>
      <c r="B27" s="1340">
        <v>1324</v>
      </c>
      <c r="C27" s="1335">
        <v>0</v>
      </c>
      <c r="D27" s="23"/>
      <c r="E27" s="23"/>
      <c r="F27" s="23"/>
      <c r="G27" s="24"/>
      <c r="H27" s="24"/>
      <c r="I27" s="24"/>
      <c r="J27" s="24"/>
      <c r="K27" s="24"/>
    </row>
    <row r="28" spans="1:11" s="603" customFormat="1" ht="12">
      <c r="A28" s="703" t="s">
        <v>246</v>
      </c>
      <c r="B28" s="1340">
        <v>1331</v>
      </c>
      <c r="C28" s="1335">
        <v>0</v>
      </c>
      <c r="D28" s="23"/>
      <c r="E28" s="23"/>
      <c r="F28" s="23"/>
      <c r="G28" s="24"/>
      <c r="H28" s="24"/>
      <c r="I28" s="24"/>
      <c r="J28" s="24"/>
      <c r="K28" s="24"/>
    </row>
    <row r="29" spans="1:11" s="603" customFormat="1" ht="12">
      <c r="A29" s="703" t="s">
        <v>247</v>
      </c>
      <c r="B29" s="1340">
        <v>1332</v>
      </c>
      <c r="C29" s="1335">
        <v>0</v>
      </c>
      <c r="D29" s="23"/>
      <c r="E29" s="23"/>
      <c r="F29" s="23"/>
      <c r="G29" s="24"/>
      <c r="H29" s="24"/>
      <c r="I29" s="24"/>
      <c r="J29" s="24"/>
      <c r="K29" s="24"/>
    </row>
    <row r="30" spans="1:11" s="603" customFormat="1" ht="12">
      <c r="A30" s="703" t="s">
        <v>248</v>
      </c>
      <c r="B30" s="1340">
        <v>1333</v>
      </c>
      <c r="C30" s="1335">
        <v>0</v>
      </c>
      <c r="D30" s="23"/>
      <c r="E30" s="23"/>
      <c r="F30" s="23"/>
      <c r="G30" s="24"/>
      <c r="H30" s="24"/>
      <c r="I30" s="24"/>
      <c r="J30" s="24"/>
      <c r="K30" s="24"/>
    </row>
    <row r="31" spans="1:11" s="603" customFormat="1" ht="12">
      <c r="A31" s="703" t="s">
        <v>249</v>
      </c>
      <c r="B31" s="1340">
        <v>1334</v>
      </c>
      <c r="C31" s="1335">
        <v>0</v>
      </c>
      <c r="D31" s="23"/>
      <c r="E31" s="23"/>
      <c r="F31" s="23"/>
      <c r="G31" s="24"/>
      <c r="H31" s="24"/>
      <c r="I31" s="24"/>
      <c r="J31" s="24"/>
      <c r="K31" s="24"/>
    </row>
    <row r="32" spans="1:11" s="603" customFormat="1" ht="12">
      <c r="A32" s="703" t="s">
        <v>250</v>
      </c>
      <c r="B32" s="1340">
        <v>1341</v>
      </c>
      <c r="C32" s="1335">
        <v>0</v>
      </c>
      <c r="D32" s="23"/>
      <c r="E32" s="23"/>
      <c r="F32" s="23"/>
      <c r="G32" s="24"/>
      <c r="H32" s="24"/>
      <c r="I32" s="24"/>
      <c r="J32" s="24"/>
      <c r="K32" s="24"/>
    </row>
    <row r="33" spans="1:11" s="603" customFormat="1" ht="12">
      <c r="A33" s="703" t="s">
        <v>251</v>
      </c>
      <c r="B33" s="1340">
        <v>1342</v>
      </c>
      <c r="C33" s="1335">
        <v>0</v>
      </c>
      <c r="D33" s="23"/>
      <c r="E33" s="23"/>
      <c r="F33" s="23"/>
      <c r="G33" s="24"/>
      <c r="H33" s="24"/>
      <c r="I33" s="24"/>
      <c r="J33" s="24"/>
      <c r="K33" s="24"/>
    </row>
    <row r="34" spans="1:11" s="603" customFormat="1" ht="12">
      <c r="A34" s="703" t="s">
        <v>252</v>
      </c>
      <c r="B34" s="1340">
        <v>1343</v>
      </c>
      <c r="C34" s="1335">
        <v>0</v>
      </c>
      <c r="D34" s="23"/>
      <c r="E34" s="23"/>
      <c r="F34" s="23"/>
      <c r="G34" s="24"/>
      <c r="H34" s="24"/>
      <c r="I34" s="24"/>
      <c r="J34" s="24"/>
      <c r="K34" s="24"/>
    </row>
    <row r="35" spans="1:11" s="603" customFormat="1" ht="12">
      <c r="A35" s="703" t="s">
        <v>253</v>
      </c>
      <c r="B35" s="1340">
        <v>1344</v>
      </c>
      <c r="C35" s="1335">
        <v>0</v>
      </c>
      <c r="D35" s="23"/>
      <c r="E35" s="23"/>
      <c r="F35" s="23"/>
      <c r="G35" s="24"/>
      <c r="H35" s="24"/>
      <c r="I35" s="24"/>
      <c r="J35" s="24"/>
      <c r="K35" s="24"/>
    </row>
    <row r="36" spans="1:11" s="603" customFormat="1" ht="12">
      <c r="A36" s="703" t="s">
        <v>254</v>
      </c>
      <c r="B36" s="1339">
        <v>1351</v>
      </c>
      <c r="C36" s="1335">
        <v>0</v>
      </c>
      <c r="D36" s="23"/>
      <c r="E36" s="23"/>
      <c r="F36" s="23"/>
      <c r="G36" s="24"/>
      <c r="H36" s="24"/>
      <c r="I36" s="24"/>
      <c r="J36" s="24"/>
      <c r="K36" s="24"/>
    </row>
    <row r="37" spans="1:11" s="603" customFormat="1" ht="12">
      <c r="A37" s="703" t="s">
        <v>255</v>
      </c>
      <c r="B37" s="1340">
        <v>1352</v>
      </c>
      <c r="C37" s="1335">
        <v>0</v>
      </c>
      <c r="D37" s="23"/>
      <c r="E37" s="23"/>
      <c r="F37" s="23"/>
      <c r="G37" s="24"/>
      <c r="H37" s="24"/>
      <c r="I37" s="24"/>
      <c r="J37" s="24"/>
      <c r="K37" s="24"/>
    </row>
    <row r="38" spans="1:11" s="603" customFormat="1" ht="12">
      <c r="A38" s="703" t="s">
        <v>256</v>
      </c>
      <c r="B38" s="1340">
        <v>1353</v>
      </c>
      <c r="C38" s="1335">
        <v>0</v>
      </c>
      <c r="D38" s="23"/>
      <c r="E38" s="23"/>
      <c r="F38" s="23"/>
      <c r="G38" s="24"/>
      <c r="H38" s="24"/>
      <c r="I38" s="24"/>
      <c r="J38" s="24"/>
      <c r="K38" s="24"/>
    </row>
    <row r="39" spans="1:11" s="603" customFormat="1" ht="12">
      <c r="A39" s="703" t="s">
        <v>257</v>
      </c>
      <c r="B39" s="1340">
        <v>1354</v>
      </c>
      <c r="C39" s="1335">
        <v>0</v>
      </c>
      <c r="D39" s="23"/>
      <c r="E39" s="23"/>
      <c r="F39" s="23"/>
      <c r="G39" s="24"/>
      <c r="H39" s="24"/>
      <c r="I39" s="24"/>
      <c r="J39" s="24"/>
      <c r="K39" s="24"/>
    </row>
    <row r="40" spans="1:11" s="603" customFormat="1" thickBot="1">
      <c r="A40" s="695" t="s">
        <v>258</v>
      </c>
      <c r="B40" s="696"/>
      <c r="C40" s="25">
        <f>SUM(C20:C39)</f>
        <v>0</v>
      </c>
      <c r="D40" s="23"/>
      <c r="E40" s="23"/>
      <c r="F40" s="23"/>
      <c r="G40" s="24"/>
      <c r="H40" s="24"/>
      <c r="I40" s="24"/>
      <c r="J40" s="24"/>
      <c r="K40" s="24"/>
    </row>
    <row r="41" spans="1:11" s="603" customFormat="1" ht="15.75" customHeight="1" thickTop="1">
      <c r="A41" s="697" t="s">
        <v>259</v>
      </c>
      <c r="B41" s="698">
        <v>1400</v>
      </c>
      <c r="C41" s="23"/>
      <c r="D41" s="23"/>
      <c r="E41" s="23"/>
      <c r="F41" s="23"/>
      <c r="G41" s="24"/>
      <c r="H41" s="24"/>
      <c r="I41" s="24"/>
      <c r="J41" s="24"/>
      <c r="K41" s="24"/>
    </row>
    <row r="42" spans="1:11" s="603" customFormat="1" ht="12">
      <c r="A42" s="1341" t="s">
        <v>260</v>
      </c>
      <c r="B42" s="1340">
        <v>1411</v>
      </c>
      <c r="C42" s="23"/>
      <c r="D42" s="23"/>
      <c r="E42" s="23"/>
      <c r="F42" s="1335">
        <v>20000</v>
      </c>
      <c r="G42" s="24"/>
      <c r="H42" s="24"/>
      <c r="I42" s="24"/>
      <c r="J42" s="24"/>
      <c r="K42" s="24"/>
    </row>
    <row r="43" spans="1:11" s="603" customFormat="1" ht="12">
      <c r="A43" s="1341" t="s">
        <v>261</v>
      </c>
      <c r="B43" s="1340">
        <v>1412</v>
      </c>
      <c r="C43" s="23"/>
      <c r="D43" s="23"/>
      <c r="E43" s="23"/>
      <c r="F43" s="1335">
        <v>0</v>
      </c>
      <c r="G43" s="24"/>
      <c r="H43" s="24"/>
      <c r="I43" s="24"/>
      <c r="J43" s="24"/>
      <c r="K43" s="24"/>
    </row>
    <row r="44" spans="1:11" s="603" customFormat="1" ht="12">
      <c r="A44" s="1341" t="s">
        <v>262</v>
      </c>
      <c r="B44" s="1340">
        <v>1413</v>
      </c>
      <c r="C44" s="23"/>
      <c r="D44" s="23"/>
      <c r="E44" s="23"/>
      <c r="F44" s="1335">
        <v>0</v>
      </c>
      <c r="G44" s="24"/>
      <c r="H44" s="24"/>
      <c r="I44" s="24"/>
      <c r="J44" s="24"/>
      <c r="K44" s="24"/>
    </row>
    <row r="45" spans="1:11" s="603" customFormat="1" ht="12">
      <c r="A45" s="1341" t="s">
        <v>263</v>
      </c>
      <c r="B45" s="1340">
        <v>1415</v>
      </c>
      <c r="C45" s="23"/>
      <c r="D45" s="23"/>
      <c r="E45" s="23"/>
      <c r="F45" s="1335">
        <v>0</v>
      </c>
      <c r="G45" s="24"/>
      <c r="H45" s="24"/>
      <c r="I45" s="24"/>
      <c r="J45" s="24"/>
      <c r="K45" s="24"/>
    </row>
    <row r="46" spans="1:11" s="603" customFormat="1" ht="12">
      <c r="A46" s="1341" t="s">
        <v>264</v>
      </c>
      <c r="B46" s="1340">
        <v>1416</v>
      </c>
      <c r="C46" s="23"/>
      <c r="D46" s="23"/>
      <c r="E46" s="23"/>
      <c r="F46" s="1335">
        <v>0</v>
      </c>
      <c r="G46" s="24"/>
      <c r="H46" s="24"/>
      <c r="I46" s="24"/>
      <c r="J46" s="24"/>
      <c r="K46" s="24"/>
    </row>
    <row r="47" spans="1:11" s="603" customFormat="1" ht="12">
      <c r="A47" s="1341" t="s">
        <v>265</v>
      </c>
      <c r="B47" s="1340">
        <v>1421</v>
      </c>
      <c r="C47" s="23"/>
      <c r="D47" s="23"/>
      <c r="E47" s="23"/>
      <c r="F47" s="1335">
        <v>0</v>
      </c>
      <c r="G47" s="24"/>
      <c r="H47" s="24"/>
      <c r="I47" s="24"/>
      <c r="J47" s="24"/>
      <c r="K47" s="24"/>
    </row>
    <row r="48" spans="1:11" s="603" customFormat="1" ht="12">
      <c r="A48" s="1341" t="s">
        <v>266</v>
      </c>
      <c r="B48" s="1340">
        <v>1422</v>
      </c>
      <c r="C48" s="23"/>
      <c r="D48" s="23"/>
      <c r="E48" s="23"/>
      <c r="F48" s="1335">
        <v>0</v>
      </c>
      <c r="G48" s="24"/>
      <c r="H48" s="24"/>
      <c r="I48" s="24"/>
      <c r="J48" s="24"/>
      <c r="K48" s="24"/>
    </row>
    <row r="49" spans="1:11" s="603" customFormat="1" ht="12">
      <c r="A49" s="1341" t="s">
        <v>267</v>
      </c>
      <c r="B49" s="1340">
        <v>1423</v>
      </c>
      <c r="C49" s="23"/>
      <c r="D49" s="23"/>
      <c r="E49" s="23"/>
      <c r="F49" s="1335">
        <v>0</v>
      </c>
      <c r="G49" s="24"/>
      <c r="H49" s="24"/>
      <c r="I49" s="24"/>
      <c r="J49" s="24"/>
      <c r="K49" s="24"/>
    </row>
    <row r="50" spans="1:11" s="603" customFormat="1" ht="12">
      <c r="A50" s="1342" t="s">
        <v>268</v>
      </c>
      <c r="B50" s="1343">
        <v>1424</v>
      </c>
      <c r="C50" s="23"/>
      <c r="D50" s="23"/>
      <c r="E50" s="23"/>
      <c r="F50" s="1335">
        <v>0</v>
      </c>
      <c r="G50" s="24"/>
      <c r="H50" s="24"/>
      <c r="I50" s="24"/>
      <c r="J50" s="24"/>
      <c r="K50" s="24"/>
    </row>
    <row r="51" spans="1:11" s="603" customFormat="1" ht="12">
      <c r="A51" s="1344" t="s">
        <v>269</v>
      </c>
      <c r="B51" s="1345" t="s">
        <v>270</v>
      </c>
      <c r="C51" s="26"/>
      <c r="D51" s="27"/>
      <c r="E51" s="26"/>
      <c r="F51" s="1335">
        <v>0</v>
      </c>
      <c r="G51" s="28"/>
      <c r="H51" s="28"/>
      <c r="I51" s="28"/>
      <c r="J51" s="28"/>
      <c r="K51" s="28"/>
    </row>
    <row r="52" spans="1:11" s="603" customFormat="1" ht="12">
      <c r="A52" s="1344" t="s">
        <v>271</v>
      </c>
      <c r="B52" s="1345" t="s">
        <v>272</v>
      </c>
      <c r="C52" s="26"/>
      <c r="D52" s="26"/>
      <c r="E52" s="26"/>
      <c r="F52" s="1335">
        <v>0</v>
      </c>
      <c r="G52" s="28"/>
      <c r="H52" s="28"/>
      <c r="I52" s="28"/>
      <c r="J52" s="28"/>
      <c r="K52" s="28"/>
    </row>
    <row r="53" spans="1:11" s="603" customFormat="1" ht="12">
      <c r="A53" s="1346" t="s">
        <v>273</v>
      </c>
      <c r="B53" s="1347">
        <v>1433</v>
      </c>
      <c r="C53" s="26"/>
      <c r="D53" s="26"/>
      <c r="E53" s="26"/>
      <c r="F53" s="1335">
        <v>0</v>
      </c>
      <c r="G53" s="28"/>
      <c r="H53" s="28"/>
      <c r="I53" s="28"/>
      <c r="J53" s="28"/>
      <c r="K53" s="28"/>
    </row>
    <row r="54" spans="1:11" s="603" customFormat="1" ht="12">
      <c r="A54" s="694" t="s">
        <v>274</v>
      </c>
      <c r="B54" s="1347" t="s">
        <v>275</v>
      </c>
      <c r="C54" s="26"/>
      <c r="D54" s="26"/>
      <c r="E54" s="26"/>
      <c r="F54" s="1335">
        <v>0</v>
      </c>
      <c r="G54" s="28"/>
      <c r="H54" s="28"/>
      <c r="I54" s="28"/>
      <c r="J54" s="28"/>
      <c r="K54" s="28"/>
    </row>
    <row r="55" spans="1:11" s="603" customFormat="1" ht="12">
      <c r="A55" s="694" t="s">
        <v>276</v>
      </c>
      <c r="B55" s="1348">
        <v>1441</v>
      </c>
      <c r="C55" s="26"/>
      <c r="D55" s="26"/>
      <c r="E55" s="26"/>
      <c r="F55" s="1335">
        <v>0</v>
      </c>
      <c r="G55" s="28"/>
      <c r="H55" s="28"/>
      <c r="I55" s="28"/>
      <c r="J55" s="28"/>
      <c r="K55" s="28"/>
    </row>
    <row r="56" spans="1:11" s="603" customFormat="1" ht="12">
      <c r="A56" s="694" t="s">
        <v>277</v>
      </c>
      <c r="B56" s="1345">
        <v>1442</v>
      </c>
      <c r="C56" s="26"/>
      <c r="D56" s="26"/>
      <c r="E56" s="26"/>
      <c r="F56" s="1335">
        <v>0</v>
      </c>
      <c r="G56" s="28"/>
      <c r="H56" s="28"/>
      <c r="I56" s="28"/>
      <c r="J56" s="28"/>
      <c r="K56" s="28"/>
    </row>
    <row r="57" spans="1:11" s="603" customFormat="1" ht="12">
      <c r="A57" s="694" t="s">
        <v>278</v>
      </c>
      <c r="B57" s="1345">
        <v>1443</v>
      </c>
      <c r="C57" s="26"/>
      <c r="D57" s="26"/>
      <c r="E57" s="26"/>
      <c r="F57" s="1335">
        <v>0</v>
      </c>
      <c r="G57" s="28"/>
      <c r="H57" s="28"/>
      <c r="I57" s="28"/>
      <c r="J57" s="28"/>
      <c r="K57" s="28"/>
    </row>
    <row r="58" spans="1:11" s="603" customFormat="1" ht="12">
      <c r="A58" s="694" t="s">
        <v>279</v>
      </c>
      <c r="B58" s="1348" t="s">
        <v>280</v>
      </c>
      <c r="C58" s="26"/>
      <c r="D58" s="26"/>
      <c r="E58" s="26"/>
      <c r="F58" s="1335">
        <v>0</v>
      </c>
      <c r="G58" s="28"/>
      <c r="H58" s="28"/>
      <c r="I58" s="28"/>
      <c r="J58" s="28"/>
      <c r="K58" s="28"/>
    </row>
    <row r="59" spans="1:11" s="603" customFormat="1" ht="12">
      <c r="A59" s="694" t="s">
        <v>281</v>
      </c>
      <c r="B59" s="1345">
        <v>1451</v>
      </c>
      <c r="C59" s="26"/>
      <c r="D59" s="26"/>
      <c r="E59" s="26"/>
      <c r="F59" s="1335">
        <v>0</v>
      </c>
      <c r="G59" s="28"/>
      <c r="H59" s="28"/>
      <c r="I59" s="28"/>
      <c r="J59" s="28"/>
      <c r="K59" s="28"/>
    </row>
    <row r="60" spans="1:11" s="603" customFormat="1" ht="12">
      <c r="A60" s="694" t="s">
        <v>282</v>
      </c>
      <c r="B60" s="1345">
        <v>1452</v>
      </c>
      <c r="C60" s="26"/>
      <c r="D60" s="26"/>
      <c r="E60" s="26"/>
      <c r="F60" s="1335">
        <v>0</v>
      </c>
      <c r="G60" s="28"/>
      <c r="H60" s="28"/>
      <c r="I60" s="28"/>
      <c r="J60" s="28"/>
      <c r="K60" s="28"/>
    </row>
    <row r="61" spans="1:11" s="603" customFormat="1" ht="12">
      <c r="A61" s="694" t="s">
        <v>283</v>
      </c>
      <c r="B61" s="1345">
        <v>1453</v>
      </c>
      <c r="C61" s="26"/>
      <c r="D61" s="26"/>
      <c r="E61" s="26"/>
      <c r="F61" s="1335">
        <v>0</v>
      </c>
      <c r="G61" s="28"/>
      <c r="H61" s="28"/>
      <c r="I61" s="28"/>
      <c r="J61" s="28"/>
      <c r="K61" s="28"/>
    </row>
    <row r="62" spans="1:11" s="603" customFormat="1" ht="12">
      <c r="A62" s="694" t="s">
        <v>284</v>
      </c>
      <c r="B62" s="1349" t="s">
        <v>285</v>
      </c>
      <c r="C62" s="26"/>
      <c r="D62" s="26"/>
      <c r="E62" s="26"/>
      <c r="F62" s="1335">
        <v>0</v>
      </c>
      <c r="G62" s="28"/>
      <c r="H62" s="28"/>
      <c r="I62" s="28"/>
      <c r="J62" s="28"/>
      <c r="K62" s="28"/>
    </row>
    <row r="63" spans="1:11" s="603" customFormat="1" thickBot="1">
      <c r="A63" s="690" t="s">
        <v>286</v>
      </c>
      <c r="B63" s="691"/>
      <c r="C63" s="26"/>
      <c r="D63" s="26"/>
      <c r="E63" s="26"/>
      <c r="F63" s="29">
        <f>SUM(F42:F62)</f>
        <v>20000</v>
      </c>
      <c r="G63" s="28"/>
      <c r="H63" s="28"/>
      <c r="I63" s="28"/>
      <c r="J63" s="28"/>
      <c r="K63" s="28"/>
    </row>
    <row r="64" spans="1:11" s="603" customFormat="1" ht="15.75" customHeight="1" thickTop="1">
      <c r="A64" s="692" t="s">
        <v>287</v>
      </c>
      <c r="B64" s="693" t="s">
        <v>288</v>
      </c>
      <c r="C64" s="26"/>
      <c r="D64" s="26"/>
      <c r="E64" s="26"/>
      <c r="F64" s="26"/>
      <c r="G64" s="28"/>
      <c r="H64" s="28"/>
      <c r="I64" s="28"/>
      <c r="J64" s="28"/>
      <c r="K64" s="28"/>
    </row>
    <row r="65" spans="1:11" s="603" customFormat="1" ht="12">
      <c r="A65" s="694" t="s">
        <v>289</v>
      </c>
      <c r="B65" s="1345">
        <v>1510</v>
      </c>
      <c r="C65" s="1335">
        <v>350000</v>
      </c>
      <c r="D65" s="1335">
        <v>100000</v>
      </c>
      <c r="E65" s="1335">
        <v>40000</v>
      </c>
      <c r="F65" s="1335">
        <v>50000</v>
      </c>
      <c r="G65" s="1335">
        <v>25000</v>
      </c>
      <c r="H65" s="1335">
        <v>0</v>
      </c>
      <c r="I65" s="1335">
        <v>25000</v>
      </c>
      <c r="J65" s="1335">
        <v>500</v>
      </c>
      <c r="K65" s="1335">
        <v>0</v>
      </c>
    </row>
    <row r="66" spans="1:11" s="603" customFormat="1" ht="12">
      <c r="A66" s="694" t="s">
        <v>290</v>
      </c>
      <c r="B66" s="1345" t="s">
        <v>291</v>
      </c>
      <c r="C66" s="1335">
        <v>0</v>
      </c>
      <c r="D66" s="1335">
        <v>0</v>
      </c>
      <c r="E66" s="1335">
        <v>0</v>
      </c>
      <c r="F66" s="1335">
        <v>0</v>
      </c>
      <c r="G66" s="1335">
        <v>0</v>
      </c>
      <c r="H66" s="1335">
        <v>0</v>
      </c>
      <c r="I66" s="1335">
        <v>0</v>
      </c>
      <c r="J66" s="1335">
        <v>0</v>
      </c>
      <c r="K66" s="1335">
        <v>0</v>
      </c>
    </row>
    <row r="67" spans="1:11" s="603" customFormat="1" ht="12">
      <c r="A67" s="694" t="s">
        <v>292</v>
      </c>
      <c r="B67" s="1345" t="s">
        <v>293</v>
      </c>
      <c r="C67" s="1499">
        <v>0</v>
      </c>
      <c r="D67" s="1499">
        <v>0</v>
      </c>
      <c r="E67" s="1499">
        <v>0</v>
      </c>
      <c r="F67" s="1499">
        <v>0</v>
      </c>
      <c r="G67" s="1499">
        <v>0</v>
      </c>
      <c r="H67" s="1499">
        <v>0</v>
      </c>
      <c r="I67" s="1499">
        <v>0</v>
      </c>
      <c r="J67" s="1499">
        <v>0</v>
      </c>
      <c r="K67" s="1499">
        <v>0</v>
      </c>
    </row>
    <row r="68" spans="1:11" s="603" customFormat="1" thickBot="1">
      <c r="A68" s="690" t="s">
        <v>294</v>
      </c>
      <c r="B68" s="691"/>
      <c r="C68" s="29">
        <f>SUM(C65:C67)</f>
        <v>350000</v>
      </c>
      <c r="D68" s="29">
        <f t="shared" ref="D68:K68" si="2">SUM(D65:D67)</f>
        <v>100000</v>
      </c>
      <c r="E68" s="29">
        <f t="shared" si="2"/>
        <v>40000</v>
      </c>
      <c r="F68" s="29">
        <f t="shared" si="2"/>
        <v>50000</v>
      </c>
      <c r="G68" s="29">
        <f t="shared" si="2"/>
        <v>25000</v>
      </c>
      <c r="H68" s="29">
        <f t="shared" si="2"/>
        <v>0</v>
      </c>
      <c r="I68" s="29">
        <f t="shared" si="2"/>
        <v>25000</v>
      </c>
      <c r="J68" s="29">
        <f t="shared" si="2"/>
        <v>500</v>
      </c>
      <c r="K68" s="29">
        <f t="shared" si="2"/>
        <v>0</v>
      </c>
    </row>
    <row r="69" spans="1:11" s="603" customFormat="1" ht="15.75" customHeight="1" thickTop="1">
      <c r="A69" s="692" t="s">
        <v>295</v>
      </c>
      <c r="B69" s="693" t="s">
        <v>296</v>
      </c>
      <c r="C69" s="26"/>
      <c r="D69" s="26"/>
      <c r="E69" s="26"/>
      <c r="F69" s="26"/>
      <c r="G69" s="28"/>
      <c r="H69" s="28"/>
      <c r="I69" s="28"/>
      <c r="J69" s="28"/>
      <c r="K69" s="28"/>
    </row>
    <row r="70" spans="1:11" s="603" customFormat="1" ht="12">
      <c r="A70" s="1346" t="s">
        <v>297</v>
      </c>
      <c r="B70" s="1345">
        <v>1611</v>
      </c>
      <c r="C70" s="1335">
        <v>0</v>
      </c>
      <c r="D70" s="30"/>
      <c r="E70" s="26"/>
      <c r="F70" s="26"/>
      <c r="G70" s="28"/>
      <c r="H70" s="28"/>
      <c r="I70" s="28"/>
      <c r="J70" s="28"/>
      <c r="K70" s="28"/>
    </row>
    <row r="71" spans="1:11" s="603" customFormat="1" ht="12">
      <c r="A71" s="1346" t="s">
        <v>298</v>
      </c>
      <c r="B71" s="1345">
        <v>1612</v>
      </c>
      <c r="C71" s="1335">
        <v>0</v>
      </c>
      <c r="D71" s="30"/>
      <c r="E71" s="26"/>
      <c r="F71" s="26"/>
      <c r="G71" s="28"/>
      <c r="H71" s="28"/>
      <c r="I71" s="28"/>
      <c r="J71" s="28"/>
      <c r="K71" s="28"/>
    </row>
    <row r="72" spans="1:11" s="603" customFormat="1" ht="12">
      <c r="A72" s="1346" t="s">
        <v>299</v>
      </c>
      <c r="B72" s="1345">
        <v>1613</v>
      </c>
      <c r="C72" s="1335">
        <v>20000</v>
      </c>
      <c r="D72" s="30"/>
      <c r="E72" s="26"/>
      <c r="F72" s="26"/>
      <c r="G72" s="28"/>
      <c r="H72" s="28"/>
      <c r="I72" s="28"/>
      <c r="J72" s="28"/>
      <c r="K72" s="28"/>
    </row>
    <row r="73" spans="1:11" s="603" customFormat="1" ht="12">
      <c r="A73" s="1346" t="s">
        <v>300</v>
      </c>
      <c r="B73" s="1345">
        <v>1614</v>
      </c>
      <c r="C73" s="1335">
        <v>0</v>
      </c>
      <c r="D73" s="30"/>
      <c r="E73" s="26"/>
      <c r="F73" s="26"/>
      <c r="G73" s="28"/>
      <c r="H73" s="28"/>
      <c r="I73" s="28"/>
      <c r="J73" s="28"/>
      <c r="K73" s="28"/>
    </row>
    <row r="74" spans="1:11" s="603" customFormat="1" ht="12">
      <c r="A74" s="1346" t="s">
        <v>301</v>
      </c>
      <c r="B74" s="1345">
        <v>1620</v>
      </c>
      <c r="C74" s="1335">
        <v>0</v>
      </c>
      <c r="D74" s="26"/>
      <c r="E74" s="26"/>
      <c r="F74" s="26"/>
      <c r="G74" s="28"/>
      <c r="H74" s="28"/>
      <c r="I74" s="28"/>
      <c r="J74" s="28"/>
      <c r="K74" s="28"/>
    </row>
    <row r="75" spans="1:11" s="603" customFormat="1" ht="12">
      <c r="A75" s="1350" t="s">
        <v>302</v>
      </c>
      <c r="B75" s="1351">
        <v>1690</v>
      </c>
      <c r="C75" s="1335">
        <v>0</v>
      </c>
      <c r="D75" s="31"/>
      <c r="E75" s="31"/>
      <c r="F75" s="31"/>
      <c r="G75" s="32"/>
      <c r="H75" s="32"/>
      <c r="I75" s="32"/>
      <c r="J75" s="32"/>
      <c r="K75" s="32"/>
    </row>
    <row r="76" spans="1:11" s="603" customFormat="1" thickBot="1">
      <c r="A76" s="683" t="s">
        <v>303</v>
      </c>
      <c r="B76" s="684"/>
      <c r="C76" s="33">
        <f>SUM(C70:C75)</f>
        <v>20000</v>
      </c>
      <c r="D76" s="31"/>
      <c r="E76" s="31"/>
      <c r="F76" s="31"/>
      <c r="G76" s="32"/>
      <c r="H76" s="32"/>
      <c r="I76" s="32"/>
      <c r="J76" s="32"/>
      <c r="K76" s="32"/>
    </row>
    <row r="77" spans="1:11" s="603" customFormat="1" ht="15.75" customHeight="1" thickTop="1">
      <c r="A77" s="687" t="s">
        <v>304</v>
      </c>
      <c r="B77" s="688" t="s">
        <v>305</v>
      </c>
      <c r="C77" s="31"/>
      <c r="D77" s="31"/>
      <c r="E77" s="31"/>
      <c r="F77" s="31"/>
      <c r="G77" s="32"/>
      <c r="H77" s="32"/>
      <c r="I77" s="32"/>
      <c r="J77" s="32"/>
      <c r="K77" s="32"/>
    </row>
    <row r="78" spans="1:11" s="603" customFormat="1" ht="12">
      <c r="A78" s="1350" t="s">
        <v>306</v>
      </c>
      <c r="B78" s="1351">
        <v>1711</v>
      </c>
      <c r="C78" s="1335">
        <v>5000</v>
      </c>
      <c r="D78" s="1335">
        <v>0</v>
      </c>
      <c r="E78" s="31"/>
      <c r="F78" s="31"/>
      <c r="G78" s="32"/>
      <c r="H78" s="32"/>
      <c r="I78" s="32"/>
      <c r="J78" s="32"/>
      <c r="K78" s="32"/>
    </row>
    <row r="79" spans="1:11" s="603" customFormat="1" ht="12">
      <c r="A79" s="1350" t="s">
        <v>307</v>
      </c>
      <c r="B79" s="1351">
        <v>1719</v>
      </c>
      <c r="C79" s="1335">
        <v>5000</v>
      </c>
      <c r="D79" s="1335">
        <v>0</v>
      </c>
      <c r="E79" s="31"/>
      <c r="F79" s="31"/>
      <c r="G79" s="32"/>
      <c r="H79" s="32"/>
      <c r="I79" s="32"/>
      <c r="J79" s="32"/>
      <c r="K79" s="32"/>
    </row>
    <row r="80" spans="1:11" s="603" customFormat="1" ht="12">
      <c r="A80" s="1350" t="s">
        <v>308</v>
      </c>
      <c r="B80" s="1351">
        <v>1720</v>
      </c>
      <c r="C80" s="1335">
        <v>5000</v>
      </c>
      <c r="D80" s="1335">
        <v>0</v>
      </c>
      <c r="E80" s="31"/>
      <c r="F80" s="31"/>
      <c r="G80" s="32"/>
      <c r="H80" s="32"/>
      <c r="I80" s="32"/>
      <c r="J80" s="32"/>
      <c r="K80" s="32"/>
    </row>
    <row r="81" spans="1:11" s="603" customFormat="1" ht="12">
      <c r="A81" s="1350" t="s">
        <v>309</v>
      </c>
      <c r="B81" s="1351">
        <v>1730</v>
      </c>
      <c r="C81" s="1335">
        <v>0</v>
      </c>
      <c r="D81" s="1335">
        <v>0</v>
      </c>
      <c r="E81" s="31"/>
      <c r="F81" s="31"/>
      <c r="G81" s="32"/>
      <c r="H81" s="32"/>
      <c r="I81" s="32"/>
      <c r="J81" s="32"/>
      <c r="K81" s="32"/>
    </row>
    <row r="82" spans="1:11" s="603" customFormat="1" ht="12">
      <c r="A82" s="689" t="s">
        <v>310</v>
      </c>
      <c r="B82" s="1351">
        <v>1790</v>
      </c>
      <c r="C82" s="1335">
        <v>37000</v>
      </c>
      <c r="D82" s="1335">
        <v>0</v>
      </c>
      <c r="E82" s="31"/>
      <c r="F82" s="31"/>
      <c r="G82" s="32"/>
      <c r="H82" s="32"/>
      <c r="I82" s="32"/>
      <c r="J82" s="32"/>
      <c r="K82" s="32"/>
    </row>
    <row r="83" spans="1:11" s="603" customFormat="1" ht="12">
      <c r="A83" s="689" t="s">
        <v>311</v>
      </c>
      <c r="B83" s="1351" t="s">
        <v>312</v>
      </c>
      <c r="C83" s="481">
        <v>0</v>
      </c>
      <c r="D83" s="26"/>
      <c r="E83" s="465"/>
      <c r="F83" s="31"/>
      <c r="G83" s="32"/>
      <c r="H83" s="32"/>
      <c r="I83" s="32"/>
      <c r="J83" s="32"/>
      <c r="K83" s="32"/>
    </row>
    <row r="84" spans="1:11" s="603" customFormat="1" thickBot="1">
      <c r="A84" s="683" t="s">
        <v>313</v>
      </c>
      <c r="B84" s="684"/>
      <c r="C84" s="33">
        <f>SUM(C78:C82)</f>
        <v>52000</v>
      </c>
      <c r="D84" s="33">
        <f>SUM(D78:D82)</f>
        <v>0</v>
      </c>
      <c r="E84" s="31"/>
      <c r="F84" s="31"/>
      <c r="G84" s="32"/>
      <c r="H84" s="32"/>
      <c r="I84" s="32"/>
      <c r="J84" s="32"/>
      <c r="K84" s="32"/>
    </row>
    <row r="85" spans="1:11" s="603" customFormat="1" ht="14" thickTop="1" thickBot="1">
      <c r="A85" s="683" t="s">
        <v>314</v>
      </c>
      <c r="B85" s="684"/>
      <c r="C85" s="33">
        <f>C84+C83</f>
        <v>52000</v>
      </c>
      <c r="D85" s="31"/>
      <c r="E85" s="31"/>
      <c r="F85" s="31"/>
      <c r="G85" s="32"/>
      <c r="H85" s="32"/>
      <c r="I85" s="32"/>
      <c r="J85" s="32"/>
      <c r="K85" s="32"/>
    </row>
    <row r="86" spans="1:11" s="603" customFormat="1" ht="15.75" customHeight="1" thickTop="1">
      <c r="A86" s="687" t="s">
        <v>315</v>
      </c>
      <c r="B86" s="688" t="s">
        <v>316</v>
      </c>
      <c r="C86" s="31"/>
      <c r="D86" s="31"/>
      <c r="E86" s="31"/>
      <c r="F86" s="31"/>
      <c r="G86" s="32"/>
      <c r="H86" s="32"/>
      <c r="I86" s="32"/>
      <c r="J86" s="32"/>
      <c r="K86" s="32"/>
    </row>
    <row r="87" spans="1:11" s="603" customFormat="1" ht="12">
      <c r="A87" s="1350" t="s">
        <v>317</v>
      </c>
      <c r="B87" s="1351">
        <v>1811</v>
      </c>
      <c r="C87" s="1335">
        <v>50000</v>
      </c>
      <c r="D87" s="31"/>
      <c r="E87" s="31"/>
      <c r="F87" s="31"/>
      <c r="G87" s="32"/>
      <c r="H87" s="32"/>
      <c r="I87" s="32"/>
      <c r="J87" s="32"/>
      <c r="K87" s="32"/>
    </row>
    <row r="88" spans="1:11" s="603" customFormat="1" ht="12">
      <c r="A88" s="1350" t="s">
        <v>318</v>
      </c>
      <c r="B88" s="1351">
        <v>1812</v>
      </c>
      <c r="C88" s="1335">
        <v>0</v>
      </c>
      <c r="D88" s="31"/>
      <c r="E88" s="31"/>
      <c r="F88" s="31"/>
      <c r="G88" s="32"/>
      <c r="H88" s="32"/>
      <c r="I88" s="32"/>
      <c r="J88" s="32"/>
      <c r="K88" s="32"/>
    </row>
    <row r="89" spans="1:11" s="603" customFormat="1" ht="12">
      <c r="A89" s="1350" t="s">
        <v>319</v>
      </c>
      <c r="B89" s="1351">
        <v>1813</v>
      </c>
      <c r="C89" s="1335">
        <v>0</v>
      </c>
      <c r="D89" s="31"/>
      <c r="E89" s="31"/>
      <c r="F89" s="31"/>
      <c r="G89" s="32"/>
      <c r="H89" s="32"/>
      <c r="I89" s="32"/>
      <c r="J89" s="32"/>
      <c r="K89" s="32"/>
    </row>
    <row r="90" spans="1:11" s="603" customFormat="1" ht="12">
      <c r="A90" s="1350" t="s">
        <v>320</v>
      </c>
      <c r="B90" s="1351">
        <v>1819</v>
      </c>
      <c r="C90" s="1335">
        <v>0</v>
      </c>
      <c r="D90" s="31"/>
      <c r="E90" s="31"/>
      <c r="F90" s="31"/>
      <c r="G90" s="32"/>
      <c r="H90" s="32"/>
      <c r="I90" s="32"/>
      <c r="J90" s="32"/>
      <c r="K90" s="32"/>
    </row>
    <row r="91" spans="1:11" s="603" customFormat="1" ht="12">
      <c r="A91" s="1350" t="s">
        <v>321</v>
      </c>
      <c r="B91" s="1351">
        <v>1821</v>
      </c>
      <c r="C91" s="1335">
        <v>0</v>
      </c>
      <c r="D91" s="31"/>
      <c r="E91" s="31"/>
      <c r="F91" s="31"/>
      <c r="G91" s="32"/>
      <c r="H91" s="32"/>
      <c r="I91" s="32"/>
      <c r="J91" s="32"/>
      <c r="K91" s="32"/>
    </row>
    <row r="92" spans="1:11" s="603" customFormat="1" ht="12">
      <c r="A92" s="1350" t="s">
        <v>322</v>
      </c>
      <c r="B92" s="1351">
        <v>1822</v>
      </c>
      <c r="C92" s="1335">
        <v>0</v>
      </c>
      <c r="D92" s="31"/>
      <c r="E92" s="31"/>
      <c r="F92" s="31"/>
      <c r="G92" s="32"/>
      <c r="H92" s="32"/>
      <c r="I92" s="32"/>
      <c r="J92" s="32"/>
      <c r="K92" s="32"/>
    </row>
    <row r="93" spans="1:11" s="603" customFormat="1" ht="12">
      <c r="A93" s="1350" t="s">
        <v>323</v>
      </c>
      <c r="B93" s="1351">
        <v>1823</v>
      </c>
      <c r="C93" s="1335">
        <v>0</v>
      </c>
      <c r="D93" s="31"/>
      <c r="E93" s="31"/>
      <c r="F93" s="31"/>
      <c r="G93" s="32"/>
      <c r="H93" s="32"/>
      <c r="I93" s="32"/>
      <c r="J93" s="32"/>
      <c r="K93" s="32"/>
    </row>
    <row r="94" spans="1:11" s="603" customFormat="1" ht="12">
      <c r="A94" s="1350" t="s">
        <v>324</v>
      </c>
      <c r="B94" s="1351">
        <v>1829</v>
      </c>
      <c r="C94" s="1335">
        <v>0</v>
      </c>
      <c r="D94" s="31"/>
      <c r="E94" s="31"/>
      <c r="F94" s="31"/>
      <c r="G94" s="32"/>
      <c r="H94" s="32"/>
      <c r="I94" s="32"/>
      <c r="J94" s="32"/>
      <c r="K94" s="32"/>
    </row>
    <row r="95" spans="1:11" s="603" customFormat="1" ht="12">
      <c r="A95" s="1350" t="s">
        <v>325</v>
      </c>
      <c r="B95" s="1351">
        <v>1890</v>
      </c>
      <c r="C95" s="1335">
        <v>0</v>
      </c>
      <c r="D95" s="31"/>
      <c r="E95" s="31"/>
      <c r="F95" s="31"/>
      <c r="G95" s="32"/>
      <c r="H95" s="32"/>
      <c r="I95" s="32"/>
      <c r="J95" s="32"/>
      <c r="K95" s="32"/>
    </row>
    <row r="96" spans="1:11" s="603" customFormat="1" thickBot="1">
      <c r="A96" s="683" t="s">
        <v>326</v>
      </c>
      <c r="B96" s="684"/>
      <c r="C96" s="33">
        <f>SUM(C87:C95)</f>
        <v>50000</v>
      </c>
      <c r="D96" s="31"/>
      <c r="E96" s="31"/>
      <c r="F96" s="31"/>
      <c r="G96" s="32"/>
      <c r="H96" s="32"/>
      <c r="I96" s="32"/>
      <c r="J96" s="32"/>
      <c r="K96" s="32"/>
    </row>
    <row r="97" spans="1:11" s="603" customFormat="1" ht="15.75" customHeight="1" thickTop="1">
      <c r="A97" s="685" t="s">
        <v>327</v>
      </c>
      <c r="B97" s="686" t="s">
        <v>328</v>
      </c>
      <c r="C97" s="34"/>
      <c r="D97" s="34"/>
      <c r="E97" s="34"/>
      <c r="F97" s="34"/>
      <c r="G97" s="35"/>
      <c r="H97" s="35"/>
      <c r="I97" s="35"/>
      <c r="J97" s="35"/>
      <c r="K97" s="35"/>
    </row>
    <row r="98" spans="1:11" s="603" customFormat="1" ht="12">
      <c r="A98" s="1352" t="s">
        <v>329</v>
      </c>
      <c r="B98" s="1353">
        <v>1910</v>
      </c>
      <c r="C98" s="1354">
        <v>0</v>
      </c>
      <c r="D98" s="1354">
        <v>5000</v>
      </c>
      <c r="E98" s="34"/>
      <c r="F98" s="34"/>
      <c r="G98" s="35"/>
      <c r="H98" s="35"/>
      <c r="I98" s="35"/>
      <c r="J98" s="35"/>
      <c r="K98" s="35"/>
    </row>
    <row r="99" spans="1:11" s="603" customFormat="1" ht="12">
      <c r="A99" s="1352" t="s">
        <v>330</v>
      </c>
      <c r="B99" s="1355">
        <v>1920</v>
      </c>
      <c r="C99" s="1335">
        <v>0</v>
      </c>
      <c r="D99" s="1335">
        <v>0</v>
      </c>
      <c r="E99" s="1335">
        <v>0</v>
      </c>
      <c r="F99" s="1335">
        <v>0</v>
      </c>
      <c r="G99" s="1335">
        <v>0</v>
      </c>
      <c r="H99" s="1335">
        <v>0</v>
      </c>
      <c r="I99" s="1335">
        <v>0</v>
      </c>
      <c r="J99" s="1335">
        <v>0</v>
      </c>
      <c r="K99" s="1335">
        <v>0</v>
      </c>
    </row>
    <row r="100" spans="1:11" s="603" customFormat="1" ht="12">
      <c r="A100" s="1352" t="s">
        <v>331</v>
      </c>
      <c r="B100" s="1355">
        <v>1930</v>
      </c>
      <c r="C100" s="1335">
        <v>0</v>
      </c>
      <c r="D100" s="1335">
        <v>5000</v>
      </c>
      <c r="E100" s="1335">
        <v>0</v>
      </c>
      <c r="F100" s="1335">
        <v>0</v>
      </c>
      <c r="G100" s="1335">
        <v>0</v>
      </c>
      <c r="H100" s="1335">
        <v>0</v>
      </c>
      <c r="I100" s="1335">
        <v>0</v>
      </c>
      <c r="J100" s="1335">
        <v>0</v>
      </c>
      <c r="K100" s="1335">
        <v>0</v>
      </c>
    </row>
    <row r="101" spans="1:11" s="603" customFormat="1" ht="12">
      <c r="A101" s="1352" t="s">
        <v>332</v>
      </c>
      <c r="B101" s="1355">
        <v>1940</v>
      </c>
      <c r="C101" s="1335">
        <v>0</v>
      </c>
      <c r="D101" s="1335">
        <v>0</v>
      </c>
      <c r="E101" s="34"/>
      <c r="F101" s="1354">
        <v>0</v>
      </c>
      <c r="G101" s="35"/>
      <c r="H101" s="35"/>
      <c r="I101" s="35"/>
      <c r="J101" s="35"/>
      <c r="K101" s="35"/>
    </row>
    <row r="102" spans="1:11" s="603" customFormat="1" ht="12">
      <c r="A102" s="1352" t="s">
        <v>333</v>
      </c>
      <c r="B102" s="1355">
        <v>1950</v>
      </c>
      <c r="C102" s="1335">
        <v>0</v>
      </c>
      <c r="D102" s="1335">
        <v>0</v>
      </c>
      <c r="E102" s="1335">
        <v>0</v>
      </c>
      <c r="F102" s="1335">
        <v>0</v>
      </c>
      <c r="G102" s="1335">
        <v>0</v>
      </c>
      <c r="H102" s="1335">
        <v>0</v>
      </c>
      <c r="I102" s="35"/>
      <c r="J102" s="1335">
        <v>0</v>
      </c>
      <c r="K102" s="1335">
        <v>0</v>
      </c>
    </row>
    <row r="103" spans="1:11" s="603" customFormat="1" ht="12">
      <c r="A103" s="1352" t="s">
        <v>334</v>
      </c>
      <c r="B103" s="1355">
        <v>1960</v>
      </c>
      <c r="C103" s="1335">
        <v>0</v>
      </c>
      <c r="D103" s="1335">
        <v>0</v>
      </c>
      <c r="E103" s="1335">
        <v>0</v>
      </c>
      <c r="F103" s="1335">
        <v>0</v>
      </c>
      <c r="G103" s="1335">
        <v>0</v>
      </c>
      <c r="H103" s="1335">
        <v>0</v>
      </c>
      <c r="I103" s="1356">
        <v>0</v>
      </c>
      <c r="J103" s="1335">
        <v>0</v>
      </c>
      <c r="K103" s="1335">
        <v>0</v>
      </c>
    </row>
    <row r="104" spans="1:11" s="603" customFormat="1" ht="12">
      <c r="A104" s="1352" t="s">
        <v>335</v>
      </c>
      <c r="B104" s="1355">
        <v>1970</v>
      </c>
      <c r="C104" s="1354">
        <v>0</v>
      </c>
      <c r="D104" s="1357"/>
      <c r="E104" s="1357"/>
      <c r="F104" s="1357"/>
      <c r="G104" s="1358"/>
      <c r="H104" s="1358"/>
      <c r="I104" s="1359"/>
      <c r="J104" s="1358"/>
      <c r="K104" s="1358"/>
    </row>
    <row r="105" spans="1:11" s="603" customFormat="1" ht="12">
      <c r="A105" s="1352" t="s">
        <v>336</v>
      </c>
      <c r="B105" s="1355">
        <v>1980</v>
      </c>
      <c r="C105" s="1354">
        <v>0</v>
      </c>
      <c r="D105" s="1354">
        <v>0</v>
      </c>
      <c r="E105" s="1354">
        <v>0</v>
      </c>
      <c r="F105" s="1354">
        <v>0</v>
      </c>
      <c r="G105" s="1354">
        <v>0</v>
      </c>
      <c r="H105" s="1354">
        <v>0</v>
      </c>
      <c r="I105" s="1354">
        <v>0</v>
      </c>
      <c r="J105" s="1354">
        <v>0</v>
      </c>
      <c r="K105" s="1354">
        <v>0</v>
      </c>
    </row>
    <row r="106" spans="1:11" s="603" customFormat="1" ht="12">
      <c r="A106" s="1352" t="s">
        <v>337</v>
      </c>
      <c r="B106" s="1355">
        <v>1983</v>
      </c>
      <c r="C106" s="36">
        <v>0</v>
      </c>
      <c r="D106" s="38"/>
      <c r="E106" s="36">
        <v>0</v>
      </c>
      <c r="F106" s="38"/>
      <c r="G106" s="39"/>
      <c r="H106" s="37">
        <v>0</v>
      </c>
      <c r="I106" s="1359"/>
      <c r="J106" s="1359"/>
      <c r="K106" s="35"/>
    </row>
    <row r="107" spans="1:11" s="603" customFormat="1" ht="12">
      <c r="A107" s="1352" t="s">
        <v>338</v>
      </c>
      <c r="B107" s="1355">
        <v>1991</v>
      </c>
      <c r="C107" s="36">
        <v>0</v>
      </c>
      <c r="D107" s="36">
        <v>0</v>
      </c>
      <c r="E107" s="36">
        <v>0</v>
      </c>
      <c r="F107" s="36">
        <v>0</v>
      </c>
      <c r="G107" s="36">
        <v>0</v>
      </c>
      <c r="H107" s="36">
        <v>0</v>
      </c>
      <c r="I107" s="35"/>
      <c r="J107" s="35"/>
      <c r="K107" s="35"/>
    </row>
    <row r="108" spans="1:11" s="603" customFormat="1" ht="12">
      <c r="A108" s="1352" t="s">
        <v>339</v>
      </c>
      <c r="B108" s="1355">
        <v>1992</v>
      </c>
      <c r="C108" s="1360">
        <v>0</v>
      </c>
      <c r="D108" s="34"/>
      <c r="E108" s="34"/>
      <c r="F108" s="34"/>
      <c r="G108" s="35"/>
      <c r="H108" s="35"/>
      <c r="I108" s="35"/>
      <c r="J108" s="35"/>
      <c r="K108" s="35"/>
    </row>
    <row r="109" spans="1:11" s="603" customFormat="1" ht="12">
      <c r="A109" s="1352" t="s">
        <v>340</v>
      </c>
      <c r="B109" s="1355">
        <v>1993</v>
      </c>
      <c r="C109" s="1360">
        <v>0</v>
      </c>
      <c r="D109" s="1360">
        <v>0</v>
      </c>
      <c r="E109" s="1360">
        <v>0</v>
      </c>
      <c r="F109" s="1360">
        <v>0</v>
      </c>
      <c r="G109" s="1360">
        <v>0</v>
      </c>
      <c r="H109" s="1360">
        <v>0</v>
      </c>
      <c r="I109" s="35"/>
      <c r="J109" s="1356">
        <v>0</v>
      </c>
      <c r="K109" s="1356">
        <v>0</v>
      </c>
    </row>
    <row r="110" spans="1:11" s="603" customFormat="1" ht="12">
      <c r="A110" s="1352" t="s">
        <v>341</v>
      </c>
      <c r="B110" s="1355">
        <v>1999</v>
      </c>
      <c r="C110" s="1360">
        <v>225000</v>
      </c>
      <c r="D110" s="1360">
        <v>150000</v>
      </c>
      <c r="E110" s="1360">
        <v>0</v>
      </c>
      <c r="F110" s="1360">
        <v>0</v>
      </c>
      <c r="G110" s="1360">
        <v>0</v>
      </c>
      <c r="H110" s="1360">
        <v>0</v>
      </c>
      <c r="I110" s="1356">
        <v>0</v>
      </c>
      <c r="J110" s="1356">
        <v>0</v>
      </c>
      <c r="K110" s="1356">
        <v>0</v>
      </c>
    </row>
    <row r="111" spans="1:11" s="603" customFormat="1" thickBot="1">
      <c r="A111" s="676" t="s">
        <v>342</v>
      </c>
      <c r="B111" s="634"/>
      <c r="C111" s="40">
        <f>SUM(C98:C110)</f>
        <v>225000</v>
      </c>
      <c r="D111" s="40">
        <f>SUM(D98:D110)</f>
        <v>160000</v>
      </c>
      <c r="E111" s="40">
        <f t="shared" ref="E111:K111" si="3">SUM(E98:E110)</f>
        <v>0</v>
      </c>
      <c r="F111" s="40">
        <f t="shared" si="3"/>
        <v>0</v>
      </c>
      <c r="G111" s="40">
        <f t="shared" si="3"/>
        <v>0</v>
      </c>
      <c r="H111" s="40">
        <f t="shared" si="3"/>
        <v>0</v>
      </c>
      <c r="I111" s="40">
        <f t="shared" si="3"/>
        <v>0</v>
      </c>
      <c r="J111" s="40">
        <f t="shared" si="3"/>
        <v>0</v>
      </c>
      <c r="K111" s="40">
        <f t="shared" si="3"/>
        <v>0</v>
      </c>
    </row>
    <row r="112" spans="1:11" s="603" customFormat="1" ht="24.75" customHeight="1" thickTop="1" thickBot="1">
      <c r="A112" s="677" t="s">
        <v>343</v>
      </c>
      <c r="B112" s="678" t="s">
        <v>87</v>
      </c>
      <c r="C112" s="41">
        <f t="shared" ref="C112:K112" si="4">SUM(C12,C18,C40,C63,C68,C76,C84,C96,C111)</f>
        <v>42432409</v>
      </c>
      <c r="D112" s="41">
        <f t="shared" si="4"/>
        <v>4993399</v>
      </c>
      <c r="E112" s="41">
        <f t="shared" si="4"/>
        <v>2649096</v>
      </c>
      <c r="F112" s="41">
        <f t="shared" si="4"/>
        <v>3004291</v>
      </c>
      <c r="G112" s="41">
        <f t="shared" si="4"/>
        <v>1155921</v>
      </c>
      <c r="H112" s="41">
        <f t="shared" si="4"/>
        <v>0</v>
      </c>
      <c r="I112" s="41">
        <f t="shared" si="4"/>
        <v>476730</v>
      </c>
      <c r="J112" s="41">
        <f t="shared" si="4"/>
        <v>20027</v>
      </c>
      <c r="K112" s="41">
        <f t="shared" si="4"/>
        <v>0</v>
      </c>
    </row>
    <row r="113" spans="1:11" s="603" customFormat="1" ht="24.75" customHeight="1" thickTop="1" thickBot="1">
      <c r="A113" s="679" t="s">
        <v>344</v>
      </c>
      <c r="B113" s="680"/>
      <c r="C113" s="41">
        <f>C12+C18+C40+C68+C76+C85+C96+C111</f>
        <v>42432409</v>
      </c>
      <c r="D113" s="1359"/>
      <c r="E113" s="1359"/>
      <c r="F113" s="1359"/>
      <c r="G113" s="1359"/>
      <c r="H113" s="1359"/>
      <c r="I113" s="1359"/>
      <c r="J113" s="1359"/>
      <c r="K113" s="1359"/>
    </row>
    <row r="114" spans="1:11" s="603" customFormat="1" ht="27" thickTop="1">
      <c r="A114" s="681" t="s">
        <v>345</v>
      </c>
      <c r="B114" s="682"/>
      <c r="C114" s="42"/>
      <c r="D114" s="42"/>
      <c r="E114" s="42"/>
      <c r="F114" s="42"/>
      <c r="G114" s="43"/>
      <c r="H114" s="43"/>
      <c r="I114" s="43"/>
      <c r="J114" s="43"/>
      <c r="K114" s="44"/>
    </row>
    <row r="115" spans="1:11" s="603" customFormat="1" ht="12">
      <c r="A115" s="674" t="s">
        <v>346</v>
      </c>
      <c r="B115" s="675">
        <v>2100</v>
      </c>
      <c r="C115" s="1360">
        <v>0</v>
      </c>
      <c r="D115" s="1360">
        <v>0</v>
      </c>
      <c r="E115" s="34"/>
      <c r="F115" s="1360">
        <v>0</v>
      </c>
      <c r="G115" s="1360">
        <v>0</v>
      </c>
      <c r="H115" s="35"/>
      <c r="I115" s="35"/>
      <c r="J115" s="35"/>
      <c r="K115" s="35"/>
    </row>
    <row r="116" spans="1:11" s="603" customFormat="1" ht="12">
      <c r="A116" s="667" t="s">
        <v>347</v>
      </c>
      <c r="B116" s="1355">
        <v>2200</v>
      </c>
      <c r="C116" s="1360">
        <v>0</v>
      </c>
      <c r="D116" s="1360">
        <v>0</v>
      </c>
      <c r="E116" s="34"/>
      <c r="F116" s="1360">
        <v>0</v>
      </c>
      <c r="G116" s="1360">
        <v>0</v>
      </c>
      <c r="H116" s="35"/>
      <c r="I116" s="35"/>
      <c r="J116" s="35"/>
      <c r="K116" s="35"/>
    </row>
    <row r="117" spans="1:11" s="603" customFormat="1" ht="12">
      <c r="A117" s="667" t="s">
        <v>348</v>
      </c>
      <c r="B117" s="1355">
        <v>2300</v>
      </c>
      <c r="C117" s="1360">
        <v>0</v>
      </c>
      <c r="D117" s="1360">
        <v>0</v>
      </c>
      <c r="E117" s="34"/>
      <c r="F117" s="1360">
        <v>0</v>
      </c>
      <c r="G117" s="1360">
        <v>0</v>
      </c>
      <c r="H117" s="35"/>
      <c r="I117" s="35"/>
      <c r="J117" s="35"/>
      <c r="K117" s="35"/>
    </row>
    <row r="118" spans="1:11" s="603" customFormat="1" thickBot="1">
      <c r="A118" s="670" t="s">
        <v>349</v>
      </c>
      <c r="B118" s="671" t="s">
        <v>350</v>
      </c>
      <c r="C118" s="40">
        <f>SUM(C115:C117)</f>
        <v>0</v>
      </c>
      <c r="D118" s="40">
        <f>SUM(D115:D117)</f>
        <v>0</v>
      </c>
      <c r="E118" s="34"/>
      <c r="F118" s="40">
        <f>SUM(F115:F117)</f>
        <v>0</v>
      </c>
      <c r="G118" s="40">
        <f>SUM(G115:G117)</f>
        <v>0</v>
      </c>
      <c r="H118" s="35"/>
      <c r="I118" s="35"/>
      <c r="J118" s="35"/>
      <c r="K118" s="35"/>
    </row>
    <row r="119" spans="1:11" s="603" customFormat="1" ht="16.75" customHeight="1" thickTop="1">
      <c r="A119" s="672" t="s">
        <v>351</v>
      </c>
      <c r="B119" s="673"/>
      <c r="C119" s="45"/>
      <c r="D119" s="46"/>
      <c r="E119" s="47"/>
      <c r="F119" s="46"/>
      <c r="G119" s="48"/>
      <c r="H119" s="49"/>
      <c r="I119" s="49"/>
      <c r="J119" s="49"/>
      <c r="K119" s="1361"/>
    </row>
    <row r="120" spans="1:11" s="603" customFormat="1" ht="16.5" customHeight="1">
      <c r="A120" s="666" t="s">
        <v>352</v>
      </c>
      <c r="B120" s="1362"/>
      <c r="C120" s="34"/>
      <c r="D120" s="34"/>
      <c r="E120" s="34"/>
      <c r="F120" s="34"/>
      <c r="G120" s="35"/>
      <c r="H120" s="35"/>
      <c r="I120" s="35"/>
      <c r="J120" s="35"/>
      <c r="K120" s="35"/>
    </row>
    <row r="121" spans="1:11" s="603" customFormat="1" ht="12">
      <c r="A121" s="667" t="s">
        <v>353</v>
      </c>
      <c r="B121" s="1355">
        <v>3001</v>
      </c>
      <c r="C121" s="1360">
        <v>25373306</v>
      </c>
      <c r="D121" s="1360">
        <v>650000</v>
      </c>
      <c r="E121" s="1360">
        <v>0</v>
      </c>
      <c r="F121" s="1360">
        <v>650000</v>
      </c>
      <c r="G121" s="1360">
        <v>0</v>
      </c>
      <c r="H121" s="1360">
        <v>0</v>
      </c>
      <c r="I121" s="35"/>
      <c r="J121" s="1360">
        <v>0</v>
      </c>
      <c r="K121" s="1360">
        <v>0</v>
      </c>
    </row>
    <row r="122" spans="1:11" s="603" customFormat="1" ht="12">
      <c r="A122" s="668" t="s">
        <v>354</v>
      </c>
      <c r="B122" s="1353">
        <v>3005</v>
      </c>
      <c r="C122" s="1360">
        <v>0</v>
      </c>
      <c r="D122" s="1360">
        <v>0</v>
      </c>
      <c r="E122" s="1360">
        <v>0</v>
      </c>
      <c r="F122" s="1360">
        <v>0</v>
      </c>
      <c r="G122" s="1360">
        <v>0</v>
      </c>
      <c r="H122" s="1360">
        <v>0</v>
      </c>
      <c r="I122" s="35"/>
      <c r="J122" s="1360">
        <v>0</v>
      </c>
      <c r="K122" s="1360">
        <v>0</v>
      </c>
    </row>
    <row r="123" spans="1:11" s="603" customFormat="1" ht="12">
      <c r="A123" s="669" t="s">
        <v>355</v>
      </c>
      <c r="B123" s="1363">
        <v>3099</v>
      </c>
      <c r="C123" s="1360">
        <v>0</v>
      </c>
      <c r="D123" s="1360">
        <v>0</v>
      </c>
      <c r="E123" s="1360">
        <v>0</v>
      </c>
      <c r="F123" s="1360">
        <v>0</v>
      </c>
      <c r="G123" s="1360">
        <v>0</v>
      </c>
      <c r="H123" s="1360">
        <v>0</v>
      </c>
      <c r="I123" s="50"/>
      <c r="J123" s="1360">
        <v>0</v>
      </c>
      <c r="K123" s="1360">
        <v>0</v>
      </c>
    </row>
    <row r="124" spans="1:11" s="603" customFormat="1" thickBot="1">
      <c r="A124" s="658" t="s">
        <v>356</v>
      </c>
      <c r="B124" s="662"/>
      <c r="C124" s="51">
        <f t="shared" ref="C124:H124" si="5">SUM(C121:C123)</f>
        <v>25373306</v>
      </c>
      <c r="D124" s="51">
        <f t="shared" si="5"/>
        <v>650000</v>
      </c>
      <c r="E124" s="51">
        <f t="shared" si="5"/>
        <v>0</v>
      </c>
      <c r="F124" s="51">
        <f t="shared" si="5"/>
        <v>650000</v>
      </c>
      <c r="G124" s="51">
        <f t="shared" si="5"/>
        <v>0</v>
      </c>
      <c r="H124" s="51">
        <f t="shared" si="5"/>
        <v>0</v>
      </c>
      <c r="I124" s="50"/>
      <c r="J124" s="51">
        <f>SUM(J121:J123)</f>
        <v>0</v>
      </c>
      <c r="K124" s="51">
        <f>SUM(K121:K123)</f>
        <v>0</v>
      </c>
    </row>
    <row r="125" spans="1:11" s="603" customFormat="1" ht="15.75" customHeight="1" thickTop="1">
      <c r="A125" s="663" t="s">
        <v>357</v>
      </c>
      <c r="B125" s="664"/>
      <c r="C125" s="52"/>
      <c r="D125" s="52"/>
      <c r="E125" s="53"/>
      <c r="F125" s="52"/>
      <c r="G125" s="50"/>
      <c r="H125" s="50"/>
      <c r="I125" s="50"/>
      <c r="J125" s="50"/>
      <c r="K125" s="50"/>
    </row>
    <row r="126" spans="1:11" s="603" customFormat="1" ht="12">
      <c r="A126" s="665" t="s">
        <v>358</v>
      </c>
      <c r="B126" s="1364"/>
      <c r="C126" s="52"/>
      <c r="D126" s="52"/>
      <c r="E126" s="53"/>
      <c r="F126" s="52"/>
      <c r="G126" s="50"/>
      <c r="H126" s="50"/>
      <c r="I126" s="50"/>
      <c r="J126" s="50"/>
      <c r="K126" s="50"/>
    </row>
    <row r="127" spans="1:11" s="603" customFormat="1" ht="12">
      <c r="A127" s="661" t="s">
        <v>359</v>
      </c>
      <c r="B127" s="1365">
        <v>3100</v>
      </c>
      <c r="C127" s="1360">
        <v>265000</v>
      </c>
      <c r="D127" s="53"/>
      <c r="E127" s="53"/>
      <c r="F127" s="1360">
        <v>225000</v>
      </c>
      <c r="G127" s="50"/>
      <c r="H127" s="50"/>
      <c r="I127" s="50"/>
      <c r="J127" s="50"/>
      <c r="K127" s="50"/>
    </row>
    <row r="128" spans="1:11" s="603" customFormat="1" ht="12">
      <c r="A128" s="661" t="s">
        <v>360</v>
      </c>
      <c r="B128" s="1366">
        <v>3120</v>
      </c>
      <c r="C128" s="1360">
        <v>1500</v>
      </c>
      <c r="D128" s="52"/>
      <c r="E128" s="53"/>
      <c r="F128" s="1360">
        <v>0</v>
      </c>
      <c r="G128" s="50"/>
      <c r="H128" s="50"/>
      <c r="I128" s="50"/>
      <c r="J128" s="50"/>
      <c r="K128" s="50"/>
    </row>
    <row r="129" spans="1:11" s="603" customFormat="1" ht="12">
      <c r="A129" s="661" t="s">
        <v>361</v>
      </c>
      <c r="B129" s="1366">
        <v>3130</v>
      </c>
      <c r="C129" s="1360">
        <v>0</v>
      </c>
      <c r="D129" s="52"/>
      <c r="E129" s="53"/>
      <c r="F129" s="1360">
        <v>0</v>
      </c>
      <c r="G129" s="50"/>
      <c r="H129" s="50"/>
      <c r="I129" s="50"/>
      <c r="J129" s="50"/>
      <c r="K129" s="50"/>
    </row>
    <row r="130" spans="1:11" s="603" customFormat="1" ht="12">
      <c r="A130" s="661" t="s">
        <v>362</v>
      </c>
      <c r="B130" s="1366">
        <v>3199</v>
      </c>
      <c r="C130" s="1360">
        <v>0</v>
      </c>
      <c r="D130" s="1367">
        <v>0</v>
      </c>
      <c r="E130" s="53"/>
      <c r="F130" s="1360">
        <v>0</v>
      </c>
      <c r="G130" s="50"/>
      <c r="H130" s="50"/>
      <c r="I130" s="50"/>
      <c r="J130" s="50"/>
      <c r="K130" s="50"/>
    </row>
    <row r="131" spans="1:11" s="603" customFormat="1" thickBot="1">
      <c r="A131" s="658" t="s">
        <v>363</v>
      </c>
      <c r="B131" s="659"/>
      <c r="C131" s="51">
        <f>SUM(C127:C130)</f>
        <v>266500</v>
      </c>
      <c r="D131" s="51">
        <f>SUM(D127:D130)</f>
        <v>0</v>
      </c>
      <c r="E131" s="52"/>
      <c r="F131" s="51">
        <f>SUM(F127:F130)</f>
        <v>225000</v>
      </c>
      <c r="G131" s="50"/>
      <c r="H131" s="50"/>
      <c r="I131" s="50"/>
      <c r="J131" s="50"/>
      <c r="K131" s="50"/>
    </row>
    <row r="132" spans="1:11" s="603" customFormat="1" ht="15.75" customHeight="1" thickTop="1">
      <c r="A132" s="621" t="s">
        <v>364</v>
      </c>
      <c r="B132" s="660"/>
      <c r="C132" s="54"/>
      <c r="D132" s="54"/>
      <c r="E132" s="52"/>
      <c r="F132" s="52"/>
      <c r="G132" s="50"/>
      <c r="H132" s="50"/>
      <c r="I132" s="50"/>
      <c r="J132" s="50"/>
      <c r="K132" s="50"/>
    </row>
    <row r="133" spans="1:11" s="603" customFormat="1" ht="12">
      <c r="A133" s="655" t="s">
        <v>365</v>
      </c>
      <c r="B133" s="1368">
        <v>3200</v>
      </c>
      <c r="C133" s="1360">
        <v>0</v>
      </c>
      <c r="D133" s="1360">
        <v>0</v>
      </c>
      <c r="E133" s="56"/>
      <c r="F133" s="56"/>
      <c r="G133" s="1360">
        <v>0</v>
      </c>
      <c r="H133" s="57"/>
      <c r="I133" s="57"/>
      <c r="J133" s="57"/>
      <c r="K133" s="57"/>
    </row>
    <row r="134" spans="1:11" s="603" customFormat="1" ht="12">
      <c r="A134" s="655" t="s">
        <v>366</v>
      </c>
      <c r="B134" s="1368">
        <v>3220</v>
      </c>
      <c r="C134" s="1360">
        <v>0</v>
      </c>
      <c r="D134" s="1360">
        <v>0</v>
      </c>
      <c r="E134" s="56"/>
      <c r="F134" s="56"/>
      <c r="G134" s="1360">
        <v>0</v>
      </c>
      <c r="H134" s="57"/>
      <c r="I134" s="57"/>
      <c r="J134" s="57"/>
      <c r="K134" s="57"/>
    </row>
    <row r="135" spans="1:11" s="603" customFormat="1" ht="12">
      <c r="A135" s="655" t="s">
        <v>367</v>
      </c>
      <c r="B135" s="1368">
        <v>3225</v>
      </c>
      <c r="C135" s="1360">
        <v>0</v>
      </c>
      <c r="D135" s="1360">
        <v>0</v>
      </c>
      <c r="E135" s="56"/>
      <c r="F135" s="56"/>
      <c r="G135" s="1360">
        <v>0</v>
      </c>
      <c r="H135" s="57"/>
      <c r="I135" s="57"/>
      <c r="J135" s="57"/>
      <c r="K135" s="57"/>
    </row>
    <row r="136" spans="1:11" s="603" customFormat="1" ht="12">
      <c r="A136" s="655" t="s">
        <v>368</v>
      </c>
      <c r="B136" s="1368">
        <v>3235</v>
      </c>
      <c r="C136" s="1360">
        <v>0</v>
      </c>
      <c r="D136" s="1360">
        <v>0</v>
      </c>
      <c r="E136" s="56"/>
      <c r="F136" s="56"/>
      <c r="G136" s="1360">
        <v>0</v>
      </c>
      <c r="H136" s="57"/>
      <c r="I136" s="57"/>
      <c r="J136" s="57"/>
      <c r="K136" s="57"/>
    </row>
    <row r="137" spans="1:11" s="603" customFormat="1" ht="12">
      <c r="A137" s="657" t="s">
        <v>369</v>
      </c>
      <c r="B137" s="1368">
        <v>3240</v>
      </c>
      <c r="C137" s="1360">
        <v>0</v>
      </c>
      <c r="D137" s="1360">
        <v>0</v>
      </c>
      <c r="E137" s="56"/>
      <c r="F137" s="56"/>
      <c r="G137" s="1360">
        <v>0</v>
      </c>
      <c r="H137" s="57"/>
      <c r="I137" s="57"/>
      <c r="J137" s="57"/>
      <c r="K137" s="57"/>
    </row>
    <row r="138" spans="1:11" s="603" customFormat="1" ht="12">
      <c r="A138" s="655" t="s">
        <v>370</v>
      </c>
      <c r="B138" s="1368">
        <v>3270</v>
      </c>
      <c r="C138" s="1360">
        <v>0</v>
      </c>
      <c r="D138" s="1360">
        <v>0</v>
      </c>
      <c r="E138" s="56"/>
      <c r="F138" s="56"/>
      <c r="G138" s="1360">
        <v>0</v>
      </c>
      <c r="H138" s="57"/>
      <c r="I138" s="57"/>
      <c r="J138" s="57"/>
      <c r="K138" s="57"/>
    </row>
    <row r="139" spans="1:11" s="603" customFormat="1" ht="12">
      <c r="A139" s="655" t="s">
        <v>371</v>
      </c>
      <c r="B139" s="1368">
        <v>3299</v>
      </c>
      <c r="C139" s="1360">
        <v>0</v>
      </c>
      <c r="D139" s="1360">
        <v>0</v>
      </c>
      <c r="E139" s="56"/>
      <c r="F139" s="56"/>
      <c r="G139" s="1360">
        <v>0</v>
      </c>
      <c r="H139" s="57"/>
      <c r="I139" s="57"/>
      <c r="J139" s="57"/>
      <c r="K139" s="57"/>
    </row>
    <row r="140" spans="1:11" s="603" customFormat="1" thickBot="1">
      <c r="A140" s="654" t="s">
        <v>372</v>
      </c>
      <c r="B140" s="656"/>
      <c r="C140" s="58">
        <f>SUM(C133:C139)</f>
        <v>0</v>
      </c>
      <c r="D140" s="58">
        <f>SUM(D133:D139)</f>
        <v>0</v>
      </c>
      <c r="E140" s="56"/>
      <c r="F140" s="56"/>
      <c r="G140" s="58">
        <f>SUM(G133:G139)</f>
        <v>0</v>
      </c>
      <c r="H140" s="57"/>
      <c r="I140" s="57"/>
      <c r="J140" s="57"/>
      <c r="K140" s="57"/>
    </row>
    <row r="141" spans="1:11" s="603" customFormat="1" thickTop="1">
      <c r="A141" s="652" t="s">
        <v>373</v>
      </c>
      <c r="B141" s="653">
        <v>3360</v>
      </c>
      <c r="C141" s="495">
        <v>40000</v>
      </c>
      <c r="D141" s="56"/>
      <c r="E141" s="56"/>
      <c r="F141" s="56"/>
      <c r="G141" s="57"/>
      <c r="H141" s="57"/>
      <c r="I141" s="57"/>
      <c r="J141" s="57"/>
      <c r="K141" s="57"/>
    </row>
    <row r="142" spans="1:11" s="603" customFormat="1" ht="12">
      <c r="A142" s="1370" t="s">
        <v>374</v>
      </c>
      <c r="B142" s="1282">
        <v>3365</v>
      </c>
      <c r="C142" s="1369">
        <v>0</v>
      </c>
      <c r="D142" s="1369">
        <v>0</v>
      </c>
      <c r="E142" s="56"/>
      <c r="F142" s="56"/>
      <c r="G142" s="1369">
        <v>0</v>
      </c>
      <c r="H142" s="57"/>
      <c r="I142" s="57"/>
      <c r="J142" s="57"/>
      <c r="K142" s="57"/>
    </row>
    <row r="143" spans="1:11" s="603" customFormat="1" ht="12">
      <c r="A143" s="1371" t="s">
        <v>375</v>
      </c>
      <c r="B143" s="1368">
        <v>3370</v>
      </c>
      <c r="C143" s="1369">
        <v>0</v>
      </c>
      <c r="D143" s="1369">
        <v>0</v>
      </c>
      <c r="E143" s="56"/>
      <c r="F143" s="56"/>
      <c r="G143" s="57"/>
      <c r="H143" s="57"/>
      <c r="I143" s="57"/>
      <c r="J143" s="57"/>
      <c r="K143" s="57"/>
    </row>
    <row r="144" spans="1:11" s="603" customFormat="1" ht="12">
      <c r="A144" s="1372" t="s">
        <v>376</v>
      </c>
      <c r="B144" s="1373">
        <v>3410</v>
      </c>
      <c r="C144" s="1369">
        <v>0</v>
      </c>
      <c r="D144" s="1369">
        <v>0</v>
      </c>
      <c r="E144" s="1369">
        <v>0</v>
      </c>
      <c r="F144" s="1369">
        <v>0</v>
      </c>
      <c r="G144" s="1369">
        <v>0</v>
      </c>
      <c r="H144" s="1369">
        <v>0</v>
      </c>
      <c r="I144" s="1369">
        <v>0</v>
      </c>
      <c r="J144" s="1369">
        <v>0</v>
      </c>
      <c r="K144" s="1369">
        <v>0</v>
      </c>
    </row>
    <row r="145" spans="1:11" s="603" customFormat="1" ht="12">
      <c r="A145" s="1372" t="s">
        <v>377</v>
      </c>
      <c r="B145" s="1282">
        <v>3499</v>
      </c>
      <c r="C145" s="1369">
        <v>0</v>
      </c>
      <c r="D145" s="1369">
        <v>0</v>
      </c>
      <c r="E145" s="1369">
        <v>0</v>
      </c>
      <c r="F145" s="1369">
        <v>0</v>
      </c>
      <c r="G145" s="1369">
        <v>0</v>
      </c>
      <c r="H145" s="1369">
        <v>0</v>
      </c>
      <c r="I145" s="1369">
        <v>0</v>
      </c>
      <c r="J145" s="1369">
        <v>0</v>
      </c>
      <c r="K145" s="1369">
        <v>0</v>
      </c>
    </row>
    <row r="146" spans="1:11" s="603" customFormat="1" ht="15.75" customHeight="1">
      <c r="A146" s="585" t="s">
        <v>378</v>
      </c>
      <c r="B146" s="1374"/>
      <c r="C146" s="468"/>
      <c r="D146" s="468"/>
      <c r="E146" s="59"/>
      <c r="F146" s="468"/>
      <c r="G146" s="60"/>
      <c r="H146" s="60"/>
      <c r="I146" s="60"/>
      <c r="J146" s="60"/>
      <c r="K146" s="60"/>
    </row>
    <row r="147" spans="1:11" s="603" customFormat="1" ht="12">
      <c r="A147" s="1372" t="s">
        <v>379</v>
      </c>
      <c r="B147" s="1375">
        <v>3500</v>
      </c>
      <c r="C147" s="1369">
        <v>0</v>
      </c>
      <c r="D147" s="1369">
        <v>0</v>
      </c>
      <c r="E147" s="59"/>
      <c r="F147" s="1369">
        <v>1850000</v>
      </c>
      <c r="G147" s="1369">
        <v>0</v>
      </c>
      <c r="H147" s="60"/>
      <c r="I147" s="60"/>
      <c r="J147" s="60"/>
      <c r="K147" s="60"/>
    </row>
    <row r="148" spans="1:11" s="603" customFormat="1" ht="12">
      <c r="A148" s="1372" t="s">
        <v>380</v>
      </c>
      <c r="B148" s="1373">
        <v>3510</v>
      </c>
      <c r="C148" s="1369">
        <v>0</v>
      </c>
      <c r="D148" s="1369">
        <v>0</v>
      </c>
      <c r="E148" s="59"/>
      <c r="F148" s="1369">
        <v>750000</v>
      </c>
      <c r="G148" s="1369">
        <v>0</v>
      </c>
      <c r="H148" s="60"/>
      <c r="I148" s="60"/>
      <c r="J148" s="60"/>
      <c r="K148" s="60"/>
    </row>
    <row r="149" spans="1:11" s="603" customFormat="1" ht="12">
      <c r="A149" s="1372" t="s">
        <v>381</v>
      </c>
      <c r="B149" s="1373">
        <v>3599</v>
      </c>
      <c r="C149" s="1369">
        <v>0</v>
      </c>
      <c r="D149" s="1369">
        <v>0</v>
      </c>
      <c r="E149" s="59"/>
      <c r="F149" s="1369">
        <v>0</v>
      </c>
      <c r="G149" s="1369">
        <v>0</v>
      </c>
      <c r="H149" s="60"/>
      <c r="I149" s="60"/>
      <c r="J149" s="60"/>
      <c r="K149" s="60"/>
    </row>
    <row r="150" spans="1:11" s="603" customFormat="1" thickBot="1">
      <c r="A150" s="650" t="s">
        <v>382</v>
      </c>
      <c r="B150" s="651"/>
      <c r="C150" s="61">
        <f>SUM(C147:C149)</f>
        <v>0</v>
      </c>
      <c r="D150" s="61">
        <f>SUM(D147:D149)</f>
        <v>0</v>
      </c>
      <c r="E150" s="59"/>
      <c r="F150" s="61">
        <f>SUM(F147:F149)</f>
        <v>2600000</v>
      </c>
      <c r="G150" s="61">
        <f>SUM(G147:G149)</f>
        <v>0</v>
      </c>
      <c r="H150" s="60"/>
      <c r="I150" s="60"/>
      <c r="J150" s="60"/>
      <c r="K150" s="60"/>
    </row>
    <row r="151" spans="1:11" s="603" customFormat="1" thickTop="1">
      <c r="A151" s="645" t="s">
        <v>383</v>
      </c>
      <c r="B151" s="646">
        <v>3610</v>
      </c>
      <c r="C151" s="495">
        <v>0</v>
      </c>
      <c r="D151" s="59"/>
      <c r="E151" s="59"/>
      <c r="F151" s="59"/>
      <c r="G151" s="60"/>
      <c r="H151" s="60"/>
      <c r="I151" s="60"/>
      <c r="J151" s="60"/>
      <c r="K151" s="60"/>
    </row>
    <row r="152" spans="1:11" s="603" customFormat="1" ht="12">
      <c r="A152" s="647" t="s">
        <v>384</v>
      </c>
      <c r="B152" s="1282">
        <v>3660</v>
      </c>
      <c r="C152" s="1369">
        <v>0</v>
      </c>
      <c r="D152" s="1369">
        <v>0</v>
      </c>
      <c r="E152" s="59"/>
      <c r="F152" s="1369">
        <v>0</v>
      </c>
      <c r="G152" s="1369">
        <v>0</v>
      </c>
      <c r="H152" s="60"/>
      <c r="I152" s="60"/>
      <c r="J152" s="60"/>
      <c r="K152" s="60"/>
    </row>
    <row r="153" spans="1:11" s="603" customFormat="1" ht="12">
      <c r="A153" s="648" t="s">
        <v>385</v>
      </c>
      <c r="B153" s="1282">
        <v>3695</v>
      </c>
      <c r="C153" s="1369">
        <v>0</v>
      </c>
      <c r="D153" s="62"/>
      <c r="E153" s="62"/>
      <c r="F153" s="1369">
        <v>0</v>
      </c>
      <c r="G153" s="1369">
        <v>0</v>
      </c>
      <c r="H153" s="63"/>
      <c r="I153" s="63"/>
      <c r="J153" s="63"/>
      <c r="K153" s="63"/>
    </row>
    <row r="154" spans="1:11" s="603" customFormat="1" ht="12">
      <c r="A154" s="1376" t="s">
        <v>386</v>
      </c>
      <c r="B154" s="1377">
        <v>3705</v>
      </c>
      <c r="C154" s="1369">
        <v>3750000</v>
      </c>
      <c r="D154" s="1369">
        <v>0</v>
      </c>
      <c r="E154" s="62"/>
      <c r="F154" s="1369">
        <v>0</v>
      </c>
      <c r="G154" s="1369">
        <v>0</v>
      </c>
      <c r="H154" s="63"/>
      <c r="I154" s="63"/>
      <c r="J154" s="63"/>
      <c r="K154" s="63"/>
    </row>
    <row r="155" spans="1:11" s="603" customFormat="1" ht="12">
      <c r="A155" s="1376" t="s">
        <v>387</v>
      </c>
      <c r="B155" s="1377">
        <v>3766</v>
      </c>
      <c r="C155" s="1369">
        <v>0</v>
      </c>
      <c r="D155" s="1369">
        <v>0</v>
      </c>
      <c r="E155" s="62"/>
      <c r="F155" s="1369">
        <v>0</v>
      </c>
      <c r="G155" s="1369">
        <v>0</v>
      </c>
      <c r="H155" s="63"/>
      <c r="I155" s="63"/>
      <c r="J155" s="63"/>
      <c r="K155" s="63"/>
    </row>
    <row r="156" spans="1:11" s="603" customFormat="1" ht="12">
      <c r="A156" s="1376" t="s">
        <v>388</v>
      </c>
      <c r="B156" s="1377">
        <v>3767</v>
      </c>
      <c r="C156" s="1369">
        <v>0</v>
      </c>
      <c r="D156" s="1369">
        <v>0</v>
      </c>
      <c r="E156" s="62"/>
      <c r="F156" s="1369">
        <v>0</v>
      </c>
      <c r="G156" s="1369">
        <v>0</v>
      </c>
      <c r="H156" s="63"/>
      <c r="I156" s="63"/>
      <c r="J156" s="63"/>
      <c r="K156" s="63"/>
    </row>
    <row r="157" spans="1:11" s="603" customFormat="1" ht="12">
      <c r="A157" s="1376" t="s">
        <v>389</v>
      </c>
      <c r="B157" s="1377">
        <v>3775</v>
      </c>
      <c r="C157" s="1369">
        <v>0</v>
      </c>
      <c r="D157" s="1369">
        <v>0</v>
      </c>
      <c r="E157" s="1369">
        <v>0</v>
      </c>
      <c r="F157" s="1369">
        <v>0</v>
      </c>
      <c r="G157" s="1369">
        <v>0</v>
      </c>
      <c r="H157" s="1369">
        <v>0</v>
      </c>
      <c r="I157" s="63"/>
      <c r="J157" s="63"/>
      <c r="K157" s="1369">
        <v>0</v>
      </c>
    </row>
    <row r="158" spans="1:11" s="603" customFormat="1" ht="12">
      <c r="A158" s="1376" t="s">
        <v>390</v>
      </c>
      <c r="B158" s="1377">
        <v>3780</v>
      </c>
      <c r="C158" s="1369">
        <v>0</v>
      </c>
      <c r="D158" s="1369">
        <v>0</v>
      </c>
      <c r="E158" s="1369">
        <v>0</v>
      </c>
      <c r="F158" s="1369">
        <v>0</v>
      </c>
      <c r="G158" s="1369">
        <v>0</v>
      </c>
      <c r="H158" s="1369">
        <v>0</v>
      </c>
      <c r="I158" s="63"/>
      <c r="J158" s="63"/>
      <c r="K158" s="1369">
        <v>0</v>
      </c>
    </row>
    <row r="159" spans="1:11" s="603" customFormat="1" ht="12">
      <c r="A159" s="1378" t="s">
        <v>391</v>
      </c>
      <c r="B159" s="1379">
        <v>3815</v>
      </c>
      <c r="C159" s="1369">
        <v>0</v>
      </c>
      <c r="D159" s="64"/>
      <c r="E159" s="64"/>
      <c r="F159" s="1369">
        <v>0</v>
      </c>
      <c r="G159" s="65"/>
      <c r="H159" s="65"/>
      <c r="I159" s="65"/>
      <c r="J159" s="65"/>
      <c r="K159" s="65"/>
    </row>
    <row r="160" spans="1:11" s="603" customFormat="1" ht="12">
      <c r="A160" s="1378" t="s">
        <v>392</v>
      </c>
      <c r="B160" s="649">
        <v>3825</v>
      </c>
      <c r="C160" s="1369">
        <v>0</v>
      </c>
      <c r="D160" s="64"/>
      <c r="E160" s="64"/>
      <c r="F160" s="1369">
        <v>0</v>
      </c>
      <c r="G160" s="65"/>
      <c r="H160" s="65"/>
      <c r="I160" s="65"/>
      <c r="J160" s="65"/>
      <c r="K160" s="65"/>
    </row>
    <row r="161" spans="1:11" s="603" customFormat="1" ht="12">
      <c r="A161" s="1380" t="s">
        <v>393</v>
      </c>
      <c r="B161" s="1379">
        <v>3920</v>
      </c>
      <c r="C161" s="64"/>
      <c r="D161" s="1369">
        <v>0</v>
      </c>
      <c r="E161" s="65"/>
      <c r="F161" s="65"/>
      <c r="G161" s="65"/>
      <c r="H161" s="1369">
        <v>0</v>
      </c>
      <c r="I161" s="65"/>
      <c r="J161" s="65"/>
      <c r="K161" s="62"/>
    </row>
    <row r="162" spans="1:11" s="603" customFormat="1" ht="12">
      <c r="A162" s="1378" t="s">
        <v>394</v>
      </c>
      <c r="B162" s="1379">
        <v>3925</v>
      </c>
      <c r="C162" s="62"/>
      <c r="D162" s="1369">
        <v>0</v>
      </c>
      <c r="E162" s="62"/>
      <c r="F162" s="62"/>
      <c r="G162" s="65"/>
      <c r="H162" s="1369">
        <v>0</v>
      </c>
      <c r="I162" s="65"/>
      <c r="J162" s="65"/>
      <c r="K162" s="1369">
        <v>0</v>
      </c>
    </row>
    <row r="163" spans="1:11" s="603" customFormat="1" thickBot="1">
      <c r="A163" s="1380" t="s">
        <v>395</v>
      </c>
      <c r="B163" s="1381">
        <v>3999</v>
      </c>
      <c r="C163" s="66">
        <v>100000</v>
      </c>
      <c r="D163" s="66">
        <v>0</v>
      </c>
      <c r="E163" s="66">
        <v>0</v>
      </c>
      <c r="F163" s="66">
        <v>0</v>
      </c>
      <c r="G163" s="66">
        <v>0</v>
      </c>
      <c r="H163" s="66">
        <v>0</v>
      </c>
      <c r="I163" s="66">
        <v>0</v>
      </c>
      <c r="J163" s="66">
        <v>0</v>
      </c>
      <c r="K163" s="66">
        <v>0</v>
      </c>
    </row>
    <row r="164" spans="1:11" s="603" customFormat="1" ht="14" thickTop="1" thickBot="1">
      <c r="A164" s="640" t="s">
        <v>396</v>
      </c>
      <c r="B164" s="602"/>
      <c r="C164" s="67">
        <f t="shared" ref="C164:K164" si="6">SUM(C131,C140,C141:C145,C150:C163)</f>
        <v>4156500</v>
      </c>
      <c r="D164" s="67">
        <f t="shared" si="6"/>
        <v>0</v>
      </c>
      <c r="E164" s="67">
        <f t="shared" si="6"/>
        <v>0</v>
      </c>
      <c r="F164" s="67">
        <f t="shared" si="6"/>
        <v>2825000</v>
      </c>
      <c r="G164" s="67">
        <f t="shared" si="6"/>
        <v>0</v>
      </c>
      <c r="H164" s="67">
        <f t="shared" si="6"/>
        <v>0</v>
      </c>
      <c r="I164" s="67">
        <f t="shared" si="6"/>
        <v>0</v>
      </c>
      <c r="J164" s="67">
        <f t="shared" si="6"/>
        <v>0</v>
      </c>
      <c r="K164" s="67">
        <f t="shared" si="6"/>
        <v>0</v>
      </c>
    </row>
    <row r="165" spans="1:11" s="603" customFormat="1" ht="14" thickTop="1" thickBot="1">
      <c r="A165" s="641" t="s">
        <v>397</v>
      </c>
      <c r="B165" s="642">
        <v>3000</v>
      </c>
      <c r="C165" s="68">
        <f t="shared" ref="C165:K165" si="7">SUM(C124,C164)</f>
        <v>29529806</v>
      </c>
      <c r="D165" s="68">
        <f t="shared" si="7"/>
        <v>650000</v>
      </c>
      <c r="E165" s="68">
        <f t="shared" si="7"/>
        <v>0</v>
      </c>
      <c r="F165" s="68">
        <f t="shared" si="7"/>
        <v>3475000</v>
      </c>
      <c r="G165" s="68">
        <f t="shared" si="7"/>
        <v>0</v>
      </c>
      <c r="H165" s="68">
        <f t="shared" si="7"/>
        <v>0</v>
      </c>
      <c r="I165" s="68">
        <f t="shared" si="7"/>
        <v>0</v>
      </c>
      <c r="J165" s="68">
        <f t="shared" si="7"/>
        <v>0</v>
      </c>
      <c r="K165" s="68">
        <f t="shared" si="7"/>
        <v>0</v>
      </c>
    </row>
    <row r="166" spans="1:11" s="603" customFormat="1" ht="16.75" customHeight="1" thickTop="1">
      <c r="A166" s="643" t="s">
        <v>398</v>
      </c>
      <c r="B166" s="644"/>
      <c r="C166" s="69"/>
      <c r="D166" s="69"/>
      <c r="E166" s="69"/>
      <c r="F166" s="69"/>
      <c r="G166" s="70"/>
      <c r="H166" s="70"/>
      <c r="I166" s="70"/>
      <c r="J166" s="70"/>
      <c r="K166" s="71"/>
    </row>
    <row r="167" spans="1:11" s="603" customFormat="1" ht="24" customHeight="1">
      <c r="A167" s="1660" t="s">
        <v>399</v>
      </c>
      <c r="B167" s="1661"/>
      <c r="C167" s="72"/>
      <c r="D167" s="73"/>
      <c r="E167" s="73"/>
      <c r="F167" s="73"/>
      <c r="G167" s="74"/>
      <c r="H167" s="74"/>
      <c r="I167" s="74"/>
      <c r="J167" s="74"/>
      <c r="K167" s="1382"/>
    </row>
    <row r="168" spans="1:11" s="603" customFormat="1" ht="12">
      <c r="A168" s="632" t="s">
        <v>400</v>
      </c>
      <c r="B168" s="1383">
        <v>4001</v>
      </c>
      <c r="C168" s="1369">
        <v>0</v>
      </c>
      <c r="D168" s="1369">
        <v>0</v>
      </c>
      <c r="E168" s="1369">
        <v>0</v>
      </c>
      <c r="F168" s="1369">
        <v>0</v>
      </c>
      <c r="G168" s="1369">
        <v>0</v>
      </c>
      <c r="H168" s="1369">
        <v>0</v>
      </c>
      <c r="I168" s="1369">
        <v>0</v>
      </c>
      <c r="J168" s="1369">
        <v>0</v>
      </c>
      <c r="K168" s="1369">
        <v>0</v>
      </c>
    </row>
    <row r="169" spans="1:11" s="603" customFormat="1" ht="12">
      <c r="A169" s="639" t="s">
        <v>401</v>
      </c>
      <c r="B169" s="1384">
        <v>4009</v>
      </c>
      <c r="C169" s="55">
        <v>0</v>
      </c>
      <c r="D169" s="55">
        <v>0</v>
      </c>
      <c r="E169" s="55">
        <v>0</v>
      </c>
      <c r="F169" s="55">
        <v>0</v>
      </c>
      <c r="G169" s="55">
        <v>0</v>
      </c>
      <c r="H169" s="55">
        <v>0</v>
      </c>
      <c r="I169" s="55">
        <v>0</v>
      </c>
      <c r="J169" s="55">
        <v>0</v>
      </c>
      <c r="K169" s="55">
        <v>0</v>
      </c>
    </row>
    <row r="170" spans="1:11" s="603" customFormat="1" ht="15" thickBot="1">
      <c r="A170" s="1086" t="s">
        <v>402</v>
      </c>
      <c r="B170" s="1131"/>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3" customFormat="1" ht="22.5" customHeight="1" thickTop="1">
      <c r="A171" s="1660" t="s">
        <v>403</v>
      </c>
      <c r="B171" s="1661"/>
      <c r="C171" s="76"/>
      <c r="D171" s="77"/>
      <c r="E171" s="77"/>
      <c r="F171" s="77"/>
      <c r="G171" s="78"/>
      <c r="H171" s="78"/>
      <c r="I171" s="78"/>
      <c r="J171" s="78"/>
      <c r="K171" s="78"/>
    </row>
    <row r="172" spans="1:11" s="603" customFormat="1" ht="12">
      <c r="A172" s="1385" t="s">
        <v>404</v>
      </c>
      <c r="B172" s="1383">
        <v>4045</v>
      </c>
      <c r="C172" s="1386">
        <v>0</v>
      </c>
      <c r="D172" s="77"/>
      <c r="E172" s="77"/>
      <c r="F172" s="77"/>
      <c r="G172" s="78"/>
      <c r="H172" s="78"/>
      <c r="I172" s="78"/>
      <c r="J172" s="78"/>
      <c r="K172" s="78"/>
    </row>
    <row r="173" spans="1:11" s="603" customFormat="1" ht="12">
      <c r="A173" s="1385" t="s">
        <v>405</v>
      </c>
      <c r="B173" s="1383">
        <v>4050</v>
      </c>
      <c r="C173" s="1369">
        <v>0</v>
      </c>
      <c r="D173" s="1369">
        <v>0</v>
      </c>
      <c r="E173" s="77"/>
      <c r="F173" s="77"/>
      <c r="G173" s="78"/>
      <c r="H173" s="1387">
        <v>0</v>
      </c>
      <c r="I173" s="78"/>
      <c r="J173" s="78"/>
      <c r="K173" s="78"/>
    </row>
    <row r="174" spans="1:11" s="603" customFormat="1" ht="12">
      <c r="A174" s="1385" t="s">
        <v>406</v>
      </c>
      <c r="B174" s="1383">
        <v>4060</v>
      </c>
      <c r="C174" s="1369">
        <v>0</v>
      </c>
      <c r="D174" s="1369">
        <v>0</v>
      </c>
      <c r="E174" s="637"/>
      <c r="F174" s="1369">
        <v>0</v>
      </c>
      <c r="G174" s="1369">
        <v>0</v>
      </c>
      <c r="H174" s="1369">
        <v>0</v>
      </c>
      <c r="I174" s="78"/>
      <c r="J174" s="78"/>
      <c r="K174" s="79"/>
    </row>
    <row r="175" spans="1:11" s="603" customFormat="1" ht="12">
      <c r="A175" s="1388" t="s">
        <v>407</v>
      </c>
      <c r="B175" s="1384">
        <v>4090</v>
      </c>
      <c r="C175" s="1369">
        <v>0</v>
      </c>
      <c r="D175" s="1369">
        <v>0</v>
      </c>
      <c r="E175" s="637"/>
      <c r="F175" s="1369">
        <v>0</v>
      </c>
      <c r="G175" s="1369">
        <v>0</v>
      </c>
      <c r="H175" s="1369">
        <v>0</v>
      </c>
      <c r="I175" s="78"/>
      <c r="J175" s="78"/>
      <c r="K175" s="1387">
        <v>0</v>
      </c>
    </row>
    <row r="176" spans="1:11" s="603" customFormat="1" thickBot="1">
      <c r="A176" s="1086" t="s">
        <v>408</v>
      </c>
      <c r="B176" s="636"/>
      <c r="C176" s="75">
        <f>SUM(C172:C175)</f>
        <v>0</v>
      </c>
      <c r="D176" s="75">
        <f>SUM(D172:D175)</f>
        <v>0</v>
      </c>
      <c r="E176" s="637"/>
      <c r="F176" s="75">
        <f>SUM(F172:F175)</f>
        <v>0</v>
      </c>
      <c r="G176" s="75">
        <f>SUM(G172:G175)</f>
        <v>0</v>
      </c>
      <c r="H176" s="75">
        <f>SUM(H172:H175)</f>
        <v>0</v>
      </c>
      <c r="I176" s="78"/>
      <c r="J176" s="78"/>
      <c r="K176" s="75">
        <f>SUM(K172:K175)</f>
        <v>0</v>
      </c>
    </row>
    <row r="177" spans="1:11" s="603" customFormat="1" ht="22.5" customHeight="1" thickTop="1">
      <c r="A177" s="1662" t="s">
        <v>409</v>
      </c>
      <c r="B177" s="1663"/>
      <c r="C177" s="77"/>
      <c r="D177" s="77"/>
      <c r="E177" s="637"/>
      <c r="F177" s="77"/>
      <c r="G177" s="78"/>
      <c r="H177" s="78"/>
      <c r="I177" s="78"/>
      <c r="J177" s="78"/>
      <c r="K177" s="78"/>
    </row>
    <row r="178" spans="1:11" s="603" customFormat="1" ht="15.75" customHeight="1">
      <c r="A178" s="638" t="s">
        <v>410</v>
      </c>
      <c r="B178" s="1389"/>
      <c r="C178" s="77"/>
      <c r="D178" s="77"/>
      <c r="E178" s="637"/>
      <c r="F178" s="77"/>
      <c r="G178" s="78"/>
      <c r="H178" s="78"/>
      <c r="I178" s="78"/>
      <c r="J178" s="78"/>
      <c r="K178" s="78"/>
    </row>
    <row r="179" spans="1:11" s="603" customFormat="1" ht="12">
      <c r="A179" s="632" t="s">
        <v>411</v>
      </c>
      <c r="B179" s="1390">
        <v>4100</v>
      </c>
      <c r="C179" s="1369">
        <v>0</v>
      </c>
      <c r="D179" s="1369">
        <v>0</v>
      </c>
      <c r="E179" s="77"/>
      <c r="F179" s="1369">
        <v>0</v>
      </c>
      <c r="G179" s="1369">
        <v>0</v>
      </c>
      <c r="H179" s="78"/>
      <c r="I179" s="78"/>
      <c r="J179" s="78"/>
      <c r="K179" s="78"/>
    </row>
    <row r="180" spans="1:11" s="603" customFormat="1" ht="12">
      <c r="A180" s="632" t="s">
        <v>412</v>
      </c>
      <c r="B180" s="1294" t="s">
        <v>413</v>
      </c>
      <c r="C180" s="1369">
        <v>0</v>
      </c>
      <c r="D180" s="1369">
        <v>0</v>
      </c>
      <c r="E180" s="77"/>
      <c r="F180" s="1369">
        <v>0</v>
      </c>
      <c r="G180" s="1369">
        <v>0</v>
      </c>
      <c r="H180" s="78"/>
      <c r="I180" s="78"/>
      <c r="J180" s="78"/>
      <c r="K180" s="78"/>
    </row>
    <row r="181" spans="1:11" s="603" customFormat="1" ht="12">
      <c r="A181" s="632" t="s">
        <v>414</v>
      </c>
      <c r="B181" s="1294" t="s">
        <v>415</v>
      </c>
      <c r="C181" s="1369">
        <v>0</v>
      </c>
      <c r="D181" s="1369">
        <v>0</v>
      </c>
      <c r="E181" s="77"/>
      <c r="F181" s="1369">
        <v>0</v>
      </c>
      <c r="G181" s="1369">
        <v>0</v>
      </c>
      <c r="H181" s="78"/>
      <c r="I181" s="78"/>
      <c r="J181" s="78"/>
      <c r="K181" s="78"/>
    </row>
    <row r="182" spans="1:11" s="603" customFormat="1" ht="12">
      <c r="A182" s="632" t="s">
        <v>416</v>
      </c>
      <c r="B182" s="1294" t="s">
        <v>417</v>
      </c>
      <c r="C182" s="1369">
        <v>0</v>
      </c>
      <c r="D182" s="1369">
        <v>0</v>
      </c>
      <c r="E182" s="77"/>
      <c r="F182" s="1369">
        <v>0</v>
      </c>
      <c r="G182" s="1369">
        <v>0</v>
      </c>
      <c r="H182" s="78"/>
      <c r="I182" s="78"/>
      <c r="J182" s="78"/>
      <c r="K182" s="78"/>
    </row>
    <row r="183" spans="1:11" s="603" customFormat="1" thickBot="1">
      <c r="A183" s="633" t="s">
        <v>418</v>
      </c>
      <c r="B183" s="634"/>
      <c r="C183" s="75">
        <f>SUM(C179:C182)</f>
        <v>0</v>
      </c>
      <c r="D183" s="75">
        <f>SUM(D179:D182)</f>
        <v>0</v>
      </c>
      <c r="E183" s="77"/>
      <c r="F183" s="75">
        <f>SUM(F179:F182)</f>
        <v>0</v>
      </c>
      <c r="G183" s="75">
        <f>SUM(G179:G182)</f>
        <v>0</v>
      </c>
      <c r="H183" s="78"/>
      <c r="I183" s="78"/>
      <c r="J183" s="78"/>
      <c r="K183" s="78"/>
    </row>
    <row r="184" spans="1:11" s="603" customFormat="1" ht="15.75" customHeight="1" thickTop="1">
      <c r="A184" s="621" t="s">
        <v>295</v>
      </c>
      <c r="B184" s="635"/>
      <c r="C184" s="80"/>
      <c r="D184" s="77"/>
      <c r="E184" s="77"/>
      <c r="F184" s="77"/>
      <c r="G184" s="77"/>
      <c r="H184" s="78"/>
      <c r="I184" s="78"/>
      <c r="J184" s="78"/>
      <c r="K184" s="78"/>
    </row>
    <row r="185" spans="1:11" s="603" customFormat="1" ht="12">
      <c r="A185" s="632" t="s">
        <v>419</v>
      </c>
      <c r="B185" s="1294" t="s">
        <v>420</v>
      </c>
      <c r="C185" s="1369">
        <v>0</v>
      </c>
      <c r="D185" s="77"/>
      <c r="E185" s="77"/>
      <c r="F185" s="77"/>
      <c r="G185" s="1369">
        <v>0</v>
      </c>
      <c r="H185" s="78"/>
      <c r="I185" s="78"/>
      <c r="J185" s="78"/>
      <c r="K185" s="78"/>
    </row>
    <row r="186" spans="1:11" s="603" customFormat="1" ht="12">
      <c r="A186" s="89" t="s">
        <v>421</v>
      </c>
      <c r="B186" s="1391">
        <v>4210</v>
      </c>
      <c r="C186" s="1369">
        <v>1500000</v>
      </c>
      <c r="D186" s="81"/>
      <c r="E186" s="81"/>
      <c r="F186" s="81"/>
      <c r="G186" s="1369">
        <v>0</v>
      </c>
      <c r="H186" s="82"/>
      <c r="I186" s="82"/>
      <c r="J186" s="82"/>
      <c r="K186" s="82"/>
    </row>
    <row r="187" spans="1:11" s="603" customFormat="1" ht="12">
      <c r="A187" s="89" t="s">
        <v>422</v>
      </c>
      <c r="B187" s="1391">
        <v>4215</v>
      </c>
      <c r="C187" s="1369">
        <v>0</v>
      </c>
      <c r="D187" s="81"/>
      <c r="E187" s="81"/>
      <c r="F187" s="81"/>
      <c r="G187" s="1369">
        <v>0</v>
      </c>
      <c r="H187" s="82"/>
      <c r="I187" s="82"/>
      <c r="J187" s="82"/>
      <c r="K187" s="82"/>
    </row>
    <row r="188" spans="1:11" s="603" customFormat="1" ht="12">
      <c r="A188" s="89" t="s">
        <v>423</v>
      </c>
      <c r="B188" s="1391">
        <v>4220</v>
      </c>
      <c r="C188" s="1369">
        <v>600000</v>
      </c>
      <c r="D188" s="81"/>
      <c r="E188" s="81"/>
      <c r="F188" s="81"/>
      <c r="G188" s="1369">
        <v>0</v>
      </c>
      <c r="H188" s="82"/>
      <c r="I188" s="82"/>
      <c r="J188" s="82"/>
      <c r="K188" s="82"/>
    </row>
    <row r="189" spans="1:11" s="603" customFormat="1" ht="12">
      <c r="A189" s="89" t="s">
        <v>424</v>
      </c>
      <c r="B189" s="1391">
        <v>4225</v>
      </c>
      <c r="C189" s="1369">
        <v>0</v>
      </c>
      <c r="D189" s="81"/>
      <c r="E189" s="81"/>
      <c r="F189" s="81"/>
      <c r="G189" s="1369">
        <v>0</v>
      </c>
      <c r="H189" s="82"/>
      <c r="I189" s="82"/>
      <c r="J189" s="82"/>
      <c r="K189" s="82"/>
    </row>
    <row r="190" spans="1:11" s="603" customFormat="1" ht="12">
      <c r="A190" s="89" t="s">
        <v>425</v>
      </c>
      <c r="B190" s="1391">
        <v>4226</v>
      </c>
      <c r="C190" s="1369">
        <v>0</v>
      </c>
      <c r="D190" s="81"/>
      <c r="E190" s="81"/>
      <c r="F190" s="81"/>
      <c r="G190" s="1369">
        <v>0</v>
      </c>
      <c r="H190" s="82"/>
      <c r="I190" s="82"/>
      <c r="J190" s="82"/>
      <c r="K190" s="82"/>
    </row>
    <row r="191" spans="1:11" s="603" customFormat="1" ht="12">
      <c r="A191" s="89" t="s">
        <v>426</v>
      </c>
      <c r="B191" s="1391">
        <v>4240</v>
      </c>
      <c r="C191" s="1369">
        <v>0</v>
      </c>
      <c r="D191" s="81"/>
      <c r="E191" s="81"/>
      <c r="F191" s="81"/>
      <c r="G191" s="1392"/>
      <c r="H191" s="82"/>
      <c r="I191" s="82"/>
      <c r="J191" s="82"/>
      <c r="K191" s="82"/>
    </row>
    <row r="192" spans="1:11" s="603" customFormat="1" ht="12">
      <c r="A192" s="89" t="s">
        <v>427</v>
      </c>
      <c r="B192" s="1391">
        <v>4299</v>
      </c>
      <c r="C192" s="1369">
        <v>0</v>
      </c>
      <c r="D192" s="81"/>
      <c r="E192" s="81"/>
      <c r="F192" s="81"/>
      <c r="G192" s="1174">
        <v>0</v>
      </c>
      <c r="H192" s="82"/>
      <c r="I192" s="82"/>
      <c r="J192" s="82"/>
      <c r="K192" s="82"/>
    </row>
    <row r="193" spans="1:11" s="603" customFormat="1" thickBot="1">
      <c r="A193" s="84" t="s">
        <v>303</v>
      </c>
      <c r="B193" s="631"/>
      <c r="C193" s="75">
        <f>SUM(C185:C192)</f>
        <v>2100000</v>
      </c>
      <c r="D193" s="81"/>
      <c r="E193" s="81"/>
      <c r="F193" s="81"/>
      <c r="G193" s="83">
        <f>SUM(G185:G192)</f>
        <v>0</v>
      </c>
      <c r="H193" s="82"/>
      <c r="I193" s="82"/>
      <c r="J193" s="82"/>
      <c r="K193" s="82"/>
    </row>
    <row r="194" spans="1:11" s="603" customFormat="1" ht="15.75" customHeight="1" thickTop="1">
      <c r="A194" s="621" t="s">
        <v>428</v>
      </c>
      <c r="B194" s="87"/>
      <c r="C194" s="77"/>
      <c r="D194" s="81"/>
      <c r="E194" s="81"/>
      <c r="F194" s="81"/>
      <c r="G194" s="82"/>
      <c r="H194" s="82"/>
      <c r="I194" s="82"/>
      <c r="J194" s="82"/>
      <c r="K194" s="82"/>
    </row>
    <row r="195" spans="1:11" s="603" customFormat="1" ht="12">
      <c r="A195" s="89" t="s">
        <v>429</v>
      </c>
      <c r="B195" s="1391">
        <v>4300</v>
      </c>
      <c r="C195" s="1174">
        <v>1000000</v>
      </c>
      <c r="D195" s="1174">
        <v>0</v>
      </c>
      <c r="E195" s="81"/>
      <c r="F195" s="1174">
        <v>0</v>
      </c>
      <c r="G195" s="1174">
        <v>0</v>
      </c>
      <c r="H195" s="82"/>
      <c r="I195" s="82"/>
      <c r="J195" s="82"/>
      <c r="K195" s="82"/>
    </row>
    <row r="196" spans="1:11" s="603" customFormat="1" ht="12">
      <c r="A196" s="89" t="s">
        <v>430</v>
      </c>
      <c r="B196" s="1391">
        <v>4305</v>
      </c>
      <c r="C196" s="1174">
        <v>0</v>
      </c>
      <c r="D196" s="1174">
        <v>0</v>
      </c>
      <c r="E196" s="81"/>
      <c r="F196" s="1174">
        <v>0</v>
      </c>
      <c r="G196" s="1174">
        <v>0</v>
      </c>
      <c r="H196" s="82"/>
      <c r="I196" s="82"/>
      <c r="J196" s="82"/>
      <c r="K196" s="82"/>
    </row>
    <row r="197" spans="1:11" s="603" customFormat="1" ht="12">
      <c r="A197" s="89" t="s">
        <v>431</v>
      </c>
      <c r="B197" s="1391">
        <v>4340</v>
      </c>
      <c r="C197" s="1174">
        <v>0</v>
      </c>
      <c r="D197" s="1174">
        <v>0</v>
      </c>
      <c r="E197" s="81"/>
      <c r="F197" s="1174">
        <v>0</v>
      </c>
      <c r="G197" s="1174">
        <v>0</v>
      </c>
      <c r="H197" s="82"/>
      <c r="I197" s="82"/>
      <c r="J197" s="82"/>
      <c r="K197" s="82"/>
    </row>
    <row r="198" spans="1:11" s="603" customFormat="1" ht="12">
      <c r="A198" s="89" t="s">
        <v>432</v>
      </c>
      <c r="B198" s="1391">
        <v>4399</v>
      </c>
      <c r="C198" s="1174">
        <v>100000</v>
      </c>
      <c r="D198" s="1174">
        <v>0</v>
      </c>
      <c r="E198" s="81"/>
      <c r="F198" s="1174">
        <v>0</v>
      </c>
      <c r="G198" s="1174">
        <v>0</v>
      </c>
      <c r="H198" s="82"/>
      <c r="I198" s="82"/>
      <c r="J198" s="82"/>
      <c r="K198" s="82"/>
    </row>
    <row r="199" spans="1:11" s="603" customFormat="1" thickBot="1">
      <c r="A199" s="84" t="s">
        <v>433</v>
      </c>
      <c r="B199" s="85"/>
      <c r="C199" s="86">
        <f>SUM(C195:C198)</f>
        <v>1100000</v>
      </c>
      <c r="D199" s="86">
        <f>SUM(D195:D198)</f>
        <v>0</v>
      </c>
      <c r="E199" s="81"/>
      <c r="F199" s="86">
        <f>SUM(F195:F198)</f>
        <v>0</v>
      </c>
      <c r="G199" s="86">
        <f>SUM(G195:G198)</f>
        <v>0</v>
      </c>
      <c r="H199" s="82"/>
      <c r="I199" s="82"/>
      <c r="J199" s="82"/>
      <c r="K199" s="82"/>
    </row>
    <row r="200" spans="1:11" s="603" customFormat="1" ht="15.75" customHeight="1" thickTop="1">
      <c r="A200" s="621" t="s">
        <v>434</v>
      </c>
      <c r="B200" s="87"/>
      <c r="C200" s="88"/>
      <c r="D200" s="88"/>
      <c r="E200" s="81"/>
      <c r="F200" s="88"/>
      <c r="G200" s="88"/>
      <c r="H200" s="82"/>
      <c r="I200" s="82"/>
      <c r="J200" s="82"/>
      <c r="K200" s="82"/>
    </row>
    <row r="201" spans="1:11" s="603" customFormat="1" ht="12">
      <c r="A201" s="89" t="s">
        <v>435</v>
      </c>
      <c r="B201" s="1391">
        <v>4400</v>
      </c>
      <c r="C201" s="1174">
        <v>25000</v>
      </c>
      <c r="D201" s="1174">
        <v>0</v>
      </c>
      <c r="E201" s="81"/>
      <c r="F201" s="1174">
        <v>0</v>
      </c>
      <c r="G201" s="1174">
        <v>0</v>
      </c>
      <c r="H201" s="82"/>
      <c r="I201" s="82"/>
      <c r="J201" s="82"/>
      <c r="K201" s="82"/>
    </row>
    <row r="202" spans="1:11" s="603" customFormat="1" ht="24">
      <c r="A202" s="1177" t="s">
        <v>436</v>
      </c>
      <c r="B202" s="1176">
        <v>4415</v>
      </c>
      <c r="C202" s="1174">
        <v>0</v>
      </c>
      <c r="D202" s="1174">
        <v>0</v>
      </c>
      <c r="E202" s="81"/>
      <c r="F202" s="1174">
        <v>0</v>
      </c>
      <c r="G202" s="1174">
        <v>0</v>
      </c>
      <c r="H202" s="82"/>
      <c r="I202" s="82"/>
      <c r="J202" s="82"/>
      <c r="K202" s="82"/>
    </row>
    <row r="203" spans="1:11" s="603" customFormat="1" ht="12">
      <c r="A203" s="610" t="s">
        <v>437</v>
      </c>
      <c r="B203" s="1282">
        <v>4421</v>
      </c>
      <c r="C203" s="1174">
        <v>150000</v>
      </c>
      <c r="D203" s="1174">
        <v>0</v>
      </c>
      <c r="E203" s="81"/>
      <c r="F203" s="1174">
        <v>0</v>
      </c>
      <c r="G203" s="1174">
        <v>0</v>
      </c>
      <c r="H203" s="82"/>
      <c r="I203" s="82"/>
      <c r="J203" s="82"/>
      <c r="K203" s="82"/>
    </row>
    <row r="204" spans="1:11" s="603" customFormat="1" ht="12">
      <c r="A204" s="89" t="s">
        <v>438</v>
      </c>
      <c r="B204" s="1391">
        <v>4499</v>
      </c>
      <c r="C204" s="1174">
        <v>0</v>
      </c>
      <c r="D204" s="1174">
        <v>0</v>
      </c>
      <c r="E204" s="81"/>
      <c r="F204" s="1174">
        <v>0</v>
      </c>
      <c r="G204" s="1174">
        <v>0</v>
      </c>
      <c r="H204" s="82"/>
      <c r="I204" s="82"/>
      <c r="J204" s="82"/>
      <c r="K204" s="82"/>
    </row>
    <row r="205" spans="1:11" s="603" customFormat="1" thickBot="1">
      <c r="A205" s="627" t="s">
        <v>439</v>
      </c>
      <c r="B205" s="628"/>
      <c r="C205" s="90">
        <f>SUM(C201:C204)</f>
        <v>175000</v>
      </c>
      <c r="D205" s="90">
        <f>SUM(D201:D204)</f>
        <v>0</v>
      </c>
      <c r="E205" s="91"/>
      <c r="F205" s="90">
        <f>SUM(F201:F204)</f>
        <v>0</v>
      </c>
      <c r="G205" s="90">
        <f>SUM(G201:G204)</f>
        <v>0</v>
      </c>
      <c r="H205" s="92"/>
      <c r="I205" s="92"/>
      <c r="J205" s="92"/>
      <c r="K205" s="92"/>
    </row>
    <row r="206" spans="1:11" s="603" customFormat="1" ht="15.75" customHeight="1" thickTop="1">
      <c r="A206" s="629" t="s">
        <v>440</v>
      </c>
      <c r="B206" s="630"/>
      <c r="C206" s="93"/>
      <c r="D206" s="93"/>
      <c r="E206" s="91"/>
      <c r="F206" s="93"/>
      <c r="G206" s="93"/>
      <c r="H206" s="92"/>
      <c r="I206" s="92"/>
      <c r="J206" s="92"/>
      <c r="K206" s="92"/>
    </row>
    <row r="207" spans="1:11" s="603" customFormat="1" ht="12">
      <c r="A207" s="623" t="s">
        <v>441</v>
      </c>
      <c r="B207" s="1393" t="s">
        <v>442</v>
      </c>
      <c r="C207" s="1174">
        <v>50000</v>
      </c>
      <c r="D207" s="1174">
        <v>0</v>
      </c>
      <c r="E207" s="91"/>
      <c r="F207" s="1174">
        <v>0</v>
      </c>
      <c r="G207" s="1174">
        <v>0</v>
      </c>
      <c r="H207" s="92"/>
      <c r="I207" s="92"/>
      <c r="J207" s="92"/>
      <c r="K207" s="92"/>
    </row>
    <row r="208" spans="1:11" s="603" customFormat="1" ht="12">
      <c r="A208" s="624" t="s">
        <v>443</v>
      </c>
      <c r="B208" s="1394">
        <v>4605</v>
      </c>
      <c r="C208" s="1174">
        <v>0</v>
      </c>
      <c r="D208" s="1174">
        <v>0</v>
      </c>
      <c r="E208" s="91"/>
      <c r="F208" s="1174">
        <v>0</v>
      </c>
      <c r="G208" s="1174">
        <v>0</v>
      </c>
      <c r="H208" s="92"/>
      <c r="I208" s="92"/>
      <c r="J208" s="92"/>
      <c r="K208" s="92"/>
    </row>
    <row r="209" spans="1:11" s="603" customFormat="1" ht="12">
      <c r="A209" s="623" t="s">
        <v>444</v>
      </c>
      <c r="B209" s="1394">
        <v>4620</v>
      </c>
      <c r="C209" s="1174">
        <v>975000</v>
      </c>
      <c r="D209" s="1174">
        <v>0</v>
      </c>
      <c r="E209" s="91"/>
      <c r="F209" s="1174">
        <v>0</v>
      </c>
      <c r="G209" s="1174">
        <v>0</v>
      </c>
      <c r="H209" s="92"/>
      <c r="I209" s="92"/>
      <c r="J209" s="92"/>
      <c r="K209" s="92"/>
    </row>
    <row r="210" spans="1:11" s="603" customFormat="1" ht="12">
      <c r="A210" s="625" t="s">
        <v>445</v>
      </c>
      <c r="B210" s="1395">
        <v>4625</v>
      </c>
      <c r="C210" s="1174">
        <v>0</v>
      </c>
      <c r="D210" s="1174">
        <v>0</v>
      </c>
      <c r="E210" s="94"/>
      <c r="F210" s="1174">
        <v>0</v>
      </c>
      <c r="G210" s="1174">
        <v>0</v>
      </c>
      <c r="H210" s="95"/>
      <c r="I210" s="95"/>
      <c r="J210" s="95"/>
      <c r="K210" s="95"/>
    </row>
    <row r="211" spans="1:11" s="603" customFormat="1" ht="12">
      <c r="A211" s="625" t="s">
        <v>446</v>
      </c>
      <c r="B211" s="1395">
        <v>4630</v>
      </c>
      <c r="C211" s="1174">
        <v>0</v>
      </c>
      <c r="D211" s="1174">
        <v>0</v>
      </c>
      <c r="E211" s="94"/>
      <c r="F211" s="1174">
        <v>0</v>
      </c>
      <c r="G211" s="1174">
        <v>0</v>
      </c>
      <c r="H211" s="95"/>
      <c r="I211" s="95"/>
      <c r="J211" s="95"/>
      <c r="K211" s="95"/>
    </row>
    <row r="212" spans="1:11" s="603" customFormat="1" ht="12">
      <c r="A212" s="626" t="s">
        <v>447</v>
      </c>
      <c r="B212" s="1395">
        <v>4699</v>
      </c>
      <c r="C212" s="1174">
        <v>0</v>
      </c>
      <c r="D212" s="1174">
        <v>0</v>
      </c>
      <c r="E212" s="94"/>
      <c r="F212" s="1174">
        <v>0</v>
      </c>
      <c r="G212" s="1174">
        <v>0</v>
      </c>
      <c r="H212" s="95"/>
      <c r="I212" s="95"/>
      <c r="J212" s="95"/>
      <c r="K212" s="95"/>
    </row>
    <row r="213" spans="1:11" s="603" customFormat="1" thickBot="1">
      <c r="A213" s="619" t="s">
        <v>448</v>
      </c>
      <c r="B213" s="620"/>
      <c r="C213" s="96">
        <f>SUM(C207:C212)</f>
        <v>1025000</v>
      </c>
      <c r="D213" s="96">
        <f>SUM(D207:D212)</f>
        <v>0</v>
      </c>
      <c r="E213" s="94"/>
      <c r="F213" s="96">
        <f>SUM(F207:F212)</f>
        <v>0</v>
      </c>
      <c r="G213" s="96">
        <f>SUM(G207:G212)</f>
        <v>0</v>
      </c>
      <c r="H213" s="95"/>
      <c r="I213" s="95"/>
      <c r="J213" s="95"/>
      <c r="K213" s="95"/>
    </row>
    <row r="214" spans="1:11" s="603" customFormat="1" ht="15.75" customHeight="1" thickTop="1">
      <c r="A214" s="621" t="s">
        <v>449</v>
      </c>
      <c r="B214" s="622"/>
      <c r="C214" s="97"/>
      <c r="D214" s="97"/>
      <c r="E214" s="94"/>
      <c r="F214" s="94"/>
      <c r="G214" s="97"/>
      <c r="H214" s="95"/>
      <c r="I214" s="95"/>
      <c r="J214" s="95"/>
      <c r="K214" s="95"/>
    </row>
    <row r="215" spans="1:11" s="603" customFormat="1" ht="12">
      <c r="A215" s="608" t="s">
        <v>450</v>
      </c>
      <c r="B215" s="1396">
        <v>4770</v>
      </c>
      <c r="C215" s="1174">
        <v>0</v>
      </c>
      <c r="D215" s="1174">
        <v>0</v>
      </c>
      <c r="E215" s="98"/>
      <c r="F215" s="98"/>
      <c r="G215" s="1174">
        <v>0</v>
      </c>
      <c r="H215" s="99"/>
      <c r="I215" s="99"/>
      <c r="J215" s="99"/>
      <c r="K215" s="99"/>
    </row>
    <row r="216" spans="1:11" s="603" customFormat="1" ht="12">
      <c r="A216" s="608" t="s">
        <v>451</v>
      </c>
      <c r="B216" s="1397">
        <v>4799</v>
      </c>
      <c r="C216" s="1174">
        <v>0</v>
      </c>
      <c r="D216" s="1174">
        <v>0</v>
      </c>
      <c r="E216" s="98"/>
      <c r="F216" s="98"/>
      <c r="G216" s="1174">
        <v>0</v>
      </c>
      <c r="H216" s="99"/>
      <c r="I216" s="99"/>
      <c r="J216" s="99"/>
      <c r="K216" s="99"/>
    </row>
    <row r="217" spans="1:11" s="603" customFormat="1" thickBot="1">
      <c r="A217" s="617" t="s">
        <v>452</v>
      </c>
      <c r="B217" s="618"/>
      <c r="C217" s="100">
        <f>SUM(C215:C216)</f>
        <v>0</v>
      </c>
      <c r="D217" s="100">
        <f>SUM(D215:D216)</f>
        <v>0</v>
      </c>
      <c r="E217" s="98"/>
      <c r="F217" s="98"/>
      <c r="G217" s="100">
        <f>SUM(G215:G216)</f>
        <v>0</v>
      </c>
      <c r="H217" s="99"/>
      <c r="I217" s="99"/>
      <c r="J217" s="99"/>
      <c r="K217" s="99"/>
    </row>
    <row r="218" spans="1:11" s="603" customFormat="1" thickTop="1">
      <c r="A218" s="613" t="s">
        <v>453</v>
      </c>
      <c r="B218" s="614">
        <v>4810</v>
      </c>
      <c r="C218" s="505">
        <v>0</v>
      </c>
      <c r="D218" s="505">
        <v>0</v>
      </c>
      <c r="E218" s="98"/>
      <c r="F218" s="98"/>
      <c r="G218" s="505">
        <v>0</v>
      </c>
      <c r="H218" s="99"/>
      <c r="I218" s="99"/>
      <c r="J218" s="99"/>
      <c r="K218" s="99"/>
    </row>
    <row r="219" spans="1:11" s="603" customFormat="1" ht="12">
      <c r="A219" s="1398" t="s">
        <v>454</v>
      </c>
      <c r="B219" s="1397">
        <v>4866</v>
      </c>
      <c r="C219" s="1174">
        <v>0</v>
      </c>
      <c r="D219" s="1174">
        <v>0</v>
      </c>
      <c r="E219" s="1399">
        <v>0</v>
      </c>
      <c r="F219" s="1399">
        <v>0</v>
      </c>
      <c r="G219" s="1399">
        <v>0</v>
      </c>
      <c r="H219" s="1399">
        <v>0</v>
      </c>
      <c r="I219" s="99"/>
      <c r="J219" s="1399">
        <v>0</v>
      </c>
      <c r="K219" s="1399">
        <v>0</v>
      </c>
    </row>
    <row r="220" spans="1:11" s="603" customFormat="1" ht="12">
      <c r="A220" s="1398" t="s">
        <v>455</v>
      </c>
      <c r="B220" s="1397">
        <v>4867</v>
      </c>
      <c r="C220" s="1174">
        <v>0</v>
      </c>
      <c r="D220" s="1174">
        <v>0</v>
      </c>
      <c r="E220" s="1399">
        <v>0</v>
      </c>
      <c r="F220" s="1399">
        <v>0</v>
      </c>
      <c r="G220" s="1399">
        <v>0</v>
      </c>
      <c r="H220" s="1399">
        <v>0</v>
      </c>
      <c r="I220" s="99"/>
      <c r="J220" s="1399">
        <v>0</v>
      </c>
      <c r="K220" s="1399">
        <v>0</v>
      </c>
    </row>
    <row r="221" spans="1:11" s="603" customFormat="1" ht="12">
      <c r="A221" s="1398" t="s">
        <v>456</v>
      </c>
      <c r="B221" s="1397">
        <v>4868</v>
      </c>
      <c r="C221" s="1174">
        <v>0</v>
      </c>
      <c r="D221" s="1174">
        <v>0</v>
      </c>
      <c r="E221" s="1399">
        <v>0</v>
      </c>
      <c r="F221" s="1399">
        <v>0</v>
      </c>
      <c r="G221" s="1399">
        <v>0</v>
      </c>
      <c r="H221" s="1399">
        <v>0</v>
      </c>
      <c r="I221" s="99"/>
      <c r="J221" s="1399">
        <v>0</v>
      </c>
      <c r="K221" s="1399">
        <v>0</v>
      </c>
    </row>
    <row r="222" spans="1:11" s="603" customFormat="1" ht="12">
      <c r="A222" s="1398" t="s">
        <v>457</v>
      </c>
      <c r="B222" s="1397">
        <v>4869</v>
      </c>
      <c r="C222" s="1174">
        <v>0</v>
      </c>
      <c r="D222" s="1174">
        <v>0</v>
      </c>
      <c r="E222" s="1399">
        <v>0</v>
      </c>
      <c r="F222" s="1399">
        <v>0</v>
      </c>
      <c r="G222" s="1399">
        <v>0</v>
      </c>
      <c r="H222" s="1399">
        <v>0</v>
      </c>
      <c r="I222" s="99"/>
      <c r="J222" s="1399">
        <v>0</v>
      </c>
      <c r="K222" s="1399">
        <v>0</v>
      </c>
    </row>
    <row r="223" spans="1:11" s="603" customFormat="1" thickBot="1">
      <c r="A223" s="615" t="s">
        <v>458</v>
      </c>
      <c r="B223" s="616"/>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3" customFormat="1" thickTop="1">
      <c r="A224" s="611" t="s">
        <v>459</v>
      </c>
      <c r="B224" s="612">
        <v>4901</v>
      </c>
      <c r="C224" s="495">
        <v>0</v>
      </c>
      <c r="D224" s="99"/>
      <c r="E224" s="99"/>
      <c r="F224" s="99"/>
      <c r="G224" s="99"/>
      <c r="H224" s="99"/>
      <c r="I224" s="99"/>
      <c r="J224" s="99"/>
      <c r="K224" s="99"/>
    </row>
    <row r="225" spans="1:11" s="603" customFormat="1" ht="12">
      <c r="A225" s="613" t="s">
        <v>460</v>
      </c>
      <c r="B225" s="614">
        <v>4902</v>
      </c>
      <c r="C225" s="494">
        <v>0</v>
      </c>
      <c r="D225" s="1174">
        <v>0</v>
      </c>
      <c r="E225" s="99"/>
      <c r="F225" s="1174">
        <v>0</v>
      </c>
      <c r="G225" s="1174">
        <v>0</v>
      </c>
      <c r="H225" s="99"/>
      <c r="I225" s="99"/>
      <c r="J225" s="99"/>
      <c r="K225" s="99"/>
    </row>
    <row r="226" spans="1:11" s="603" customFormat="1" ht="12">
      <c r="A226" s="608" t="s">
        <v>461</v>
      </c>
      <c r="B226" s="1397">
        <v>4905</v>
      </c>
      <c r="C226" s="1174">
        <v>50000</v>
      </c>
      <c r="D226" s="98"/>
      <c r="E226" s="98"/>
      <c r="F226" s="1174">
        <v>0</v>
      </c>
      <c r="G226" s="1174">
        <v>0</v>
      </c>
      <c r="H226" s="99"/>
      <c r="I226" s="99"/>
      <c r="J226" s="99"/>
      <c r="K226" s="99"/>
    </row>
    <row r="227" spans="1:11" s="603" customFormat="1" ht="12">
      <c r="A227" s="608" t="s">
        <v>462</v>
      </c>
      <c r="B227" s="1282">
        <v>4909</v>
      </c>
      <c r="C227" s="1174">
        <v>150000</v>
      </c>
      <c r="D227" s="98"/>
      <c r="E227" s="98"/>
      <c r="F227" s="1174">
        <v>0</v>
      </c>
      <c r="G227" s="1174">
        <v>0</v>
      </c>
      <c r="H227" s="99"/>
      <c r="I227" s="99"/>
      <c r="J227" s="99"/>
      <c r="K227" s="99"/>
    </row>
    <row r="228" spans="1:11" s="603" customFormat="1" ht="12">
      <c r="A228" s="608" t="s">
        <v>463</v>
      </c>
      <c r="B228" s="1396">
        <v>4920</v>
      </c>
      <c r="C228" s="1174">
        <v>0</v>
      </c>
      <c r="D228" s="1174">
        <v>0</v>
      </c>
      <c r="E228" s="98"/>
      <c r="F228" s="1174">
        <v>0</v>
      </c>
      <c r="G228" s="1174">
        <v>0</v>
      </c>
      <c r="H228" s="99"/>
      <c r="I228" s="99"/>
      <c r="J228" s="99"/>
      <c r="K228" s="99"/>
    </row>
    <row r="229" spans="1:11" s="603" customFormat="1" ht="12">
      <c r="A229" s="609" t="s">
        <v>464</v>
      </c>
      <c r="B229" s="1397">
        <v>4930</v>
      </c>
      <c r="C229" s="1174">
        <v>0</v>
      </c>
      <c r="D229" s="1174">
        <v>0</v>
      </c>
      <c r="E229" s="98"/>
      <c r="F229" s="1174">
        <v>0</v>
      </c>
      <c r="G229" s="1174">
        <v>0</v>
      </c>
      <c r="H229" s="99"/>
      <c r="I229" s="99"/>
      <c r="J229" s="99"/>
      <c r="K229" s="99"/>
    </row>
    <row r="230" spans="1:11" s="603" customFormat="1" ht="12">
      <c r="A230" s="610" t="s">
        <v>465</v>
      </c>
      <c r="B230" s="1282">
        <v>4932</v>
      </c>
      <c r="C230" s="1174">
        <v>200000</v>
      </c>
      <c r="D230" s="1174">
        <v>0</v>
      </c>
      <c r="E230" s="98"/>
      <c r="F230" s="1174">
        <v>0</v>
      </c>
      <c r="G230" s="1174">
        <v>0</v>
      </c>
      <c r="H230" s="99"/>
      <c r="I230" s="99"/>
      <c r="J230" s="99"/>
      <c r="K230" s="99"/>
    </row>
    <row r="231" spans="1:11" s="603" customFormat="1" ht="12">
      <c r="A231" s="1175" t="s">
        <v>466</v>
      </c>
      <c r="B231" s="1176">
        <v>4935</v>
      </c>
      <c r="C231" s="1174">
        <v>0</v>
      </c>
      <c r="D231" s="1174">
        <v>0</v>
      </c>
      <c r="E231" s="98"/>
      <c r="F231" s="1174">
        <v>0</v>
      </c>
      <c r="G231" s="1174">
        <v>0</v>
      </c>
      <c r="H231" s="99"/>
      <c r="I231" s="99"/>
      <c r="J231" s="99"/>
      <c r="K231" s="99"/>
    </row>
    <row r="232" spans="1:11" s="603" customFormat="1" ht="12">
      <c r="A232" s="608" t="s">
        <v>467</v>
      </c>
      <c r="B232" s="1397">
        <v>4960</v>
      </c>
      <c r="C232" s="1174">
        <v>0</v>
      </c>
      <c r="D232" s="1174">
        <v>0</v>
      </c>
      <c r="E232" s="98"/>
      <c r="F232" s="1174">
        <v>0</v>
      </c>
      <c r="G232" s="1174">
        <v>0</v>
      </c>
      <c r="H232" s="99"/>
      <c r="I232" s="99"/>
      <c r="J232" s="99"/>
      <c r="K232" s="99"/>
    </row>
    <row r="233" spans="1:11" s="603" customFormat="1" ht="12">
      <c r="A233" s="608" t="s">
        <v>468</v>
      </c>
      <c r="B233" s="1397">
        <v>4981</v>
      </c>
      <c r="C233" s="1174">
        <v>0</v>
      </c>
      <c r="D233" s="1174">
        <v>0</v>
      </c>
      <c r="E233" s="98"/>
      <c r="F233" s="1174">
        <v>0</v>
      </c>
      <c r="G233" s="1174">
        <v>0</v>
      </c>
      <c r="H233" s="99"/>
      <c r="I233" s="99"/>
      <c r="J233" s="99"/>
      <c r="K233" s="99"/>
    </row>
    <row r="234" spans="1:11" s="603" customFormat="1" ht="12">
      <c r="A234" s="608" t="s">
        <v>469</v>
      </c>
      <c r="B234" s="1397">
        <v>4982</v>
      </c>
      <c r="C234" s="1174">
        <v>0</v>
      </c>
      <c r="D234" s="1174">
        <v>0</v>
      </c>
      <c r="E234" s="98"/>
      <c r="F234" s="1174">
        <v>0</v>
      </c>
      <c r="G234" s="1174">
        <v>0</v>
      </c>
      <c r="H234" s="99"/>
      <c r="I234" s="99"/>
      <c r="J234" s="99"/>
      <c r="K234" s="99"/>
    </row>
    <row r="235" spans="1:11" s="603" customFormat="1" ht="12">
      <c r="A235" s="173" t="s">
        <v>470</v>
      </c>
      <c r="B235" s="1282">
        <v>4991</v>
      </c>
      <c r="C235" s="1174">
        <v>0</v>
      </c>
      <c r="D235" s="1174">
        <v>0</v>
      </c>
      <c r="E235" s="98"/>
      <c r="F235" s="1174">
        <v>0</v>
      </c>
      <c r="G235" s="1174">
        <v>0</v>
      </c>
      <c r="H235" s="99"/>
      <c r="I235" s="99"/>
      <c r="J235" s="99"/>
      <c r="K235" s="99"/>
    </row>
    <row r="236" spans="1:11" s="603" customFormat="1" ht="12">
      <c r="A236" s="173" t="s">
        <v>471</v>
      </c>
      <c r="B236" s="1282">
        <v>4992</v>
      </c>
      <c r="C236" s="1174">
        <v>1300000</v>
      </c>
      <c r="D236" s="1174">
        <v>0</v>
      </c>
      <c r="E236" s="98"/>
      <c r="F236" s="1174">
        <v>0</v>
      </c>
      <c r="G236" s="1174">
        <v>0</v>
      </c>
      <c r="H236" s="99"/>
      <c r="I236" s="99"/>
      <c r="J236" s="99"/>
      <c r="K236" s="99"/>
    </row>
    <row r="237" spans="1:11" s="603" customFormat="1" ht="12">
      <c r="A237" s="609" t="s">
        <v>472</v>
      </c>
      <c r="B237" s="1397">
        <v>4998</v>
      </c>
      <c r="C237" s="1174">
        <v>0</v>
      </c>
      <c r="D237" s="1174">
        <v>0</v>
      </c>
      <c r="E237" s="98"/>
      <c r="F237" s="1174">
        <v>0</v>
      </c>
      <c r="G237" s="1174">
        <v>0</v>
      </c>
      <c r="H237" s="1174">
        <v>0</v>
      </c>
      <c r="I237" s="101"/>
      <c r="J237" s="101"/>
      <c r="K237" s="1174">
        <v>0</v>
      </c>
    </row>
    <row r="238" spans="1:11" s="603" customFormat="1" ht="14" thickBot="1">
      <c r="A238" s="601" t="s">
        <v>473</v>
      </c>
      <c r="B238" s="602"/>
      <c r="C238" s="493">
        <f>SUM(C183,C193,C199,C205,C213,C217:C218,C223:C237)</f>
        <v>6100000</v>
      </c>
      <c r="D238" s="493">
        <f>SUM(D183,D193,D199,D205,D213,D217:D218,D223:D237)</f>
        <v>0</v>
      </c>
      <c r="E238" s="100">
        <f>SUM(E223:E225)</f>
        <v>0</v>
      </c>
      <c r="F238" s="493">
        <f>SUM(F183,F193,F199,F205,F213,F217:F218,F223:F237)</f>
        <v>0</v>
      </c>
      <c r="G238" s="493">
        <f>SUM(G183,G193,G199,G205,G213,G217:G218,G223:G237)</f>
        <v>0</v>
      </c>
      <c r="H238" s="493">
        <f>SUM(H183,H193,H199,H205,H213,H217:H218,H223:H237)</f>
        <v>0</v>
      </c>
      <c r="I238" s="99"/>
      <c r="J238" s="102">
        <f>SUM(J223:J225)</f>
        <v>0</v>
      </c>
      <c r="K238" s="493">
        <f>SUM(K183,K193,K199,K205,K213,K217:K218,K223:K237)</f>
        <v>0</v>
      </c>
    </row>
    <row r="239" spans="1:11" s="603" customFormat="1" ht="15" thickTop="1" thickBot="1">
      <c r="A239" s="604" t="s">
        <v>474</v>
      </c>
      <c r="B239" s="605">
        <v>4000</v>
      </c>
      <c r="C239" s="103">
        <f t="shared" ref="C239:K239" si="10">SUM(C170,C176,C238)</f>
        <v>6100000</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3" customFormat="1" ht="15" thickTop="1" thickBot="1">
      <c r="A240" s="604" t="s">
        <v>475</v>
      </c>
      <c r="B240" s="606"/>
      <c r="C240" s="103">
        <f t="shared" ref="C240:K240" si="11">SUM(C112,C118,C165,C239)</f>
        <v>78062215</v>
      </c>
      <c r="D240" s="103">
        <f t="shared" si="11"/>
        <v>5643399</v>
      </c>
      <c r="E240" s="103">
        <f t="shared" si="11"/>
        <v>2649096</v>
      </c>
      <c r="F240" s="103">
        <f t="shared" si="11"/>
        <v>6479291</v>
      </c>
      <c r="G240" s="103">
        <f t="shared" si="11"/>
        <v>1155921</v>
      </c>
      <c r="H240" s="103">
        <f t="shared" si="11"/>
        <v>0</v>
      </c>
      <c r="I240" s="103">
        <f t="shared" si="11"/>
        <v>476730</v>
      </c>
      <c r="J240" s="103">
        <f t="shared" si="11"/>
        <v>20027</v>
      </c>
      <c r="K240" s="103">
        <f t="shared" si="11"/>
        <v>0</v>
      </c>
    </row>
    <row r="241" spans="1:11" s="603" customFormat="1" ht="15" thickTop="1" thickBot="1">
      <c r="A241" s="604" t="s">
        <v>476</v>
      </c>
      <c r="B241" s="606"/>
      <c r="C241" s="103">
        <f>SUM(C113,C118,C165,C239)</f>
        <v>78062215</v>
      </c>
      <c r="D241" s="504"/>
      <c r="E241" s="504"/>
      <c r="F241" s="504"/>
      <c r="G241" s="504"/>
      <c r="H241" s="504"/>
      <c r="I241" s="504"/>
      <c r="J241" s="504"/>
      <c r="K241" s="504"/>
    </row>
    <row r="242" spans="1:11" s="603" customFormat="1" ht="14" thickTop="1">
      <c r="A242"/>
      <c r="B242"/>
      <c r="C242"/>
      <c r="D242"/>
      <c r="E242"/>
      <c r="F242"/>
      <c r="G242"/>
      <c r="H242"/>
      <c r="I242"/>
      <c r="J242"/>
      <c r="K242"/>
    </row>
    <row r="243" spans="1:11" s="603" customFormat="1">
      <c r="A243"/>
      <c r="B243"/>
      <c r="C243"/>
      <c r="D243"/>
      <c r="E243"/>
      <c r="F243"/>
      <c r="G243"/>
      <c r="H243"/>
      <c r="I243"/>
      <c r="J243"/>
      <c r="K243"/>
    </row>
    <row r="244" spans="1:11" s="603" customFormat="1">
      <c r="A244"/>
      <c r="B244"/>
      <c r="C244"/>
      <c r="D244"/>
      <c r="E244"/>
      <c r="F244"/>
      <c r="G244"/>
      <c r="H244"/>
      <c r="I244"/>
      <c r="J244"/>
      <c r="K244"/>
    </row>
    <row r="245" spans="1:11" s="603" customFormat="1">
      <c r="A245"/>
      <c r="B245"/>
      <c r="C245"/>
      <c r="D245"/>
      <c r="E245"/>
      <c r="F245"/>
      <c r="G245"/>
      <c r="H245"/>
      <c r="I245"/>
      <c r="J245"/>
      <c r="K245"/>
    </row>
    <row r="246" spans="1:11" s="603" customFormat="1">
      <c r="A246"/>
      <c r="B246"/>
      <c r="C246"/>
      <c r="D246"/>
      <c r="E246"/>
      <c r="F246"/>
      <c r="G246"/>
      <c r="H246"/>
      <c r="I246"/>
      <c r="J246"/>
      <c r="K246"/>
    </row>
    <row r="247" spans="1:11" s="603" customFormat="1">
      <c r="A247"/>
      <c r="B247"/>
      <c r="C247"/>
      <c r="D247"/>
      <c r="E247"/>
      <c r="F247"/>
      <c r="G247"/>
      <c r="H247"/>
      <c r="I247"/>
      <c r="J247"/>
      <c r="K247"/>
    </row>
    <row r="248" spans="1:11" s="603" customFormat="1">
      <c r="A248"/>
      <c r="B248"/>
      <c r="C248"/>
      <c r="D248"/>
      <c r="E248"/>
      <c r="F248"/>
      <c r="G248"/>
      <c r="H248"/>
      <c r="I248"/>
      <c r="J248"/>
      <c r="K248"/>
    </row>
    <row r="249" spans="1:11" s="603" customFormat="1">
      <c r="A249"/>
      <c r="B249"/>
      <c r="C249"/>
      <c r="D249"/>
      <c r="E249"/>
      <c r="F249"/>
      <c r="G249"/>
      <c r="H249"/>
      <c r="I249"/>
      <c r="J249"/>
      <c r="K249"/>
    </row>
    <row r="250" spans="1:11" s="603" customFormat="1">
      <c r="A250"/>
      <c r="B250"/>
      <c r="C250"/>
      <c r="D250"/>
      <c r="E250"/>
      <c r="F250"/>
      <c r="G250"/>
      <c r="H250"/>
      <c r="I250"/>
      <c r="J250"/>
      <c r="K250"/>
    </row>
    <row r="251" spans="1:11" s="603" customFormat="1">
      <c r="A251"/>
      <c r="B251"/>
      <c r="C251"/>
      <c r="D251"/>
      <c r="E251"/>
      <c r="F251"/>
      <c r="G251"/>
      <c r="H251"/>
      <c r="I251"/>
      <c r="J251"/>
      <c r="K251"/>
    </row>
    <row r="252" spans="1:11" s="603" customFormat="1">
      <c r="A252"/>
      <c r="B252"/>
      <c r="C252"/>
      <c r="D252"/>
      <c r="E252"/>
      <c r="F252"/>
      <c r="G252"/>
      <c r="H252"/>
      <c r="I252"/>
      <c r="J252"/>
      <c r="K252"/>
    </row>
    <row r="253" spans="1:11" s="603" customFormat="1">
      <c r="A253"/>
      <c r="B253"/>
      <c r="C253"/>
      <c r="D253"/>
      <c r="E253"/>
      <c r="F253"/>
      <c r="G253"/>
      <c r="H253"/>
      <c r="I253"/>
      <c r="J253"/>
      <c r="K253"/>
    </row>
    <row r="254" spans="1:11" s="603" customFormat="1">
      <c r="A254"/>
      <c r="B254"/>
      <c r="C254"/>
      <c r="D254"/>
      <c r="E254"/>
      <c r="F254"/>
      <c r="G254"/>
      <c r="H254"/>
      <c r="I254"/>
      <c r="J254"/>
      <c r="K254"/>
    </row>
    <row r="255" spans="1:11" s="603" customFormat="1">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orizontalCentered="1" headings="1"/>
  <pageMargins left="0.25" right="0.25" top="0.75" bottom="0.75" header="0.3" footer="0.3"/>
  <pageSetup scale="66"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150" zoomScaleNormal="150" zoomScaleSheetLayoutView="80" workbookViewId="0">
      <pane xSplit="2" ySplit="2" topLeftCell="C222" activePane="bottomRight" state="frozen"/>
      <selection pane="topRight" activeCell="C1" sqref="C1"/>
      <selection pane="bottomLeft" activeCell="A3" sqref="A3"/>
      <selection pane="bottomRight" activeCell="C299" sqref="C299"/>
    </sheetView>
  </sheetViews>
  <sheetFormatPr baseColWidth="10" defaultColWidth="8.6640625" defaultRowHeight="10"/>
  <cols>
    <col min="1" max="1" width="55.83203125" style="724" customWidth="1"/>
    <col min="2" max="2" width="6.5" style="724" customWidth="1"/>
    <col min="3" max="9" width="13.33203125" style="531" customWidth="1"/>
    <col min="10" max="11" width="13.33203125" style="725" customWidth="1"/>
    <col min="12" max="16384" width="8.6640625" style="531"/>
  </cols>
  <sheetData>
    <row r="1" spans="1:11" s="514" customFormat="1" ht="12">
      <c r="A1" s="1862" t="s">
        <v>66</v>
      </c>
      <c r="B1" s="1400"/>
      <c r="C1" s="1401" t="s">
        <v>477</v>
      </c>
      <c r="D1" s="1401" t="s">
        <v>478</v>
      </c>
      <c r="E1" s="1402" t="s">
        <v>479</v>
      </c>
      <c r="F1" s="1403" t="s">
        <v>480</v>
      </c>
      <c r="G1" s="1401" t="s">
        <v>481</v>
      </c>
      <c r="H1" s="1401" t="s">
        <v>482</v>
      </c>
      <c r="I1" s="1401" t="s">
        <v>483</v>
      </c>
      <c r="J1" s="1402" t="s">
        <v>484</v>
      </c>
      <c r="K1" s="1402" t="s">
        <v>485</v>
      </c>
    </row>
    <row r="2" spans="1:11" ht="26">
      <c r="A2" s="1863"/>
      <c r="B2" s="996" t="s">
        <v>486</v>
      </c>
      <c r="C2" s="996" t="s">
        <v>193</v>
      </c>
      <c r="D2" s="996" t="s">
        <v>194</v>
      </c>
      <c r="E2" s="996" t="s">
        <v>195</v>
      </c>
      <c r="F2" s="996" t="s">
        <v>196</v>
      </c>
      <c r="G2" s="203" t="s">
        <v>197</v>
      </c>
      <c r="H2" s="203" t="s">
        <v>198</v>
      </c>
      <c r="I2" s="203" t="s">
        <v>487</v>
      </c>
      <c r="J2" s="203" t="s">
        <v>200</v>
      </c>
      <c r="K2" s="203" t="s">
        <v>488</v>
      </c>
    </row>
    <row r="3" spans="1:11" s="995" customFormat="1" ht="12">
      <c r="A3" s="981" t="s">
        <v>489</v>
      </c>
      <c r="B3" s="1133"/>
      <c r="C3" s="152"/>
      <c r="D3" s="152"/>
      <c r="E3" s="152"/>
      <c r="F3" s="152"/>
      <c r="G3" s="152"/>
      <c r="H3" s="152"/>
      <c r="I3" s="152"/>
      <c r="J3" s="152"/>
      <c r="K3" s="1263"/>
    </row>
    <row r="4" spans="1:11" s="995" customFormat="1" ht="12">
      <c r="A4" s="814" t="s">
        <v>490</v>
      </c>
      <c r="B4" s="1404" t="s">
        <v>87</v>
      </c>
      <c r="C4" s="204"/>
      <c r="D4" s="205"/>
      <c r="E4" s="205"/>
      <c r="F4" s="205"/>
      <c r="G4" s="205"/>
      <c r="H4" s="205"/>
      <c r="I4" s="205"/>
      <c r="J4" s="205"/>
      <c r="K4" s="1405"/>
    </row>
    <row r="5" spans="1:11" s="995" customFormat="1" ht="12">
      <c r="A5" s="806" t="s">
        <v>491</v>
      </c>
      <c r="B5" s="807">
        <v>1100</v>
      </c>
      <c r="C5" s="206">
        <v>28527206</v>
      </c>
      <c r="D5" s="206">
        <v>4889602</v>
      </c>
      <c r="E5" s="206">
        <v>989700</v>
      </c>
      <c r="F5" s="206">
        <v>1147700</v>
      </c>
      <c r="G5" s="206">
        <v>37500</v>
      </c>
      <c r="H5" s="206">
        <v>11500</v>
      </c>
      <c r="I5" s="206">
        <v>40000</v>
      </c>
      <c r="J5" s="206">
        <v>0</v>
      </c>
      <c r="K5" s="207">
        <f>SUM(C5:J5)</f>
        <v>35643208</v>
      </c>
    </row>
    <row r="6" spans="1:11" s="995" customFormat="1" ht="12">
      <c r="A6" s="802" t="s">
        <v>492</v>
      </c>
      <c r="B6" s="790">
        <v>1115</v>
      </c>
      <c r="C6" s="261"/>
      <c r="D6" s="261"/>
      <c r="E6" s="206">
        <v>0</v>
      </c>
      <c r="F6" s="261"/>
      <c r="G6" s="261"/>
      <c r="H6" s="261"/>
      <c r="I6" s="261"/>
      <c r="J6" s="261"/>
      <c r="K6" s="1265">
        <f>SUM(C6:J6)</f>
        <v>0</v>
      </c>
    </row>
    <row r="7" spans="1:11" s="995" customFormat="1" ht="12">
      <c r="A7" s="802" t="s">
        <v>493</v>
      </c>
      <c r="B7" s="790">
        <v>1125</v>
      </c>
      <c r="C7" s="206">
        <v>0</v>
      </c>
      <c r="D7" s="206">
        <v>0</v>
      </c>
      <c r="E7" s="206">
        <v>0</v>
      </c>
      <c r="F7" s="206">
        <v>0</v>
      </c>
      <c r="G7" s="206">
        <v>0</v>
      </c>
      <c r="H7" s="206">
        <v>0</v>
      </c>
      <c r="I7" s="206">
        <v>0</v>
      </c>
      <c r="J7" s="206">
        <v>0</v>
      </c>
      <c r="K7" s="1265">
        <f t="shared" ref="K7:K34" si="0">SUM(C7:J7)</f>
        <v>0</v>
      </c>
    </row>
    <row r="8" spans="1:11" s="995" customFormat="1" ht="12">
      <c r="A8" s="802" t="s">
        <v>494</v>
      </c>
      <c r="B8" s="790">
        <v>1200</v>
      </c>
      <c r="C8" s="206">
        <v>6291558</v>
      </c>
      <c r="D8" s="206">
        <v>1186786</v>
      </c>
      <c r="E8" s="206">
        <v>10900</v>
      </c>
      <c r="F8" s="206">
        <v>2500</v>
      </c>
      <c r="G8" s="206">
        <v>0</v>
      </c>
      <c r="H8" s="206">
        <v>3500</v>
      </c>
      <c r="I8" s="206">
        <v>0</v>
      </c>
      <c r="J8" s="206">
        <v>0</v>
      </c>
      <c r="K8" s="1265">
        <f t="shared" si="0"/>
        <v>7495244</v>
      </c>
    </row>
    <row r="9" spans="1:11" s="995" customFormat="1" ht="12">
      <c r="A9" s="802" t="s">
        <v>495</v>
      </c>
      <c r="B9" s="790">
        <v>1225</v>
      </c>
      <c r="C9" s="206">
        <v>0</v>
      </c>
      <c r="D9" s="206">
        <v>0</v>
      </c>
      <c r="E9" s="206">
        <v>0</v>
      </c>
      <c r="F9" s="206">
        <v>0</v>
      </c>
      <c r="G9" s="206">
        <v>0</v>
      </c>
      <c r="H9" s="206">
        <v>0</v>
      </c>
      <c r="I9" s="206">
        <v>0</v>
      </c>
      <c r="J9" s="206">
        <v>0</v>
      </c>
      <c r="K9" s="1265">
        <f t="shared" si="0"/>
        <v>0</v>
      </c>
    </row>
    <row r="10" spans="1:11" s="995" customFormat="1" ht="12">
      <c r="A10" s="802" t="s">
        <v>496</v>
      </c>
      <c r="B10" s="790">
        <v>1250</v>
      </c>
      <c r="C10" s="206">
        <v>0</v>
      </c>
      <c r="D10" s="206">
        <v>0</v>
      </c>
      <c r="E10" s="206">
        <v>0</v>
      </c>
      <c r="F10" s="206">
        <v>0</v>
      </c>
      <c r="G10" s="206">
        <v>0</v>
      </c>
      <c r="H10" s="206">
        <v>0</v>
      </c>
      <c r="I10" s="206">
        <v>0</v>
      </c>
      <c r="J10" s="206">
        <v>0</v>
      </c>
      <c r="K10" s="1265">
        <f t="shared" si="0"/>
        <v>0</v>
      </c>
    </row>
    <row r="11" spans="1:11" s="995" customFormat="1" ht="12">
      <c r="A11" s="802" t="s">
        <v>497</v>
      </c>
      <c r="B11" s="790">
        <v>1275</v>
      </c>
      <c r="C11" s="206">
        <v>0</v>
      </c>
      <c r="D11" s="206">
        <v>0</v>
      </c>
      <c r="E11" s="206">
        <v>0</v>
      </c>
      <c r="F11" s="206">
        <v>0</v>
      </c>
      <c r="G11" s="206">
        <v>0</v>
      </c>
      <c r="H11" s="206">
        <v>0</v>
      </c>
      <c r="I11" s="206">
        <v>0</v>
      </c>
      <c r="J11" s="206">
        <v>0</v>
      </c>
      <c r="K11" s="1265">
        <f t="shared" si="0"/>
        <v>0</v>
      </c>
    </row>
    <row r="12" spans="1:11" ht="12">
      <c r="A12" s="802" t="s">
        <v>498</v>
      </c>
      <c r="B12" s="790">
        <v>1300</v>
      </c>
      <c r="C12" s="206">
        <v>0</v>
      </c>
      <c r="D12" s="206">
        <v>0</v>
      </c>
      <c r="E12" s="206">
        <v>0</v>
      </c>
      <c r="F12" s="206">
        <v>0</v>
      </c>
      <c r="G12" s="206">
        <v>0</v>
      </c>
      <c r="H12" s="206">
        <v>0</v>
      </c>
      <c r="I12" s="206">
        <v>0</v>
      </c>
      <c r="J12" s="206">
        <v>0</v>
      </c>
      <c r="K12" s="1265">
        <f t="shared" si="0"/>
        <v>0</v>
      </c>
    </row>
    <row r="13" spans="1:11" ht="12">
      <c r="A13" s="802" t="s">
        <v>499</v>
      </c>
      <c r="B13" s="790">
        <v>1400</v>
      </c>
      <c r="C13" s="206">
        <v>0</v>
      </c>
      <c r="D13" s="206">
        <v>0</v>
      </c>
      <c r="E13" s="206">
        <v>0</v>
      </c>
      <c r="F13" s="206">
        <v>0</v>
      </c>
      <c r="G13" s="206">
        <v>0</v>
      </c>
      <c r="H13" s="206">
        <v>0</v>
      </c>
      <c r="I13" s="206">
        <v>0</v>
      </c>
      <c r="J13" s="206">
        <v>0</v>
      </c>
      <c r="K13" s="1265">
        <f t="shared" si="0"/>
        <v>0</v>
      </c>
    </row>
    <row r="14" spans="1:11" ht="12">
      <c r="A14" s="802" t="s">
        <v>500</v>
      </c>
      <c r="B14" s="790">
        <v>1500</v>
      </c>
      <c r="C14" s="206">
        <v>341818</v>
      </c>
      <c r="D14" s="206">
        <v>27720</v>
      </c>
      <c r="E14" s="206">
        <v>16000</v>
      </c>
      <c r="F14" s="206">
        <v>12000</v>
      </c>
      <c r="G14" s="206">
        <v>10000</v>
      </c>
      <c r="H14" s="206">
        <v>2700</v>
      </c>
      <c r="I14" s="206">
        <v>0</v>
      </c>
      <c r="J14" s="206">
        <v>0</v>
      </c>
      <c r="K14" s="1265">
        <f t="shared" si="0"/>
        <v>410238</v>
      </c>
    </row>
    <row r="15" spans="1:11" ht="12">
      <c r="A15" s="802" t="s">
        <v>501</v>
      </c>
      <c r="B15" s="790">
        <v>1600</v>
      </c>
      <c r="C15" s="206">
        <v>414000</v>
      </c>
      <c r="D15" s="206">
        <v>1400</v>
      </c>
      <c r="E15" s="206">
        <v>12000</v>
      </c>
      <c r="F15" s="206">
        <v>5000</v>
      </c>
      <c r="G15" s="206">
        <v>0</v>
      </c>
      <c r="H15" s="206">
        <v>0</v>
      </c>
      <c r="I15" s="206">
        <v>0</v>
      </c>
      <c r="J15" s="206">
        <v>0</v>
      </c>
      <c r="K15" s="1265">
        <f t="shared" si="0"/>
        <v>432400</v>
      </c>
    </row>
    <row r="16" spans="1:11" ht="12">
      <c r="A16" s="802" t="s">
        <v>502</v>
      </c>
      <c r="B16" s="790">
        <v>1650</v>
      </c>
      <c r="C16" s="206">
        <v>1041806</v>
      </c>
      <c r="D16" s="206">
        <v>108350</v>
      </c>
      <c r="E16" s="206">
        <v>0</v>
      </c>
      <c r="F16" s="206">
        <v>0</v>
      </c>
      <c r="G16" s="206">
        <v>0</v>
      </c>
      <c r="H16" s="206">
        <v>0</v>
      </c>
      <c r="I16" s="206">
        <v>0</v>
      </c>
      <c r="J16" s="206">
        <v>0</v>
      </c>
      <c r="K16" s="1265">
        <f t="shared" si="0"/>
        <v>1150156</v>
      </c>
    </row>
    <row r="17" spans="1:11" ht="12">
      <c r="A17" s="802" t="s">
        <v>503</v>
      </c>
      <c r="B17" s="790">
        <v>1700</v>
      </c>
      <c r="C17" s="206">
        <v>0</v>
      </c>
      <c r="D17" s="206">
        <v>0</v>
      </c>
      <c r="E17" s="206">
        <v>0</v>
      </c>
      <c r="F17" s="206">
        <v>0</v>
      </c>
      <c r="G17" s="206">
        <v>0</v>
      </c>
      <c r="H17" s="206">
        <v>0</v>
      </c>
      <c r="I17" s="206">
        <v>0</v>
      </c>
      <c r="J17" s="206">
        <v>0</v>
      </c>
      <c r="K17" s="1265">
        <f t="shared" si="0"/>
        <v>0</v>
      </c>
    </row>
    <row r="18" spans="1:11" s="995" customFormat="1" ht="12">
      <c r="A18" s="802" t="s">
        <v>504</v>
      </c>
      <c r="B18" s="790">
        <v>1800</v>
      </c>
      <c r="C18" s="206">
        <v>0</v>
      </c>
      <c r="D18" s="206">
        <v>0</v>
      </c>
      <c r="E18" s="206">
        <v>0</v>
      </c>
      <c r="F18" s="206">
        <v>0</v>
      </c>
      <c r="G18" s="206">
        <v>0</v>
      </c>
      <c r="H18" s="206">
        <v>0</v>
      </c>
      <c r="I18" s="206">
        <v>0</v>
      </c>
      <c r="J18" s="206">
        <v>0</v>
      </c>
      <c r="K18" s="1265">
        <f t="shared" si="0"/>
        <v>0</v>
      </c>
    </row>
    <row r="19" spans="1:11" s="995" customFormat="1" ht="12">
      <c r="A19" s="802" t="s">
        <v>505</v>
      </c>
      <c r="B19" s="790">
        <v>1900</v>
      </c>
      <c r="C19" s="206">
        <v>0</v>
      </c>
      <c r="D19" s="206">
        <v>0</v>
      </c>
      <c r="E19" s="206">
        <v>0</v>
      </c>
      <c r="F19" s="206">
        <v>0</v>
      </c>
      <c r="G19" s="206">
        <v>0</v>
      </c>
      <c r="H19" s="206">
        <v>0</v>
      </c>
      <c r="I19" s="206">
        <v>0</v>
      </c>
      <c r="J19" s="206">
        <v>0</v>
      </c>
      <c r="K19" s="1265">
        <f t="shared" si="0"/>
        <v>0</v>
      </c>
    </row>
    <row r="20" spans="1:11" s="995" customFormat="1" ht="12">
      <c r="A20" s="802" t="s">
        <v>506</v>
      </c>
      <c r="B20" s="790">
        <v>1910</v>
      </c>
      <c r="C20" s="208"/>
      <c r="D20" s="209"/>
      <c r="E20" s="209"/>
      <c r="F20" s="209"/>
      <c r="G20" s="209"/>
      <c r="H20" s="211">
        <v>0</v>
      </c>
      <c r="I20" s="212"/>
      <c r="J20" s="209"/>
      <c r="K20" s="1265">
        <f t="shared" si="0"/>
        <v>0</v>
      </c>
    </row>
    <row r="21" spans="1:11" s="995" customFormat="1" ht="12">
      <c r="A21" s="802" t="s">
        <v>507</v>
      </c>
      <c r="B21" s="790">
        <v>1911</v>
      </c>
      <c r="C21" s="213"/>
      <c r="D21" s="214"/>
      <c r="E21" s="214"/>
      <c r="F21" s="214"/>
      <c r="G21" s="214"/>
      <c r="H21" s="211">
        <v>0</v>
      </c>
      <c r="I21" s="215"/>
      <c r="J21" s="214"/>
      <c r="K21" s="1265">
        <f t="shared" si="0"/>
        <v>0</v>
      </c>
    </row>
    <row r="22" spans="1:11" s="995" customFormat="1" ht="12">
      <c r="A22" s="802" t="s">
        <v>508</v>
      </c>
      <c r="B22" s="790">
        <v>1912</v>
      </c>
      <c r="C22" s="213"/>
      <c r="D22" s="214"/>
      <c r="E22" s="214"/>
      <c r="F22" s="214"/>
      <c r="G22" s="214"/>
      <c r="H22" s="211">
        <v>0</v>
      </c>
      <c r="I22" s="215"/>
      <c r="J22" s="214"/>
      <c r="K22" s="1265">
        <f t="shared" si="0"/>
        <v>0</v>
      </c>
    </row>
    <row r="23" spans="1:11" s="995" customFormat="1" ht="12">
      <c r="A23" s="802" t="s">
        <v>509</v>
      </c>
      <c r="B23" s="790">
        <v>1913</v>
      </c>
      <c r="C23" s="213"/>
      <c r="D23" s="214"/>
      <c r="E23" s="214"/>
      <c r="F23" s="214"/>
      <c r="G23" s="214"/>
      <c r="H23" s="211">
        <v>0</v>
      </c>
      <c r="I23" s="215"/>
      <c r="J23" s="214"/>
      <c r="K23" s="1265">
        <f t="shared" si="0"/>
        <v>0</v>
      </c>
    </row>
    <row r="24" spans="1:11" s="995" customFormat="1" ht="12">
      <c r="A24" s="802" t="s">
        <v>510</v>
      </c>
      <c r="B24" s="790">
        <v>1914</v>
      </c>
      <c r="C24" s="213"/>
      <c r="D24" s="214"/>
      <c r="E24" s="214"/>
      <c r="F24" s="214"/>
      <c r="G24" s="214"/>
      <c r="H24" s="211">
        <v>0</v>
      </c>
      <c r="I24" s="215"/>
      <c r="J24" s="214"/>
      <c r="K24" s="1265">
        <f t="shared" si="0"/>
        <v>0</v>
      </c>
    </row>
    <row r="25" spans="1:11" s="995" customFormat="1" ht="12">
      <c r="A25" s="802" t="s">
        <v>511</v>
      </c>
      <c r="B25" s="790">
        <v>1915</v>
      </c>
      <c r="C25" s="213"/>
      <c r="D25" s="214"/>
      <c r="E25" s="214"/>
      <c r="F25" s="214"/>
      <c r="G25" s="214"/>
      <c r="H25" s="211">
        <v>0</v>
      </c>
      <c r="I25" s="215"/>
      <c r="J25" s="214"/>
      <c r="K25" s="1265">
        <f t="shared" si="0"/>
        <v>0</v>
      </c>
    </row>
    <row r="26" spans="1:11" s="995" customFormat="1" ht="12">
      <c r="A26" s="802" t="s">
        <v>512</v>
      </c>
      <c r="B26" s="790">
        <v>1916</v>
      </c>
      <c r="C26" s="213"/>
      <c r="D26" s="214"/>
      <c r="E26" s="214"/>
      <c r="F26" s="214"/>
      <c r="G26" s="214"/>
      <c r="H26" s="211">
        <v>0</v>
      </c>
      <c r="I26" s="215"/>
      <c r="J26" s="214"/>
      <c r="K26" s="1265">
        <f t="shared" si="0"/>
        <v>0</v>
      </c>
    </row>
    <row r="27" spans="1:11" s="995" customFormat="1" ht="12">
      <c r="A27" s="802" t="s">
        <v>513</v>
      </c>
      <c r="B27" s="790">
        <v>1917</v>
      </c>
      <c r="C27" s="213"/>
      <c r="D27" s="214"/>
      <c r="E27" s="214"/>
      <c r="F27" s="214"/>
      <c r="G27" s="214"/>
      <c r="H27" s="211">
        <v>0</v>
      </c>
      <c r="I27" s="215"/>
      <c r="J27" s="214"/>
      <c r="K27" s="1265">
        <f t="shared" si="0"/>
        <v>0</v>
      </c>
    </row>
    <row r="28" spans="1:11" s="995" customFormat="1" ht="12">
      <c r="A28" s="802" t="s">
        <v>514</v>
      </c>
      <c r="B28" s="790">
        <v>1918</v>
      </c>
      <c r="C28" s="213"/>
      <c r="D28" s="214"/>
      <c r="E28" s="214"/>
      <c r="F28" s="214"/>
      <c r="G28" s="214"/>
      <c r="H28" s="211">
        <v>0</v>
      </c>
      <c r="I28" s="215"/>
      <c r="J28" s="214"/>
      <c r="K28" s="1265">
        <f t="shared" si="0"/>
        <v>0</v>
      </c>
    </row>
    <row r="29" spans="1:11" s="995" customFormat="1" ht="12">
      <c r="A29" s="802" t="s">
        <v>515</v>
      </c>
      <c r="B29" s="790">
        <v>1919</v>
      </c>
      <c r="C29" s="213"/>
      <c r="D29" s="214"/>
      <c r="E29" s="214"/>
      <c r="F29" s="214"/>
      <c r="G29" s="214"/>
      <c r="H29" s="211">
        <v>0</v>
      </c>
      <c r="I29" s="215"/>
      <c r="J29" s="214"/>
      <c r="K29" s="1265">
        <f t="shared" si="0"/>
        <v>0</v>
      </c>
    </row>
    <row r="30" spans="1:11" s="995" customFormat="1" ht="12">
      <c r="A30" s="802" t="s">
        <v>516</v>
      </c>
      <c r="B30" s="803">
        <v>1920</v>
      </c>
      <c r="C30" s="213"/>
      <c r="D30" s="214"/>
      <c r="E30" s="214"/>
      <c r="F30" s="214"/>
      <c r="G30" s="214"/>
      <c r="H30" s="211">
        <v>0</v>
      </c>
      <c r="I30" s="215"/>
      <c r="J30" s="214"/>
      <c r="K30" s="1265">
        <f t="shared" si="0"/>
        <v>0</v>
      </c>
    </row>
    <row r="31" spans="1:11" s="995" customFormat="1" ht="12">
      <c r="A31" s="802" t="s">
        <v>517</v>
      </c>
      <c r="B31" s="803">
        <v>1921</v>
      </c>
      <c r="C31" s="213"/>
      <c r="D31" s="214"/>
      <c r="E31" s="214"/>
      <c r="F31" s="214"/>
      <c r="G31" s="214"/>
      <c r="H31" s="211">
        <v>0</v>
      </c>
      <c r="I31" s="215"/>
      <c r="J31" s="214"/>
      <c r="K31" s="1265">
        <f t="shared" si="0"/>
        <v>0</v>
      </c>
    </row>
    <row r="32" spans="1:11" s="995" customFormat="1" ht="12">
      <c r="A32" s="804" t="s">
        <v>518</v>
      </c>
      <c r="B32" s="805">
        <v>1922</v>
      </c>
      <c r="C32" s="213"/>
      <c r="D32" s="214"/>
      <c r="E32" s="214"/>
      <c r="F32" s="214"/>
      <c r="G32" s="214"/>
      <c r="H32" s="464">
        <v>0</v>
      </c>
      <c r="I32" s="215"/>
      <c r="J32" s="214"/>
      <c r="K32" s="1265">
        <f t="shared" si="0"/>
        <v>0</v>
      </c>
    </row>
    <row r="33" spans="1:12" s="995" customFormat="1" ht="12">
      <c r="A33" s="804" t="s">
        <v>519</v>
      </c>
      <c r="B33" s="805">
        <v>1999</v>
      </c>
      <c r="C33" s="213"/>
      <c r="D33" s="213"/>
      <c r="E33" s="213"/>
      <c r="F33" s="213"/>
      <c r="G33" s="213"/>
      <c r="H33" s="211">
        <v>0</v>
      </c>
      <c r="I33" s="213"/>
      <c r="J33" s="213"/>
      <c r="K33" s="1406">
        <f>SUM(C33:J33)</f>
        <v>0</v>
      </c>
    </row>
    <row r="34" spans="1:12" ht="15" thickBot="1">
      <c r="A34" s="795" t="s">
        <v>520</v>
      </c>
      <c r="B34" s="796">
        <v>1000</v>
      </c>
      <c r="C34" s="153">
        <f>SUM(C5:C32)</f>
        <v>36616388</v>
      </c>
      <c r="D34" s="153">
        <f t="shared" ref="D34:J34" si="1">SUM(D5:D32)</f>
        <v>6213858</v>
      </c>
      <c r="E34" s="153">
        <f t="shared" si="1"/>
        <v>1028600</v>
      </c>
      <c r="F34" s="153">
        <f t="shared" si="1"/>
        <v>1167200</v>
      </c>
      <c r="G34" s="153">
        <f t="shared" si="1"/>
        <v>47500</v>
      </c>
      <c r="H34" s="153">
        <f>SUM(H5:H32)</f>
        <v>17700</v>
      </c>
      <c r="I34" s="153">
        <f t="shared" si="1"/>
        <v>40000</v>
      </c>
      <c r="J34" s="153">
        <f t="shared" si="1"/>
        <v>0</v>
      </c>
      <c r="K34" s="197">
        <f t="shared" si="0"/>
        <v>45131246</v>
      </c>
      <c r="L34" s="801"/>
    </row>
    <row r="35" spans="1:12" ht="14" thickTop="1" thickBot="1">
      <c r="A35" s="994" t="s">
        <v>521</v>
      </c>
      <c r="B35" s="796">
        <v>1000</v>
      </c>
      <c r="C35" s="231">
        <f>SUM(C5:C33)</f>
        <v>36616388</v>
      </c>
      <c r="D35" s="231">
        <f t="shared" ref="D35:J35" si="2">SUM(D5:D33)</f>
        <v>6213858</v>
      </c>
      <c r="E35" s="231">
        <f t="shared" si="2"/>
        <v>1028600</v>
      </c>
      <c r="F35" s="231">
        <f t="shared" si="2"/>
        <v>1167200</v>
      </c>
      <c r="G35" s="231">
        <f t="shared" si="2"/>
        <v>47500</v>
      </c>
      <c r="H35" s="231">
        <f>SUM(H5:H33)</f>
        <v>17700</v>
      </c>
      <c r="I35" s="231">
        <f t="shared" si="2"/>
        <v>40000</v>
      </c>
      <c r="J35" s="231">
        <f t="shared" si="2"/>
        <v>0</v>
      </c>
      <c r="K35" s="197">
        <f t="shared" ref="K35" si="3">SUM(C35:J35)</f>
        <v>45131246</v>
      </c>
      <c r="L35" s="801"/>
    </row>
    <row r="36" spans="1:12" s="786" customFormat="1" ht="13" thickTop="1">
      <c r="A36" s="797" t="s">
        <v>522</v>
      </c>
      <c r="B36" s="798">
        <v>2000</v>
      </c>
      <c r="C36" s="216"/>
      <c r="D36" s="217"/>
      <c r="E36" s="217"/>
      <c r="F36" s="217"/>
      <c r="G36" s="217"/>
      <c r="H36" s="217"/>
      <c r="I36" s="217"/>
      <c r="J36" s="217"/>
      <c r="K36" s="218"/>
    </row>
    <row r="37" spans="1:12" s="786" customFormat="1" ht="12">
      <c r="A37" s="799" t="s">
        <v>523</v>
      </c>
      <c r="B37" s="800">
        <v>2100</v>
      </c>
      <c r="C37" s="219"/>
      <c r="D37" s="220"/>
      <c r="E37" s="220"/>
      <c r="F37" s="220"/>
      <c r="G37" s="220"/>
      <c r="H37" s="220"/>
      <c r="I37" s="220"/>
      <c r="J37" s="220"/>
      <c r="K37" s="221"/>
    </row>
    <row r="38" spans="1:12" ht="12">
      <c r="A38" s="789" t="s">
        <v>524</v>
      </c>
      <c r="B38" s="790">
        <v>2110</v>
      </c>
      <c r="C38" s="1407">
        <v>1467871</v>
      </c>
      <c r="D38" s="1407">
        <v>132350</v>
      </c>
      <c r="E38" s="1407">
        <v>800</v>
      </c>
      <c r="F38" s="1407">
        <v>0</v>
      </c>
      <c r="G38" s="1407">
        <v>0</v>
      </c>
      <c r="H38" s="1407">
        <v>0</v>
      </c>
      <c r="I38" s="1407">
        <v>0</v>
      </c>
      <c r="J38" s="1407">
        <v>0</v>
      </c>
      <c r="K38" s="1265">
        <f t="shared" ref="K38:K43" si="4">SUM(C38:J38)</f>
        <v>1601021</v>
      </c>
    </row>
    <row r="39" spans="1:12" ht="12">
      <c r="A39" s="791" t="s">
        <v>525</v>
      </c>
      <c r="B39" s="790">
        <v>2120</v>
      </c>
      <c r="C39" s="1407">
        <v>0</v>
      </c>
      <c r="D39" s="1407">
        <v>0</v>
      </c>
      <c r="E39" s="1407">
        <v>0</v>
      </c>
      <c r="F39" s="1407">
        <v>0</v>
      </c>
      <c r="G39" s="1407">
        <v>0</v>
      </c>
      <c r="H39" s="1407">
        <v>0</v>
      </c>
      <c r="I39" s="1407">
        <v>0</v>
      </c>
      <c r="J39" s="1407">
        <v>0</v>
      </c>
      <c r="K39" s="1265">
        <f t="shared" si="4"/>
        <v>0</v>
      </c>
    </row>
    <row r="40" spans="1:12" ht="12">
      <c r="A40" s="791" t="s">
        <v>526</v>
      </c>
      <c r="B40" s="790">
        <v>2130</v>
      </c>
      <c r="C40" s="1407">
        <v>1063317</v>
      </c>
      <c r="D40" s="1407">
        <v>220744</v>
      </c>
      <c r="E40" s="1407">
        <v>262350</v>
      </c>
      <c r="F40" s="1407">
        <v>12000</v>
      </c>
      <c r="G40" s="1407">
        <v>0</v>
      </c>
      <c r="H40" s="1407">
        <v>0</v>
      </c>
      <c r="I40" s="1407">
        <v>0</v>
      </c>
      <c r="J40" s="1407">
        <v>0</v>
      </c>
      <c r="K40" s="1265">
        <f t="shared" si="4"/>
        <v>1558411</v>
      </c>
    </row>
    <row r="41" spans="1:12" ht="12">
      <c r="A41" s="791" t="s">
        <v>527</v>
      </c>
      <c r="B41" s="790">
        <v>2140</v>
      </c>
      <c r="C41" s="1407">
        <v>570270</v>
      </c>
      <c r="D41" s="1407">
        <v>82300</v>
      </c>
      <c r="E41" s="1407">
        <v>242000</v>
      </c>
      <c r="F41" s="1407">
        <v>0</v>
      </c>
      <c r="G41" s="1407">
        <v>0</v>
      </c>
      <c r="H41" s="1407">
        <v>0</v>
      </c>
      <c r="I41" s="1407">
        <v>0</v>
      </c>
      <c r="J41" s="1407">
        <v>0</v>
      </c>
      <c r="K41" s="1265">
        <f t="shared" si="4"/>
        <v>894570</v>
      </c>
    </row>
    <row r="42" spans="1:12" s="993" customFormat="1" ht="14">
      <c r="A42" s="792" t="s">
        <v>528</v>
      </c>
      <c r="B42" s="1134">
        <v>2150</v>
      </c>
      <c r="C42" s="1407">
        <v>1480812</v>
      </c>
      <c r="D42" s="1407">
        <v>138800</v>
      </c>
      <c r="E42" s="1407">
        <v>94000</v>
      </c>
      <c r="F42" s="1407">
        <v>0</v>
      </c>
      <c r="G42" s="1407">
        <v>0</v>
      </c>
      <c r="H42" s="1407">
        <v>0</v>
      </c>
      <c r="I42" s="1407">
        <v>0</v>
      </c>
      <c r="J42" s="1407">
        <v>0</v>
      </c>
      <c r="K42" s="1265">
        <f t="shared" si="4"/>
        <v>1713612</v>
      </c>
    </row>
    <row r="43" spans="1:12" s="993" customFormat="1" ht="14">
      <c r="A43" s="793" t="s">
        <v>529</v>
      </c>
      <c r="B43" s="794">
        <v>2190</v>
      </c>
      <c r="C43" s="1407">
        <v>0</v>
      </c>
      <c r="D43" s="1407">
        <v>0</v>
      </c>
      <c r="E43" s="1407">
        <v>32550</v>
      </c>
      <c r="F43" s="1407">
        <v>26500</v>
      </c>
      <c r="G43" s="1407">
        <v>15000</v>
      </c>
      <c r="H43" s="1407">
        <v>0</v>
      </c>
      <c r="I43" s="1407">
        <v>0</v>
      </c>
      <c r="J43" s="1407">
        <v>0</v>
      </c>
      <c r="K43" s="1265">
        <f t="shared" si="4"/>
        <v>74050</v>
      </c>
    </row>
    <row r="44" spans="1:12" ht="13" thickBot="1">
      <c r="A44" s="780" t="s">
        <v>530</v>
      </c>
      <c r="B44" s="1135">
        <v>2100</v>
      </c>
      <c r="C44" s="153">
        <f>SUM(C38:C43)</f>
        <v>4582270</v>
      </c>
      <c r="D44" s="153">
        <f t="shared" ref="D44:K44" si="5">SUM(D38:D43)</f>
        <v>574194</v>
      </c>
      <c r="E44" s="153">
        <f t="shared" si="5"/>
        <v>631700</v>
      </c>
      <c r="F44" s="153">
        <f t="shared" si="5"/>
        <v>38500</v>
      </c>
      <c r="G44" s="153">
        <f t="shared" si="5"/>
        <v>15000</v>
      </c>
      <c r="H44" s="153">
        <f t="shared" si="5"/>
        <v>0</v>
      </c>
      <c r="I44" s="153">
        <f t="shared" si="5"/>
        <v>0</v>
      </c>
      <c r="J44" s="153">
        <f t="shared" si="5"/>
        <v>0</v>
      </c>
      <c r="K44" s="153">
        <f t="shared" si="5"/>
        <v>5841664</v>
      </c>
      <c r="L44" s="801"/>
    </row>
    <row r="45" spans="1:12" s="786" customFormat="1" ht="13" thickTop="1">
      <c r="A45" s="781" t="s">
        <v>531</v>
      </c>
      <c r="B45" s="785">
        <v>2200</v>
      </c>
      <c r="C45" s="222"/>
      <c r="D45" s="223"/>
      <c r="E45" s="223"/>
      <c r="F45" s="223"/>
      <c r="G45" s="223"/>
      <c r="H45" s="223"/>
      <c r="I45" s="223"/>
      <c r="J45" s="223"/>
      <c r="K45" s="160"/>
    </row>
    <row r="46" spans="1:12" ht="12">
      <c r="A46" s="782" t="s">
        <v>532</v>
      </c>
      <c r="B46" s="783">
        <v>2210</v>
      </c>
      <c r="C46" s="1407">
        <v>680920</v>
      </c>
      <c r="D46" s="1407">
        <v>173640</v>
      </c>
      <c r="E46" s="1407">
        <v>143100</v>
      </c>
      <c r="F46" s="1407">
        <v>31000</v>
      </c>
      <c r="G46" s="1407">
        <v>0</v>
      </c>
      <c r="H46" s="1407">
        <v>116000</v>
      </c>
      <c r="I46" s="1407">
        <v>0</v>
      </c>
      <c r="J46" s="1407">
        <v>0</v>
      </c>
      <c r="K46" s="1265">
        <f>SUM(C46:J46)</f>
        <v>1144660</v>
      </c>
    </row>
    <row r="47" spans="1:12" ht="12">
      <c r="A47" s="782" t="s">
        <v>533</v>
      </c>
      <c r="B47" s="783">
        <v>2220</v>
      </c>
      <c r="C47" s="1407">
        <v>585447</v>
      </c>
      <c r="D47" s="1407">
        <v>77000</v>
      </c>
      <c r="E47" s="1407">
        <v>211000</v>
      </c>
      <c r="F47" s="1407">
        <v>429775</v>
      </c>
      <c r="G47" s="1407">
        <v>835000</v>
      </c>
      <c r="H47" s="1407">
        <v>500</v>
      </c>
      <c r="I47" s="1407">
        <v>0</v>
      </c>
      <c r="J47" s="1407">
        <v>0</v>
      </c>
      <c r="K47" s="1265">
        <f>SUM(C47:J47)</f>
        <v>2138722</v>
      </c>
    </row>
    <row r="48" spans="1:12" ht="12">
      <c r="A48" s="782" t="s">
        <v>534</v>
      </c>
      <c r="B48" s="783">
        <v>2230</v>
      </c>
      <c r="C48" s="1407">
        <v>0</v>
      </c>
      <c r="D48" s="1407">
        <v>0</v>
      </c>
      <c r="E48" s="1407">
        <v>60000</v>
      </c>
      <c r="F48" s="1407">
        <v>35500</v>
      </c>
      <c r="G48" s="1407">
        <v>0</v>
      </c>
      <c r="H48" s="1407">
        <v>0</v>
      </c>
      <c r="I48" s="1407">
        <v>0</v>
      </c>
      <c r="J48" s="1407">
        <v>0</v>
      </c>
      <c r="K48" s="1265">
        <f>SUM(C48:J48)</f>
        <v>95500</v>
      </c>
    </row>
    <row r="49" spans="1:12" ht="13" thickBot="1">
      <c r="A49" s="780" t="s">
        <v>535</v>
      </c>
      <c r="B49" s="1135">
        <v>2200</v>
      </c>
      <c r="C49" s="153">
        <f>SUM(C46:C48)</f>
        <v>1266367</v>
      </c>
      <c r="D49" s="153">
        <f t="shared" ref="D49:K49" si="6">SUM(D46:D48)</f>
        <v>250640</v>
      </c>
      <c r="E49" s="153">
        <f t="shared" si="6"/>
        <v>414100</v>
      </c>
      <c r="F49" s="153">
        <f t="shared" si="6"/>
        <v>496275</v>
      </c>
      <c r="G49" s="153">
        <f t="shared" si="6"/>
        <v>835000</v>
      </c>
      <c r="H49" s="153">
        <f t="shared" si="6"/>
        <v>116500</v>
      </c>
      <c r="I49" s="153">
        <f t="shared" si="6"/>
        <v>0</v>
      </c>
      <c r="J49" s="153">
        <f t="shared" si="6"/>
        <v>0</v>
      </c>
      <c r="K49" s="153">
        <f t="shared" si="6"/>
        <v>3378882</v>
      </c>
      <c r="L49" s="801"/>
    </row>
    <row r="50" spans="1:12" s="786" customFormat="1" ht="13" thickTop="1">
      <c r="A50" s="778" t="s">
        <v>536</v>
      </c>
      <c r="B50" s="788">
        <v>2300</v>
      </c>
      <c r="C50" s="222"/>
      <c r="D50" s="223"/>
      <c r="E50" s="223"/>
      <c r="F50" s="223"/>
      <c r="G50" s="223"/>
      <c r="H50" s="223"/>
      <c r="I50" s="223"/>
      <c r="J50" s="223"/>
      <c r="K50" s="224"/>
    </row>
    <row r="51" spans="1:12" ht="12">
      <c r="A51" s="782" t="s">
        <v>537</v>
      </c>
      <c r="B51" s="783">
        <v>2310</v>
      </c>
      <c r="C51" s="1407">
        <v>253372</v>
      </c>
      <c r="D51" s="1407">
        <v>125595</v>
      </c>
      <c r="E51" s="1407">
        <v>755000</v>
      </c>
      <c r="F51" s="1407">
        <v>13000</v>
      </c>
      <c r="G51" s="1407">
        <v>0</v>
      </c>
      <c r="H51" s="1407">
        <v>8500</v>
      </c>
      <c r="I51" s="1407">
        <v>0</v>
      </c>
      <c r="J51" s="1407">
        <v>0</v>
      </c>
      <c r="K51" s="1265">
        <f>SUM(C51:J51)</f>
        <v>1155467</v>
      </c>
    </row>
    <row r="52" spans="1:12" ht="12">
      <c r="A52" s="782" t="s">
        <v>538</v>
      </c>
      <c r="B52" s="783">
        <v>2320</v>
      </c>
      <c r="C52" s="1407">
        <v>345214</v>
      </c>
      <c r="D52" s="1407">
        <v>85300</v>
      </c>
      <c r="E52" s="1407">
        <v>27500</v>
      </c>
      <c r="F52" s="1407">
        <v>4000</v>
      </c>
      <c r="G52" s="1407">
        <v>0</v>
      </c>
      <c r="H52" s="1407">
        <v>15500</v>
      </c>
      <c r="I52" s="1407">
        <v>0</v>
      </c>
      <c r="J52" s="1407">
        <v>0</v>
      </c>
      <c r="K52" s="1265">
        <f>SUM(C52:J52)</f>
        <v>477514</v>
      </c>
    </row>
    <row r="53" spans="1:12" ht="12">
      <c r="A53" s="782" t="s">
        <v>539</v>
      </c>
      <c r="B53" s="783">
        <v>2330</v>
      </c>
      <c r="C53" s="1407">
        <v>253250</v>
      </c>
      <c r="D53" s="1407">
        <v>38256</v>
      </c>
      <c r="E53" s="1407">
        <v>0</v>
      </c>
      <c r="F53" s="1407">
        <v>0</v>
      </c>
      <c r="G53" s="1407">
        <v>0</v>
      </c>
      <c r="H53" s="1407">
        <v>0</v>
      </c>
      <c r="I53" s="1407">
        <v>0</v>
      </c>
      <c r="J53" s="1407">
        <v>0</v>
      </c>
      <c r="K53" s="1265">
        <f>SUM(C53:J53)</f>
        <v>291506</v>
      </c>
    </row>
    <row r="54" spans="1:12" ht="24">
      <c r="A54" s="1408" t="s">
        <v>540</v>
      </c>
      <c r="B54" s="992" t="s">
        <v>541</v>
      </c>
      <c r="C54" s="1407">
        <v>0</v>
      </c>
      <c r="D54" s="1407">
        <v>0</v>
      </c>
      <c r="E54" s="1407">
        <v>0</v>
      </c>
      <c r="F54" s="1407">
        <v>0</v>
      </c>
      <c r="G54" s="1407">
        <v>0</v>
      </c>
      <c r="H54" s="1407">
        <v>0</v>
      </c>
      <c r="I54" s="1407">
        <v>0</v>
      </c>
      <c r="J54" s="1407">
        <v>0</v>
      </c>
      <c r="K54" s="1409">
        <f>SUM(C54:J54)</f>
        <v>0</v>
      </c>
    </row>
    <row r="55" spans="1:12" ht="13" thickBot="1">
      <c r="A55" s="780" t="s">
        <v>542</v>
      </c>
      <c r="B55" s="757">
        <v>2300</v>
      </c>
      <c r="C55" s="153">
        <f>SUM(C51:C54)</f>
        <v>851836</v>
      </c>
      <c r="D55" s="153">
        <f t="shared" ref="D55:K55" si="7">SUM(D51:D54)</f>
        <v>249151</v>
      </c>
      <c r="E55" s="153">
        <f t="shared" si="7"/>
        <v>782500</v>
      </c>
      <c r="F55" s="153">
        <f t="shared" si="7"/>
        <v>17000</v>
      </c>
      <c r="G55" s="153">
        <f t="shared" si="7"/>
        <v>0</v>
      </c>
      <c r="H55" s="153">
        <f t="shared" si="7"/>
        <v>24000</v>
      </c>
      <c r="I55" s="153">
        <f t="shared" si="7"/>
        <v>0</v>
      </c>
      <c r="J55" s="153">
        <f t="shared" si="7"/>
        <v>0</v>
      </c>
      <c r="K55" s="153">
        <f t="shared" si="7"/>
        <v>1924487</v>
      </c>
      <c r="L55" s="801"/>
    </row>
    <row r="56" spans="1:12" s="786" customFormat="1" ht="13" thickTop="1">
      <c r="A56" s="781" t="s">
        <v>543</v>
      </c>
      <c r="B56" s="785">
        <v>2400</v>
      </c>
      <c r="C56" s="222"/>
      <c r="D56" s="223"/>
      <c r="E56" s="223"/>
      <c r="F56" s="223"/>
      <c r="G56" s="223"/>
      <c r="H56" s="223"/>
      <c r="I56" s="223"/>
      <c r="J56" s="223"/>
      <c r="K56" s="224"/>
    </row>
    <row r="57" spans="1:12" ht="12">
      <c r="A57" s="782" t="s">
        <v>544</v>
      </c>
      <c r="B57" s="783">
        <v>2410</v>
      </c>
      <c r="C57" s="1407">
        <v>2358223</v>
      </c>
      <c r="D57" s="1407">
        <v>403300</v>
      </c>
      <c r="E57" s="1407">
        <v>4500</v>
      </c>
      <c r="F57" s="1407">
        <v>0</v>
      </c>
      <c r="G57" s="1407">
        <v>0</v>
      </c>
      <c r="H57" s="1407">
        <v>11900</v>
      </c>
      <c r="I57" s="1407">
        <v>0</v>
      </c>
      <c r="J57" s="1407">
        <v>0</v>
      </c>
      <c r="K57" s="1265">
        <f>SUM(C57:J57)</f>
        <v>2777923</v>
      </c>
    </row>
    <row r="58" spans="1:12" ht="12">
      <c r="A58" s="784" t="s">
        <v>545</v>
      </c>
      <c r="B58" s="783">
        <v>2490</v>
      </c>
      <c r="C58" s="1407">
        <v>0</v>
      </c>
      <c r="D58" s="1407">
        <v>0</v>
      </c>
      <c r="E58" s="1407">
        <v>0</v>
      </c>
      <c r="F58" s="1407">
        <v>0</v>
      </c>
      <c r="G58" s="1407">
        <v>0</v>
      </c>
      <c r="H58" s="1407">
        <v>0</v>
      </c>
      <c r="I58" s="1407">
        <v>0</v>
      </c>
      <c r="J58" s="1407">
        <v>0</v>
      </c>
      <c r="K58" s="1265">
        <f>SUM(C58:J58)</f>
        <v>0</v>
      </c>
    </row>
    <row r="59" spans="1:12" ht="13" thickBot="1">
      <c r="A59" s="780" t="s">
        <v>546</v>
      </c>
      <c r="B59" s="757">
        <v>2400</v>
      </c>
      <c r="C59" s="153">
        <f>SUM(C57:C58)</f>
        <v>2358223</v>
      </c>
      <c r="D59" s="153">
        <f t="shared" ref="D59:J59" si="8">SUM(D57:D58)</f>
        <v>403300</v>
      </c>
      <c r="E59" s="153">
        <f t="shared" si="8"/>
        <v>4500</v>
      </c>
      <c r="F59" s="153">
        <f t="shared" si="8"/>
        <v>0</v>
      </c>
      <c r="G59" s="153">
        <f t="shared" si="8"/>
        <v>0</v>
      </c>
      <c r="H59" s="153">
        <f t="shared" si="8"/>
        <v>11900</v>
      </c>
      <c r="I59" s="153">
        <f t="shared" si="8"/>
        <v>0</v>
      </c>
      <c r="J59" s="153">
        <f t="shared" si="8"/>
        <v>0</v>
      </c>
      <c r="K59" s="197">
        <f>SUM(K57:K58)</f>
        <v>2777923</v>
      </c>
      <c r="L59" s="801"/>
    </row>
    <row r="60" spans="1:12" s="786" customFormat="1" ht="13" thickTop="1">
      <c r="A60" s="781" t="s">
        <v>547</v>
      </c>
      <c r="B60" s="1136">
        <v>2500</v>
      </c>
      <c r="C60" s="222"/>
      <c r="D60" s="223"/>
      <c r="E60" s="223"/>
      <c r="F60" s="223"/>
      <c r="G60" s="223"/>
      <c r="H60" s="223"/>
      <c r="I60" s="223"/>
      <c r="J60" s="223"/>
      <c r="K60" s="224"/>
    </row>
    <row r="61" spans="1:12" ht="12">
      <c r="A61" s="764" t="s">
        <v>548</v>
      </c>
      <c r="B61" s="765">
        <v>2510</v>
      </c>
      <c r="C61" s="1407">
        <v>305986</v>
      </c>
      <c r="D61" s="1407">
        <v>77800</v>
      </c>
      <c r="E61" s="1407">
        <v>83000</v>
      </c>
      <c r="F61" s="1407">
        <v>10000</v>
      </c>
      <c r="G61" s="1407">
        <v>2000</v>
      </c>
      <c r="H61" s="1407">
        <v>24000</v>
      </c>
      <c r="I61" s="1407">
        <v>0</v>
      </c>
      <c r="J61" s="1407">
        <v>0</v>
      </c>
      <c r="K61" s="1265">
        <f t="shared" ref="K61:K66" si="9">SUM(C61:J61)</f>
        <v>502786</v>
      </c>
    </row>
    <row r="62" spans="1:12" ht="12">
      <c r="A62" s="764" t="s">
        <v>549</v>
      </c>
      <c r="B62" s="765">
        <v>2520</v>
      </c>
      <c r="C62" s="1407">
        <v>0</v>
      </c>
      <c r="D62" s="1407">
        <v>0</v>
      </c>
      <c r="E62" s="1407">
        <v>0</v>
      </c>
      <c r="F62" s="1407">
        <v>0</v>
      </c>
      <c r="G62" s="1407">
        <v>0</v>
      </c>
      <c r="H62" s="1407">
        <v>0</v>
      </c>
      <c r="I62" s="1407">
        <v>0</v>
      </c>
      <c r="J62" s="1407">
        <v>0</v>
      </c>
      <c r="K62" s="1265">
        <f t="shared" si="9"/>
        <v>0</v>
      </c>
    </row>
    <row r="63" spans="1:12" ht="12">
      <c r="A63" s="764" t="s">
        <v>550</v>
      </c>
      <c r="B63" s="765">
        <v>2540</v>
      </c>
      <c r="C63" s="1407">
        <v>0</v>
      </c>
      <c r="D63" s="1407">
        <v>0</v>
      </c>
      <c r="E63" s="1407">
        <v>250000</v>
      </c>
      <c r="F63" s="1407">
        <v>0</v>
      </c>
      <c r="G63" s="1407">
        <v>2000</v>
      </c>
      <c r="H63" s="1407">
        <v>0</v>
      </c>
      <c r="I63" s="1407">
        <v>0</v>
      </c>
      <c r="J63" s="1407">
        <v>0</v>
      </c>
      <c r="K63" s="1265">
        <f t="shared" si="9"/>
        <v>252000</v>
      </c>
    </row>
    <row r="64" spans="1:12" ht="12">
      <c r="A64" s="764" t="s">
        <v>551</v>
      </c>
      <c r="B64" s="765">
        <v>2550</v>
      </c>
      <c r="C64" s="1407">
        <v>0</v>
      </c>
      <c r="D64" s="1407">
        <v>0</v>
      </c>
      <c r="E64" s="1407">
        <v>0</v>
      </c>
      <c r="F64" s="1407">
        <v>0</v>
      </c>
      <c r="G64" s="1407">
        <v>0</v>
      </c>
      <c r="H64" s="1407">
        <v>0</v>
      </c>
      <c r="I64" s="1407">
        <v>0</v>
      </c>
      <c r="J64" s="1407">
        <v>0</v>
      </c>
      <c r="K64" s="1265">
        <f t="shared" si="9"/>
        <v>0</v>
      </c>
    </row>
    <row r="65" spans="1:12" ht="12">
      <c r="A65" s="764" t="s">
        <v>552</v>
      </c>
      <c r="B65" s="765">
        <v>2560</v>
      </c>
      <c r="C65" s="1407">
        <v>134500</v>
      </c>
      <c r="D65" s="1407">
        <v>0</v>
      </c>
      <c r="E65" s="1407">
        <v>1650000</v>
      </c>
      <c r="F65" s="1407">
        <v>70000</v>
      </c>
      <c r="G65" s="1407">
        <v>365000</v>
      </c>
      <c r="H65" s="1407">
        <v>5700</v>
      </c>
      <c r="I65" s="1407">
        <v>0</v>
      </c>
      <c r="J65" s="1407">
        <v>0</v>
      </c>
      <c r="K65" s="1265">
        <f t="shared" si="9"/>
        <v>2225200</v>
      </c>
    </row>
    <row r="66" spans="1:12" ht="12">
      <c r="A66" s="764" t="s">
        <v>553</v>
      </c>
      <c r="B66" s="765">
        <v>2570</v>
      </c>
      <c r="C66" s="1407">
        <v>0</v>
      </c>
      <c r="D66" s="1407">
        <v>0</v>
      </c>
      <c r="E66" s="1407">
        <v>36000</v>
      </c>
      <c r="F66" s="1407">
        <v>1000</v>
      </c>
      <c r="G66" s="1407">
        <v>0</v>
      </c>
      <c r="H66" s="1407">
        <v>0</v>
      </c>
      <c r="I66" s="1407">
        <v>0</v>
      </c>
      <c r="J66" s="1407">
        <v>0</v>
      </c>
      <c r="K66" s="1265">
        <f t="shared" si="9"/>
        <v>37000</v>
      </c>
    </row>
    <row r="67" spans="1:12" ht="13" thickBot="1">
      <c r="A67" s="774" t="s">
        <v>554</v>
      </c>
      <c r="B67" s="777">
        <v>2500</v>
      </c>
      <c r="C67" s="225">
        <f>SUM(C61:C66)</f>
        <v>440486</v>
      </c>
      <c r="D67" s="225">
        <f t="shared" ref="D67:K67" si="10">SUM(D61:D66)</f>
        <v>77800</v>
      </c>
      <c r="E67" s="225">
        <f t="shared" si="10"/>
        <v>2019000</v>
      </c>
      <c r="F67" s="225">
        <f t="shared" si="10"/>
        <v>81000</v>
      </c>
      <c r="G67" s="225">
        <f t="shared" si="10"/>
        <v>369000</v>
      </c>
      <c r="H67" s="225">
        <f t="shared" si="10"/>
        <v>29700</v>
      </c>
      <c r="I67" s="225">
        <f t="shared" si="10"/>
        <v>0</v>
      </c>
      <c r="J67" s="225">
        <f t="shared" si="10"/>
        <v>0</v>
      </c>
      <c r="K67" s="225">
        <f t="shared" si="10"/>
        <v>3016986</v>
      </c>
      <c r="L67" s="801"/>
    </row>
    <row r="68" spans="1:12" s="786" customFormat="1" ht="13" thickTop="1">
      <c r="A68" s="778" t="s">
        <v>555</v>
      </c>
      <c r="B68" s="779" t="s">
        <v>556</v>
      </c>
      <c r="C68" s="226"/>
      <c r="D68" s="227"/>
      <c r="E68" s="227"/>
      <c r="F68" s="227"/>
      <c r="G68" s="227"/>
      <c r="H68" s="227"/>
      <c r="I68" s="227"/>
      <c r="J68" s="227"/>
      <c r="K68" s="228"/>
    </row>
    <row r="69" spans="1:12" ht="12">
      <c r="A69" s="764" t="s">
        <v>557</v>
      </c>
      <c r="B69" s="765">
        <v>2610</v>
      </c>
      <c r="C69" s="1407">
        <v>0</v>
      </c>
      <c r="D69" s="1407">
        <v>0</v>
      </c>
      <c r="E69" s="1407">
        <v>0</v>
      </c>
      <c r="F69" s="1407">
        <v>0</v>
      </c>
      <c r="G69" s="1407">
        <v>0</v>
      </c>
      <c r="H69" s="1407">
        <v>0</v>
      </c>
      <c r="I69" s="1407">
        <v>0</v>
      </c>
      <c r="J69" s="1407">
        <v>0</v>
      </c>
      <c r="K69" s="1265">
        <f>SUM(C69:J69)</f>
        <v>0</v>
      </c>
    </row>
    <row r="70" spans="1:12" ht="12">
      <c r="A70" s="764" t="s">
        <v>558</v>
      </c>
      <c r="B70" s="765">
        <v>2620</v>
      </c>
      <c r="C70" s="1407">
        <v>0</v>
      </c>
      <c r="D70" s="1407">
        <v>0</v>
      </c>
      <c r="E70" s="1407">
        <v>0</v>
      </c>
      <c r="F70" s="1407">
        <v>0</v>
      </c>
      <c r="G70" s="1407">
        <v>0</v>
      </c>
      <c r="H70" s="1407">
        <v>0</v>
      </c>
      <c r="I70" s="1407">
        <v>0</v>
      </c>
      <c r="J70" s="1407">
        <v>0</v>
      </c>
      <c r="K70" s="1265">
        <f t="shared" ref="K70:K77" si="11">SUM(C70:J70)</f>
        <v>0</v>
      </c>
    </row>
    <row r="71" spans="1:12" ht="12">
      <c r="A71" s="764" t="s">
        <v>559</v>
      </c>
      <c r="B71" s="765">
        <v>2630</v>
      </c>
      <c r="C71" s="1407">
        <v>137299</v>
      </c>
      <c r="D71" s="1407">
        <v>0</v>
      </c>
      <c r="E71" s="1407">
        <v>92500</v>
      </c>
      <c r="F71" s="1407">
        <v>3000</v>
      </c>
      <c r="G71" s="1407">
        <v>0</v>
      </c>
      <c r="H71" s="1407">
        <v>2000</v>
      </c>
      <c r="I71" s="1407">
        <v>0</v>
      </c>
      <c r="J71" s="1407">
        <v>0</v>
      </c>
      <c r="K71" s="1265">
        <f t="shared" si="11"/>
        <v>234799</v>
      </c>
    </row>
    <row r="72" spans="1:12" ht="12">
      <c r="A72" s="764" t="s">
        <v>560</v>
      </c>
      <c r="B72" s="765">
        <v>2640</v>
      </c>
      <c r="C72" s="1407">
        <v>359084</v>
      </c>
      <c r="D72" s="1407">
        <v>68075</v>
      </c>
      <c r="E72" s="1407">
        <v>104500</v>
      </c>
      <c r="F72" s="1407">
        <v>222000</v>
      </c>
      <c r="G72" s="1407">
        <v>500</v>
      </c>
      <c r="H72" s="1407">
        <v>11000</v>
      </c>
      <c r="I72" s="1407">
        <v>0</v>
      </c>
      <c r="J72" s="1407">
        <v>251000</v>
      </c>
      <c r="K72" s="1265">
        <f t="shared" si="11"/>
        <v>1016159</v>
      </c>
    </row>
    <row r="73" spans="1:12" ht="12">
      <c r="A73" s="764" t="s">
        <v>561</v>
      </c>
      <c r="B73" s="765">
        <v>2660</v>
      </c>
      <c r="C73" s="1407">
        <v>134625</v>
      </c>
      <c r="D73" s="1407">
        <v>46250</v>
      </c>
      <c r="E73" s="1407">
        <v>120000</v>
      </c>
      <c r="F73" s="1407">
        <v>0</v>
      </c>
      <c r="G73" s="1407">
        <v>0</v>
      </c>
      <c r="H73" s="1407">
        <v>0</v>
      </c>
      <c r="I73" s="1407">
        <v>0</v>
      </c>
      <c r="J73" s="1407">
        <v>0</v>
      </c>
      <c r="K73" s="1265">
        <f t="shared" si="11"/>
        <v>300875</v>
      </c>
    </row>
    <row r="74" spans="1:12" ht="13" thickBot="1">
      <c r="A74" s="774" t="s">
        <v>562</v>
      </c>
      <c r="B74" s="777">
        <v>2600</v>
      </c>
      <c r="C74" s="229">
        <f>SUM(C69:C73)</f>
        <v>631008</v>
      </c>
      <c r="D74" s="229">
        <f t="shared" ref="D74:J74" si="12">SUM(D69:D73)</f>
        <v>114325</v>
      </c>
      <c r="E74" s="229">
        <f t="shared" si="12"/>
        <v>317000</v>
      </c>
      <c r="F74" s="229">
        <f t="shared" si="12"/>
        <v>225000</v>
      </c>
      <c r="G74" s="229">
        <f t="shared" si="12"/>
        <v>500</v>
      </c>
      <c r="H74" s="229">
        <f t="shared" si="12"/>
        <v>13000</v>
      </c>
      <c r="I74" s="229">
        <f t="shared" si="12"/>
        <v>0</v>
      </c>
      <c r="J74" s="229">
        <f t="shared" si="12"/>
        <v>251000</v>
      </c>
      <c r="K74" s="229">
        <f>SUM(K69:K73)</f>
        <v>1551833</v>
      </c>
      <c r="L74" s="801"/>
    </row>
    <row r="75" spans="1:12" s="786" customFormat="1" ht="13" thickTop="1">
      <c r="A75" s="775" t="s">
        <v>563</v>
      </c>
      <c r="B75" s="776">
        <v>2900</v>
      </c>
      <c r="C75" s="1407">
        <v>0</v>
      </c>
      <c r="D75" s="1407">
        <v>0</v>
      </c>
      <c r="E75" s="1407">
        <v>0</v>
      </c>
      <c r="F75" s="1407">
        <v>0</v>
      </c>
      <c r="G75" s="1407">
        <v>0</v>
      </c>
      <c r="H75" s="1407">
        <v>0</v>
      </c>
      <c r="I75" s="1407">
        <v>0</v>
      </c>
      <c r="J75" s="1407">
        <v>0</v>
      </c>
      <c r="K75" s="230">
        <f t="shared" si="11"/>
        <v>0</v>
      </c>
    </row>
    <row r="76" spans="1:12" ht="13" thickBot="1">
      <c r="A76" s="774" t="s">
        <v>564</v>
      </c>
      <c r="B76" s="757">
        <v>2000</v>
      </c>
      <c r="C76" s="229">
        <f>SUM(C44,C49,C55,C59,C67,C74,C75)</f>
        <v>10130190</v>
      </c>
      <c r="D76" s="229">
        <f t="shared" ref="D76:J76" si="13">SUM(D44,D49,D55,D59,D67,D74,D75)</f>
        <v>1669410</v>
      </c>
      <c r="E76" s="229">
        <f t="shared" si="13"/>
        <v>4168800</v>
      </c>
      <c r="F76" s="229">
        <f t="shared" si="13"/>
        <v>857775</v>
      </c>
      <c r="G76" s="229">
        <f t="shared" si="13"/>
        <v>1219500</v>
      </c>
      <c r="H76" s="229">
        <f t="shared" si="13"/>
        <v>195100</v>
      </c>
      <c r="I76" s="229">
        <f t="shared" si="13"/>
        <v>0</v>
      </c>
      <c r="J76" s="229">
        <f t="shared" si="13"/>
        <v>251000</v>
      </c>
      <c r="K76" s="231">
        <f t="shared" si="11"/>
        <v>18491775</v>
      </c>
      <c r="L76" s="801"/>
    </row>
    <row r="77" spans="1:12" s="786" customFormat="1" ht="14" thickTop="1" thickBot="1">
      <c r="A77" s="772" t="s">
        <v>565</v>
      </c>
      <c r="B77" s="773">
        <v>3000</v>
      </c>
      <c r="C77" s="1407">
        <v>1712632</v>
      </c>
      <c r="D77" s="1407">
        <v>320735</v>
      </c>
      <c r="E77" s="1407">
        <v>517750</v>
      </c>
      <c r="F77" s="1407">
        <v>94000</v>
      </c>
      <c r="G77" s="1407">
        <v>1000</v>
      </c>
      <c r="H77" s="1407">
        <v>23000</v>
      </c>
      <c r="I77" s="1407">
        <v>0</v>
      </c>
      <c r="J77" s="1407">
        <v>0</v>
      </c>
      <c r="K77" s="198">
        <f t="shared" si="11"/>
        <v>2669117</v>
      </c>
    </row>
    <row r="78" spans="1:12" ht="13" thickTop="1">
      <c r="A78" s="769" t="s">
        <v>566</v>
      </c>
      <c r="B78" s="770">
        <v>4000</v>
      </c>
      <c r="C78" s="232"/>
      <c r="D78" s="233"/>
      <c r="E78" s="233"/>
      <c r="F78" s="233"/>
      <c r="G78" s="233"/>
      <c r="H78" s="233"/>
      <c r="I78" s="233"/>
      <c r="J78" s="233"/>
      <c r="K78" s="234"/>
    </row>
    <row r="79" spans="1:12" s="786" customFormat="1" ht="12">
      <c r="A79" s="771" t="s">
        <v>567</v>
      </c>
      <c r="B79" s="1410">
        <v>4100</v>
      </c>
      <c r="C79" s="235"/>
      <c r="D79" s="236"/>
      <c r="E79" s="236"/>
      <c r="F79" s="236"/>
      <c r="G79" s="236"/>
      <c r="H79" s="236"/>
      <c r="I79" s="236"/>
      <c r="J79" s="236"/>
      <c r="K79" s="1411"/>
    </row>
    <row r="80" spans="1:12" ht="12">
      <c r="A80" s="764" t="s">
        <v>568</v>
      </c>
      <c r="B80" s="765">
        <v>4110</v>
      </c>
      <c r="C80" s="237"/>
      <c r="D80" s="238"/>
      <c r="E80" s="1407">
        <v>55000</v>
      </c>
      <c r="F80" s="237"/>
      <c r="G80" s="238"/>
      <c r="H80" s="1407">
        <v>106000</v>
      </c>
      <c r="I80" s="237"/>
      <c r="J80" s="237"/>
      <c r="K80" s="207">
        <f t="shared" ref="K80:K85" si="14">SUM(C80:J80)</f>
        <v>161000</v>
      </c>
    </row>
    <row r="81" spans="1:12" ht="12">
      <c r="A81" s="766" t="s">
        <v>569</v>
      </c>
      <c r="B81" s="1137">
        <v>4120</v>
      </c>
      <c r="C81" s="239"/>
      <c r="D81" s="181"/>
      <c r="E81" s="1407">
        <v>0</v>
      </c>
      <c r="F81" s="181"/>
      <c r="G81" s="180"/>
      <c r="H81" s="1407">
        <v>2738000</v>
      </c>
      <c r="I81" s="181"/>
      <c r="J81" s="181"/>
      <c r="K81" s="1265">
        <f t="shared" si="14"/>
        <v>2738000</v>
      </c>
    </row>
    <row r="82" spans="1:12" ht="12">
      <c r="A82" s="758" t="s">
        <v>570</v>
      </c>
      <c r="B82" s="767">
        <v>4130</v>
      </c>
      <c r="C82" s="239"/>
      <c r="D82" s="181"/>
      <c r="E82" s="1407">
        <v>0</v>
      </c>
      <c r="F82" s="181"/>
      <c r="G82" s="180"/>
      <c r="H82" s="1407">
        <v>0</v>
      </c>
      <c r="I82" s="181"/>
      <c r="J82" s="181"/>
      <c r="K82" s="1265">
        <f t="shared" si="14"/>
        <v>0</v>
      </c>
    </row>
    <row r="83" spans="1:12" ht="12">
      <c r="A83" s="758" t="s">
        <v>571</v>
      </c>
      <c r="B83" s="767">
        <v>4140</v>
      </c>
      <c r="C83" s="239"/>
      <c r="D83" s="181"/>
      <c r="E83" s="1407">
        <v>0</v>
      </c>
      <c r="F83" s="181"/>
      <c r="G83" s="180"/>
      <c r="H83" s="1407">
        <v>0</v>
      </c>
      <c r="I83" s="181"/>
      <c r="J83" s="181"/>
      <c r="K83" s="1265">
        <f t="shared" si="14"/>
        <v>0</v>
      </c>
    </row>
    <row r="84" spans="1:12" ht="12">
      <c r="A84" s="758" t="s">
        <v>572</v>
      </c>
      <c r="B84" s="767">
        <v>4170</v>
      </c>
      <c r="C84" s="239"/>
      <c r="D84" s="181"/>
      <c r="E84" s="1407">
        <v>0</v>
      </c>
      <c r="F84" s="181"/>
      <c r="G84" s="180"/>
      <c r="H84" s="1407">
        <v>0</v>
      </c>
      <c r="I84" s="181"/>
      <c r="J84" s="181"/>
      <c r="K84" s="1265">
        <f t="shared" si="14"/>
        <v>0</v>
      </c>
    </row>
    <row r="85" spans="1:12" ht="12">
      <c r="A85" s="768" t="s">
        <v>573</v>
      </c>
      <c r="B85" s="767">
        <v>4190</v>
      </c>
      <c r="C85" s="239"/>
      <c r="D85" s="181"/>
      <c r="E85" s="1407">
        <v>5000</v>
      </c>
      <c r="F85" s="181"/>
      <c r="G85" s="180"/>
      <c r="H85" s="1407">
        <v>0</v>
      </c>
      <c r="I85" s="181"/>
      <c r="J85" s="181"/>
      <c r="K85" s="1265">
        <f t="shared" si="14"/>
        <v>5000</v>
      </c>
    </row>
    <row r="86" spans="1:12" ht="13" thickBot="1">
      <c r="A86" s="763" t="s">
        <v>574</v>
      </c>
      <c r="B86" s="749">
        <v>4100</v>
      </c>
      <c r="C86" s="239"/>
      <c r="D86" s="181"/>
      <c r="E86" s="240">
        <f>SUM(E80:E85)</f>
        <v>60000</v>
      </c>
      <c r="F86" s="181"/>
      <c r="G86" s="180"/>
      <c r="H86" s="187">
        <f>SUM(H80:H85)</f>
        <v>2844000</v>
      </c>
      <c r="I86" s="181"/>
      <c r="J86" s="181"/>
      <c r="K86" s="187">
        <f>SUM(K80:K85)</f>
        <v>2904000</v>
      </c>
      <c r="L86" s="801"/>
    </row>
    <row r="87" spans="1:12" ht="13" thickTop="1">
      <c r="A87" s="761" t="s">
        <v>575</v>
      </c>
      <c r="B87" s="762">
        <v>4210</v>
      </c>
      <c r="C87" s="239"/>
      <c r="D87" s="181"/>
      <c r="E87" s="181"/>
      <c r="F87" s="181"/>
      <c r="G87" s="180"/>
      <c r="H87" s="1407">
        <v>0</v>
      </c>
      <c r="I87" s="181"/>
      <c r="J87" s="181"/>
      <c r="K87" s="207">
        <f>SUM(C87:J87)</f>
        <v>0</v>
      </c>
    </row>
    <row r="88" spans="1:12" ht="12">
      <c r="A88" s="1412" t="s">
        <v>576</v>
      </c>
      <c r="B88" s="1413">
        <v>4220</v>
      </c>
      <c r="C88" s="239"/>
      <c r="D88" s="181"/>
      <c r="E88" s="181"/>
      <c r="F88" s="181"/>
      <c r="G88" s="180"/>
      <c r="H88" s="1407">
        <v>0</v>
      </c>
      <c r="I88" s="181"/>
      <c r="J88" s="181"/>
      <c r="K88" s="207">
        <f t="shared" ref="K88:K101" si="15">SUM(C88:J88)</f>
        <v>0</v>
      </c>
    </row>
    <row r="89" spans="1:12" ht="12">
      <c r="A89" s="1414" t="s">
        <v>577</v>
      </c>
      <c r="B89" s="1413">
        <v>4230</v>
      </c>
      <c r="C89" s="239"/>
      <c r="D89" s="181"/>
      <c r="E89" s="181"/>
      <c r="F89" s="181"/>
      <c r="G89" s="180"/>
      <c r="H89" s="1407">
        <v>0</v>
      </c>
      <c r="I89" s="181"/>
      <c r="J89" s="181"/>
      <c r="K89" s="207">
        <f t="shared" si="15"/>
        <v>0</v>
      </c>
    </row>
    <row r="90" spans="1:12" ht="12">
      <c r="A90" s="1412" t="s">
        <v>578</v>
      </c>
      <c r="B90" s="1413">
        <v>4240</v>
      </c>
      <c r="C90" s="239"/>
      <c r="D90" s="181"/>
      <c r="E90" s="181"/>
      <c r="F90" s="181"/>
      <c r="G90" s="180"/>
      <c r="H90" s="1407">
        <v>0</v>
      </c>
      <c r="I90" s="181"/>
      <c r="J90" s="181"/>
      <c r="K90" s="207">
        <f t="shared" si="15"/>
        <v>0</v>
      </c>
    </row>
    <row r="91" spans="1:12" ht="12">
      <c r="A91" s="1412" t="s">
        <v>579</v>
      </c>
      <c r="B91" s="1413">
        <v>4270</v>
      </c>
      <c r="C91" s="239"/>
      <c r="D91" s="181"/>
      <c r="E91" s="181"/>
      <c r="F91" s="181"/>
      <c r="G91" s="180"/>
      <c r="H91" s="1407">
        <v>0</v>
      </c>
      <c r="I91" s="181"/>
      <c r="J91" s="181"/>
      <c r="K91" s="207">
        <f t="shared" si="15"/>
        <v>0</v>
      </c>
    </row>
    <row r="92" spans="1:12" ht="12">
      <c r="A92" s="1412" t="s">
        <v>580</v>
      </c>
      <c r="B92" s="1413">
        <v>4280</v>
      </c>
      <c r="C92" s="239"/>
      <c r="D92" s="181"/>
      <c r="E92" s="181"/>
      <c r="F92" s="181"/>
      <c r="G92" s="180"/>
      <c r="H92" s="1407">
        <v>0</v>
      </c>
      <c r="I92" s="181"/>
      <c r="J92" s="181"/>
      <c r="K92" s="207">
        <f t="shared" si="15"/>
        <v>0</v>
      </c>
    </row>
    <row r="93" spans="1:12" ht="12">
      <c r="A93" s="1414" t="s">
        <v>581</v>
      </c>
      <c r="B93" s="1415">
        <v>4290</v>
      </c>
      <c r="C93" s="239"/>
      <c r="D93" s="181"/>
      <c r="E93" s="181"/>
      <c r="F93" s="181"/>
      <c r="G93" s="180"/>
      <c r="H93" s="1407">
        <v>0</v>
      </c>
      <c r="I93" s="181"/>
      <c r="J93" s="181"/>
      <c r="K93" s="207">
        <f t="shared" si="15"/>
        <v>0</v>
      </c>
    </row>
    <row r="94" spans="1:12" ht="13" thickBot="1">
      <c r="A94" s="748" t="s">
        <v>582</v>
      </c>
      <c r="B94" s="749">
        <v>4200</v>
      </c>
      <c r="C94" s="239"/>
      <c r="D94" s="181"/>
      <c r="E94" s="181"/>
      <c r="F94" s="181"/>
      <c r="G94" s="180"/>
      <c r="H94" s="241">
        <f>SUM(H87:H93)</f>
        <v>0</v>
      </c>
      <c r="I94" s="181"/>
      <c r="J94" s="181"/>
      <c r="K94" s="241">
        <f>SUM(K87:K93)</f>
        <v>0</v>
      </c>
      <c r="L94" s="801"/>
    </row>
    <row r="95" spans="1:12" ht="13" thickTop="1">
      <c r="A95" s="759" t="s">
        <v>583</v>
      </c>
      <c r="B95" s="760">
        <v>4310</v>
      </c>
      <c r="C95" s="239"/>
      <c r="D95" s="181"/>
      <c r="E95" s="181"/>
      <c r="F95" s="181"/>
      <c r="G95" s="180"/>
      <c r="H95" s="1407">
        <v>0</v>
      </c>
      <c r="I95" s="181"/>
      <c r="J95" s="181"/>
      <c r="K95" s="207">
        <f t="shared" si="15"/>
        <v>0</v>
      </c>
    </row>
    <row r="96" spans="1:12" ht="12">
      <c r="A96" s="758" t="s">
        <v>584</v>
      </c>
      <c r="B96" s="1282">
        <v>4320</v>
      </c>
      <c r="C96" s="239"/>
      <c r="D96" s="181"/>
      <c r="E96" s="181"/>
      <c r="F96" s="181"/>
      <c r="G96" s="180"/>
      <c r="H96" s="1407">
        <v>0</v>
      </c>
      <c r="I96" s="181"/>
      <c r="J96" s="181"/>
      <c r="K96" s="207">
        <f t="shared" si="15"/>
        <v>0</v>
      </c>
    </row>
    <row r="97" spans="1:12" ht="12">
      <c r="A97" s="758" t="s">
        <v>585</v>
      </c>
      <c r="B97" s="1282">
        <v>4330</v>
      </c>
      <c r="C97" s="239"/>
      <c r="D97" s="181"/>
      <c r="E97" s="181"/>
      <c r="F97" s="181"/>
      <c r="G97" s="180"/>
      <c r="H97" s="1407">
        <v>0</v>
      </c>
      <c r="I97" s="181"/>
      <c r="J97" s="181"/>
      <c r="K97" s="207">
        <f t="shared" si="15"/>
        <v>0</v>
      </c>
    </row>
    <row r="98" spans="1:12" ht="12">
      <c r="A98" s="758" t="s">
        <v>586</v>
      </c>
      <c r="B98" s="1282">
        <v>4340</v>
      </c>
      <c r="C98" s="239"/>
      <c r="D98" s="181"/>
      <c r="E98" s="181"/>
      <c r="F98" s="181"/>
      <c r="G98" s="180"/>
      <c r="H98" s="1407">
        <v>0</v>
      </c>
      <c r="I98" s="181"/>
      <c r="J98" s="181"/>
      <c r="K98" s="207">
        <f t="shared" si="15"/>
        <v>0</v>
      </c>
    </row>
    <row r="99" spans="1:12" ht="12">
      <c r="A99" s="758" t="s">
        <v>587</v>
      </c>
      <c r="B99" s="1282">
        <v>4370</v>
      </c>
      <c r="C99" s="239"/>
      <c r="D99" s="181"/>
      <c r="E99" s="181"/>
      <c r="F99" s="181"/>
      <c r="G99" s="180"/>
      <c r="H99" s="1407">
        <v>0</v>
      </c>
      <c r="I99" s="181"/>
      <c r="J99" s="181"/>
      <c r="K99" s="207">
        <f t="shared" si="15"/>
        <v>0</v>
      </c>
    </row>
    <row r="100" spans="1:12" ht="12">
      <c r="A100" s="758" t="s">
        <v>588</v>
      </c>
      <c r="B100" s="1282">
        <v>4380</v>
      </c>
      <c r="C100" s="239"/>
      <c r="D100" s="181"/>
      <c r="E100" s="181"/>
      <c r="F100" s="181"/>
      <c r="G100" s="180"/>
      <c r="H100" s="1407">
        <v>0</v>
      </c>
      <c r="I100" s="181"/>
      <c r="J100" s="181"/>
      <c r="K100" s="207">
        <f t="shared" si="15"/>
        <v>0</v>
      </c>
    </row>
    <row r="101" spans="1:12" ht="12">
      <c r="A101" s="758" t="s">
        <v>589</v>
      </c>
      <c r="B101" s="1282">
        <v>4390</v>
      </c>
      <c r="C101" s="239"/>
      <c r="D101" s="181"/>
      <c r="E101" s="1407">
        <v>0</v>
      </c>
      <c r="F101" s="181"/>
      <c r="G101" s="180"/>
      <c r="H101" s="1407">
        <v>0</v>
      </c>
      <c r="I101" s="181"/>
      <c r="J101" s="181"/>
      <c r="K101" s="207">
        <f t="shared" si="15"/>
        <v>0</v>
      </c>
    </row>
    <row r="102" spans="1:12" ht="13" thickBot="1">
      <c r="A102" s="756" t="s">
        <v>590</v>
      </c>
      <c r="B102" s="757">
        <v>4300</v>
      </c>
      <c r="C102" s="239"/>
      <c r="D102" s="181"/>
      <c r="E102" s="187">
        <f>SUM(E95:E101)</f>
        <v>0</v>
      </c>
      <c r="F102" s="181"/>
      <c r="G102" s="180"/>
      <c r="H102" s="187">
        <f>SUM(H95:H101)</f>
        <v>0</v>
      </c>
      <c r="I102" s="181"/>
      <c r="J102" s="181"/>
      <c r="K102" s="187">
        <f>SUM(K95:K101)</f>
        <v>0</v>
      </c>
      <c r="L102" s="801"/>
    </row>
    <row r="103" spans="1:12" ht="13" thickTop="1">
      <c r="A103" s="754" t="s">
        <v>591</v>
      </c>
      <c r="B103" s="755">
        <v>4400</v>
      </c>
      <c r="C103" s="239"/>
      <c r="D103" s="181"/>
      <c r="E103" s="242">
        <v>0</v>
      </c>
      <c r="F103" s="181"/>
      <c r="G103" s="180"/>
      <c r="H103" s="242">
        <v>0</v>
      </c>
      <c r="I103" s="181"/>
      <c r="J103" s="181"/>
      <c r="K103" s="243">
        <f>SUM(C103:J103)</f>
        <v>0</v>
      </c>
    </row>
    <row r="104" spans="1:12" ht="13" thickBot="1">
      <c r="A104" s="748" t="s">
        <v>592</v>
      </c>
      <c r="B104" s="749">
        <v>4000</v>
      </c>
      <c r="C104" s="239"/>
      <c r="D104" s="181"/>
      <c r="E104" s="187">
        <f>SUM(E86,E94,E102,E103)</f>
        <v>60000</v>
      </c>
      <c r="F104" s="181"/>
      <c r="G104" s="180"/>
      <c r="H104" s="187">
        <f>SUM(H86,H94,H102,H103)</f>
        <v>2844000</v>
      </c>
      <c r="I104" s="181"/>
      <c r="J104" s="181"/>
      <c r="K104" s="187">
        <f>SUM(K86,K94,K102,K103)</f>
        <v>2904000</v>
      </c>
      <c r="L104" s="801"/>
    </row>
    <row r="105" spans="1:12" s="786" customFormat="1" ht="13" thickTop="1">
      <c r="A105" s="989" t="s">
        <v>593</v>
      </c>
      <c r="B105" s="990">
        <v>5000</v>
      </c>
      <c r="C105" s="244"/>
      <c r="D105" s="245"/>
      <c r="E105" s="246"/>
      <c r="F105" s="245"/>
      <c r="G105" s="245"/>
      <c r="H105" s="246"/>
      <c r="I105" s="245"/>
      <c r="J105" s="245"/>
      <c r="K105" s="247"/>
    </row>
    <row r="106" spans="1:12" ht="12">
      <c r="A106" s="991" t="s">
        <v>594</v>
      </c>
      <c r="B106" s="1416">
        <v>5100</v>
      </c>
      <c r="C106" s="235"/>
      <c r="D106" s="236"/>
      <c r="E106" s="236"/>
      <c r="F106" s="236"/>
      <c r="G106" s="236"/>
      <c r="H106" s="236"/>
      <c r="I106" s="236"/>
      <c r="J106" s="236"/>
      <c r="K106" s="1411"/>
    </row>
    <row r="107" spans="1:12" ht="12">
      <c r="A107" s="758" t="s">
        <v>595</v>
      </c>
      <c r="B107" s="767">
        <v>5110</v>
      </c>
      <c r="C107" s="181"/>
      <c r="D107" s="181"/>
      <c r="E107" s="180"/>
      <c r="F107" s="181"/>
      <c r="G107" s="181"/>
      <c r="H107" s="1407">
        <v>0</v>
      </c>
      <c r="I107" s="181"/>
      <c r="J107" s="181"/>
      <c r="K107" s="1265">
        <f>SUM(C107:J107)</f>
        <v>0</v>
      </c>
    </row>
    <row r="108" spans="1:12" ht="12">
      <c r="A108" s="758" t="s">
        <v>596</v>
      </c>
      <c r="B108" s="767">
        <v>5120</v>
      </c>
      <c r="C108" s="181"/>
      <c r="D108" s="181"/>
      <c r="E108" s="180"/>
      <c r="F108" s="181"/>
      <c r="G108" s="181"/>
      <c r="H108" s="1407">
        <v>0</v>
      </c>
      <c r="I108" s="181"/>
      <c r="J108" s="181"/>
      <c r="K108" s="1265">
        <f>SUM(C108:J108)</f>
        <v>0</v>
      </c>
    </row>
    <row r="109" spans="1:12" ht="12">
      <c r="A109" s="758" t="s">
        <v>597</v>
      </c>
      <c r="B109" s="767">
        <v>5130</v>
      </c>
      <c r="C109" s="181"/>
      <c r="D109" s="181"/>
      <c r="E109" s="180"/>
      <c r="F109" s="181"/>
      <c r="G109" s="181"/>
      <c r="H109" s="1407">
        <v>0</v>
      </c>
      <c r="I109" s="181"/>
      <c r="J109" s="181"/>
      <c r="K109" s="1265">
        <f>SUM(C109:J109)</f>
        <v>0</v>
      </c>
    </row>
    <row r="110" spans="1:12" ht="12">
      <c r="A110" s="988" t="s">
        <v>598</v>
      </c>
      <c r="B110" s="767">
        <v>5140</v>
      </c>
      <c r="C110" s="181"/>
      <c r="D110" s="181"/>
      <c r="E110" s="180"/>
      <c r="F110" s="181"/>
      <c r="G110" s="181"/>
      <c r="H110" s="1407">
        <v>0</v>
      </c>
      <c r="I110" s="181"/>
      <c r="J110" s="181"/>
      <c r="K110" s="1265">
        <f>SUM(C110:J110)</f>
        <v>0</v>
      </c>
    </row>
    <row r="111" spans="1:12" ht="12">
      <c r="A111" s="758" t="s">
        <v>599</v>
      </c>
      <c r="B111" s="767">
        <v>5150</v>
      </c>
      <c r="C111" s="181"/>
      <c r="D111" s="181"/>
      <c r="E111" s="180"/>
      <c r="F111" s="181"/>
      <c r="G111" s="181"/>
      <c r="H111" s="1407">
        <v>0</v>
      </c>
      <c r="I111" s="181"/>
      <c r="J111" s="181"/>
      <c r="K111" s="1265">
        <f>SUM(C111:J111)</f>
        <v>0</v>
      </c>
    </row>
    <row r="112" spans="1:12" ht="13" thickBot="1">
      <c r="A112" s="972" t="s">
        <v>600</v>
      </c>
      <c r="B112" s="973">
        <v>5100</v>
      </c>
      <c r="C112" s="181"/>
      <c r="D112" s="181"/>
      <c r="E112" s="180"/>
      <c r="F112" s="181"/>
      <c r="G112" s="181"/>
      <c r="H112" s="187">
        <f>SUM(H107:H111)</f>
        <v>0</v>
      </c>
      <c r="I112" s="181"/>
      <c r="J112" s="181"/>
      <c r="K112" s="197">
        <f>SUM(K107:K111)</f>
        <v>0</v>
      </c>
      <c r="L112" s="801"/>
    </row>
    <row r="113" spans="1:12" s="786" customFormat="1" ht="13" thickTop="1">
      <c r="A113" s="986" t="s">
        <v>601</v>
      </c>
      <c r="B113" s="987">
        <v>5200</v>
      </c>
      <c r="C113" s="181"/>
      <c r="D113" s="181"/>
      <c r="E113" s="180"/>
      <c r="F113" s="181"/>
      <c r="G113" s="181"/>
      <c r="H113" s="1407">
        <v>0</v>
      </c>
      <c r="I113" s="181"/>
      <c r="J113" s="181"/>
      <c r="K113" s="1265">
        <f>H113</f>
        <v>0</v>
      </c>
    </row>
    <row r="114" spans="1:12" ht="13" thickBot="1">
      <c r="A114" s="972" t="s">
        <v>602</v>
      </c>
      <c r="B114" s="973">
        <v>5000</v>
      </c>
      <c r="C114" s="181"/>
      <c r="D114" s="181"/>
      <c r="E114" s="180"/>
      <c r="F114" s="181"/>
      <c r="G114" s="181"/>
      <c r="H114" s="187">
        <f>SUM(H112:H113)</f>
        <v>0</v>
      </c>
      <c r="I114" s="181"/>
      <c r="J114" s="181"/>
      <c r="K114" s="197">
        <f>SUM(K112:K113)</f>
        <v>0</v>
      </c>
      <c r="L114" s="801"/>
    </row>
    <row r="115" spans="1:12" s="786" customFormat="1" ht="13" thickTop="1">
      <c r="A115" s="984" t="s">
        <v>603</v>
      </c>
      <c r="B115" s="985">
        <v>6000</v>
      </c>
      <c r="C115" s="184"/>
      <c r="D115" s="184"/>
      <c r="E115" s="184"/>
      <c r="F115" s="184"/>
      <c r="G115" s="184"/>
      <c r="H115" s="1407">
        <v>0</v>
      </c>
      <c r="I115" s="184"/>
      <c r="J115" s="184"/>
      <c r="K115" s="1265">
        <f>SUM(C115:J115)</f>
        <v>0</v>
      </c>
    </row>
    <row r="116" spans="1:12" ht="17" thickBot="1">
      <c r="A116" s="756" t="s">
        <v>604</v>
      </c>
      <c r="B116" s="1138"/>
      <c r="C116" s="241">
        <f>SUM(C34,C76,C77,C104,C114,C115,)</f>
        <v>48459210</v>
      </c>
      <c r="D116" s="241">
        <f t="shared" ref="D116:K116" si="16">SUM(D34,D76,D77,D104,D114,D115,)</f>
        <v>8204003</v>
      </c>
      <c r="E116" s="241">
        <f t="shared" si="16"/>
        <v>5775150</v>
      </c>
      <c r="F116" s="241">
        <f t="shared" si="16"/>
        <v>2118975</v>
      </c>
      <c r="G116" s="241">
        <f t="shared" si="16"/>
        <v>1268000</v>
      </c>
      <c r="H116" s="241">
        <f t="shared" si="16"/>
        <v>3079800</v>
      </c>
      <c r="I116" s="241">
        <f t="shared" si="16"/>
        <v>40000</v>
      </c>
      <c r="J116" s="241">
        <f t="shared" si="16"/>
        <v>251000</v>
      </c>
      <c r="K116" s="241">
        <f t="shared" si="16"/>
        <v>69196138</v>
      </c>
      <c r="L116" s="801"/>
    </row>
    <row r="117" spans="1:12" ht="18" thickTop="1" thickBot="1">
      <c r="A117" s="756" t="s">
        <v>605</v>
      </c>
      <c r="B117" s="1139"/>
      <c r="C117" s="241">
        <f>SUM(C35,C76,C77,C104,C114,C115,)</f>
        <v>48459210</v>
      </c>
      <c r="D117" s="241">
        <f>SUM(D35,D76,D77,D104,D114,D115,)</f>
        <v>8204003</v>
      </c>
      <c r="E117" s="241">
        <f t="shared" ref="E117:K117" si="17">SUM(E35,E76,E77,E104,E114,E115,)</f>
        <v>5775150</v>
      </c>
      <c r="F117" s="241">
        <f t="shared" si="17"/>
        <v>2118975</v>
      </c>
      <c r="G117" s="241">
        <f t="shared" si="17"/>
        <v>1268000</v>
      </c>
      <c r="H117" s="241">
        <f t="shared" si="17"/>
        <v>3079800</v>
      </c>
      <c r="I117" s="241">
        <f t="shared" si="17"/>
        <v>40000</v>
      </c>
      <c r="J117" s="241">
        <f t="shared" si="17"/>
        <v>251000</v>
      </c>
      <c r="K117" s="241">
        <f t="shared" si="17"/>
        <v>69196138</v>
      </c>
      <c r="L117" s="801"/>
    </row>
    <row r="118" spans="1:12" ht="26" thickTop="1" thickBot="1">
      <c r="A118" s="978" t="s">
        <v>606</v>
      </c>
      <c r="B118" s="1140"/>
      <c r="C118" s="469"/>
      <c r="D118" s="469"/>
      <c r="E118" s="469"/>
      <c r="F118" s="469"/>
      <c r="G118" s="469"/>
      <c r="H118" s="469"/>
      <c r="I118" s="469"/>
      <c r="J118" s="469"/>
      <c r="K118" s="241">
        <f>'EstRev 6-10'!C240-'EstExp 11-19'!K116</f>
        <v>8866077</v>
      </c>
    </row>
    <row r="119" spans="1:12" ht="26" thickTop="1" thickBot="1">
      <c r="A119" s="979" t="s">
        <v>607</v>
      </c>
      <c r="B119" s="1141"/>
      <c r="C119" s="1119"/>
      <c r="D119" s="296"/>
      <c r="E119" s="296"/>
      <c r="F119" s="296"/>
      <c r="G119" s="296"/>
      <c r="H119" s="296"/>
      <c r="I119" s="296"/>
      <c r="J119" s="1120"/>
      <c r="K119" s="241">
        <f>'EstRev 6-10'!C241-'EstExp 11-19'!K117</f>
        <v>8866077</v>
      </c>
    </row>
    <row r="120" spans="1:12" ht="15" thickTop="1">
      <c r="A120" s="980"/>
      <c r="B120" s="408"/>
      <c r="C120" s="248"/>
      <c r="D120" s="248"/>
      <c r="E120" s="248"/>
      <c r="F120" s="248"/>
      <c r="G120" s="248"/>
      <c r="H120" s="248"/>
      <c r="I120" s="248"/>
      <c r="J120" s="248"/>
      <c r="K120" s="248"/>
    </row>
    <row r="121" spans="1:12" s="786" customFormat="1" ht="12">
      <c r="A121" s="981" t="s">
        <v>608</v>
      </c>
      <c r="B121" s="1133"/>
      <c r="C121" s="152"/>
      <c r="D121" s="152"/>
      <c r="E121" s="152"/>
      <c r="F121" s="152"/>
      <c r="G121" s="152"/>
      <c r="H121" s="152"/>
      <c r="I121" s="152"/>
      <c r="J121" s="152"/>
      <c r="K121" s="1263"/>
    </row>
    <row r="122" spans="1:12" s="786" customFormat="1" ht="12">
      <c r="A122" s="982" t="s">
        <v>609</v>
      </c>
      <c r="B122" s="983" t="s">
        <v>350</v>
      </c>
      <c r="C122" s="249"/>
      <c r="D122" s="250"/>
      <c r="E122" s="250"/>
      <c r="F122" s="250"/>
      <c r="G122" s="250"/>
      <c r="H122" s="250"/>
      <c r="I122" s="250"/>
      <c r="J122" s="250"/>
      <c r="K122" s="1417"/>
    </row>
    <row r="123" spans="1:12" s="786" customFormat="1" ht="12">
      <c r="A123" s="968" t="s">
        <v>523</v>
      </c>
      <c r="B123" s="977">
        <v>2100</v>
      </c>
      <c r="C123" s="235"/>
      <c r="D123" s="236"/>
      <c r="E123" s="236"/>
      <c r="F123" s="236"/>
      <c r="G123" s="236"/>
      <c r="H123" s="236"/>
      <c r="I123" s="236"/>
      <c r="J123" s="236"/>
      <c r="K123" s="1411"/>
    </row>
    <row r="124" spans="1:12" ht="12">
      <c r="A124" s="962" t="s">
        <v>610</v>
      </c>
      <c r="B124" s="963">
        <v>2190</v>
      </c>
      <c r="C124" s="262">
        <v>0</v>
      </c>
      <c r="D124" s="262">
        <v>0</v>
      </c>
      <c r="E124" s="262">
        <v>0</v>
      </c>
      <c r="F124" s="262">
        <v>0</v>
      </c>
      <c r="G124" s="262">
        <v>0</v>
      </c>
      <c r="H124" s="262">
        <v>0</v>
      </c>
      <c r="I124" s="262">
        <v>0</v>
      </c>
      <c r="J124" s="262">
        <v>0</v>
      </c>
      <c r="K124" s="1265">
        <f>SUM(C124:J124)</f>
        <v>0</v>
      </c>
    </row>
    <row r="125" spans="1:12" s="786" customFormat="1" ht="12">
      <c r="A125" s="1418" t="s">
        <v>547</v>
      </c>
      <c r="B125" s="977">
        <v>2500</v>
      </c>
      <c r="C125" s="235"/>
      <c r="D125" s="236"/>
      <c r="E125" s="236"/>
      <c r="F125" s="236"/>
      <c r="G125" s="236"/>
      <c r="H125" s="236"/>
      <c r="I125" s="236"/>
      <c r="J125" s="236"/>
      <c r="K125" s="1411"/>
    </row>
    <row r="126" spans="1:12" ht="12">
      <c r="A126" s="962" t="s">
        <v>548</v>
      </c>
      <c r="B126" s="963">
        <v>2510</v>
      </c>
      <c r="C126" s="262">
        <v>0</v>
      </c>
      <c r="D126" s="262">
        <v>0</v>
      </c>
      <c r="E126" s="262">
        <v>0</v>
      </c>
      <c r="F126" s="262">
        <v>0</v>
      </c>
      <c r="G126" s="262">
        <v>0</v>
      </c>
      <c r="H126" s="262">
        <v>0</v>
      </c>
      <c r="I126" s="262">
        <v>0</v>
      </c>
      <c r="J126" s="262">
        <v>0</v>
      </c>
      <c r="K126" s="1265">
        <f>SUM(C126:J126)</f>
        <v>0</v>
      </c>
    </row>
    <row r="127" spans="1:12" ht="12">
      <c r="A127" s="962" t="s">
        <v>611</v>
      </c>
      <c r="B127" s="963">
        <v>2530</v>
      </c>
      <c r="C127" s="262">
        <v>0</v>
      </c>
      <c r="D127" s="262">
        <v>0</v>
      </c>
      <c r="E127" s="262">
        <v>0</v>
      </c>
      <c r="F127" s="262">
        <v>0</v>
      </c>
      <c r="G127" s="262">
        <v>0</v>
      </c>
      <c r="H127" s="262">
        <v>0</v>
      </c>
      <c r="I127" s="262">
        <v>0</v>
      </c>
      <c r="J127" s="262">
        <v>0</v>
      </c>
      <c r="K127" s="1265">
        <f>SUM(C127:J127)</f>
        <v>0</v>
      </c>
    </row>
    <row r="128" spans="1:12" ht="12">
      <c r="A128" s="962" t="s">
        <v>550</v>
      </c>
      <c r="B128" s="963">
        <v>2540</v>
      </c>
      <c r="C128" s="262">
        <v>2090494</v>
      </c>
      <c r="D128" s="262">
        <v>427100</v>
      </c>
      <c r="E128" s="262">
        <v>1581000</v>
      </c>
      <c r="F128" s="262">
        <v>929000</v>
      </c>
      <c r="G128" s="262">
        <v>170000</v>
      </c>
      <c r="H128" s="262">
        <v>4000</v>
      </c>
      <c r="I128" s="262">
        <v>0</v>
      </c>
      <c r="J128" s="262">
        <v>0</v>
      </c>
      <c r="K128" s="1265">
        <f>SUM(C128:J128)</f>
        <v>5201594</v>
      </c>
    </row>
    <row r="129" spans="1:11" ht="12">
      <c r="A129" s="962" t="s">
        <v>551</v>
      </c>
      <c r="B129" s="963">
        <v>2550</v>
      </c>
      <c r="C129" s="262">
        <v>0</v>
      </c>
      <c r="D129" s="262">
        <v>0</v>
      </c>
      <c r="E129" s="262">
        <v>0</v>
      </c>
      <c r="F129" s="262">
        <v>0</v>
      </c>
      <c r="G129" s="262">
        <v>0</v>
      </c>
      <c r="H129" s="262">
        <v>0</v>
      </c>
      <c r="I129" s="262">
        <v>0</v>
      </c>
      <c r="J129" s="262">
        <v>0</v>
      </c>
      <c r="K129" s="1265">
        <f>SUM(C129:J129)</f>
        <v>0</v>
      </c>
    </row>
    <row r="130" spans="1:11" ht="12">
      <c r="A130" s="1419" t="s">
        <v>552</v>
      </c>
      <c r="B130" s="963">
        <v>2560</v>
      </c>
      <c r="C130" s="1420"/>
      <c r="D130" s="1420"/>
      <c r="E130" s="1420"/>
      <c r="F130" s="1420"/>
      <c r="G130" s="1421">
        <v>0</v>
      </c>
      <c r="H130" s="1420"/>
      <c r="I130" s="1421">
        <v>0</v>
      </c>
      <c r="J130" s="1420"/>
      <c r="K130" s="1265">
        <f>SUM(C130:J130)</f>
        <v>0</v>
      </c>
    </row>
    <row r="131" spans="1:11" ht="13" thickBot="1">
      <c r="A131" s="976" t="s">
        <v>554</v>
      </c>
      <c r="B131" s="1142">
        <v>2500</v>
      </c>
      <c r="C131" s="253">
        <f>SUM(C126:C129)</f>
        <v>2090494</v>
      </c>
      <c r="D131" s="253">
        <f>SUM(D126:D129)</f>
        <v>427100</v>
      </c>
      <c r="E131" s="253">
        <f t="shared" ref="E131:K131" si="18">SUM(E126:E130)</f>
        <v>1581000</v>
      </c>
      <c r="F131" s="253">
        <f t="shared" si="18"/>
        <v>929000</v>
      </c>
      <c r="G131" s="253">
        <f>SUM(G126:G130)</f>
        <v>170000</v>
      </c>
      <c r="H131" s="253">
        <f>SUM(H126:H130)</f>
        <v>4000</v>
      </c>
      <c r="I131" s="253">
        <f t="shared" si="18"/>
        <v>0</v>
      </c>
      <c r="J131" s="253">
        <f t="shared" si="18"/>
        <v>0</v>
      </c>
      <c r="K131" s="253">
        <f t="shared" si="18"/>
        <v>5201594</v>
      </c>
    </row>
    <row r="132" spans="1:11" s="786" customFormat="1" ht="13" thickTop="1">
      <c r="A132" s="974" t="s">
        <v>612</v>
      </c>
      <c r="B132" s="975">
        <v>2900</v>
      </c>
      <c r="C132" s="262">
        <v>0</v>
      </c>
      <c r="D132" s="262">
        <v>0</v>
      </c>
      <c r="E132" s="262">
        <v>0</v>
      </c>
      <c r="F132" s="262">
        <v>0</v>
      </c>
      <c r="G132" s="262">
        <v>0</v>
      </c>
      <c r="H132" s="262">
        <v>0</v>
      </c>
      <c r="I132" s="262">
        <v>0</v>
      </c>
      <c r="J132" s="262">
        <v>0</v>
      </c>
      <c r="K132" s="230">
        <f>SUM(C132:J132)</f>
        <v>0</v>
      </c>
    </row>
    <row r="133" spans="1:11" ht="13" thickBot="1">
      <c r="A133" s="972" t="s">
        <v>564</v>
      </c>
      <c r="B133" s="973">
        <v>2000</v>
      </c>
      <c r="C133" s="254">
        <f>SUM(C124,C131,C132)</f>
        <v>2090494</v>
      </c>
      <c r="D133" s="254">
        <f t="shared" ref="D133:K133" si="19">SUM(D124,D131,D132)</f>
        <v>427100</v>
      </c>
      <c r="E133" s="254">
        <f t="shared" si="19"/>
        <v>1581000</v>
      </c>
      <c r="F133" s="254">
        <f t="shared" si="19"/>
        <v>929000</v>
      </c>
      <c r="G133" s="254">
        <f>SUM(G124,G131,G132)</f>
        <v>170000</v>
      </c>
      <c r="H133" s="254">
        <f>SUM(H124,H131,H132)</f>
        <v>4000</v>
      </c>
      <c r="I133" s="254">
        <f t="shared" si="19"/>
        <v>0</v>
      </c>
      <c r="J133" s="254">
        <f t="shared" si="19"/>
        <v>0</v>
      </c>
      <c r="K133" s="254">
        <f t="shared" si="19"/>
        <v>5201594</v>
      </c>
    </row>
    <row r="134" spans="1:11" s="786" customFormat="1" ht="14" thickTop="1" thickBot="1">
      <c r="A134" s="970" t="s">
        <v>613</v>
      </c>
      <c r="B134" s="971">
        <v>3000</v>
      </c>
      <c r="C134" s="255">
        <v>0</v>
      </c>
      <c r="D134" s="255">
        <v>0</v>
      </c>
      <c r="E134" s="255">
        <v>0</v>
      </c>
      <c r="F134" s="255">
        <v>0</v>
      </c>
      <c r="G134" s="255">
        <v>0</v>
      </c>
      <c r="H134" s="256">
        <v>0</v>
      </c>
      <c r="I134" s="257">
        <v>0</v>
      </c>
      <c r="J134" s="257">
        <v>0</v>
      </c>
      <c r="K134" s="1265">
        <f>SUM(C134:J134)</f>
        <v>0</v>
      </c>
    </row>
    <row r="135" spans="1:11" s="786" customFormat="1" ht="13" thickTop="1">
      <c r="A135" s="966" t="s">
        <v>614</v>
      </c>
      <c r="B135" s="967">
        <v>4000</v>
      </c>
      <c r="C135" s="258"/>
      <c r="D135" s="259"/>
      <c r="E135" s="259"/>
      <c r="F135" s="259"/>
      <c r="G135" s="259"/>
      <c r="H135" s="259"/>
      <c r="I135" s="259"/>
      <c r="J135" s="259"/>
      <c r="K135" s="260"/>
    </row>
    <row r="136" spans="1:11" ht="12">
      <c r="A136" s="968" t="s">
        <v>567</v>
      </c>
      <c r="B136" s="969">
        <v>4100</v>
      </c>
      <c r="C136" s="235"/>
      <c r="D136" s="236"/>
      <c r="E136" s="236"/>
      <c r="F136" s="236"/>
      <c r="G136" s="236"/>
      <c r="H136" s="236"/>
      <c r="I136" s="236"/>
      <c r="J136" s="236"/>
      <c r="K136" s="1411"/>
    </row>
    <row r="137" spans="1:11" ht="12">
      <c r="A137" s="962" t="s">
        <v>568</v>
      </c>
      <c r="B137" s="963">
        <v>4110</v>
      </c>
      <c r="C137" s="251"/>
      <c r="D137" s="252"/>
      <c r="E137" s="262">
        <v>0</v>
      </c>
      <c r="F137" s="251"/>
      <c r="G137" s="251"/>
      <c r="H137" s="262">
        <v>0</v>
      </c>
      <c r="I137" s="251"/>
      <c r="J137" s="252"/>
      <c r="K137" s="263">
        <f>SUM(E137,H137)</f>
        <v>0</v>
      </c>
    </row>
    <row r="138" spans="1:11" ht="12">
      <c r="A138" s="954" t="s">
        <v>569</v>
      </c>
      <c r="B138" s="964">
        <v>4120</v>
      </c>
      <c r="C138" s="264"/>
      <c r="D138" s="265"/>
      <c r="E138" s="1422">
        <v>0</v>
      </c>
      <c r="F138" s="264"/>
      <c r="G138" s="264"/>
      <c r="H138" s="1422">
        <v>0</v>
      </c>
      <c r="I138" s="264"/>
      <c r="J138" s="265"/>
      <c r="K138" s="1265">
        <f>SUM(C138:J138)</f>
        <v>0</v>
      </c>
    </row>
    <row r="139" spans="1:11" ht="12">
      <c r="A139" s="954" t="s">
        <v>615</v>
      </c>
      <c r="B139" s="955">
        <v>4140</v>
      </c>
      <c r="C139" s="264"/>
      <c r="D139" s="265"/>
      <c r="E139" s="1422">
        <v>0</v>
      </c>
      <c r="F139" s="264"/>
      <c r="G139" s="264"/>
      <c r="H139" s="1422">
        <v>0</v>
      </c>
      <c r="I139" s="264"/>
      <c r="J139" s="265"/>
      <c r="K139" s="1265">
        <f>SUM(C139:J139)</f>
        <v>0</v>
      </c>
    </row>
    <row r="140" spans="1:11" ht="12">
      <c r="A140" s="965" t="s">
        <v>616</v>
      </c>
      <c r="B140" s="955">
        <v>4190</v>
      </c>
      <c r="C140" s="264"/>
      <c r="D140" s="265"/>
      <c r="E140" s="1422">
        <v>0</v>
      </c>
      <c r="F140" s="264"/>
      <c r="G140" s="264"/>
      <c r="H140" s="1422">
        <v>0</v>
      </c>
      <c r="I140" s="264"/>
      <c r="J140" s="265"/>
      <c r="K140" s="1265">
        <f>SUM(C140:J140)</f>
        <v>0</v>
      </c>
    </row>
    <row r="141" spans="1:11" ht="13" thickBot="1">
      <c r="A141" s="953" t="s">
        <v>574</v>
      </c>
      <c r="B141" s="1143">
        <v>4100</v>
      </c>
      <c r="C141" s="264"/>
      <c r="D141" s="265"/>
      <c r="E141" s="266">
        <f>SUM(E137:E140)</f>
        <v>0</v>
      </c>
      <c r="F141" s="264"/>
      <c r="G141" s="264"/>
      <c r="H141" s="266">
        <f>SUM(H137:H140)</f>
        <v>0</v>
      </c>
      <c r="I141" s="264"/>
      <c r="J141" s="265"/>
      <c r="K141" s="266">
        <f>SUM(K137:K140)</f>
        <v>0</v>
      </c>
    </row>
    <row r="142" spans="1:11" ht="18" thickTop="1" thickBot="1">
      <c r="A142" s="960" t="s">
        <v>617</v>
      </c>
      <c r="B142" s="961">
        <v>4400</v>
      </c>
      <c r="C142" s="264"/>
      <c r="D142" s="265"/>
      <c r="E142" s="1422">
        <v>0</v>
      </c>
      <c r="F142" s="264"/>
      <c r="G142" s="264"/>
      <c r="H142" s="267">
        <v>0</v>
      </c>
      <c r="I142" s="264"/>
      <c r="J142" s="265"/>
      <c r="K142" s="1409">
        <f>SUM(C142:J142)</f>
        <v>0</v>
      </c>
    </row>
    <row r="143" spans="1:11" ht="14" thickTop="1" thickBot="1">
      <c r="A143" s="956" t="s">
        <v>618</v>
      </c>
      <c r="B143" s="605">
        <v>4000</v>
      </c>
      <c r="C143" s="264"/>
      <c r="D143" s="264"/>
      <c r="E143" s="268">
        <f>SUM(E141:E142)</f>
        <v>0</v>
      </c>
      <c r="F143" s="264"/>
      <c r="G143" s="264"/>
      <c r="H143" s="269">
        <f>SUM(H141:H142)</f>
        <v>0</v>
      </c>
      <c r="I143" s="264"/>
      <c r="J143" s="264"/>
      <c r="K143" s="269">
        <f>SUM(K141:K142)</f>
        <v>0</v>
      </c>
    </row>
    <row r="144" spans="1:11" s="786" customFormat="1" ht="13" thickTop="1">
      <c r="A144" s="894" t="s">
        <v>619</v>
      </c>
      <c r="B144" s="957">
        <v>5000</v>
      </c>
      <c r="C144" s="264"/>
      <c r="D144" s="264"/>
      <c r="E144" s="270"/>
      <c r="F144" s="264"/>
      <c r="G144" s="264"/>
      <c r="H144" s="264"/>
      <c r="I144" s="264"/>
      <c r="J144" s="264"/>
      <c r="K144" s="264"/>
    </row>
    <row r="145" spans="1:12" s="786" customFormat="1" ht="12">
      <c r="A145" s="958" t="s">
        <v>594</v>
      </c>
      <c r="B145" s="959">
        <v>5100</v>
      </c>
      <c r="C145" s="264"/>
      <c r="D145" s="264"/>
      <c r="E145" s="264"/>
      <c r="F145" s="264"/>
      <c r="G145" s="264"/>
      <c r="H145" s="264"/>
      <c r="I145" s="264"/>
      <c r="J145" s="264"/>
      <c r="K145" s="251"/>
    </row>
    <row r="146" spans="1:12" ht="12">
      <c r="A146" s="954" t="s">
        <v>595</v>
      </c>
      <c r="B146" s="955">
        <v>5110</v>
      </c>
      <c r="C146" s="264"/>
      <c r="D146" s="264"/>
      <c r="E146" s="264"/>
      <c r="F146" s="264"/>
      <c r="G146" s="264"/>
      <c r="H146" s="1422">
        <v>0</v>
      </c>
      <c r="I146" s="264"/>
      <c r="J146" s="265"/>
      <c r="K146" s="1265">
        <f>SUM(C146:J146)</f>
        <v>0</v>
      </c>
    </row>
    <row r="147" spans="1:12" ht="12">
      <c r="A147" s="954" t="s">
        <v>596</v>
      </c>
      <c r="B147" s="955">
        <v>5120</v>
      </c>
      <c r="C147" s="264"/>
      <c r="D147" s="264"/>
      <c r="E147" s="264"/>
      <c r="F147" s="264"/>
      <c r="G147" s="264"/>
      <c r="H147" s="1422">
        <v>0</v>
      </c>
      <c r="I147" s="264"/>
      <c r="J147" s="265"/>
      <c r="K147" s="1265">
        <f>SUM(C147:J147)</f>
        <v>0</v>
      </c>
    </row>
    <row r="148" spans="1:12" ht="12">
      <c r="A148" s="1423" t="s">
        <v>620</v>
      </c>
      <c r="B148" s="955">
        <v>5130</v>
      </c>
      <c r="C148" s="264"/>
      <c r="D148" s="264"/>
      <c r="E148" s="264"/>
      <c r="F148" s="264"/>
      <c r="G148" s="264"/>
      <c r="H148" s="1422">
        <v>0</v>
      </c>
      <c r="I148" s="264"/>
      <c r="J148" s="265"/>
      <c r="K148" s="1265">
        <f>SUM(C148:J148)</f>
        <v>0</v>
      </c>
    </row>
    <row r="149" spans="1:12" ht="12">
      <c r="A149" s="1424" t="s">
        <v>598</v>
      </c>
      <c r="B149" s="955">
        <v>5140</v>
      </c>
      <c r="C149" s="264"/>
      <c r="D149" s="264"/>
      <c r="E149" s="264"/>
      <c r="F149" s="264"/>
      <c r="G149" s="264"/>
      <c r="H149" s="1422">
        <v>0</v>
      </c>
      <c r="I149" s="264"/>
      <c r="J149" s="265"/>
      <c r="K149" s="1265">
        <f>SUM(C149:J149)</f>
        <v>0</v>
      </c>
    </row>
    <row r="150" spans="1:12" ht="12">
      <c r="A150" s="1424" t="s">
        <v>621</v>
      </c>
      <c r="B150" s="955">
        <v>5150</v>
      </c>
      <c r="C150" s="264"/>
      <c r="D150" s="264"/>
      <c r="E150" s="264"/>
      <c r="F150" s="264"/>
      <c r="G150" s="264"/>
      <c r="H150" s="1422">
        <v>0</v>
      </c>
      <c r="I150" s="264"/>
      <c r="J150" s="265"/>
      <c r="K150" s="1265">
        <f>SUM(C150:J150)</f>
        <v>0</v>
      </c>
    </row>
    <row r="151" spans="1:12" ht="13" thickBot="1">
      <c r="A151" s="953" t="s">
        <v>600</v>
      </c>
      <c r="B151" s="1143">
        <v>5100</v>
      </c>
      <c r="C151" s="264"/>
      <c r="D151" s="264"/>
      <c r="E151" s="264"/>
      <c r="F151" s="264"/>
      <c r="G151" s="264"/>
      <c r="H151" s="271">
        <f>SUM(H146:H150)</f>
        <v>0</v>
      </c>
      <c r="I151" s="264"/>
      <c r="J151" s="265"/>
      <c r="K151" s="197">
        <f>SUM(K146:K150)</f>
        <v>0</v>
      </c>
    </row>
    <row r="152" spans="1:12" s="786" customFormat="1" ht="13" thickTop="1">
      <c r="A152" s="952" t="s">
        <v>601</v>
      </c>
      <c r="B152" s="1425">
        <v>5200</v>
      </c>
      <c r="C152" s="264"/>
      <c r="D152" s="264"/>
      <c r="E152" s="264"/>
      <c r="F152" s="264"/>
      <c r="G152" s="264"/>
      <c r="H152" s="1422">
        <v>0</v>
      </c>
      <c r="I152" s="264"/>
      <c r="J152" s="265"/>
      <c r="K152" s="1265">
        <f>SUM(H152:J152)</f>
        <v>0</v>
      </c>
    </row>
    <row r="153" spans="1:12" ht="13" thickBot="1">
      <c r="A153" s="950" t="s">
        <v>602</v>
      </c>
      <c r="B153" s="951">
        <v>5000</v>
      </c>
      <c r="C153" s="264"/>
      <c r="D153" s="264"/>
      <c r="E153" s="264"/>
      <c r="F153" s="264"/>
      <c r="G153" s="264"/>
      <c r="H153" s="266">
        <f>SUM(H151:H152)</f>
        <v>0</v>
      </c>
      <c r="I153" s="264"/>
      <c r="J153" s="265"/>
      <c r="K153" s="266">
        <f>SUM(K151:K152)</f>
        <v>0</v>
      </c>
    </row>
    <row r="154" spans="1:12" s="786" customFormat="1" ht="14" thickTop="1" thickBot="1">
      <c r="A154" s="948" t="s">
        <v>622</v>
      </c>
      <c r="B154" s="949">
        <v>6000</v>
      </c>
      <c r="C154" s="264"/>
      <c r="D154" s="264"/>
      <c r="E154" s="264"/>
      <c r="F154" s="264"/>
      <c r="G154" s="264"/>
      <c r="H154" s="272">
        <v>0</v>
      </c>
      <c r="I154" s="264"/>
      <c r="J154" s="265"/>
      <c r="K154" s="198">
        <f>SUM(C154:J154)</f>
        <v>0</v>
      </c>
    </row>
    <row r="155" spans="1:12" ht="16" thickTop="1" thickBot="1">
      <c r="A155" s="887" t="s">
        <v>623</v>
      </c>
      <c r="B155" s="937"/>
      <c r="C155" s="271">
        <f>SUM(C133,C134,C143,C153,C154)</f>
        <v>2090494</v>
      </c>
      <c r="D155" s="271">
        <f t="shared" ref="D155:J155" si="20">SUM(D133,D134,D143,D153,D154)</f>
        <v>427100</v>
      </c>
      <c r="E155" s="271">
        <f>SUM(E133,E134,E143)</f>
        <v>1581000</v>
      </c>
      <c r="F155" s="271">
        <f t="shared" si="20"/>
        <v>929000</v>
      </c>
      <c r="G155" s="271">
        <f t="shared" si="20"/>
        <v>170000</v>
      </c>
      <c r="H155" s="271">
        <f>SUM(H133,H134,H143,H153,H154)</f>
        <v>4000</v>
      </c>
      <c r="I155" s="271">
        <f t="shared" si="20"/>
        <v>0</v>
      </c>
      <c r="J155" s="271">
        <f t="shared" si="20"/>
        <v>0</v>
      </c>
      <c r="K155" s="266">
        <f>SUM(K133,K134,K143,K153,K154)</f>
        <v>5201594</v>
      </c>
      <c r="L155" s="801"/>
    </row>
    <row r="156" spans="1:12" ht="16" thickTop="1" thickBot="1">
      <c r="A156" s="938" t="s">
        <v>624</v>
      </c>
      <c r="B156" s="939"/>
      <c r="C156" s="273"/>
      <c r="D156" s="273"/>
      <c r="E156" s="273"/>
      <c r="F156" s="273"/>
      <c r="G156" s="273"/>
      <c r="H156" s="274"/>
      <c r="I156" s="273"/>
      <c r="J156" s="275"/>
      <c r="K156" s="269">
        <f>'EstRev 6-10'!D240-'EstExp 11-19'!K155</f>
        <v>441805</v>
      </c>
    </row>
    <row r="157" spans="1:12" ht="15" thickTop="1">
      <c r="A157" s="940"/>
      <c r="B157" s="941"/>
      <c r="C157" s="276"/>
      <c r="D157" s="276"/>
      <c r="E157" s="276"/>
      <c r="F157" s="276"/>
      <c r="G157" s="276"/>
      <c r="H157" s="276"/>
      <c r="I157" s="276"/>
      <c r="J157" s="276"/>
      <c r="K157" s="276"/>
    </row>
    <row r="158" spans="1:12" s="786" customFormat="1" ht="12">
      <c r="A158" s="942" t="s">
        <v>625</v>
      </c>
      <c r="B158" s="943"/>
      <c r="C158" s="277"/>
      <c r="D158" s="278"/>
      <c r="E158" s="278"/>
      <c r="F158" s="278"/>
      <c r="G158" s="1426"/>
      <c r="H158" s="278"/>
      <c r="I158" s="278"/>
      <c r="J158" s="278"/>
      <c r="K158" s="1427"/>
    </row>
    <row r="159" spans="1:12" s="786" customFormat="1" ht="12">
      <c r="A159" s="944" t="s">
        <v>626</v>
      </c>
      <c r="B159" s="945">
        <v>4000</v>
      </c>
      <c r="C159" s="279"/>
      <c r="D159" s="280"/>
      <c r="E159" s="280"/>
      <c r="F159" s="280"/>
      <c r="G159" s="280"/>
      <c r="H159" s="280"/>
      <c r="I159" s="280"/>
      <c r="J159" s="280"/>
      <c r="K159" s="1428"/>
    </row>
    <row r="160" spans="1:12" s="786" customFormat="1" ht="12">
      <c r="A160" s="946" t="s">
        <v>567</v>
      </c>
      <c r="B160" s="947" t="s">
        <v>627</v>
      </c>
      <c r="C160" s="235"/>
      <c r="D160" s="236"/>
      <c r="E160" s="236"/>
      <c r="F160" s="236"/>
      <c r="G160" s="236"/>
      <c r="H160" s="236"/>
      <c r="I160" s="236"/>
      <c r="J160" s="236"/>
      <c r="K160" s="1411"/>
    </row>
    <row r="161" spans="1:11" ht="12">
      <c r="A161" s="933" t="s">
        <v>628</v>
      </c>
      <c r="B161" s="934" t="s">
        <v>629</v>
      </c>
      <c r="C161" s="281"/>
      <c r="D161" s="281"/>
      <c r="E161" s="281"/>
      <c r="F161" s="281"/>
      <c r="G161" s="281"/>
      <c r="H161" s="1429">
        <v>0</v>
      </c>
      <c r="I161" s="281"/>
      <c r="J161" s="282"/>
      <c r="K161" s="1430">
        <f>H161</f>
        <v>0</v>
      </c>
    </row>
    <row r="162" spans="1:11" ht="12">
      <c r="A162" s="933" t="s">
        <v>569</v>
      </c>
      <c r="B162" s="934" t="s">
        <v>630</v>
      </c>
      <c r="C162" s="281"/>
      <c r="D162" s="281"/>
      <c r="E162" s="281"/>
      <c r="F162" s="281"/>
      <c r="G162" s="281"/>
      <c r="H162" s="1429">
        <v>0</v>
      </c>
      <c r="I162" s="281"/>
      <c r="J162" s="282"/>
      <c r="K162" s="1430">
        <f>H162</f>
        <v>0</v>
      </c>
    </row>
    <row r="163" spans="1:11" ht="12">
      <c r="A163" s="935" t="s">
        <v>573</v>
      </c>
      <c r="B163" s="936" t="s">
        <v>631</v>
      </c>
      <c r="C163" s="281"/>
      <c r="D163" s="281"/>
      <c r="E163" s="281"/>
      <c r="F163" s="281"/>
      <c r="G163" s="281"/>
      <c r="H163" s="283">
        <v>0</v>
      </c>
      <c r="I163" s="281"/>
      <c r="J163" s="282"/>
      <c r="K163" s="284">
        <f>H163</f>
        <v>0</v>
      </c>
    </row>
    <row r="164" spans="1:11" ht="13" thickBot="1">
      <c r="A164" s="930" t="s">
        <v>574</v>
      </c>
      <c r="B164" s="931" t="s">
        <v>632</v>
      </c>
      <c r="C164" s="281"/>
      <c r="D164" s="281"/>
      <c r="E164" s="281"/>
      <c r="F164" s="281"/>
      <c r="G164" s="285"/>
      <c r="H164" s="286">
        <f>SUM(H161:H163)</f>
        <v>0</v>
      </c>
      <c r="I164" s="281"/>
      <c r="J164" s="282"/>
      <c r="K164" s="286">
        <f>SUM(K161:K163)</f>
        <v>0</v>
      </c>
    </row>
    <row r="165" spans="1:11" s="786" customFormat="1" ht="13" thickTop="1">
      <c r="A165" s="919" t="s">
        <v>633</v>
      </c>
      <c r="B165" s="932">
        <v>5000</v>
      </c>
      <c r="C165" s="279"/>
      <c r="D165" s="280"/>
      <c r="E165" s="280"/>
      <c r="F165" s="280"/>
      <c r="G165" s="280"/>
      <c r="H165" s="287"/>
      <c r="I165" s="280"/>
      <c r="J165" s="280"/>
      <c r="K165" s="288"/>
    </row>
    <row r="166" spans="1:11" s="786" customFormat="1" ht="12">
      <c r="A166" s="923" t="s">
        <v>594</v>
      </c>
      <c r="B166" s="1431">
        <v>5100</v>
      </c>
      <c r="C166" s="235"/>
      <c r="D166" s="236"/>
      <c r="E166" s="236"/>
      <c r="F166" s="236"/>
      <c r="G166" s="236"/>
      <c r="H166" s="236"/>
      <c r="I166" s="236"/>
      <c r="J166" s="236"/>
      <c r="K166" s="1411"/>
    </row>
    <row r="167" spans="1:11" ht="12">
      <c r="A167" s="927" t="s">
        <v>595</v>
      </c>
      <c r="B167" s="928">
        <v>5110</v>
      </c>
      <c r="C167" s="281"/>
      <c r="D167" s="281"/>
      <c r="E167" s="281"/>
      <c r="F167" s="281"/>
      <c r="G167" s="281"/>
      <c r="H167" s="1429">
        <v>0</v>
      </c>
      <c r="I167" s="281"/>
      <c r="J167" s="282"/>
      <c r="K167" s="1265">
        <f>SUM(C167:J167)</f>
        <v>0</v>
      </c>
    </row>
    <row r="168" spans="1:11" ht="12">
      <c r="A168" s="927" t="s">
        <v>596</v>
      </c>
      <c r="B168" s="928">
        <v>5120</v>
      </c>
      <c r="C168" s="281"/>
      <c r="D168" s="281"/>
      <c r="E168" s="281"/>
      <c r="F168" s="281"/>
      <c r="G168" s="281"/>
      <c r="H168" s="1429">
        <v>0</v>
      </c>
      <c r="I168" s="281"/>
      <c r="J168" s="282"/>
      <c r="K168" s="1265">
        <f t="shared" ref="K168:K174" si="21">SUM(C168:J168)</f>
        <v>0</v>
      </c>
    </row>
    <row r="169" spans="1:11" ht="12">
      <c r="A169" s="927" t="s">
        <v>634</v>
      </c>
      <c r="B169" s="928">
        <v>5130</v>
      </c>
      <c r="C169" s="281"/>
      <c r="D169" s="281"/>
      <c r="E169" s="281"/>
      <c r="F169" s="281"/>
      <c r="G169" s="281"/>
      <c r="H169" s="1429">
        <v>0</v>
      </c>
      <c r="I169" s="281"/>
      <c r="J169" s="282"/>
      <c r="K169" s="1265">
        <f t="shared" si="21"/>
        <v>0</v>
      </c>
    </row>
    <row r="170" spans="1:11" ht="12">
      <c r="A170" s="927" t="s">
        <v>598</v>
      </c>
      <c r="B170" s="928">
        <v>5140</v>
      </c>
      <c r="C170" s="281"/>
      <c r="D170" s="281"/>
      <c r="E170" s="281"/>
      <c r="F170" s="281"/>
      <c r="G170" s="281"/>
      <c r="H170" s="1429">
        <v>2615000</v>
      </c>
      <c r="I170" s="281"/>
      <c r="J170" s="282"/>
      <c r="K170" s="1265">
        <f t="shared" si="21"/>
        <v>2615000</v>
      </c>
    </row>
    <row r="171" spans="1:11" ht="12">
      <c r="A171" s="929" t="s">
        <v>621</v>
      </c>
      <c r="B171" s="928">
        <v>5150</v>
      </c>
      <c r="C171" s="281"/>
      <c r="D171" s="281"/>
      <c r="E171" s="281"/>
      <c r="F171" s="281"/>
      <c r="G171" s="281"/>
      <c r="H171" s="1429">
        <v>0</v>
      </c>
      <c r="I171" s="281"/>
      <c r="J171" s="282"/>
      <c r="K171" s="1265">
        <f t="shared" si="21"/>
        <v>0</v>
      </c>
    </row>
    <row r="172" spans="1:11" ht="13" thickBot="1">
      <c r="A172" s="926" t="s">
        <v>635</v>
      </c>
      <c r="B172" s="1144">
        <v>5100</v>
      </c>
      <c r="C172" s="281"/>
      <c r="D172" s="281"/>
      <c r="E172" s="281"/>
      <c r="F172" s="281"/>
      <c r="G172" s="281"/>
      <c r="H172" s="290">
        <f>SUM(H167:H171)</f>
        <v>2615000</v>
      </c>
      <c r="I172" s="281"/>
      <c r="J172" s="282"/>
      <c r="K172" s="290">
        <f>SUM(K167:K171)</f>
        <v>2615000</v>
      </c>
    </row>
    <row r="173" spans="1:11" s="786" customFormat="1" ht="13" thickTop="1">
      <c r="A173" s="923" t="s">
        <v>601</v>
      </c>
      <c r="B173" s="924">
        <v>5200</v>
      </c>
      <c r="C173" s="281"/>
      <c r="D173" s="281"/>
      <c r="E173" s="281"/>
      <c r="F173" s="281"/>
      <c r="G173" s="285"/>
      <c r="H173" s="291">
        <v>0</v>
      </c>
      <c r="I173" s="292"/>
      <c r="J173" s="282"/>
      <c r="K173" s="1265">
        <f t="shared" si="21"/>
        <v>0</v>
      </c>
    </row>
    <row r="174" spans="1:11" ht="27">
      <c r="A174" s="885" t="s">
        <v>636</v>
      </c>
      <c r="B174" s="925">
        <v>5300</v>
      </c>
      <c r="C174" s="281"/>
      <c r="D174" s="281"/>
      <c r="E174" s="285"/>
      <c r="F174" s="281"/>
      <c r="G174" s="285"/>
      <c r="H174" s="1429">
        <v>0</v>
      </c>
      <c r="I174" s="281"/>
      <c r="J174" s="282"/>
      <c r="K174" s="1265">
        <f t="shared" si="21"/>
        <v>0</v>
      </c>
    </row>
    <row r="175" spans="1:11" ht="12">
      <c r="A175" s="922" t="s">
        <v>637</v>
      </c>
      <c r="B175" s="925">
        <v>5400</v>
      </c>
      <c r="C175" s="281"/>
      <c r="D175" s="281"/>
      <c r="E175" s="1429">
        <v>0</v>
      </c>
      <c r="F175" s="281"/>
      <c r="G175" s="281"/>
      <c r="H175" s="1429">
        <v>0</v>
      </c>
      <c r="I175" s="281"/>
      <c r="J175" s="281"/>
      <c r="K175" s="1265">
        <f>SUM(C175:J175)</f>
        <v>0</v>
      </c>
    </row>
    <row r="176" spans="1:11" ht="13" thickBot="1">
      <c r="A176" s="921" t="s">
        <v>602</v>
      </c>
      <c r="B176" s="1144">
        <v>5000</v>
      </c>
      <c r="C176" s="281"/>
      <c r="D176" s="281"/>
      <c r="E176" s="293">
        <f>SUM(E172:E175)</f>
        <v>0</v>
      </c>
      <c r="F176" s="281"/>
      <c r="G176" s="281"/>
      <c r="H176" s="293">
        <f>SUM(H172:H175)</f>
        <v>2615000</v>
      </c>
      <c r="I176" s="281"/>
      <c r="J176" s="281"/>
      <c r="K176" s="290">
        <f>SUM(K172:K175)</f>
        <v>2615000</v>
      </c>
    </row>
    <row r="177" spans="1:11" s="786" customFormat="1" ht="14" thickTop="1" thickBot="1">
      <c r="A177" s="919" t="s">
        <v>638</v>
      </c>
      <c r="B177" s="920">
        <v>6000</v>
      </c>
      <c r="C177" s="281"/>
      <c r="D177" s="281"/>
      <c r="E177" s="285"/>
      <c r="F177" s="281"/>
      <c r="G177" s="281"/>
      <c r="H177" s="294">
        <v>0</v>
      </c>
      <c r="I177" s="281"/>
      <c r="J177" s="281"/>
      <c r="K177" s="198">
        <f>SUM(C177:J177)</f>
        <v>0</v>
      </c>
    </row>
    <row r="178" spans="1:11" ht="16" thickTop="1" thickBot="1">
      <c r="A178" s="912" t="s">
        <v>623</v>
      </c>
      <c r="B178" s="1131"/>
      <c r="C178" s="281"/>
      <c r="D178" s="281"/>
      <c r="E178" s="290">
        <f>SUM(E176)</f>
        <v>0</v>
      </c>
      <c r="F178" s="281"/>
      <c r="G178" s="281"/>
      <c r="H178" s="290">
        <f>SUM(H164,H176,H177)</f>
        <v>2615000</v>
      </c>
      <c r="I178" s="281"/>
      <c r="J178" s="281"/>
      <c r="K178" s="290">
        <f>SUM(K164,K176,K177)</f>
        <v>2615000</v>
      </c>
    </row>
    <row r="179" spans="1:11" ht="14" thickTop="1" thickBot="1">
      <c r="A179" s="1671" t="s">
        <v>624</v>
      </c>
      <c r="B179" s="1672"/>
      <c r="C179" s="289"/>
      <c r="D179" s="289"/>
      <c r="E179" s="295"/>
      <c r="F179" s="289"/>
      <c r="G179" s="289"/>
      <c r="H179" s="296"/>
      <c r="I179" s="289"/>
      <c r="J179" s="289"/>
      <c r="K179" s="297">
        <f>'EstRev 6-10'!E240-'EstExp 11-19'!K178</f>
        <v>34096</v>
      </c>
    </row>
    <row r="180" spans="1:11" ht="15" thickTop="1">
      <c r="A180" s="913"/>
      <c r="B180" s="408"/>
      <c r="C180" s="298"/>
      <c r="D180" s="298"/>
      <c r="E180" s="298"/>
      <c r="F180" s="298"/>
      <c r="G180" s="298"/>
      <c r="H180" s="298"/>
      <c r="I180" s="298"/>
      <c r="J180" s="298"/>
      <c r="K180" s="299"/>
    </row>
    <row r="181" spans="1:11" s="786" customFormat="1" ht="12">
      <c r="A181" s="914" t="s">
        <v>639</v>
      </c>
      <c r="B181" s="915"/>
      <c r="C181" s="916"/>
      <c r="D181" s="300"/>
      <c r="E181" s="300"/>
      <c r="F181" s="300"/>
      <c r="G181" s="300"/>
      <c r="H181" s="300"/>
      <c r="I181" s="300"/>
      <c r="J181" s="300"/>
      <c r="K181" s="1432"/>
    </row>
    <row r="182" spans="1:11" s="786" customFormat="1" ht="12">
      <c r="A182" s="909" t="s">
        <v>640</v>
      </c>
      <c r="B182" s="917" t="s">
        <v>350</v>
      </c>
      <c r="C182" s="313"/>
      <c r="D182" s="301"/>
      <c r="E182" s="301"/>
      <c r="F182" s="301"/>
      <c r="G182" s="301"/>
      <c r="H182" s="301"/>
      <c r="I182" s="301"/>
      <c r="J182" s="301"/>
      <c r="K182" s="1433"/>
    </row>
    <row r="183" spans="1:11" s="786" customFormat="1" ht="12">
      <c r="A183" s="918" t="s">
        <v>641</v>
      </c>
      <c r="B183" s="1434" t="s">
        <v>642</v>
      </c>
      <c r="C183" s="235"/>
      <c r="D183" s="236"/>
      <c r="E183" s="236"/>
      <c r="F183" s="236"/>
      <c r="G183" s="236"/>
      <c r="H183" s="236"/>
      <c r="I183" s="236"/>
      <c r="J183" s="236"/>
      <c r="K183" s="1411"/>
    </row>
    <row r="184" spans="1:11" ht="12">
      <c r="A184" s="902" t="s">
        <v>529</v>
      </c>
      <c r="B184" s="903">
        <v>2190</v>
      </c>
      <c r="C184" s="1435">
        <v>0</v>
      </c>
      <c r="D184" s="1435">
        <v>0</v>
      </c>
      <c r="E184" s="1435">
        <v>0</v>
      </c>
      <c r="F184" s="1435">
        <v>0</v>
      </c>
      <c r="G184" s="1435">
        <v>0</v>
      </c>
      <c r="H184" s="1435">
        <v>0</v>
      </c>
      <c r="I184" s="1435">
        <v>0</v>
      </c>
      <c r="J184" s="1435">
        <v>0</v>
      </c>
      <c r="K184" s="1265">
        <f>SUM(C184:J184)</f>
        <v>0</v>
      </c>
    </row>
    <row r="185" spans="1:11" s="786" customFormat="1" ht="12">
      <c r="A185" s="911" t="s">
        <v>547</v>
      </c>
      <c r="B185" s="1436"/>
      <c r="C185" s="235"/>
      <c r="D185" s="236"/>
      <c r="E185" s="236"/>
      <c r="F185" s="236"/>
      <c r="G185" s="236"/>
      <c r="H185" s="236"/>
      <c r="I185" s="236"/>
      <c r="J185" s="236"/>
      <c r="K185" s="1411"/>
    </row>
    <row r="186" spans="1:11" ht="12">
      <c r="A186" s="902" t="s">
        <v>551</v>
      </c>
      <c r="B186" s="903">
        <v>2550</v>
      </c>
      <c r="C186" s="1435">
        <v>80000</v>
      </c>
      <c r="D186" s="1435">
        <v>5600</v>
      </c>
      <c r="E186" s="1435">
        <v>6023500</v>
      </c>
      <c r="F186" s="1435">
        <v>0</v>
      </c>
      <c r="G186" s="1435">
        <v>0</v>
      </c>
      <c r="H186" s="1435">
        <v>0</v>
      </c>
      <c r="I186" s="1435">
        <v>0</v>
      </c>
      <c r="J186" s="1435">
        <v>0</v>
      </c>
      <c r="K186" s="1265">
        <f>SUM(C186:J186)</f>
        <v>6109100</v>
      </c>
    </row>
    <row r="187" spans="1:11" ht="12">
      <c r="A187" s="902" t="s">
        <v>643</v>
      </c>
      <c r="B187" s="903">
        <v>2900</v>
      </c>
      <c r="C187" s="1435">
        <v>0</v>
      </c>
      <c r="D187" s="1435">
        <v>0</v>
      </c>
      <c r="E187" s="1435">
        <v>0</v>
      </c>
      <c r="F187" s="1435">
        <v>0</v>
      </c>
      <c r="G187" s="1435">
        <v>0</v>
      </c>
      <c r="H187" s="1435">
        <v>0</v>
      </c>
      <c r="I187" s="1435">
        <v>0</v>
      </c>
      <c r="J187" s="1435">
        <v>0</v>
      </c>
      <c r="K187" s="1265">
        <f>SUM(C187:J187)</f>
        <v>0</v>
      </c>
    </row>
    <row r="188" spans="1:11" ht="13" thickBot="1">
      <c r="A188" s="900" t="s">
        <v>564</v>
      </c>
      <c r="B188" s="749">
        <v>2000</v>
      </c>
      <c r="C188" s="303">
        <f>SUM(C184:C187)</f>
        <v>80000</v>
      </c>
      <c r="D188" s="303">
        <f t="shared" ref="D188:J188" si="22">SUM(D184,D186,D187)</f>
        <v>5600</v>
      </c>
      <c r="E188" s="303">
        <f t="shared" si="22"/>
        <v>6023500</v>
      </c>
      <c r="F188" s="303">
        <f t="shared" si="22"/>
        <v>0</v>
      </c>
      <c r="G188" s="303">
        <f t="shared" si="22"/>
        <v>0</v>
      </c>
      <c r="H188" s="303">
        <f t="shared" si="22"/>
        <v>0</v>
      </c>
      <c r="I188" s="303">
        <f t="shared" si="22"/>
        <v>0</v>
      </c>
      <c r="J188" s="303">
        <f t="shared" si="22"/>
        <v>0</v>
      </c>
      <c r="K188" s="303">
        <f t="shared" ref="K188" si="23">SUM(K184,K186,K187)</f>
        <v>6109100</v>
      </c>
    </row>
    <row r="189" spans="1:11" s="786" customFormat="1" ht="14" thickTop="1" thickBot="1">
      <c r="A189" s="909" t="s">
        <v>644</v>
      </c>
      <c r="B189" s="910">
        <v>3000</v>
      </c>
      <c r="C189" s="1435">
        <v>0</v>
      </c>
      <c r="D189" s="1435">
        <v>0</v>
      </c>
      <c r="E189" s="1435">
        <v>0</v>
      </c>
      <c r="F189" s="1435">
        <v>0</v>
      </c>
      <c r="G189" s="1435">
        <v>0</v>
      </c>
      <c r="H189" s="1435">
        <v>0</v>
      </c>
      <c r="I189" s="1435">
        <v>0</v>
      </c>
      <c r="J189" s="1435">
        <v>0</v>
      </c>
      <c r="K189" s="1265">
        <f>SUM(C189:J189)</f>
        <v>0</v>
      </c>
    </row>
    <row r="190" spans="1:11" s="786" customFormat="1" ht="13" thickTop="1">
      <c r="A190" s="905" t="s">
        <v>645</v>
      </c>
      <c r="B190" s="906">
        <v>4000</v>
      </c>
      <c r="C190" s="304"/>
      <c r="D190" s="305"/>
      <c r="E190" s="305"/>
      <c r="F190" s="305"/>
      <c r="G190" s="305"/>
      <c r="H190" s="305"/>
      <c r="I190" s="305"/>
      <c r="J190" s="305"/>
      <c r="K190" s="306"/>
    </row>
    <row r="191" spans="1:11" s="786" customFormat="1" ht="12">
      <c r="A191" s="907" t="s">
        <v>567</v>
      </c>
      <c r="B191" s="908">
        <v>4100</v>
      </c>
      <c r="C191" s="235"/>
      <c r="D191" s="236"/>
      <c r="E191" s="236"/>
      <c r="F191" s="236"/>
      <c r="G191" s="236"/>
      <c r="H191" s="236"/>
      <c r="I191" s="236"/>
      <c r="J191" s="236"/>
      <c r="K191" s="1411"/>
    </row>
    <row r="192" spans="1:11" ht="12">
      <c r="A192" s="902" t="s">
        <v>646</v>
      </c>
      <c r="B192" s="903">
        <v>4110</v>
      </c>
      <c r="C192" s="302"/>
      <c r="D192" s="302"/>
      <c r="E192" s="1435">
        <v>0</v>
      </c>
      <c r="F192" s="302"/>
      <c r="G192" s="302"/>
      <c r="H192" s="1435">
        <v>0</v>
      </c>
      <c r="I192" s="302"/>
      <c r="J192" s="307"/>
      <c r="K192" s="1265">
        <f t="shared" ref="K192:K197" si="24">SUM(C192:J192)</f>
        <v>0</v>
      </c>
    </row>
    <row r="193" spans="1:11" ht="12">
      <c r="A193" s="902" t="s">
        <v>569</v>
      </c>
      <c r="B193" s="903">
        <v>4120</v>
      </c>
      <c r="C193" s="302"/>
      <c r="D193" s="302"/>
      <c r="E193" s="1435">
        <v>0</v>
      </c>
      <c r="F193" s="302"/>
      <c r="G193" s="302"/>
      <c r="H193" s="1435">
        <v>0</v>
      </c>
      <c r="I193" s="302"/>
      <c r="J193" s="307"/>
      <c r="K193" s="1265">
        <f t="shared" si="24"/>
        <v>0</v>
      </c>
    </row>
    <row r="194" spans="1:11" ht="12">
      <c r="A194" s="902" t="s">
        <v>570</v>
      </c>
      <c r="B194" s="903">
        <v>4130</v>
      </c>
      <c r="C194" s="302"/>
      <c r="D194" s="302"/>
      <c r="E194" s="1435">
        <v>0</v>
      </c>
      <c r="F194" s="302"/>
      <c r="G194" s="302"/>
      <c r="H194" s="1435">
        <v>0</v>
      </c>
      <c r="I194" s="302"/>
      <c r="J194" s="307"/>
      <c r="K194" s="1265">
        <f t="shared" si="24"/>
        <v>0</v>
      </c>
    </row>
    <row r="195" spans="1:11" ht="12">
      <c r="A195" s="902" t="s">
        <v>571</v>
      </c>
      <c r="B195" s="903">
        <v>4140</v>
      </c>
      <c r="C195" s="302"/>
      <c r="D195" s="302"/>
      <c r="E195" s="1435">
        <v>0</v>
      </c>
      <c r="F195" s="302"/>
      <c r="G195" s="302"/>
      <c r="H195" s="1435">
        <v>0</v>
      </c>
      <c r="I195" s="302"/>
      <c r="J195" s="307"/>
      <c r="K195" s="1265">
        <f t="shared" si="24"/>
        <v>0</v>
      </c>
    </row>
    <row r="196" spans="1:11" ht="12">
      <c r="A196" s="902" t="s">
        <v>572</v>
      </c>
      <c r="B196" s="903">
        <v>4170</v>
      </c>
      <c r="C196" s="302"/>
      <c r="D196" s="302"/>
      <c r="E196" s="1435">
        <v>0</v>
      </c>
      <c r="F196" s="302"/>
      <c r="G196" s="302"/>
      <c r="H196" s="1435">
        <v>0</v>
      </c>
      <c r="I196" s="302"/>
      <c r="J196" s="307"/>
      <c r="K196" s="1265">
        <f t="shared" si="24"/>
        <v>0</v>
      </c>
    </row>
    <row r="197" spans="1:11" ht="12">
      <c r="A197" s="904" t="s">
        <v>616</v>
      </c>
      <c r="B197" s="903">
        <v>4190</v>
      </c>
      <c r="C197" s="302"/>
      <c r="D197" s="302"/>
      <c r="E197" s="1435">
        <v>0</v>
      </c>
      <c r="F197" s="302"/>
      <c r="G197" s="302"/>
      <c r="H197" s="1435">
        <v>0</v>
      </c>
      <c r="I197" s="302"/>
      <c r="J197" s="307"/>
      <c r="K197" s="1265">
        <f t="shared" si="24"/>
        <v>0</v>
      </c>
    </row>
    <row r="198" spans="1:11" ht="13" thickBot="1">
      <c r="A198" s="900" t="s">
        <v>574</v>
      </c>
      <c r="B198" s="901">
        <v>4100</v>
      </c>
      <c r="C198" s="302"/>
      <c r="D198" s="302"/>
      <c r="E198" s="309">
        <f>SUM(E192:E197)</f>
        <v>0</v>
      </c>
      <c r="F198" s="302"/>
      <c r="G198" s="302"/>
      <c r="H198" s="309">
        <f>SUM(H192:H197)</f>
        <v>0</v>
      </c>
      <c r="I198" s="302"/>
      <c r="J198" s="307"/>
      <c r="K198" s="309">
        <f>SUM(K192:K197)</f>
        <v>0</v>
      </c>
    </row>
    <row r="199" spans="1:11" s="786" customFormat="1" ht="15" thickTop="1" thickBot="1">
      <c r="A199" s="898" t="s">
        <v>647</v>
      </c>
      <c r="B199" s="899">
        <v>4400</v>
      </c>
      <c r="C199" s="302"/>
      <c r="D199" s="302"/>
      <c r="E199" s="310">
        <v>0</v>
      </c>
      <c r="F199" s="302"/>
      <c r="G199" s="302"/>
      <c r="H199" s="311">
        <v>0</v>
      </c>
      <c r="I199" s="302"/>
      <c r="J199" s="307"/>
      <c r="K199" s="1265">
        <f>SUM(C199:J199)</f>
        <v>0</v>
      </c>
    </row>
    <row r="200" spans="1:11" ht="14" thickTop="1" thickBot="1">
      <c r="A200" s="892" t="s">
        <v>592</v>
      </c>
      <c r="B200" s="893">
        <v>4000</v>
      </c>
      <c r="C200" s="302"/>
      <c r="D200" s="302"/>
      <c r="E200" s="312">
        <f>SUM(E198,E199)</f>
        <v>0</v>
      </c>
      <c r="F200" s="302"/>
      <c r="G200" s="302"/>
      <c r="H200" s="312">
        <f>SUM(H198,H199)</f>
        <v>0</v>
      </c>
      <c r="I200" s="302"/>
      <c r="J200" s="302"/>
      <c r="K200" s="312">
        <f>SUM(K198,K199)</f>
        <v>0</v>
      </c>
    </row>
    <row r="201" spans="1:11" ht="13" thickTop="1">
      <c r="A201" s="894" t="s">
        <v>648</v>
      </c>
      <c r="B201" s="895">
        <v>5000</v>
      </c>
      <c r="C201" s="313"/>
      <c r="D201" s="301"/>
      <c r="E201" s="314"/>
      <c r="F201" s="301"/>
      <c r="G201" s="301"/>
      <c r="H201" s="314"/>
      <c r="I201" s="301"/>
      <c r="J201" s="301"/>
      <c r="K201" s="315"/>
    </row>
    <row r="202" spans="1:11" s="786" customFormat="1" ht="12">
      <c r="A202" s="896" t="s">
        <v>594</v>
      </c>
      <c r="B202" s="897" t="s">
        <v>649</v>
      </c>
      <c r="C202" s="235"/>
      <c r="D202" s="236"/>
      <c r="E202" s="236"/>
      <c r="F202" s="236"/>
      <c r="G202" s="236"/>
      <c r="H202" s="236"/>
      <c r="I202" s="236"/>
      <c r="J202" s="236"/>
      <c r="K202" s="1411"/>
    </row>
    <row r="203" spans="1:11" ht="12">
      <c r="A203" s="888" t="s">
        <v>595</v>
      </c>
      <c r="B203" s="889">
        <v>5110</v>
      </c>
      <c r="C203" s="316"/>
      <c r="D203" s="316"/>
      <c r="E203" s="316"/>
      <c r="F203" s="316"/>
      <c r="G203" s="316"/>
      <c r="H203" s="1435">
        <v>0</v>
      </c>
      <c r="I203" s="316"/>
      <c r="J203" s="316"/>
      <c r="K203" s="1265">
        <f t="shared" ref="K203:K210" si="25">SUM(C203:J203)</f>
        <v>0</v>
      </c>
    </row>
    <row r="204" spans="1:11" ht="12">
      <c r="A204" s="888" t="s">
        <v>596</v>
      </c>
      <c r="B204" s="890">
        <v>5120</v>
      </c>
      <c r="C204" s="316"/>
      <c r="D204" s="316"/>
      <c r="E204" s="316"/>
      <c r="F204" s="316"/>
      <c r="G204" s="316"/>
      <c r="H204" s="1435">
        <v>0</v>
      </c>
      <c r="I204" s="316"/>
      <c r="J204" s="316"/>
      <c r="K204" s="1265">
        <f t="shared" si="25"/>
        <v>0</v>
      </c>
    </row>
    <row r="205" spans="1:11" ht="12">
      <c r="A205" s="891" t="s">
        <v>634</v>
      </c>
      <c r="B205" s="890">
        <v>5130</v>
      </c>
      <c r="C205" s="316"/>
      <c r="D205" s="316"/>
      <c r="E205" s="316"/>
      <c r="F205" s="316"/>
      <c r="G205" s="316"/>
      <c r="H205" s="1435">
        <v>0</v>
      </c>
      <c r="I205" s="316"/>
      <c r="J205" s="316"/>
      <c r="K205" s="1265">
        <f t="shared" si="25"/>
        <v>0</v>
      </c>
    </row>
    <row r="206" spans="1:11" ht="12">
      <c r="A206" s="888" t="s">
        <v>598</v>
      </c>
      <c r="B206" s="890">
        <v>5140</v>
      </c>
      <c r="C206" s="316"/>
      <c r="D206" s="316"/>
      <c r="E206" s="316"/>
      <c r="F206" s="316"/>
      <c r="G206" s="316"/>
      <c r="H206" s="1435">
        <v>0</v>
      </c>
      <c r="I206" s="316"/>
      <c r="J206" s="316"/>
      <c r="K206" s="1265">
        <f t="shared" si="25"/>
        <v>0</v>
      </c>
    </row>
    <row r="207" spans="1:11" ht="12">
      <c r="A207" s="888" t="s">
        <v>599</v>
      </c>
      <c r="B207" s="890">
        <v>5150</v>
      </c>
      <c r="C207" s="316"/>
      <c r="D207" s="316"/>
      <c r="E207" s="316"/>
      <c r="F207" s="316"/>
      <c r="G207" s="316"/>
      <c r="H207" s="1435">
        <v>0</v>
      </c>
      <c r="I207" s="316"/>
      <c r="J207" s="316"/>
      <c r="K207" s="1265">
        <f t="shared" si="25"/>
        <v>0</v>
      </c>
    </row>
    <row r="208" spans="1:11" ht="13" thickBot="1">
      <c r="A208" s="887" t="s">
        <v>635</v>
      </c>
      <c r="B208" s="749">
        <v>5100</v>
      </c>
      <c r="C208" s="264"/>
      <c r="D208" s="264"/>
      <c r="E208" s="264"/>
      <c r="F208" s="264"/>
      <c r="G208" s="264"/>
      <c r="H208" s="317">
        <f>SUM(H203:H207)</f>
        <v>0</v>
      </c>
      <c r="I208" s="264"/>
      <c r="J208" s="264"/>
      <c r="K208" s="470">
        <f t="shared" si="25"/>
        <v>0</v>
      </c>
    </row>
    <row r="209" spans="1:11" s="786" customFormat="1" ht="14" thickTop="1">
      <c r="A209" s="883" t="s">
        <v>601</v>
      </c>
      <c r="B209" s="884">
        <v>5200</v>
      </c>
      <c r="C209" s="264"/>
      <c r="D209" s="264"/>
      <c r="E209" s="264"/>
      <c r="F209" s="264"/>
      <c r="G209" s="264"/>
      <c r="H209" s="1435">
        <v>0</v>
      </c>
      <c r="I209" s="264"/>
      <c r="J209" s="264"/>
      <c r="K209" s="1437">
        <f>H209</f>
        <v>0</v>
      </c>
    </row>
    <row r="210" spans="1:11" s="786" customFormat="1" ht="27">
      <c r="A210" s="885" t="s">
        <v>636</v>
      </c>
      <c r="B210" s="1129">
        <v>5300</v>
      </c>
      <c r="C210" s="264"/>
      <c r="D210" s="264"/>
      <c r="E210" s="264"/>
      <c r="F210" s="264"/>
      <c r="G210" s="316"/>
      <c r="H210" s="1435">
        <v>0</v>
      </c>
      <c r="I210" s="264"/>
      <c r="J210" s="264"/>
      <c r="K210" s="1265">
        <f t="shared" si="25"/>
        <v>0</v>
      </c>
    </row>
    <row r="211" spans="1:11" s="786" customFormat="1" ht="14" thickBot="1">
      <c r="A211" s="886" t="s">
        <v>650</v>
      </c>
      <c r="B211" s="1132">
        <v>5400</v>
      </c>
      <c r="C211" s="264"/>
      <c r="D211" s="264"/>
      <c r="E211" s="264"/>
      <c r="F211" s="264"/>
      <c r="G211" s="316"/>
      <c r="H211" s="1435">
        <v>0</v>
      </c>
      <c r="I211" s="264"/>
      <c r="J211" s="264"/>
      <c r="K211" s="318">
        <f>H211</f>
        <v>0</v>
      </c>
    </row>
    <row r="212" spans="1:11" ht="14" thickTop="1" thickBot="1">
      <c r="A212" s="882" t="s">
        <v>602</v>
      </c>
      <c r="B212" s="1145">
        <v>5000</v>
      </c>
      <c r="C212" s="316"/>
      <c r="D212" s="316"/>
      <c r="E212" s="316"/>
      <c r="F212" s="316"/>
      <c r="G212" s="316"/>
      <c r="H212" s="319">
        <f>SUM(H208:H211)</f>
        <v>0</v>
      </c>
      <c r="I212" s="316"/>
      <c r="J212" s="316"/>
      <c r="K212" s="319">
        <f>SUM(K208:K211)</f>
        <v>0</v>
      </c>
    </row>
    <row r="213" spans="1:11" s="786" customFormat="1" ht="13" thickTop="1">
      <c r="A213" s="880" t="s">
        <v>651</v>
      </c>
      <c r="B213" s="881">
        <v>6000</v>
      </c>
      <c r="C213" s="316"/>
      <c r="D213" s="316"/>
      <c r="E213" s="316"/>
      <c r="F213" s="316"/>
      <c r="G213" s="316"/>
      <c r="H213" s="320">
        <v>0</v>
      </c>
      <c r="I213" s="316"/>
      <c r="J213" s="316"/>
      <c r="K213" s="1265">
        <f>SUM(C213:J213)</f>
        <v>0</v>
      </c>
    </row>
    <row r="214" spans="1:11" ht="15" thickBot="1">
      <c r="A214" s="1669" t="s">
        <v>623</v>
      </c>
      <c r="B214" s="1670"/>
      <c r="C214" s="317">
        <f>SUM(C188,C189)</f>
        <v>80000</v>
      </c>
      <c r="D214" s="317">
        <f t="shared" ref="D214:K214" si="26">SUM(D188,D189,D200,D212,D213)</f>
        <v>5600</v>
      </c>
      <c r="E214" s="317">
        <f>SUM(E188,E189,E200,E212,E213)</f>
        <v>6023500</v>
      </c>
      <c r="F214" s="317">
        <f t="shared" si="26"/>
        <v>0</v>
      </c>
      <c r="G214" s="317">
        <f t="shared" si="26"/>
        <v>0</v>
      </c>
      <c r="H214" s="317">
        <f>SUM(H188,H189,H200,H212,H213)</f>
        <v>0</v>
      </c>
      <c r="I214" s="317">
        <f>SUM(I188,I189,I200,I212,I213)</f>
        <v>0</v>
      </c>
      <c r="J214" s="317">
        <f t="shared" si="26"/>
        <v>0</v>
      </c>
      <c r="K214" s="317">
        <f t="shared" si="26"/>
        <v>6109100</v>
      </c>
    </row>
    <row r="215" spans="1:11" ht="14">
      <c r="A215" s="874" t="s">
        <v>624</v>
      </c>
      <c r="B215" s="1146"/>
      <c r="C215" s="321"/>
      <c r="D215" s="321"/>
      <c r="E215" s="321"/>
      <c r="F215" s="321"/>
      <c r="G215" s="321"/>
      <c r="H215" s="321"/>
      <c r="I215" s="321"/>
      <c r="J215" s="322"/>
      <c r="K215" s="319">
        <f>'EstRev 6-10'!F240-'EstExp 11-19'!K214</f>
        <v>370191</v>
      </c>
    </row>
    <row r="216" spans="1:11" ht="13.5" customHeight="1">
      <c r="A216" s="875"/>
      <c r="B216" s="408"/>
      <c r="C216" s="323"/>
      <c r="D216" s="323"/>
      <c r="E216" s="323"/>
      <c r="F216" s="323"/>
      <c r="G216" s="323"/>
      <c r="H216" s="323"/>
      <c r="I216" s="323"/>
      <c r="J216" s="323"/>
      <c r="K216" s="323"/>
    </row>
    <row r="217" spans="1:11" s="786" customFormat="1" ht="12">
      <c r="A217" s="876" t="s">
        <v>652</v>
      </c>
      <c r="B217" s="877"/>
      <c r="C217" s="878"/>
      <c r="D217" s="324"/>
      <c r="E217" s="324"/>
      <c r="F217" s="324"/>
      <c r="G217" s="324"/>
      <c r="H217" s="324"/>
      <c r="I217" s="324"/>
      <c r="J217" s="324"/>
      <c r="K217" s="1438"/>
    </row>
    <row r="218" spans="1:11" s="786" customFormat="1" ht="12">
      <c r="A218" s="870" t="s">
        <v>653</v>
      </c>
      <c r="B218" s="879" t="s">
        <v>87</v>
      </c>
      <c r="C218" s="330"/>
      <c r="D218" s="325"/>
      <c r="E218" s="325"/>
      <c r="F218" s="325"/>
      <c r="G218" s="325"/>
      <c r="H218" s="325"/>
      <c r="I218" s="325"/>
      <c r="J218" s="325"/>
      <c r="K218" s="1439"/>
    </row>
    <row r="219" spans="1:11" ht="12">
      <c r="A219" s="868" t="s">
        <v>654</v>
      </c>
      <c r="B219" s="869">
        <v>1100</v>
      </c>
      <c r="C219" s="327"/>
      <c r="D219" s="326">
        <v>870745</v>
      </c>
      <c r="E219" s="327"/>
      <c r="F219" s="327"/>
      <c r="G219" s="327"/>
      <c r="H219" s="327"/>
      <c r="I219" s="327"/>
      <c r="J219" s="327"/>
      <c r="K219" s="207">
        <f>SUM(C219:J219)</f>
        <v>870745</v>
      </c>
    </row>
    <row r="220" spans="1:11" ht="12">
      <c r="A220" s="868" t="s">
        <v>493</v>
      </c>
      <c r="B220" s="869">
        <v>1125</v>
      </c>
      <c r="C220" s="327"/>
      <c r="D220" s="326">
        <v>0</v>
      </c>
      <c r="E220" s="327"/>
      <c r="F220" s="327"/>
      <c r="G220" s="327"/>
      <c r="H220" s="327"/>
      <c r="I220" s="327"/>
      <c r="J220" s="327"/>
      <c r="K220" s="1265">
        <f t="shared" ref="K220:K232" si="27">SUM(C220:J220)</f>
        <v>0</v>
      </c>
    </row>
    <row r="221" spans="1:11" ht="12">
      <c r="A221" s="873" t="s">
        <v>655</v>
      </c>
      <c r="B221" s="869">
        <v>1200</v>
      </c>
      <c r="C221" s="327"/>
      <c r="D221" s="326">
        <v>416155</v>
      </c>
      <c r="E221" s="327"/>
      <c r="F221" s="327"/>
      <c r="G221" s="327"/>
      <c r="H221" s="327"/>
      <c r="I221" s="327"/>
      <c r="J221" s="327"/>
      <c r="K221" s="1265">
        <f t="shared" si="27"/>
        <v>416155</v>
      </c>
    </row>
    <row r="222" spans="1:11" ht="12">
      <c r="A222" s="873" t="s">
        <v>495</v>
      </c>
      <c r="B222" s="869">
        <v>1225</v>
      </c>
      <c r="C222" s="327"/>
      <c r="D222" s="326">
        <v>0</v>
      </c>
      <c r="E222" s="327"/>
      <c r="F222" s="327"/>
      <c r="G222" s="327"/>
      <c r="H222" s="327"/>
      <c r="I222" s="327"/>
      <c r="J222" s="327"/>
      <c r="K222" s="1265">
        <f t="shared" si="27"/>
        <v>0</v>
      </c>
    </row>
    <row r="223" spans="1:11" ht="12">
      <c r="A223" s="868" t="s">
        <v>496</v>
      </c>
      <c r="B223" s="869">
        <v>1250</v>
      </c>
      <c r="C223" s="327"/>
      <c r="D223" s="326">
        <v>0</v>
      </c>
      <c r="E223" s="327"/>
      <c r="F223" s="327"/>
      <c r="G223" s="327"/>
      <c r="H223" s="327"/>
      <c r="I223" s="327"/>
      <c r="J223" s="327"/>
      <c r="K223" s="1265">
        <f t="shared" si="27"/>
        <v>0</v>
      </c>
    </row>
    <row r="224" spans="1:11" ht="12">
      <c r="A224" s="868" t="s">
        <v>497</v>
      </c>
      <c r="B224" s="869">
        <v>1275</v>
      </c>
      <c r="C224" s="327"/>
      <c r="D224" s="326">
        <v>0</v>
      </c>
      <c r="E224" s="327"/>
      <c r="F224" s="327"/>
      <c r="G224" s="327"/>
      <c r="H224" s="327"/>
      <c r="I224" s="327"/>
      <c r="J224" s="327"/>
      <c r="K224" s="1265">
        <f t="shared" si="27"/>
        <v>0</v>
      </c>
    </row>
    <row r="225" spans="1:11" ht="12">
      <c r="A225" s="868" t="s">
        <v>498</v>
      </c>
      <c r="B225" s="869">
        <v>1300</v>
      </c>
      <c r="C225" s="327"/>
      <c r="D225" s="326">
        <v>0</v>
      </c>
      <c r="E225" s="327"/>
      <c r="F225" s="327"/>
      <c r="G225" s="327"/>
      <c r="H225" s="327"/>
      <c r="I225" s="327"/>
      <c r="J225" s="327"/>
      <c r="K225" s="1265">
        <f t="shared" si="27"/>
        <v>0</v>
      </c>
    </row>
    <row r="226" spans="1:11" ht="12">
      <c r="A226" s="868" t="s">
        <v>499</v>
      </c>
      <c r="B226" s="869">
        <v>1400</v>
      </c>
      <c r="C226" s="327"/>
      <c r="D226" s="326">
        <v>0</v>
      </c>
      <c r="E226" s="327"/>
      <c r="F226" s="327"/>
      <c r="G226" s="327"/>
      <c r="H226" s="327"/>
      <c r="I226" s="327"/>
      <c r="J226" s="327"/>
      <c r="K226" s="1265">
        <f t="shared" si="27"/>
        <v>0</v>
      </c>
    </row>
    <row r="227" spans="1:11" ht="12">
      <c r="A227" s="868" t="s">
        <v>500</v>
      </c>
      <c r="B227" s="869">
        <v>1500</v>
      </c>
      <c r="C227" s="327"/>
      <c r="D227" s="326">
        <v>3534</v>
      </c>
      <c r="E227" s="327"/>
      <c r="F227" s="327"/>
      <c r="G227" s="327"/>
      <c r="H227" s="327"/>
      <c r="I227" s="327"/>
      <c r="J227" s="327"/>
      <c r="K227" s="1265">
        <f t="shared" si="27"/>
        <v>3534</v>
      </c>
    </row>
    <row r="228" spans="1:11" ht="12">
      <c r="A228" s="868" t="s">
        <v>501</v>
      </c>
      <c r="B228" s="869">
        <v>1600</v>
      </c>
      <c r="C228" s="327"/>
      <c r="D228" s="326">
        <v>9500</v>
      </c>
      <c r="E228" s="327"/>
      <c r="F228" s="327"/>
      <c r="G228" s="327"/>
      <c r="H228" s="327"/>
      <c r="I228" s="327"/>
      <c r="J228" s="327"/>
      <c r="K228" s="1265">
        <f t="shared" si="27"/>
        <v>9500</v>
      </c>
    </row>
    <row r="229" spans="1:11" ht="12">
      <c r="A229" s="868" t="s">
        <v>502</v>
      </c>
      <c r="B229" s="869">
        <v>1650</v>
      </c>
      <c r="C229" s="327"/>
      <c r="D229" s="326">
        <v>10000</v>
      </c>
      <c r="E229" s="327"/>
      <c r="F229" s="327"/>
      <c r="G229" s="327"/>
      <c r="H229" s="327"/>
      <c r="I229" s="327"/>
      <c r="J229" s="327"/>
      <c r="K229" s="1265">
        <f t="shared" si="27"/>
        <v>10000</v>
      </c>
    </row>
    <row r="230" spans="1:11" ht="12">
      <c r="A230" s="868" t="s">
        <v>503</v>
      </c>
      <c r="B230" s="869">
        <v>1700</v>
      </c>
      <c r="C230" s="327"/>
      <c r="D230" s="326">
        <v>0</v>
      </c>
      <c r="E230" s="327"/>
      <c r="F230" s="327"/>
      <c r="G230" s="327"/>
      <c r="H230" s="327"/>
      <c r="I230" s="327"/>
      <c r="J230" s="327"/>
      <c r="K230" s="1265">
        <f t="shared" si="27"/>
        <v>0</v>
      </c>
    </row>
    <row r="231" spans="1:11" ht="12">
      <c r="A231" s="868" t="s">
        <v>504</v>
      </c>
      <c r="B231" s="869">
        <v>1800</v>
      </c>
      <c r="C231" s="327"/>
      <c r="D231" s="326">
        <v>10340</v>
      </c>
      <c r="E231" s="327"/>
      <c r="F231" s="327"/>
      <c r="G231" s="327"/>
      <c r="H231" s="327"/>
      <c r="I231" s="327"/>
      <c r="J231" s="327"/>
      <c r="K231" s="1265">
        <f t="shared" si="27"/>
        <v>10340</v>
      </c>
    </row>
    <row r="232" spans="1:11" ht="12">
      <c r="A232" s="868" t="s">
        <v>505</v>
      </c>
      <c r="B232" s="869">
        <v>1900</v>
      </c>
      <c r="C232" s="327"/>
      <c r="D232" s="326">
        <v>0</v>
      </c>
      <c r="E232" s="327"/>
      <c r="F232" s="327"/>
      <c r="G232" s="327"/>
      <c r="H232" s="327"/>
      <c r="I232" s="327"/>
      <c r="J232" s="327"/>
      <c r="K232" s="1265">
        <f t="shared" si="27"/>
        <v>0</v>
      </c>
    </row>
    <row r="233" spans="1:11" ht="13" thickBot="1">
      <c r="A233" s="866" t="s">
        <v>656</v>
      </c>
      <c r="B233" s="1147">
        <v>1000</v>
      </c>
      <c r="C233" s="327"/>
      <c r="D233" s="328">
        <f>SUM(D219:D232)</f>
        <v>1320274</v>
      </c>
      <c r="E233" s="327"/>
      <c r="F233" s="327"/>
      <c r="G233" s="327"/>
      <c r="H233" s="327"/>
      <c r="I233" s="327"/>
      <c r="J233" s="327"/>
      <c r="K233" s="328">
        <f>SUM(K219:K232)</f>
        <v>1320274</v>
      </c>
    </row>
    <row r="234" spans="1:11" s="786" customFormat="1" ht="13" thickTop="1">
      <c r="A234" s="870" t="s">
        <v>657</v>
      </c>
      <c r="B234" s="871">
        <v>2000</v>
      </c>
      <c r="C234" s="330"/>
      <c r="D234" s="329"/>
      <c r="E234" s="330"/>
      <c r="F234" s="325"/>
      <c r="G234" s="325"/>
      <c r="H234" s="325"/>
      <c r="I234" s="325"/>
      <c r="J234" s="325"/>
      <c r="K234" s="331"/>
    </row>
    <row r="235" spans="1:11" s="786" customFormat="1" ht="12">
      <c r="A235" s="872" t="s">
        <v>523</v>
      </c>
      <c r="B235" s="1440">
        <v>2100</v>
      </c>
      <c r="C235" s="235"/>
      <c r="D235" s="236"/>
      <c r="E235" s="236"/>
      <c r="F235" s="236"/>
      <c r="G235" s="236"/>
      <c r="H235" s="236"/>
      <c r="I235" s="236"/>
      <c r="J235" s="236"/>
      <c r="K235" s="1411"/>
    </row>
    <row r="236" spans="1:11" ht="12">
      <c r="A236" s="868" t="s">
        <v>524</v>
      </c>
      <c r="B236" s="869">
        <v>2110</v>
      </c>
      <c r="C236" s="327"/>
      <c r="D236" s="326">
        <v>10000</v>
      </c>
      <c r="E236" s="327"/>
      <c r="F236" s="327"/>
      <c r="G236" s="327"/>
      <c r="H236" s="327"/>
      <c r="I236" s="327"/>
      <c r="J236" s="327"/>
      <c r="K236" s="1265">
        <f t="shared" ref="K236:K241" si="28">SUM(C236:J236)</f>
        <v>10000</v>
      </c>
    </row>
    <row r="237" spans="1:11" ht="12">
      <c r="A237" s="868" t="s">
        <v>525</v>
      </c>
      <c r="B237" s="869">
        <v>2120</v>
      </c>
      <c r="C237" s="327"/>
      <c r="D237" s="326">
        <v>0</v>
      </c>
      <c r="E237" s="327"/>
      <c r="F237" s="327"/>
      <c r="G237" s="327"/>
      <c r="H237" s="327"/>
      <c r="I237" s="327"/>
      <c r="J237" s="327"/>
      <c r="K237" s="1265">
        <f t="shared" si="28"/>
        <v>0</v>
      </c>
    </row>
    <row r="238" spans="1:11" ht="12">
      <c r="A238" s="868" t="s">
        <v>526</v>
      </c>
      <c r="B238" s="869">
        <v>2130</v>
      </c>
      <c r="C238" s="327"/>
      <c r="D238" s="326">
        <v>115335</v>
      </c>
      <c r="E238" s="327"/>
      <c r="F238" s="327"/>
      <c r="G238" s="327"/>
      <c r="H238" s="327"/>
      <c r="I238" s="327"/>
      <c r="J238" s="327"/>
      <c r="K238" s="1265">
        <f t="shared" si="28"/>
        <v>115335</v>
      </c>
    </row>
    <row r="239" spans="1:11" ht="12">
      <c r="A239" s="868" t="s">
        <v>527</v>
      </c>
      <c r="B239" s="869">
        <v>2140</v>
      </c>
      <c r="C239" s="327"/>
      <c r="D239" s="326">
        <v>13294</v>
      </c>
      <c r="E239" s="327"/>
      <c r="F239" s="327"/>
      <c r="G239" s="327"/>
      <c r="H239" s="327"/>
      <c r="I239" s="327"/>
      <c r="J239" s="327"/>
      <c r="K239" s="1265">
        <f t="shared" si="28"/>
        <v>13294</v>
      </c>
    </row>
    <row r="240" spans="1:11" ht="12">
      <c r="A240" s="868" t="s">
        <v>528</v>
      </c>
      <c r="B240" s="869">
        <v>2150</v>
      </c>
      <c r="C240" s="327"/>
      <c r="D240" s="326">
        <v>15000</v>
      </c>
      <c r="E240" s="327"/>
      <c r="F240" s="327"/>
      <c r="G240" s="327"/>
      <c r="H240" s="327"/>
      <c r="I240" s="327"/>
      <c r="J240" s="327"/>
      <c r="K240" s="1265">
        <f t="shared" si="28"/>
        <v>15000</v>
      </c>
    </row>
    <row r="241" spans="1:11" ht="12">
      <c r="A241" s="868" t="s">
        <v>610</v>
      </c>
      <c r="B241" s="869">
        <v>2190</v>
      </c>
      <c r="C241" s="327"/>
      <c r="D241" s="326">
        <v>0</v>
      </c>
      <c r="E241" s="327"/>
      <c r="F241" s="327"/>
      <c r="G241" s="327"/>
      <c r="H241" s="327"/>
      <c r="I241" s="327"/>
      <c r="J241" s="327"/>
      <c r="K241" s="1265">
        <f t="shared" si="28"/>
        <v>0</v>
      </c>
    </row>
    <row r="242" spans="1:11" ht="13" thickBot="1">
      <c r="A242" s="866" t="s">
        <v>530</v>
      </c>
      <c r="B242" s="757">
        <v>2100</v>
      </c>
      <c r="C242" s="327"/>
      <c r="D242" s="1441">
        <f>SUM(D236:D241)</f>
        <v>153629</v>
      </c>
      <c r="E242" s="327"/>
      <c r="F242" s="327"/>
      <c r="G242" s="327"/>
      <c r="H242" s="327"/>
      <c r="I242" s="327"/>
      <c r="J242" s="327"/>
      <c r="K242" s="1441">
        <f>SUM(K236:K241)</f>
        <v>153629</v>
      </c>
    </row>
    <row r="243" spans="1:11" s="786" customFormat="1" ht="13" thickTop="1">
      <c r="A243" s="860" t="s">
        <v>531</v>
      </c>
      <c r="B243" s="867" t="s">
        <v>658</v>
      </c>
      <c r="C243" s="226"/>
      <c r="D243" s="227"/>
      <c r="E243" s="227"/>
      <c r="F243" s="227"/>
      <c r="G243" s="227"/>
      <c r="H243" s="227"/>
      <c r="I243" s="227"/>
      <c r="J243" s="227"/>
      <c r="K243" s="228"/>
    </row>
    <row r="244" spans="1:11" ht="12">
      <c r="A244" s="856" t="s">
        <v>532</v>
      </c>
      <c r="B244" s="857">
        <v>2210</v>
      </c>
      <c r="C244" s="333"/>
      <c r="D244" s="326">
        <v>13230</v>
      </c>
      <c r="E244" s="334"/>
      <c r="F244" s="332"/>
      <c r="G244" s="332"/>
      <c r="H244" s="332"/>
      <c r="I244" s="332"/>
      <c r="J244" s="332"/>
      <c r="K244" s="1265">
        <f>SUM(C244:J244)</f>
        <v>13230</v>
      </c>
    </row>
    <row r="245" spans="1:11" ht="12">
      <c r="A245" s="865" t="s">
        <v>533</v>
      </c>
      <c r="B245" s="1148">
        <v>2220</v>
      </c>
      <c r="C245" s="333"/>
      <c r="D245" s="326">
        <v>78500</v>
      </c>
      <c r="E245" s="332"/>
      <c r="F245" s="332"/>
      <c r="G245" s="332"/>
      <c r="H245" s="332"/>
      <c r="I245" s="332"/>
      <c r="J245" s="332"/>
      <c r="K245" s="1265">
        <f>SUM(C245:J245)</f>
        <v>78500</v>
      </c>
    </row>
    <row r="246" spans="1:11" ht="12">
      <c r="A246" s="1442" t="s">
        <v>534</v>
      </c>
      <c r="B246" s="857">
        <v>2230</v>
      </c>
      <c r="C246" s="333"/>
      <c r="D246" s="326">
        <v>0</v>
      </c>
      <c r="E246" s="332"/>
      <c r="F246" s="332"/>
      <c r="G246" s="332"/>
      <c r="H246" s="332"/>
      <c r="I246" s="332"/>
      <c r="J246" s="332"/>
      <c r="K246" s="1265">
        <f>SUM(C246:J246)</f>
        <v>0</v>
      </c>
    </row>
    <row r="247" spans="1:11" ht="13" thickBot="1">
      <c r="A247" s="863" t="s">
        <v>535</v>
      </c>
      <c r="B247" s="1149">
        <v>2200</v>
      </c>
      <c r="C247" s="333"/>
      <c r="D247" s="335">
        <f>SUM(D244:D246)</f>
        <v>91730</v>
      </c>
      <c r="E247" s="332"/>
      <c r="F247" s="332"/>
      <c r="G247" s="332"/>
      <c r="H247" s="332"/>
      <c r="I247" s="332"/>
      <c r="J247" s="332"/>
      <c r="K247" s="336">
        <f>SUM(K244:K246)</f>
        <v>91730</v>
      </c>
    </row>
    <row r="248" spans="1:11" s="786" customFormat="1" ht="13" thickTop="1">
      <c r="A248" s="860" t="s">
        <v>536</v>
      </c>
      <c r="B248" s="861">
        <v>2300</v>
      </c>
      <c r="C248" s="333"/>
      <c r="D248" s="864"/>
      <c r="E248" s="332"/>
      <c r="F248" s="332"/>
      <c r="G248" s="332"/>
      <c r="H248" s="332"/>
      <c r="I248" s="332"/>
      <c r="J248" s="332"/>
      <c r="K248" s="334"/>
    </row>
    <row r="249" spans="1:11" ht="12">
      <c r="A249" s="856" t="s">
        <v>537</v>
      </c>
      <c r="B249" s="857">
        <v>2310</v>
      </c>
      <c r="C249" s="333"/>
      <c r="D249" s="326">
        <v>16785</v>
      </c>
      <c r="E249" s="332"/>
      <c r="F249" s="332"/>
      <c r="G249" s="332"/>
      <c r="H249" s="332"/>
      <c r="I249" s="332"/>
      <c r="J249" s="332"/>
      <c r="K249" s="1265">
        <f>SUM(C249:J249)</f>
        <v>16785</v>
      </c>
    </row>
    <row r="250" spans="1:11" ht="12">
      <c r="A250" s="856" t="s">
        <v>538</v>
      </c>
      <c r="B250" s="857">
        <v>2320</v>
      </c>
      <c r="C250" s="333"/>
      <c r="D250" s="326">
        <v>19000</v>
      </c>
      <c r="E250" s="332"/>
      <c r="F250" s="332"/>
      <c r="G250" s="332"/>
      <c r="H250" s="332"/>
      <c r="I250" s="332"/>
      <c r="J250" s="332"/>
      <c r="K250" s="1265">
        <f t="shared" ref="K250:K253" si="29">SUM(C250:J250)</f>
        <v>19000</v>
      </c>
    </row>
    <row r="251" spans="1:11" ht="12">
      <c r="A251" s="856" t="s">
        <v>659</v>
      </c>
      <c r="B251" s="857">
        <v>2330</v>
      </c>
      <c r="C251" s="333"/>
      <c r="D251" s="326">
        <v>1453</v>
      </c>
      <c r="E251" s="332"/>
      <c r="F251" s="332"/>
      <c r="G251" s="332"/>
      <c r="H251" s="332"/>
      <c r="I251" s="332"/>
      <c r="J251" s="332"/>
      <c r="K251" s="1265">
        <f t="shared" si="29"/>
        <v>1453</v>
      </c>
    </row>
    <row r="252" spans="1:11" ht="12">
      <c r="A252" s="1443" t="s">
        <v>660</v>
      </c>
      <c r="B252" s="1444">
        <v>2361</v>
      </c>
      <c r="C252" s="333"/>
      <c r="D252" s="326">
        <v>0</v>
      </c>
      <c r="E252" s="332"/>
      <c r="F252" s="332"/>
      <c r="G252" s="332"/>
      <c r="H252" s="332"/>
      <c r="I252" s="332"/>
      <c r="J252" s="332"/>
      <c r="K252" s="1265">
        <f t="shared" si="29"/>
        <v>0</v>
      </c>
    </row>
    <row r="253" spans="1:11" ht="12">
      <c r="A253" s="1443" t="s">
        <v>661</v>
      </c>
      <c r="B253" s="1444">
        <v>2365</v>
      </c>
      <c r="C253" s="333"/>
      <c r="D253" s="326">
        <v>0</v>
      </c>
      <c r="E253" s="332"/>
      <c r="F253" s="332"/>
      <c r="G253" s="332"/>
      <c r="H253" s="332"/>
      <c r="I253" s="332"/>
      <c r="J253" s="332"/>
      <c r="K253" s="1265">
        <f t="shared" si="29"/>
        <v>0</v>
      </c>
    </row>
    <row r="254" spans="1:11" ht="13" thickBot="1">
      <c r="A254" s="859" t="s">
        <v>542</v>
      </c>
      <c r="B254" s="1149">
        <v>2300</v>
      </c>
      <c r="C254" s="333"/>
      <c r="D254" s="336">
        <f>D249+D250+D251+D252+D253</f>
        <v>37238</v>
      </c>
      <c r="E254" s="332"/>
      <c r="F254" s="332"/>
      <c r="G254" s="332"/>
      <c r="H254" s="332"/>
      <c r="I254" s="332"/>
      <c r="J254" s="332"/>
      <c r="K254" s="336">
        <f>K249+K250+K251+K252+K253</f>
        <v>37238</v>
      </c>
    </row>
    <row r="255" spans="1:11" s="786" customFormat="1" ht="13" thickTop="1">
      <c r="A255" s="860" t="s">
        <v>543</v>
      </c>
      <c r="B255" s="861">
        <v>2400</v>
      </c>
      <c r="C255" s="333"/>
      <c r="D255" s="862"/>
      <c r="E255" s="332"/>
      <c r="F255" s="332"/>
      <c r="G255" s="332"/>
      <c r="H255" s="332"/>
      <c r="I255" s="332"/>
      <c r="J255" s="332"/>
      <c r="K255" s="334"/>
    </row>
    <row r="256" spans="1:11" ht="12">
      <c r="A256" s="856" t="s">
        <v>544</v>
      </c>
      <c r="B256" s="857">
        <v>2410</v>
      </c>
      <c r="C256" s="333"/>
      <c r="D256" s="326">
        <v>79000</v>
      </c>
      <c r="E256" s="332"/>
      <c r="F256" s="332"/>
      <c r="G256" s="332"/>
      <c r="H256" s="332"/>
      <c r="I256" s="332"/>
      <c r="J256" s="332"/>
      <c r="K256" s="1265">
        <f>SUM(C256:J256)</f>
        <v>79000</v>
      </c>
    </row>
    <row r="257" spans="1:11" ht="12">
      <c r="A257" s="856" t="s">
        <v>545</v>
      </c>
      <c r="B257" s="857">
        <v>2490</v>
      </c>
      <c r="C257" s="333"/>
      <c r="D257" s="326">
        <v>0</v>
      </c>
      <c r="E257" s="332"/>
      <c r="F257" s="332"/>
      <c r="G257" s="332"/>
      <c r="H257" s="332"/>
      <c r="I257" s="332"/>
      <c r="J257" s="332"/>
      <c r="K257" s="1265">
        <f>SUM(C257:J257)</f>
        <v>0</v>
      </c>
    </row>
    <row r="258" spans="1:11" ht="13" thickBot="1">
      <c r="A258" s="859" t="s">
        <v>546</v>
      </c>
      <c r="B258" s="1149">
        <v>2400</v>
      </c>
      <c r="C258" s="333"/>
      <c r="D258" s="336">
        <f>SUM(D256:D257)</f>
        <v>79000</v>
      </c>
      <c r="E258" s="332"/>
      <c r="F258" s="332"/>
      <c r="G258" s="332"/>
      <c r="H258" s="332"/>
      <c r="I258" s="332"/>
      <c r="J258" s="332"/>
      <c r="K258" s="336">
        <f>SUM(K256:K257)</f>
        <v>79000</v>
      </c>
    </row>
    <row r="259" spans="1:11" s="786" customFormat="1" ht="13" thickTop="1">
      <c r="A259" s="860" t="s">
        <v>547</v>
      </c>
      <c r="B259" s="861">
        <v>2500</v>
      </c>
      <c r="C259" s="333"/>
      <c r="D259" s="862"/>
      <c r="E259" s="332"/>
      <c r="F259" s="332"/>
      <c r="G259" s="332"/>
      <c r="H259" s="332"/>
      <c r="I259" s="332"/>
      <c r="J259" s="332"/>
      <c r="K259" s="334"/>
    </row>
    <row r="260" spans="1:11" ht="12">
      <c r="A260" s="856" t="s">
        <v>548</v>
      </c>
      <c r="B260" s="857">
        <v>2510</v>
      </c>
      <c r="C260" s="333"/>
      <c r="D260" s="326">
        <v>66000</v>
      </c>
      <c r="E260" s="332"/>
      <c r="F260" s="332"/>
      <c r="G260" s="332"/>
      <c r="H260" s="332"/>
      <c r="I260" s="332"/>
      <c r="J260" s="332"/>
      <c r="K260" s="1265">
        <f>SUM(C260:J260)</f>
        <v>66000</v>
      </c>
    </row>
    <row r="261" spans="1:11" ht="12">
      <c r="A261" s="856" t="s">
        <v>549</v>
      </c>
      <c r="B261" s="857">
        <v>2520</v>
      </c>
      <c r="C261" s="333"/>
      <c r="D261" s="326">
        <v>0</v>
      </c>
      <c r="E261" s="332"/>
      <c r="F261" s="332"/>
      <c r="G261" s="332"/>
      <c r="H261" s="332"/>
      <c r="I261" s="332"/>
      <c r="J261" s="332"/>
      <c r="K261" s="1265">
        <f t="shared" ref="K261:K266" si="30">SUM(C261:J261)</f>
        <v>0</v>
      </c>
    </row>
    <row r="262" spans="1:11" ht="12">
      <c r="A262" s="852" t="s">
        <v>611</v>
      </c>
      <c r="B262" s="858" t="s">
        <v>662</v>
      </c>
      <c r="C262" s="337"/>
      <c r="D262" s="326">
        <v>0</v>
      </c>
      <c r="E262" s="338"/>
      <c r="F262" s="338"/>
      <c r="G262" s="338"/>
      <c r="H262" s="338"/>
      <c r="I262" s="338"/>
      <c r="J262" s="338"/>
      <c r="K262" s="1265">
        <f t="shared" si="30"/>
        <v>0</v>
      </c>
    </row>
    <row r="263" spans="1:11" ht="12">
      <c r="A263" s="852" t="s">
        <v>663</v>
      </c>
      <c r="B263" s="853">
        <v>2540</v>
      </c>
      <c r="C263" s="337"/>
      <c r="D263" s="326">
        <v>350000</v>
      </c>
      <c r="E263" s="338"/>
      <c r="F263" s="338"/>
      <c r="G263" s="338"/>
      <c r="H263" s="338"/>
      <c r="I263" s="338"/>
      <c r="J263" s="338"/>
      <c r="K263" s="1265">
        <f t="shared" si="30"/>
        <v>350000</v>
      </c>
    </row>
    <row r="264" spans="1:11" ht="12">
      <c r="A264" s="852" t="s">
        <v>551</v>
      </c>
      <c r="B264" s="853">
        <v>2550</v>
      </c>
      <c r="C264" s="337"/>
      <c r="D264" s="326">
        <v>15000</v>
      </c>
      <c r="E264" s="338"/>
      <c r="F264" s="338"/>
      <c r="G264" s="338"/>
      <c r="H264" s="338"/>
      <c r="I264" s="338"/>
      <c r="J264" s="338"/>
      <c r="K264" s="1265">
        <f t="shared" si="30"/>
        <v>15000</v>
      </c>
    </row>
    <row r="265" spans="1:11" ht="12">
      <c r="A265" s="852" t="s">
        <v>552</v>
      </c>
      <c r="B265" s="853">
        <v>2560</v>
      </c>
      <c r="C265" s="337"/>
      <c r="D265" s="326">
        <v>27341</v>
      </c>
      <c r="E265" s="338"/>
      <c r="F265" s="338"/>
      <c r="G265" s="338"/>
      <c r="H265" s="338"/>
      <c r="I265" s="338"/>
      <c r="J265" s="338"/>
      <c r="K265" s="1265">
        <f t="shared" si="30"/>
        <v>27341</v>
      </c>
    </row>
    <row r="266" spans="1:11" ht="12">
      <c r="A266" s="852" t="s">
        <v>553</v>
      </c>
      <c r="B266" s="853">
        <v>2570</v>
      </c>
      <c r="C266" s="337"/>
      <c r="D266" s="326">
        <v>0</v>
      </c>
      <c r="E266" s="338"/>
      <c r="F266" s="338"/>
      <c r="G266" s="338"/>
      <c r="H266" s="338"/>
      <c r="I266" s="338"/>
      <c r="J266" s="338"/>
      <c r="K266" s="1265">
        <f t="shared" si="30"/>
        <v>0</v>
      </c>
    </row>
    <row r="267" spans="1:11" ht="13" thickBot="1">
      <c r="A267" s="850" t="s">
        <v>554</v>
      </c>
      <c r="B267" s="851">
        <v>2500</v>
      </c>
      <c r="C267" s="337"/>
      <c r="D267" s="339">
        <f>SUM(D260:D266)</f>
        <v>458341</v>
      </c>
      <c r="E267" s="338"/>
      <c r="F267" s="338"/>
      <c r="G267" s="338"/>
      <c r="H267" s="338"/>
      <c r="I267" s="338"/>
      <c r="J267" s="338"/>
      <c r="K267" s="339">
        <f>SUM(K260:K266)</f>
        <v>458341</v>
      </c>
    </row>
    <row r="268" spans="1:11" s="786" customFormat="1" ht="13" thickTop="1">
      <c r="A268" s="855" t="s">
        <v>555</v>
      </c>
      <c r="B268" s="827">
        <v>2600</v>
      </c>
      <c r="C268" s="337"/>
      <c r="D268" s="340"/>
      <c r="E268" s="338"/>
      <c r="F268" s="338"/>
      <c r="G268" s="338"/>
      <c r="H268" s="338"/>
      <c r="I268" s="338"/>
      <c r="J268" s="338"/>
      <c r="K268" s="341"/>
    </row>
    <row r="269" spans="1:11" ht="12">
      <c r="A269" s="852" t="s">
        <v>557</v>
      </c>
      <c r="B269" s="853">
        <v>2610</v>
      </c>
      <c r="C269" s="337"/>
      <c r="D269" s="326">
        <v>0</v>
      </c>
      <c r="E269" s="338"/>
      <c r="F269" s="338"/>
      <c r="G269" s="338"/>
      <c r="H269" s="338"/>
      <c r="I269" s="338"/>
      <c r="J269" s="338"/>
      <c r="K269" s="1265">
        <f>SUM(C269:J269)</f>
        <v>0</v>
      </c>
    </row>
    <row r="270" spans="1:11" ht="12">
      <c r="A270" s="852" t="s">
        <v>558</v>
      </c>
      <c r="B270" s="853">
        <v>2620</v>
      </c>
      <c r="C270" s="337"/>
      <c r="D270" s="326">
        <v>0</v>
      </c>
      <c r="E270" s="338"/>
      <c r="F270" s="338"/>
      <c r="G270" s="338"/>
      <c r="H270" s="338"/>
      <c r="I270" s="338"/>
      <c r="J270" s="338"/>
      <c r="K270" s="1265">
        <f>SUM(C270:J270)</f>
        <v>0</v>
      </c>
    </row>
    <row r="271" spans="1:11" ht="12">
      <c r="A271" s="854" t="s">
        <v>559</v>
      </c>
      <c r="B271" s="1150">
        <v>2630</v>
      </c>
      <c r="C271" s="337"/>
      <c r="D271" s="326">
        <v>0</v>
      </c>
      <c r="E271" s="338"/>
      <c r="F271" s="338"/>
      <c r="G271" s="338"/>
      <c r="H271" s="338"/>
      <c r="I271" s="338"/>
      <c r="J271" s="338"/>
      <c r="K271" s="1265">
        <f>SUM(C271:J271)</f>
        <v>0</v>
      </c>
    </row>
    <row r="272" spans="1:11" ht="12">
      <c r="A272" s="852" t="s">
        <v>560</v>
      </c>
      <c r="B272" s="853">
        <v>2640</v>
      </c>
      <c r="C272" s="337"/>
      <c r="D272" s="326">
        <v>169709</v>
      </c>
      <c r="E272" s="338"/>
      <c r="F272" s="338"/>
      <c r="G272" s="338"/>
      <c r="H272" s="338"/>
      <c r="I272" s="338"/>
      <c r="J272" s="338"/>
      <c r="K272" s="1265">
        <f>SUM(C272:J272)</f>
        <v>169709</v>
      </c>
    </row>
    <row r="273" spans="1:11" ht="12">
      <c r="A273" s="852" t="s">
        <v>561</v>
      </c>
      <c r="B273" s="853">
        <v>2660</v>
      </c>
      <c r="C273" s="337"/>
      <c r="D273" s="326">
        <v>55902</v>
      </c>
      <c r="E273" s="338"/>
      <c r="F273" s="338"/>
      <c r="G273" s="338"/>
      <c r="H273" s="338"/>
      <c r="I273" s="338"/>
      <c r="J273" s="338"/>
      <c r="K273" s="1265">
        <f>SUM(C273:J273)</f>
        <v>55902</v>
      </c>
    </row>
    <row r="274" spans="1:11" ht="13" thickBot="1">
      <c r="A274" s="850" t="s">
        <v>562</v>
      </c>
      <c r="B274" s="851">
        <v>2600</v>
      </c>
      <c r="C274" s="337"/>
      <c r="D274" s="339">
        <f>SUM(D269:D273)</f>
        <v>225611</v>
      </c>
      <c r="E274" s="338"/>
      <c r="F274" s="338"/>
      <c r="G274" s="338"/>
      <c r="H274" s="338"/>
      <c r="I274" s="338"/>
      <c r="J274" s="338"/>
      <c r="K274" s="339">
        <f>SUM(K269:K273)</f>
        <v>225611</v>
      </c>
    </row>
    <row r="275" spans="1:11" s="786" customFormat="1" ht="13" thickTop="1">
      <c r="A275" s="849" t="s">
        <v>664</v>
      </c>
      <c r="B275" s="827">
        <v>2900</v>
      </c>
      <c r="C275" s="337"/>
      <c r="D275" s="342">
        <v>0</v>
      </c>
      <c r="E275" s="338"/>
      <c r="F275" s="338"/>
      <c r="G275" s="338"/>
      <c r="H275" s="338"/>
      <c r="I275" s="338"/>
      <c r="J275" s="338"/>
      <c r="K275" s="230">
        <f>SUM(C275:J275)</f>
        <v>0</v>
      </c>
    </row>
    <row r="276" spans="1:11" ht="13" thickBot="1">
      <c r="A276" s="848" t="s">
        <v>564</v>
      </c>
      <c r="B276" s="749">
        <v>2000</v>
      </c>
      <c r="C276" s="337"/>
      <c r="D276" s="343">
        <f>SUM(D242,D247,D254,D258,D267,D274,D275)</f>
        <v>1045549</v>
      </c>
      <c r="E276" s="338"/>
      <c r="F276" s="338"/>
      <c r="G276" s="338"/>
      <c r="H276" s="338"/>
      <c r="I276" s="338"/>
      <c r="J276" s="338"/>
      <c r="K276" s="343">
        <f>SUM(K242,K247,K254,K258,K267,K274,K275)</f>
        <v>1045549</v>
      </c>
    </row>
    <row r="277" spans="1:11" s="786" customFormat="1" ht="13" thickTop="1">
      <c r="A277" s="832" t="s">
        <v>665</v>
      </c>
      <c r="B277" s="847">
        <v>3000</v>
      </c>
      <c r="C277" s="840"/>
      <c r="D277" s="344">
        <v>288486</v>
      </c>
      <c r="E277" s="345"/>
      <c r="F277" s="345"/>
      <c r="G277" s="338"/>
      <c r="H277" s="345"/>
      <c r="I277" s="338"/>
      <c r="J277" s="345"/>
      <c r="K277" s="346">
        <f>SUM(C277:J277)</f>
        <v>288486</v>
      </c>
    </row>
    <row r="278" spans="1:11" s="786" customFormat="1" ht="12">
      <c r="A278" s="845" t="s">
        <v>666</v>
      </c>
      <c r="B278" s="1445">
        <v>4000</v>
      </c>
      <c r="C278" s="846"/>
      <c r="D278" s="347"/>
      <c r="E278" s="347"/>
      <c r="F278" s="347"/>
      <c r="G278" s="347"/>
      <c r="H278" s="347"/>
      <c r="I278" s="347"/>
      <c r="J278" s="347"/>
      <c r="K278" s="1446"/>
    </row>
    <row r="279" spans="1:11" ht="12">
      <c r="A279" s="844" t="s">
        <v>568</v>
      </c>
      <c r="B279" s="836">
        <v>4110</v>
      </c>
      <c r="C279" s="840"/>
      <c r="D279" s="348">
        <v>0</v>
      </c>
      <c r="E279" s="345"/>
      <c r="F279" s="345"/>
      <c r="G279" s="345"/>
      <c r="H279" s="345"/>
      <c r="I279" s="345"/>
      <c r="J279" s="345"/>
      <c r="K279" s="349">
        <f>D279</f>
        <v>0</v>
      </c>
    </row>
    <row r="280" spans="1:11" ht="12">
      <c r="A280" s="844" t="s">
        <v>569</v>
      </c>
      <c r="B280" s="836">
        <v>4120</v>
      </c>
      <c r="C280" s="840"/>
      <c r="D280" s="1130">
        <v>0</v>
      </c>
      <c r="E280" s="345"/>
      <c r="F280" s="345"/>
      <c r="G280" s="338"/>
      <c r="H280" s="345"/>
      <c r="I280" s="338"/>
      <c r="J280" s="345"/>
      <c r="K280" s="1265">
        <f>D280</f>
        <v>0</v>
      </c>
    </row>
    <row r="281" spans="1:11" ht="12">
      <c r="A281" s="844" t="s">
        <v>571</v>
      </c>
      <c r="B281" s="836">
        <v>4140</v>
      </c>
      <c r="C281" s="840"/>
      <c r="D281" s="1130">
        <v>0</v>
      </c>
      <c r="E281" s="345"/>
      <c r="F281" s="345"/>
      <c r="G281" s="338"/>
      <c r="H281" s="345"/>
      <c r="I281" s="338"/>
      <c r="J281" s="345"/>
      <c r="K281" s="1265">
        <f>D281</f>
        <v>0</v>
      </c>
    </row>
    <row r="282" spans="1:11" ht="13" thickBot="1">
      <c r="A282" s="839" t="s">
        <v>592</v>
      </c>
      <c r="B282" s="1151">
        <v>4000</v>
      </c>
      <c r="C282" s="840"/>
      <c r="D282" s="350">
        <f>SUM(D279:D281)</f>
        <v>0</v>
      </c>
      <c r="E282" s="345"/>
      <c r="F282" s="345"/>
      <c r="G282" s="345"/>
      <c r="H282" s="345"/>
      <c r="I282" s="345"/>
      <c r="J282" s="345"/>
      <c r="K282" s="350">
        <f>SUM(K279:K281)</f>
        <v>0</v>
      </c>
    </row>
    <row r="283" spans="1:11" s="786" customFormat="1" ht="13" thickTop="1">
      <c r="A283" s="832" t="s">
        <v>667</v>
      </c>
      <c r="B283" s="841">
        <v>5000</v>
      </c>
      <c r="C283" s="1447"/>
      <c r="D283" s="842"/>
      <c r="E283" s="347"/>
      <c r="F283" s="347"/>
      <c r="G283" s="347"/>
      <c r="H283" s="347"/>
      <c r="I283" s="347"/>
      <c r="J283" s="347"/>
      <c r="K283" s="351"/>
    </row>
    <row r="284" spans="1:11" s="786" customFormat="1" ht="12">
      <c r="A284" s="843" t="s">
        <v>594</v>
      </c>
      <c r="B284" s="1448">
        <v>5100</v>
      </c>
      <c r="C284" s="345"/>
      <c r="D284" s="353"/>
      <c r="E284" s="345"/>
      <c r="F284" s="345"/>
      <c r="G284" s="345"/>
      <c r="H284" s="345"/>
      <c r="I284" s="345"/>
      <c r="J284" s="345"/>
      <c r="K284" s="352"/>
    </row>
    <row r="285" spans="1:11" ht="12">
      <c r="A285" s="835" t="s">
        <v>595</v>
      </c>
      <c r="B285" s="836">
        <v>5110</v>
      </c>
      <c r="C285" s="345"/>
      <c r="D285" s="353"/>
      <c r="E285" s="345"/>
      <c r="F285" s="345"/>
      <c r="G285" s="345"/>
      <c r="H285" s="1130">
        <v>0</v>
      </c>
      <c r="I285" s="345"/>
      <c r="J285" s="353"/>
      <c r="K285" s="1265">
        <f>SUM(C285:J285)</f>
        <v>0</v>
      </c>
    </row>
    <row r="286" spans="1:11" ht="12">
      <c r="A286" s="835" t="s">
        <v>596</v>
      </c>
      <c r="B286" s="837">
        <v>5120</v>
      </c>
      <c r="C286" s="345"/>
      <c r="D286" s="353"/>
      <c r="E286" s="345"/>
      <c r="F286" s="345"/>
      <c r="G286" s="345"/>
      <c r="H286" s="1130">
        <v>0</v>
      </c>
      <c r="I286" s="345"/>
      <c r="J286" s="353"/>
      <c r="K286" s="1265">
        <f>SUM(C286:J286)</f>
        <v>0</v>
      </c>
    </row>
    <row r="287" spans="1:11" ht="12">
      <c r="A287" s="838" t="s">
        <v>634</v>
      </c>
      <c r="B287" s="836">
        <v>5130</v>
      </c>
      <c r="C287" s="345"/>
      <c r="D287" s="353"/>
      <c r="E287" s="345"/>
      <c r="F287" s="345"/>
      <c r="G287" s="345"/>
      <c r="H287" s="1130">
        <v>0</v>
      </c>
      <c r="I287" s="345"/>
      <c r="J287" s="353"/>
      <c r="K287" s="1265">
        <f>SUM(C287:J287)</f>
        <v>0</v>
      </c>
    </row>
    <row r="288" spans="1:11" ht="12">
      <c r="A288" s="835" t="s">
        <v>598</v>
      </c>
      <c r="B288" s="836">
        <v>5140</v>
      </c>
      <c r="C288" s="345"/>
      <c r="D288" s="353"/>
      <c r="E288" s="345"/>
      <c r="F288" s="345"/>
      <c r="G288" s="345"/>
      <c r="H288" s="1130">
        <v>0</v>
      </c>
      <c r="I288" s="345"/>
      <c r="J288" s="353"/>
      <c r="K288" s="1265">
        <f>SUM(C288:J288)</f>
        <v>0</v>
      </c>
    </row>
    <row r="289" spans="1:11" ht="12">
      <c r="A289" s="835" t="s">
        <v>621</v>
      </c>
      <c r="B289" s="836">
        <v>5150</v>
      </c>
      <c r="C289" s="345"/>
      <c r="D289" s="353"/>
      <c r="E289" s="345"/>
      <c r="F289" s="345"/>
      <c r="G289" s="345"/>
      <c r="H289" s="1130">
        <v>0</v>
      </c>
      <c r="I289" s="345"/>
      <c r="J289" s="353"/>
      <c r="K289" s="1265">
        <f>SUM(C289:J289)</f>
        <v>0</v>
      </c>
    </row>
    <row r="290" spans="1:11" ht="13" thickBot="1">
      <c r="A290" s="834" t="s">
        <v>602</v>
      </c>
      <c r="B290" s="1151">
        <v>5000</v>
      </c>
      <c r="C290" s="345"/>
      <c r="D290" s="353"/>
      <c r="E290" s="345"/>
      <c r="F290" s="345"/>
      <c r="G290" s="345"/>
      <c r="H290" s="350">
        <f>SUM(H285:H289)</f>
        <v>0</v>
      </c>
      <c r="I290" s="345"/>
      <c r="J290" s="353"/>
      <c r="K290" s="350">
        <f>SUM(K285:K289)</f>
        <v>0</v>
      </c>
    </row>
    <row r="291" spans="1:11" s="786" customFormat="1" ht="13" thickTop="1">
      <c r="A291" s="832" t="s">
        <v>668</v>
      </c>
      <c r="B291" s="833">
        <v>6000</v>
      </c>
      <c r="C291" s="345"/>
      <c r="D291" s="353"/>
      <c r="E291" s="345"/>
      <c r="F291" s="345"/>
      <c r="G291" s="345"/>
      <c r="H291" s="1130">
        <v>0</v>
      </c>
      <c r="I291" s="345"/>
      <c r="J291" s="353"/>
      <c r="K291" s="1265">
        <f>SUM(C291:J291)</f>
        <v>0</v>
      </c>
    </row>
    <row r="292" spans="1:11" ht="15" thickBot="1">
      <c r="A292" s="1667" t="s">
        <v>623</v>
      </c>
      <c r="B292" s="1668"/>
      <c r="C292" s="345"/>
      <c r="D292" s="350">
        <f>SUM(D233,D276,D277,D282)</f>
        <v>2654309</v>
      </c>
      <c r="E292" s="345"/>
      <c r="F292" s="345"/>
      <c r="G292" s="345"/>
      <c r="H292" s="350">
        <f>SUM(H290,H291)</f>
        <v>0</v>
      </c>
      <c r="I292" s="345"/>
      <c r="J292" s="353"/>
      <c r="K292" s="350">
        <f>SUM(K233,K276,K277,K282,K290,K291)</f>
        <v>2654309</v>
      </c>
    </row>
    <row r="293" spans="1:11" ht="14" thickTop="1" thickBot="1">
      <c r="A293" s="1673" t="s">
        <v>624</v>
      </c>
      <c r="B293" s="1674"/>
      <c r="C293" s="354"/>
      <c r="D293" s="354"/>
      <c r="E293" s="354"/>
      <c r="F293" s="354"/>
      <c r="G293" s="354"/>
      <c r="H293" s="354"/>
      <c r="I293" s="354"/>
      <c r="J293" s="355"/>
      <c r="K293" s="356">
        <f>'EstRev 6-10'!G240-'EstExp 11-19'!K292</f>
        <v>-1498388</v>
      </c>
    </row>
    <row r="294" spans="1:11" ht="15" thickTop="1">
      <c r="A294" s="828"/>
      <c r="B294" s="408"/>
      <c r="C294" s="357"/>
      <c r="D294" s="357"/>
      <c r="E294" s="357"/>
      <c r="F294" s="357"/>
      <c r="G294" s="357"/>
      <c r="H294" s="357"/>
      <c r="I294" s="357"/>
      <c r="J294" s="357"/>
      <c r="K294" s="357"/>
    </row>
    <row r="295" spans="1:11" s="786" customFormat="1" ht="12">
      <c r="A295" s="829" t="s">
        <v>669</v>
      </c>
      <c r="B295" s="1152"/>
      <c r="C295" s="358"/>
      <c r="D295" s="359"/>
      <c r="E295" s="359"/>
      <c r="F295" s="359"/>
      <c r="G295" s="359"/>
      <c r="H295" s="359"/>
      <c r="I295" s="359"/>
      <c r="J295" s="359"/>
      <c r="K295" s="1449"/>
    </row>
    <row r="296" spans="1:11" s="786" customFormat="1" ht="12">
      <c r="A296" s="815" t="s">
        <v>670</v>
      </c>
      <c r="B296" s="830" t="s">
        <v>350</v>
      </c>
      <c r="C296" s="360"/>
      <c r="D296" s="361"/>
      <c r="E296" s="361"/>
      <c r="F296" s="361"/>
      <c r="G296" s="361"/>
      <c r="H296" s="361"/>
      <c r="I296" s="361"/>
      <c r="J296" s="361"/>
      <c r="K296" s="1450"/>
    </row>
    <row r="297" spans="1:11" s="786" customFormat="1" ht="12">
      <c r="A297" s="831" t="s">
        <v>547</v>
      </c>
      <c r="B297" s="1451"/>
      <c r="C297" s="362"/>
      <c r="D297" s="363"/>
      <c r="E297" s="363"/>
      <c r="F297" s="363"/>
      <c r="G297" s="362"/>
      <c r="H297" s="364"/>
      <c r="I297" s="362"/>
      <c r="J297" s="362"/>
      <c r="K297" s="362"/>
    </row>
    <row r="298" spans="1:11" ht="12">
      <c r="A298" s="820" t="s">
        <v>611</v>
      </c>
      <c r="B298" s="821">
        <v>2530</v>
      </c>
      <c r="C298" s="1130">
        <v>0</v>
      </c>
      <c r="D298" s="1130">
        <v>0</v>
      </c>
      <c r="E298" s="1130">
        <v>4700000</v>
      </c>
      <c r="F298" s="1130">
        <v>0</v>
      </c>
      <c r="G298" s="1130">
        <v>0</v>
      </c>
      <c r="H298" s="1130">
        <v>0</v>
      </c>
      <c r="I298" s="1130">
        <v>0</v>
      </c>
      <c r="J298" s="362"/>
      <c r="K298" s="1265">
        <f>SUM(C298:J298)</f>
        <v>4700000</v>
      </c>
    </row>
    <row r="299" spans="1:11" ht="12">
      <c r="A299" s="820" t="s">
        <v>643</v>
      </c>
      <c r="B299" s="821">
        <v>2900</v>
      </c>
      <c r="C299" s="1130">
        <v>0</v>
      </c>
      <c r="D299" s="1130">
        <v>0</v>
      </c>
      <c r="E299" s="1130">
        <v>0</v>
      </c>
      <c r="F299" s="1130">
        <v>0</v>
      </c>
      <c r="G299" s="1130">
        <v>0</v>
      </c>
      <c r="H299" s="1130">
        <v>0</v>
      </c>
      <c r="I299" s="1130">
        <v>0</v>
      </c>
      <c r="J299" s="362"/>
      <c r="K299" s="207">
        <f>SUM(C299:J299)</f>
        <v>0</v>
      </c>
    </row>
    <row r="300" spans="1:11" ht="13" thickBot="1">
      <c r="A300" s="822" t="s">
        <v>564</v>
      </c>
      <c r="B300" s="823">
        <v>2000</v>
      </c>
      <c r="C300" s="365">
        <f>SUM(C298:C299)</f>
        <v>0</v>
      </c>
      <c r="D300" s="365">
        <f t="shared" ref="D300:K300" si="31">SUM(D298:D299)</f>
        <v>0</v>
      </c>
      <c r="E300" s="365">
        <f t="shared" si="31"/>
        <v>4700000</v>
      </c>
      <c r="F300" s="365">
        <f t="shared" si="31"/>
        <v>0</v>
      </c>
      <c r="G300" s="365">
        <f t="shared" si="31"/>
        <v>0</v>
      </c>
      <c r="H300" s="365">
        <f t="shared" si="31"/>
        <v>0</v>
      </c>
      <c r="I300" s="365">
        <f t="shared" si="31"/>
        <v>0</v>
      </c>
      <c r="J300" s="362"/>
      <c r="K300" s="365">
        <f t="shared" si="31"/>
        <v>4700000</v>
      </c>
    </row>
    <row r="301" spans="1:11" s="786" customFormat="1" ht="13" thickTop="1">
      <c r="A301" s="824" t="s">
        <v>671</v>
      </c>
      <c r="B301" s="825">
        <v>4000</v>
      </c>
      <c r="C301" s="366"/>
      <c r="D301" s="367"/>
      <c r="E301" s="367"/>
      <c r="F301" s="367"/>
      <c r="G301" s="367"/>
      <c r="H301" s="367"/>
      <c r="I301" s="367"/>
      <c r="J301" s="361"/>
      <c r="K301" s="368"/>
    </row>
    <row r="302" spans="1:11" ht="12">
      <c r="A302" s="826" t="s">
        <v>567</v>
      </c>
      <c r="B302" s="827">
        <v>4100</v>
      </c>
      <c r="C302" s="302"/>
      <c r="D302" s="302"/>
      <c r="E302" s="302"/>
      <c r="F302" s="302"/>
      <c r="G302" s="302"/>
      <c r="H302" s="307"/>
      <c r="I302" s="302"/>
      <c r="J302" s="308"/>
      <c r="K302" s="302"/>
    </row>
    <row r="303" spans="1:11" ht="12">
      <c r="A303" s="820" t="s">
        <v>672</v>
      </c>
      <c r="B303" s="821">
        <v>4110</v>
      </c>
      <c r="C303" s="362"/>
      <c r="D303" s="362"/>
      <c r="E303" s="1130">
        <v>0</v>
      </c>
      <c r="F303" s="362"/>
      <c r="G303" s="362"/>
      <c r="H303" s="1130">
        <v>0</v>
      </c>
      <c r="I303" s="362"/>
      <c r="J303" s="369"/>
      <c r="K303" s="1452">
        <f>SUM(E303,H303)</f>
        <v>0</v>
      </c>
    </row>
    <row r="304" spans="1:11" ht="12">
      <c r="A304" s="820" t="s">
        <v>673</v>
      </c>
      <c r="B304" s="821">
        <v>4120</v>
      </c>
      <c r="C304" s="362"/>
      <c r="D304" s="362"/>
      <c r="E304" s="1130">
        <v>0</v>
      </c>
      <c r="F304" s="362"/>
      <c r="G304" s="362"/>
      <c r="H304" s="1130">
        <v>0</v>
      </c>
      <c r="I304" s="362"/>
      <c r="J304" s="369"/>
      <c r="K304" s="1453">
        <f>SUM(C304:J304)</f>
        <v>0</v>
      </c>
    </row>
    <row r="305" spans="1:12" ht="12">
      <c r="A305" s="820" t="s">
        <v>674</v>
      </c>
      <c r="B305" s="821">
        <v>4140</v>
      </c>
      <c r="C305" s="362"/>
      <c r="D305" s="362"/>
      <c r="E305" s="1130">
        <v>0</v>
      </c>
      <c r="F305" s="362"/>
      <c r="G305" s="362"/>
      <c r="H305" s="1130">
        <v>0</v>
      </c>
      <c r="I305" s="362"/>
      <c r="J305" s="369"/>
      <c r="K305" s="1453">
        <f>SUM(C305:J305)</f>
        <v>0</v>
      </c>
    </row>
    <row r="306" spans="1:12" ht="13" thickBot="1">
      <c r="A306" s="820" t="s">
        <v>675</v>
      </c>
      <c r="B306" s="821">
        <v>4190</v>
      </c>
      <c r="C306" s="362"/>
      <c r="D306" s="362"/>
      <c r="E306" s="1130">
        <v>0</v>
      </c>
      <c r="F306" s="362"/>
      <c r="G306" s="362"/>
      <c r="H306" s="1130">
        <v>0</v>
      </c>
      <c r="I306" s="362"/>
      <c r="J306" s="369"/>
      <c r="K306" s="1453">
        <f>SUM(C306:J306)</f>
        <v>0</v>
      </c>
    </row>
    <row r="307" spans="1:12" ht="17" thickTop="1" thickBot="1">
      <c r="A307" s="817" t="s">
        <v>676</v>
      </c>
      <c r="B307" s="818">
        <v>4000</v>
      </c>
      <c r="C307" s="362"/>
      <c r="D307" s="370"/>
      <c r="E307" s="365">
        <f>SUM(E303:E306)</f>
        <v>0</v>
      </c>
      <c r="F307" s="362"/>
      <c r="G307" s="370"/>
      <c r="H307" s="365">
        <f>SUM(H303:H306)</f>
        <v>0</v>
      </c>
      <c r="I307" s="362"/>
      <c r="J307" s="369"/>
      <c r="K307" s="365">
        <f>SUM(K303:K306)</f>
        <v>0</v>
      </c>
      <c r="L307" s="819"/>
    </row>
    <row r="308" spans="1:12" s="786" customFormat="1" ht="14" thickTop="1" thickBot="1">
      <c r="A308" s="815" t="s">
        <v>677</v>
      </c>
      <c r="B308" s="816">
        <v>6000</v>
      </c>
      <c r="C308" s="363"/>
      <c r="D308" s="363"/>
      <c r="E308" s="363"/>
      <c r="F308" s="363"/>
      <c r="G308" s="362"/>
      <c r="H308" s="371">
        <v>0</v>
      </c>
      <c r="I308" s="363"/>
      <c r="J308" s="369"/>
      <c r="K308" s="1265">
        <f>SUM(C308:J308)</f>
        <v>0</v>
      </c>
    </row>
    <row r="309" spans="1:12" ht="16" thickTop="1" thickBot="1">
      <c r="A309" s="808" t="s">
        <v>623</v>
      </c>
      <c r="B309" s="1131"/>
      <c r="C309" s="372">
        <f>(C300)</f>
        <v>0</v>
      </c>
      <c r="D309" s="372">
        <f>(D300)</f>
        <v>0</v>
      </c>
      <c r="E309" s="372">
        <f>SUM(E300,E307)</f>
        <v>4700000</v>
      </c>
      <c r="F309" s="372">
        <f>SUM(F300)</f>
        <v>0</v>
      </c>
      <c r="G309" s="373">
        <f>G300</f>
        <v>0</v>
      </c>
      <c r="H309" s="372">
        <f>SUM(H300,H307,H308)</f>
        <v>0</v>
      </c>
      <c r="I309" s="372">
        <f>SUM(I300)</f>
        <v>0</v>
      </c>
      <c r="J309" s="362"/>
      <c r="K309" s="372">
        <f>SUM(K300,K307,K308)</f>
        <v>4700000</v>
      </c>
    </row>
    <row r="310" spans="1:12" ht="16" thickTop="1" thickBot="1">
      <c r="A310" s="809" t="s">
        <v>624</v>
      </c>
      <c r="B310" s="1153"/>
      <c r="C310" s="363"/>
      <c r="D310" s="363"/>
      <c r="E310" s="363"/>
      <c r="F310" s="363"/>
      <c r="G310" s="363"/>
      <c r="H310" s="363"/>
      <c r="I310" s="363"/>
      <c r="J310" s="810"/>
      <c r="K310" s="374">
        <f>'EstRev 6-10'!H240-'EstExp 11-19'!K309</f>
        <v>-4700000</v>
      </c>
    </row>
    <row r="311" spans="1:12" ht="15" thickTop="1">
      <c r="A311" s="811"/>
      <c r="B311" s="408"/>
      <c r="C311" s="375"/>
      <c r="D311" s="375"/>
      <c r="E311" s="375"/>
      <c r="F311" s="375"/>
      <c r="G311" s="375"/>
      <c r="H311" s="375"/>
      <c r="I311" s="375"/>
      <c r="J311" s="375"/>
      <c r="K311" s="375"/>
    </row>
    <row r="312" spans="1:12" s="786" customFormat="1" ht="13">
      <c r="A312" s="812" t="s">
        <v>678</v>
      </c>
      <c r="B312" s="1154"/>
      <c r="C312" s="376"/>
      <c r="D312" s="359"/>
      <c r="E312" s="359"/>
      <c r="F312" s="359"/>
      <c r="G312" s="359"/>
      <c r="H312" s="359"/>
      <c r="I312" s="359"/>
      <c r="J312" s="359"/>
      <c r="K312" s="1449"/>
    </row>
    <row r="313" spans="1:12" ht="14">
      <c r="A313" s="811"/>
      <c r="B313" s="408"/>
      <c r="C313" s="375"/>
      <c r="D313" s="375"/>
      <c r="E313" s="375"/>
      <c r="F313" s="375"/>
      <c r="G313" s="375"/>
      <c r="H313" s="375"/>
      <c r="I313" s="375"/>
      <c r="J313" s="375"/>
      <c r="K313" s="375"/>
    </row>
    <row r="314" spans="1:12" s="786" customFormat="1" ht="13">
      <c r="A314" s="813" t="s">
        <v>679</v>
      </c>
      <c r="B314" s="1454"/>
      <c r="C314" s="358"/>
      <c r="D314" s="359"/>
      <c r="E314" s="359"/>
      <c r="F314" s="359"/>
      <c r="G314" s="359"/>
      <c r="H314" s="359"/>
      <c r="I314" s="359"/>
      <c r="J314" s="359"/>
      <c r="K314" s="1449"/>
    </row>
    <row r="315" spans="1:12" s="786" customFormat="1" ht="12">
      <c r="A315" s="814" t="s">
        <v>680</v>
      </c>
      <c r="B315" s="1404" t="s">
        <v>87</v>
      </c>
      <c r="C315" s="204"/>
      <c r="D315" s="205"/>
      <c r="E315" s="205"/>
      <c r="F315" s="205"/>
      <c r="G315" s="205"/>
      <c r="H315" s="205"/>
      <c r="I315" s="205"/>
      <c r="J315" s="205"/>
      <c r="K315" s="1405"/>
    </row>
    <row r="316" spans="1:12" s="786" customFormat="1" ht="12">
      <c r="A316" s="806" t="s">
        <v>491</v>
      </c>
      <c r="B316" s="807">
        <v>1100</v>
      </c>
      <c r="C316" s="1130">
        <v>0</v>
      </c>
      <c r="D316" s="1130">
        <v>0</v>
      </c>
      <c r="E316" s="1130">
        <v>0</v>
      </c>
      <c r="F316" s="1130">
        <v>0</v>
      </c>
      <c r="G316" s="1130">
        <v>0</v>
      </c>
      <c r="H316" s="1130">
        <v>0</v>
      </c>
      <c r="I316" s="1130">
        <v>0</v>
      </c>
      <c r="J316" s="1130">
        <v>0</v>
      </c>
      <c r="K316" s="207">
        <f>SUM(C316:J316)</f>
        <v>0</v>
      </c>
    </row>
    <row r="317" spans="1:12" ht="12">
      <c r="A317" s="802" t="s">
        <v>492</v>
      </c>
      <c r="B317" s="790">
        <v>1115</v>
      </c>
      <c r="C317" s="208"/>
      <c r="D317" s="209"/>
      <c r="E317" s="210">
        <v>0</v>
      </c>
      <c r="F317" s="209"/>
      <c r="G317" s="209"/>
      <c r="H317" s="209"/>
      <c r="I317" s="209"/>
      <c r="J317" s="209"/>
      <c r="K317" s="1265">
        <f>SUM(C317,E317)</f>
        <v>0</v>
      </c>
    </row>
    <row r="318" spans="1:12" ht="12">
      <c r="A318" s="802" t="s">
        <v>493</v>
      </c>
      <c r="B318" s="790">
        <v>1125</v>
      </c>
      <c r="C318" s="1130">
        <v>0</v>
      </c>
      <c r="D318" s="1130">
        <v>0</v>
      </c>
      <c r="E318" s="1130">
        <v>0</v>
      </c>
      <c r="F318" s="1130">
        <v>0</v>
      </c>
      <c r="G318" s="1130">
        <v>0</v>
      </c>
      <c r="H318" s="1130">
        <v>0</v>
      </c>
      <c r="I318" s="1130">
        <v>0</v>
      </c>
      <c r="J318" s="1130">
        <v>0</v>
      </c>
      <c r="K318" s="1265">
        <f t="shared" ref="K318:K344" si="32">SUM(C318:J318)</f>
        <v>0</v>
      </c>
    </row>
    <row r="319" spans="1:12" ht="12">
      <c r="A319" s="802" t="s">
        <v>494</v>
      </c>
      <c r="B319" s="790">
        <v>1200</v>
      </c>
      <c r="C319" s="1130">
        <v>0</v>
      </c>
      <c r="D319" s="1130">
        <v>0</v>
      </c>
      <c r="E319" s="1130">
        <v>0</v>
      </c>
      <c r="F319" s="1130">
        <v>0</v>
      </c>
      <c r="G319" s="1130">
        <v>0</v>
      </c>
      <c r="H319" s="1130">
        <v>0</v>
      </c>
      <c r="I319" s="1130">
        <v>0</v>
      </c>
      <c r="J319" s="1130">
        <v>0</v>
      </c>
      <c r="K319" s="1265">
        <f t="shared" si="32"/>
        <v>0</v>
      </c>
    </row>
    <row r="320" spans="1:12" ht="12">
      <c r="A320" s="802" t="s">
        <v>495</v>
      </c>
      <c r="B320" s="790">
        <v>1225</v>
      </c>
      <c r="C320" s="1130">
        <v>0</v>
      </c>
      <c r="D320" s="1130">
        <v>0</v>
      </c>
      <c r="E320" s="1130">
        <v>0</v>
      </c>
      <c r="F320" s="1130">
        <v>0</v>
      </c>
      <c r="G320" s="1130">
        <v>0</v>
      </c>
      <c r="H320" s="1130">
        <v>0</v>
      </c>
      <c r="I320" s="1130">
        <v>0</v>
      </c>
      <c r="J320" s="1130">
        <v>0</v>
      </c>
      <c r="K320" s="1265">
        <f t="shared" si="32"/>
        <v>0</v>
      </c>
    </row>
    <row r="321" spans="1:11" ht="12">
      <c r="A321" s="802" t="s">
        <v>496</v>
      </c>
      <c r="B321" s="790">
        <v>1250</v>
      </c>
      <c r="C321" s="1130">
        <v>0</v>
      </c>
      <c r="D321" s="1130">
        <v>0</v>
      </c>
      <c r="E321" s="1130">
        <v>0</v>
      </c>
      <c r="F321" s="1130">
        <v>0</v>
      </c>
      <c r="G321" s="1130">
        <v>0</v>
      </c>
      <c r="H321" s="1130">
        <v>0</v>
      </c>
      <c r="I321" s="1130">
        <v>0</v>
      </c>
      <c r="J321" s="1130">
        <v>0</v>
      </c>
      <c r="K321" s="1265">
        <f t="shared" si="32"/>
        <v>0</v>
      </c>
    </row>
    <row r="322" spans="1:11" ht="12">
      <c r="A322" s="802" t="s">
        <v>497</v>
      </c>
      <c r="B322" s="790">
        <v>1275</v>
      </c>
      <c r="C322" s="1130">
        <v>0</v>
      </c>
      <c r="D322" s="1130">
        <v>0</v>
      </c>
      <c r="E322" s="1130">
        <v>0</v>
      </c>
      <c r="F322" s="1130">
        <v>0</v>
      </c>
      <c r="G322" s="1130">
        <v>0</v>
      </c>
      <c r="H322" s="1130">
        <v>0</v>
      </c>
      <c r="I322" s="1130">
        <v>0</v>
      </c>
      <c r="J322" s="1130">
        <v>0</v>
      </c>
      <c r="K322" s="1265">
        <f t="shared" si="32"/>
        <v>0</v>
      </c>
    </row>
    <row r="323" spans="1:11" ht="12">
      <c r="A323" s="802" t="s">
        <v>498</v>
      </c>
      <c r="B323" s="790">
        <v>1300</v>
      </c>
      <c r="C323" s="1130">
        <v>0</v>
      </c>
      <c r="D323" s="1130">
        <v>0</v>
      </c>
      <c r="E323" s="1130">
        <v>0</v>
      </c>
      <c r="F323" s="1130">
        <v>0</v>
      </c>
      <c r="G323" s="1130">
        <v>0</v>
      </c>
      <c r="H323" s="1130">
        <v>0</v>
      </c>
      <c r="I323" s="1130">
        <v>0</v>
      </c>
      <c r="J323" s="1130">
        <v>0</v>
      </c>
      <c r="K323" s="1265">
        <f t="shared" si="32"/>
        <v>0</v>
      </c>
    </row>
    <row r="324" spans="1:11" ht="12">
      <c r="A324" s="802" t="s">
        <v>499</v>
      </c>
      <c r="B324" s="790">
        <v>1400</v>
      </c>
      <c r="C324" s="1130">
        <v>0</v>
      </c>
      <c r="D324" s="1130">
        <v>0</v>
      </c>
      <c r="E324" s="1130">
        <v>0</v>
      </c>
      <c r="F324" s="1130">
        <v>0</v>
      </c>
      <c r="G324" s="1130">
        <v>0</v>
      </c>
      <c r="H324" s="1130">
        <v>0</v>
      </c>
      <c r="I324" s="1130">
        <v>0</v>
      </c>
      <c r="J324" s="1130">
        <v>0</v>
      </c>
      <c r="K324" s="1265">
        <f t="shared" si="32"/>
        <v>0</v>
      </c>
    </row>
    <row r="325" spans="1:11" ht="12">
      <c r="A325" s="802" t="s">
        <v>500</v>
      </c>
      <c r="B325" s="790">
        <v>1500</v>
      </c>
      <c r="C325" s="1130">
        <v>0</v>
      </c>
      <c r="D325" s="1130">
        <v>0</v>
      </c>
      <c r="E325" s="1130">
        <v>0</v>
      </c>
      <c r="F325" s="1130">
        <v>0</v>
      </c>
      <c r="G325" s="1130">
        <v>0</v>
      </c>
      <c r="H325" s="1130">
        <v>0</v>
      </c>
      <c r="I325" s="1130">
        <v>0</v>
      </c>
      <c r="J325" s="1130">
        <v>0</v>
      </c>
      <c r="K325" s="1265">
        <f t="shared" si="32"/>
        <v>0</v>
      </c>
    </row>
    <row r="326" spans="1:11" ht="12">
      <c r="A326" s="802" t="s">
        <v>501</v>
      </c>
      <c r="B326" s="790">
        <v>1600</v>
      </c>
      <c r="C326" s="1130">
        <v>0</v>
      </c>
      <c r="D326" s="1130">
        <v>0</v>
      </c>
      <c r="E326" s="1130">
        <v>0</v>
      </c>
      <c r="F326" s="1130">
        <v>0</v>
      </c>
      <c r="G326" s="1130">
        <v>0</v>
      </c>
      <c r="H326" s="1130">
        <v>0</v>
      </c>
      <c r="I326" s="1130">
        <v>0</v>
      </c>
      <c r="J326" s="1130">
        <v>0</v>
      </c>
      <c r="K326" s="1265">
        <f t="shared" si="32"/>
        <v>0</v>
      </c>
    </row>
    <row r="327" spans="1:11" ht="12">
      <c r="A327" s="802" t="s">
        <v>502</v>
      </c>
      <c r="B327" s="790">
        <v>1650</v>
      </c>
      <c r="C327" s="1130">
        <v>0</v>
      </c>
      <c r="D327" s="1130">
        <v>0</v>
      </c>
      <c r="E327" s="1130">
        <v>0</v>
      </c>
      <c r="F327" s="1130">
        <v>0</v>
      </c>
      <c r="G327" s="1130">
        <v>0</v>
      </c>
      <c r="H327" s="1130">
        <v>0</v>
      </c>
      <c r="I327" s="1130">
        <v>0</v>
      </c>
      <c r="J327" s="1130">
        <v>0</v>
      </c>
      <c r="K327" s="1265">
        <f t="shared" si="32"/>
        <v>0</v>
      </c>
    </row>
    <row r="328" spans="1:11" ht="12">
      <c r="A328" s="802" t="s">
        <v>503</v>
      </c>
      <c r="B328" s="790">
        <v>1700</v>
      </c>
      <c r="C328" s="1130">
        <v>0</v>
      </c>
      <c r="D328" s="1130">
        <v>0</v>
      </c>
      <c r="E328" s="1130">
        <v>0</v>
      </c>
      <c r="F328" s="1130">
        <v>0</v>
      </c>
      <c r="G328" s="1130">
        <v>0</v>
      </c>
      <c r="H328" s="1130">
        <v>0</v>
      </c>
      <c r="I328" s="1130">
        <v>0</v>
      </c>
      <c r="J328" s="1130">
        <v>0</v>
      </c>
      <c r="K328" s="1265">
        <f t="shared" si="32"/>
        <v>0</v>
      </c>
    </row>
    <row r="329" spans="1:11" s="786" customFormat="1" ht="12">
      <c r="A329" s="802" t="s">
        <v>504</v>
      </c>
      <c r="B329" s="790">
        <v>1800</v>
      </c>
      <c r="C329" s="1130">
        <v>0</v>
      </c>
      <c r="D329" s="1130">
        <v>0</v>
      </c>
      <c r="E329" s="1130">
        <v>0</v>
      </c>
      <c r="F329" s="1130">
        <v>0</v>
      </c>
      <c r="G329" s="1130">
        <v>0</v>
      </c>
      <c r="H329" s="1130">
        <v>0</v>
      </c>
      <c r="I329" s="1130">
        <v>0</v>
      </c>
      <c r="J329" s="1130">
        <v>0</v>
      </c>
      <c r="K329" s="1265">
        <f t="shared" si="32"/>
        <v>0</v>
      </c>
    </row>
    <row r="330" spans="1:11" ht="12">
      <c r="A330" s="802" t="s">
        <v>505</v>
      </c>
      <c r="B330" s="790">
        <v>1900</v>
      </c>
      <c r="C330" s="1130">
        <v>0</v>
      </c>
      <c r="D330" s="1130">
        <v>0</v>
      </c>
      <c r="E330" s="1130">
        <v>0</v>
      </c>
      <c r="F330" s="1130">
        <v>0</v>
      </c>
      <c r="G330" s="1130">
        <v>0</v>
      </c>
      <c r="H330" s="1130">
        <v>0</v>
      </c>
      <c r="I330" s="1130">
        <v>0</v>
      </c>
      <c r="J330" s="1130">
        <v>0</v>
      </c>
      <c r="K330" s="1265">
        <f t="shared" si="32"/>
        <v>0</v>
      </c>
    </row>
    <row r="331" spans="1:11" ht="12">
      <c r="A331" s="802" t="s">
        <v>506</v>
      </c>
      <c r="B331" s="790">
        <v>1910</v>
      </c>
      <c r="C331" s="208"/>
      <c r="D331" s="209"/>
      <c r="E331" s="209"/>
      <c r="F331" s="209"/>
      <c r="G331" s="209"/>
      <c r="H331" s="1130">
        <v>0</v>
      </c>
      <c r="I331" s="212"/>
      <c r="J331" s="209"/>
      <c r="K331" s="1265">
        <f t="shared" si="32"/>
        <v>0</v>
      </c>
    </row>
    <row r="332" spans="1:11" ht="12">
      <c r="A332" s="802" t="s">
        <v>507</v>
      </c>
      <c r="B332" s="790">
        <v>1911</v>
      </c>
      <c r="C332" s="213"/>
      <c r="D332" s="214"/>
      <c r="E332" s="214"/>
      <c r="F332" s="214"/>
      <c r="G332" s="214"/>
      <c r="H332" s="1130">
        <v>0</v>
      </c>
      <c r="I332" s="215"/>
      <c r="J332" s="214"/>
      <c r="K332" s="1265">
        <f t="shared" si="32"/>
        <v>0</v>
      </c>
    </row>
    <row r="333" spans="1:11" s="786" customFormat="1" ht="12">
      <c r="A333" s="802" t="s">
        <v>508</v>
      </c>
      <c r="B333" s="790">
        <v>1912</v>
      </c>
      <c r="C333" s="213"/>
      <c r="D333" s="214"/>
      <c r="E333" s="214"/>
      <c r="F333" s="214"/>
      <c r="G333" s="214"/>
      <c r="H333" s="1130">
        <v>0</v>
      </c>
      <c r="I333" s="215"/>
      <c r="J333" s="214"/>
      <c r="K333" s="1265">
        <f t="shared" si="32"/>
        <v>0</v>
      </c>
    </row>
    <row r="334" spans="1:11" s="786" customFormat="1" ht="12">
      <c r="A334" s="802" t="s">
        <v>509</v>
      </c>
      <c r="B334" s="790">
        <v>1913</v>
      </c>
      <c r="C334" s="213"/>
      <c r="D334" s="214"/>
      <c r="E334" s="214"/>
      <c r="F334" s="214"/>
      <c r="G334" s="214"/>
      <c r="H334" s="1130">
        <v>0</v>
      </c>
      <c r="I334" s="215"/>
      <c r="J334" s="214"/>
      <c r="K334" s="1265">
        <f t="shared" si="32"/>
        <v>0</v>
      </c>
    </row>
    <row r="335" spans="1:11" ht="12">
      <c r="A335" s="802" t="s">
        <v>510</v>
      </c>
      <c r="B335" s="790">
        <v>1914</v>
      </c>
      <c r="C335" s="213"/>
      <c r="D335" s="214"/>
      <c r="E335" s="214"/>
      <c r="F335" s="214"/>
      <c r="G335" s="214"/>
      <c r="H335" s="1130">
        <v>0</v>
      </c>
      <c r="I335" s="215"/>
      <c r="J335" s="214"/>
      <c r="K335" s="1265">
        <f t="shared" si="32"/>
        <v>0</v>
      </c>
    </row>
    <row r="336" spans="1:11" ht="12">
      <c r="A336" s="802" t="s">
        <v>511</v>
      </c>
      <c r="B336" s="790">
        <v>1915</v>
      </c>
      <c r="C336" s="213"/>
      <c r="D336" s="214"/>
      <c r="E336" s="214"/>
      <c r="F336" s="214"/>
      <c r="G336" s="214"/>
      <c r="H336" s="1130">
        <v>0</v>
      </c>
      <c r="I336" s="215"/>
      <c r="J336" s="214"/>
      <c r="K336" s="1265">
        <f t="shared" si="32"/>
        <v>0</v>
      </c>
    </row>
    <row r="337" spans="1:12" ht="12">
      <c r="A337" s="802" t="s">
        <v>512</v>
      </c>
      <c r="B337" s="790">
        <v>1916</v>
      </c>
      <c r="C337" s="213"/>
      <c r="D337" s="214"/>
      <c r="E337" s="214"/>
      <c r="F337" s="214"/>
      <c r="G337" s="214"/>
      <c r="H337" s="1130">
        <v>0</v>
      </c>
      <c r="I337" s="215"/>
      <c r="J337" s="214"/>
      <c r="K337" s="1265">
        <f t="shared" si="32"/>
        <v>0</v>
      </c>
    </row>
    <row r="338" spans="1:12" ht="12">
      <c r="A338" s="802" t="s">
        <v>513</v>
      </c>
      <c r="B338" s="790">
        <v>1917</v>
      </c>
      <c r="C338" s="213"/>
      <c r="D338" s="214"/>
      <c r="E338" s="214"/>
      <c r="F338" s="214"/>
      <c r="G338" s="214"/>
      <c r="H338" s="1130">
        <v>0</v>
      </c>
      <c r="I338" s="215"/>
      <c r="J338" s="214"/>
      <c r="K338" s="1265">
        <f t="shared" si="32"/>
        <v>0</v>
      </c>
    </row>
    <row r="339" spans="1:12" s="786" customFormat="1" ht="12">
      <c r="A339" s="802" t="s">
        <v>514</v>
      </c>
      <c r="B339" s="790">
        <v>1918</v>
      </c>
      <c r="C339" s="213"/>
      <c r="D339" s="214"/>
      <c r="E339" s="214"/>
      <c r="F339" s="214"/>
      <c r="G339" s="214"/>
      <c r="H339" s="1130">
        <v>0</v>
      </c>
      <c r="I339" s="215"/>
      <c r="J339" s="214"/>
      <c r="K339" s="1265">
        <f t="shared" si="32"/>
        <v>0</v>
      </c>
    </row>
    <row r="340" spans="1:12" ht="12">
      <c r="A340" s="802" t="s">
        <v>515</v>
      </c>
      <c r="B340" s="790">
        <v>1919</v>
      </c>
      <c r="C340" s="213"/>
      <c r="D340" s="214"/>
      <c r="E340" s="214"/>
      <c r="F340" s="214"/>
      <c r="G340" s="214"/>
      <c r="H340" s="1130">
        <v>0</v>
      </c>
      <c r="I340" s="215"/>
      <c r="J340" s="214"/>
      <c r="K340" s="1265">
        <f t="shared" si="32"/>
        <v>0</v>
      </c>
      <c r="L340" s="801"/>
    </row>
    <row r="341" spans="1:12" ht="12">
      <c r="A341" s="802" t="s">
        <v>516</v>
      </c>
      <c r="B341" s="803">
        <v>1920</v>
      </c>
      <c r="C341" s="213"/>
      <c r="D341" s="214"/>
      <c r="E341" s="214"/>
      <c r="F341" s="214"/>
      <c r="G341" s="214"/>
      <c r="H341" s="1130">
        <v>0</v>
      </c>
      <c r="I341" s="215"/>
      <c r="J341" s="214"/>
      <c r="K341" s="1265">
        <f t="shared" si="32"/>
        <v>0</v>
      </c>
    </row>
    <row r="342" spans="1:12" ht="12">
      <c r="A342" s="802" t="s">
        <v>517</v>
      </c>
      <c r="B342" s="803">
        <v>1921</v>
      </c>
      <c r="C342" s="213"/>
      <c r="D342" s="214"/>
      <c r="E342" s="214"/>
      <c r="F342" s="214"/>
      <c r="G342" s="214"/>
      <c r="H342" s="1130">
        <v>0</v>
      </c>
      <c r="I342" s="215"/>
      <c r="J342" s="214"/>
      <c r="K342" s="1265">
        <f t="shared" si="32"/>
        <v>0</v>
      </c>
    </row>
    <row r="343" spans="1:12" s="786" customFormat="1" ht="12">
      <c r="A343" s="804" t="s">
        <v>518</v>
      </c>
      <c r="B343" s="805">
        <v>1922</v>
      </c>
      <c r="C343" s="213"/>
      <c r="D343" s="214"/>
      <c r="E343" s="214"/>
      <c r="F343" s="214"/>
      <c r="G343" s="214"/>
      <c r="H343" s="1130">
        <v>0</v>
      </c>
      <c r="I343" s="215"/>
      <c r="J343" s="214"/>
      <c r="K343" s="1265">
        <f t="shared" si="32"/>
        <v>0</v>
      </c>
    </row>
    <row r="344" spans="1:12" s="786" customFormat="1" ht="15" thickBot="1">
      <c r="A344" s="795" t="s">
        <v>681</v>
      </c>
      <c r="B344" s="796">
        <v>1000</v>
      </c>
      <c r="C344" s="153">
        <f t="shared" ref="C344:J344" si="33">SUM(C316:C343)</f>
        <v>0</v>
      </c>
      <c r="D344" s="153">
        <f t="shared" si="33"/>
        <v>0</v>
      </c>
      <c r="E344" s="153">
        <f t="shared" si="33"/>
        <v>0</v>
      </c>
      <c r="F344" s="153">
        <f t="shared" si="33"/>
        <v>0</v>
      </c>
      <c r="G344" s="153">
        <f t="shared" si="33"/>
        <v>0</v>
      </c>
      <c r="H344" s="153">
        <f t="shared" si="33"/>
        <v>0</v>
      </c>
      <c r="I344" s="153">
        <f t="shared" si="33"/>
        <v>0</v>
      </c>
      <c r="J344" s="153">
        <f t="shared" si="33"/>
        <v>0</v>
      </c>
      <c r="K344" s="197">
        <f t="shared" si="32"/>
        <v>0</v>
      </c>
    </row>
    <row r="345" spans="1:12" ht="13" thickTop="1">
      <c r="A345" s="797" t="s">
        <v>682</v>
      </c>
      <c r="B345" s="798">
        <v>2000</v>
      </c>
      <c r="C345" s="216"/>
      <c r="D345" s="217"/>
      <c r="E345" s="217"/>
      <c r="F345" s="217"/>
      <c r="G345" s="217"/>
      <c r="H345" s="217"/>
      <c r="I345" s="217"/>
      <c r="J345" s="217"/>
      <c r="K345" s="218"/>
    </row>
    <row r="346" spans="1:12" ht="12">
      <c r="A346" s="799" t="s">
        <v>523</v>
      </c>
      <c r="B346" s="800">
        <v>2100</v>
      </c>
      <c r="C346" s="219"/>
      <c r="D346" s="220"/>
      <c r="E346" s="220"/>
      <c r="F346" s="220"/>
      <c r="G346" s="220"/>
      <c r="H346" s="220"/>
      <c r="I346" s="220"/>
      <c r="J346" s="220"/>
      <c r="K346" s="221"/>
    </row>
    <row r="347" spans="1:12" ht="12">
      <c r="A347" s="789" t="s">
        <v>524</v>
      </c>
      <c r="B347" s="790">
        <v>2110</v>
      </c>
      <c r="C347" s="1130">
        <v>0</v>
      </c>
      <c r="D347" s="1130">
        <v>0</v>
      </c>
      <c r="E347" s="1130">
        <v>0</v>
      </c>
      <c r="F347" s="1130">
        <v>0</v>
      </c>
      <c r="G347" s="1130">
        <v>0</v>
      </c>
      <c r="H347" s="1130">
        <v>0</v>
      </c>
      <c r="I347" s="1130">
        <v>0</v>
      </c>
      <c r="J347" s="1130">
        <v>0</v>
      </c>
      <c r="K347" s="1265">
        <f t="shared" ref="K347:K352" si="34">SUM(C347:J347)</f>
        <v>0</v>
      </c>
    </row>
    <row r="348" spans="1:12" s="786" customFormat="1" ht="12">
      <c r="A348" s="791" t="s">
        <v>525</v>
      </c>
      <c r="B348" s="790">
        <v>2120</v>
      </c>
      <c r="C348" s="1130">
        <v>0</v>
      </c>
      <c r="D348" s="1130">
        <v>0</v>
      </c>
      <c r="E348" s="1130">
        <v>0</v>
      </c>
      <c r="F348" s="1130">
        <v>0</v>
      </c>
      <c r="G348" s="1130">
        <v>0</v>
      </c>
      <c r="H348" s="1130">
        <v>0</v>
      </c>
      <c r="I348" s="1130">
        <v>0</v>
      </c>
      <c r="J348" s="1130">
        <v>0</v>
      </c>
      <c r="K348" s="1265">
        <f t="shared" si="34"/>
        <v>0</v>
      </c>
    </row>
    <row r="349" spans="1:12" ht="12">
      <c r="A349" s="791" t="s">
        <v>526</v>
      </c>
      <c r="B349" s="790">
        <v>2130</v>
      </c>
      <c r="C349" s="1130">
        <v>0</v>
      </c>
      <c r="D349" s="1130">
        <v>0</v>
      </c>
      <c r="E349" s="1130">
        <v>0</v>
      </c>
      <c r="F349" s="1130">
        <v>0</v>
      </c>
      <c r="G349" s="1130">
        <v>0</v>
      </c>
      <c r="H349" s="1130">
        <v>0</v>
      </c>
      <c r="I349" s="1130">
        <v>0</v>
      </c>
      <c r="J349" s="1130">
        <v>0</v>
      </c>
      <c r="K349" s="1265">
        <f t="shared" si="34"/>
        <v>0</v>
      </c>
    </row>
    <row r="350" spans="1:12" s="786" customFormat="1" ht="12">
      <c r="A350" s="791" t="s">
        <v>527</v>
      </c>
      <c r="B350" s="790">
        <v>2140</v>
      </c>
      <c r="C350" s="1130">
        <v>0</v>
      </c>
      <c r="D350" s="1130">
        <v>0</v>
      </c>
      <c r="E350" s="1130">
        <v>0</v>
      </c>
      <c r="F350" s="1130">
        <v>0</v>
      </c>
      <c r="G350" s="1130">
        <v>0</v>
      </c>
      <c r="H350" s="1130">
        <v>0</v>
      </c>
      <c r="I350" s="1130">
        <v>0</v>
      </c>
      <c r="J350" s="1130">
        <v>0</v>
      </c>
      <c r="K350" s="1265">
        <f t="shared" si="34"/>
        <v>0</v>
      </c>
    </row>
    <row r="351" spans="1:12" ht="12">
      <c r="A351" s="792" t="s">
        <v>528</v>
      </c>
      <c r="B351" s="1134">
        <v>2150</v>
      </c>
      <c r="C351" s="1130">
        <v>0</v>
      </c>
      <c r="D351" s="1130">
        <v>0</v>
      </c>
      <c r="E351" s="1130">
        <v>0</v>
      </c>
      <c r="F351" s="1130">
        <v>0</v>
      </c>
      <c r="G351" s="1130">
        <v>0</v>
      </c>
      <c r="H351" s="1130">
        <v>0</v>
      </c>
      <c r="I351" s="1130">
        <v>0</v>
      </c>
      <c r="J351" s="1130">
        <v>0</v>
      </c>
      <c r="K351" s="1265">
        <f t="shared" si="34"/>
        <v>0</v>
      </c>
    </row>
    <row r="352" spans="1:12" ht="12">
      <c r="A352" s="793" t="s">
        <v>529</v>
      </c>
      <c r="B352" s="794">
        <v>2190</v>
      </c>
      <c r="C352" s="1130">
        <v>0</v>
      </c>
      <c r="D352" s="1130">
        <v>0</v>
      </c>
      <c r="E352" s="1130">
        <v>0</v>
      </c>
      <c r="F352" s="1130">
        <v>0</v>
      </c>
      <c r="G352" s="1130">
        <v>0</v>
      </c>
      <c r="H352" s="1130">
        <v>0</v>
      </c>
      <c r="I352" s="1130">
        <v>0</v>
      </c>
      <c r="J352" s="1130">
        <v>0</v>
      </c>
      <c r="K352" s="1265">
        <f t="shared" si="34"/>
        <v>0</v>
      </c>
    </row>
    <row r="353" spans="1:11" ht="13" thickBot="1">
      <c r="A353" s="780" t="s">
        <v>530</v>
      </c>
      <c r="B353" s="1135">
        <v>2100</v>
      </c>
      <c r="C353" s="153">
        <f>SUM(C347:C352)</f>
        <v>0</v>
      </c>
      <c r="D353" s="153">
        <f t="shared" ref="D353:K353" si="35">SUM(D347:D352)</f>
        <v>0</v>
      </c>
      <c r="E353" s="153">
        <f t="shared" si="35"/>
        <v>0</v>
      </c>
      <c r="F353" s="153">
        <f t="shared" si="35"/>
        <v>0</v>
      </c>
      <c r="G353" s="153">
        <f t="shared" si="35"/>
        <v>0</v>
      </c>
      <c r="H353" s="153">
        <f t="shared" si="35"/>
        <v>0</v>
      </c>
      <c r="I353" s="153">
        <f t="shared" si="35"/>
        <v>0</v>
      </c>
      <c r="J353" s="153">
        <f t="shared" si="35"/>
        <v>0</v>
      </c>
      <c r="K353" s="153">
        <f t="shared" si="35"/>
        <v>0</v>
      </c>
    </row>
    <row r="354" spans="1:11" ht="13" thickTop="1">
      <c r="A354" s="781" t="s">
        <v>531</v>
      </c>
      <c r="B354" s="785">
        <v>2200</v>
      </c>
      <c r="C354" s="222"/>
      <c r="D354" s="223"/>
      <c r="E354" s="223"/>
      <c r="F354" s="223"/>
      <c r="G354" s="223"/>
      <c r="H354" s="223"/>
      <c r="I354" s="223"/>
      <c r="J354" s="223"/>
      <c r="K354" s="160"/>
    </row>
    <row r="355" spans="1:11" s="786" customFormat="1" ht="12">
      <c r="A355" s="782" t="s">
        <v>532</v>
      </c>
      <c r="B355" s="783">
        <v>2210</v>
      </c>
      <c r="C355" s="1130">
        <v>0</v>
      </c>
      <c r="D355" s="1130">
        <v>0</v>
      </c>
      <c r="E355" s="1130">
        <v>0</v>
      </c>
      <c r="F355" s="1130">
        <v>0</v>
      </c>
      <c r="G355" s="1130">
        <v>0</v>
      </c>
      <c r="H355" s="1130">
        <v>0</v>
      </c>
      <c r="I355" s="1130">
        <v>0</v>
      </c>
      <c r="J355" s="1130">
        <v>0</v>
      </c>
      <c r="K355" s="1265">
        <f>SUM(C355:J355)</f>
        <v>0</v>
      </c>
    </row>
    <row r="356" spans="1:11" s="786" customFormat="1" ht="12">
      <c r="A356" s="782" t="s">
        <v>533</v>
      </c>
      <c r="B356" s="783">
        <v>2220</v>
      </c>
      <c r="C356" s="1130">
        <v>0</v>
      </c>
      <c r="D356" s="1130">
        <v>0</v>
      </c>
      <c r="E356" s="1130">
        <v>0</v>
      </c>
      <c r="F356" s="1130">
        <v>0</v>
      </c>
      <c r="G356" s="1130">
        <v>0</v>
      </c>
      <c r="H356" s="1130">
        <v>0</v>
      </c>
      <c r="I356" s="1130">
        <v>0</v>
      </c>
      <c r="J356" s="1130">
        <v>0</v>
      </c>
      <c r="K356" s="1265">
        <f>SUM(C356:J356)</f>
        <v>0</v>
      </c>
    </row>
    <row r="357" spans="1:11" ht="12">
      <c r="A357" s="782" t="s">
        <v>534</v>
      </c>
      <c r="B357" s="783">
        <v>2230</v>
      </c>
      <c r="C357" s="1130">
        <v>0</v>
      </c>
      <c r="D357" s="1130">
        <v>0</v>
      </c>
      <c r="E357" s="1130">
        <v>0</v>
      </c>
      <c r="F357" s="1130">
        <v>0</v>
      </c>
      <c r="G357" s="1130">
        <v>0</v>
      </c>
      <c r="H357" s="1130">
        <v>0</v>
      </c>
      <c r="I357" s="1130">
        <v>0</v>
      </c>
      <c r="J357" s="1130">
        <v>0</v>
      </c>
      <c r="K357" s="1265">
        <f>SUM(C357:J357)</f>
        <v>0</v>
      </c>
    </row>
    <row r="358" spans="1:11" ht="13" thickBot="1">
      <c r="A358" s="780" t="s">
        <v>535</v>
      </c>
      <c r="B358" s="1135">
        <v>2200</v>
      </c>
      <c r="C358" s="153">
        <f>SUM(C355:C357)</f>
        <v>0</v>
      </c>
      <c r="D358" s="153">
        <f t="shared" ref="D358:K358" si="36">SUM(D355:D357)</f>
        <v>0</v>
      </c>
      <c r="E358" s="153">
        <f t="shared" si="36"/>
        <v>0</v>
      </c>
      <c r="F358" s="153">
        <f t="shared" si="36"/>
        <v>0</v>
      </c>
      <c r="G358" s="153">
        <f t="shared" si="36"/>
        <v>0</v>
      </c>
      <c r="H358" s="153">
        <f t="shared" si="36"/>
        <v>0</v>
      </c>
      <c r="I358" s="153">
        <f t="shared" si="36"/>
        <v>0</v>
      </c>
      <c r="J358" s="153">
        <f t="shared" si="36"/>
        <v>0</v>
      </c>
      <c r="K358" s="153">
        <f t="shared" si="36"/>
        <v>0</v>
      </c>
    </row>
    <row r="359" spans="1:11" ht="13" thickTop="1">
      <c r="A359" s="778" t="s">
        <v>536</v>
      </c>
      <c r="B359" s="788">
        <v>2300</v>
      </c>
      <c r="C359" s="222"/>
      <c r="D359" s="223"/>
      <c r="E359" s="223"/>
      <c r="F359" s="223"/>
      <c r="G359" s="223"/>
      <c r="H359" s="223"/>
      <c r="I359" s="223"/>
      <c r="J359" s="223"/>
      <c r="K359" s="224"/>
    </row>
    <row r="360" spans="1:11" ht="12">
      <c r="A360" s="782" t="s">
        <v>537</v>
      </c>
      <c r="B360" s="783">
        <v>2310</v>
      </c>
      <c r="C360" s="1130">
        <v>0</v>
      </c>
      <c r="D360" s="1130">
        <v>0</v>
      </c>
      <c r="E360" s="1130">
        <v>0</v>
      </c>
      <c r="F360" s="1130">
        <v>0</v>
      </c>
      <c r="G360" s="1130">
        <v>0</v>
      </c>
      <c r="H360" s="1130">
        <v>0</v>
      </c>
      <c r="I360" s="1130">
        <v>0</v>
      </c>
      <c r="J360" s="1319">
        <v>0</v>
      </c>
      <c r="K360" s="1265">
        <f>SUM(C360:J360)</f>
        <v>0</v>
      </c>
    </row>
    <row r="361" spans="1:11" ht="12">
      <c r="A361" s="782" t="s">
        <v>538</v>
      </c>
      <c r="B361" s="783">
        <v>2320</v>
      </c>
      <c r="C361" s="1130">
        <v>0</v>
      </c>
      <c r="D361" s="1130">
        <v>0</v>
      </c>
      <c r="E361" s="1130">
        <v>0</v>
      </c>
      <c r="F361" s="1130">
        <v>0</v>
      </c>
      <c r="G361" s="1130">
        <v>0</v>
      </c>
      <c r="H361" s="1130">
        <v>0</v>
      </c>
      <c r="I361" s="1130">
        <v>0</v>
      </c>
      <c r="J361" s="1319">
        <v>0</v>
      </c>
      <c r="K361" s="1265">
        <f>SUM(C361:J361)</f>
        <v>0</v>
      </c>
    </row>
    <row r="362" spans="1:11" ht="12">
      <c r="A362" s="782" t="s">
        <v>539</v>
      </c>
      <c r="B362" s="783">
        <v>2330</v>
      </c>
      <c r="C362" s="1130">
        <v>0</v>
      </c>
      <c r="D362" s="1130">
        <v>0</v>
      </c>
      <c r="E362" s="1130">
        <v>0</v>
      </c>
      <c r="F362" s="1130">
        <v>0</v>
      </c>
      <c r="G362" s="1130">
        <v>0</v>
      </c>
      <c r="H362" s="1130">
        <v>0</v>
      </c>
      <c r="I362" s="1130">
        <v>0</v>
      </c>
      <c r="J362" s="1319">
        <v>0</v>
      </c>
      <c r="K362" s="1265">
        <f>SUM(C362:J362)</f>
        <v>0</v>
      </c>
    </row>
    <row r="363" spans="1:11" s="786" customFormat="1" ht="12">
      <c r="A363" s="787" t="s">
        <v>660</v>
      </c>
      <c r="B363" s="1455">
        <v>2361</v>
      </c>
      <c r="C363" s="1130">
        <v>0</v>
      </c>
      <c r="D363" s="1130">
        <v>0</v>
      </c>
      <c r="E363" s="1130">
        <v>0</v>
      </c>
      <c r="F363" s="1130">
        <v>0</v>
      </c>
      <c r="G363" s="1130">
        <v>0</v>
      </c>
      <c r="H363" s="1130">
        <v>0</v>
      </c>
      <c r="I363" s="1130">
        <v>0</v>
      </c>
      <c r="J363" s="475"/>
      <c r="K363" s="476">
        <f>SUM(C363:J363)</f>
        <v>0</v>
      </c>
    </row>
    <row r="364" spans="1:11" ht="12">
      <c r="A364" s="787" t="s">
        <v>661</v>
      </c>
      <c r="B364" s="1455">
        <v>2365</v>
      </c>
      <c r="C364" s="1130">
        <v>0</v>
      </c>
      <c r="D364" s="1130">
        <v>0</v>
      </c>
      <c r="E364" s="1130">
        <v>0</v>
      </c>
      <c r="F364" s="1130">
        <v>0</v>
      </c>
      <c r="G364" s="1130">
        <v>0</v>
      </c>
      <c r="H364" s="1130">
        <v>0</v>
      </c>
      <c r="I364" s="1130">
        <v>0</v>
      </c>
      <c r="J364" s="475"/>
      <c r="K364" s="1456">
        <f t="shared" ref="K364" si="37">SUM(C364:J364)</f>
        <v>0</v>
      </c>
    </row>
    <row r="365" spans="1:11" ht="13" thickBot="1">
      <c r="A365" s="780" t="s">
        <v>542</v>
      </c>
      <c r="B365" s="757">
        <v>2300</v>
      </c>
      <c r="C365" s="153">
        <f t="shared" ref="C365:K365" si="38">SUM(C360:C364)</f>
        <v>0</v>
      </c>
      <c r="D365" s="153">
        <f t="shared" si="38"/>
        <v>0</v>
      </c>
      <c r="E365" s="153">
        <f t="shared" si="38"/>
        <v>0</v>
      </c>
      <c r="F365" s="153">
        <f t="shared" si="38"/>
        <v>0</v>
      </c>
      <c r="G365" s="153">
        <f t="shared" si="38"/>
        <v>0</v>
      </c>
      <c r="H365" s="153">
        <f t="shared" si="38"/>
        <v>0</v>
      </c>
      <c r="I365" s="153">
        <f t="shared" si="38"/>
        <v>0</v>
      </c>
      <c r="J365" s="153">
        <f t="shared" si="38"/>
        <v>0</v>
      </c>
      <c r="K365" s="153">
        <f t="shared" si="38"/>
        <v>0</v>
      </c>
    </row>
    <row r="366" spans="1:11" ht="13" thickTop="1">
      <c r="A366" s="781" t="s">
        <v>543</v>
      </c>
      <c r="B366" s="785">
        <v>2400</v>
      </c>
      <c r="C366" s="222"/>
      <c r="D366" s="223"/>
      <c r="E366" s="223"/>
      <c r="F366" s="223"/>
      <c r="G366" s="223"/>
      <c r="H366" s="223"/>
      <c r="I366" s="223"/>
      <c r="J366" s="223"/>
      <c r="K366" s="224"/>
    </row>
    <row r="367" spans="1:11" ht="12">
      <c r="A367" s="782" t="s">
        <v>544</v>
      </c>
      <c r="B367" s="783">
        <v>2410</v>
      </c>
      <c r="C367" s="1130">
        <v>0</v>
      </c>
      <c r="D367" s="1130">
        <v>0</v>
      </c>
      <c r="E367" s="1130">
        <v>0</v>
      </c>
      <c r="F367" s="1130">
        <v>0</v>
      </c>
      <c r="G367" s="1130">
        <v>0</v>
      </c>
      <c r="H367" s="1130">
        <v>0</v>
      </c>
      <c r="I367" s="1130">
        <v>0</v>
      </c>
      <c r="J367" s="1130">
        <v>0</v>
      </c>
      <c r="K367" s="1265">
        <f>SUM(C367:J367)</f>
        <v>0</v>
      </c>
    </row>
    <row r="368" spans="1:11" ht="12">
      <c r="A368" s="784" t="s">
        <v>545</v>
      </c>
      <c r="B368" s="783">
        <v>2490</v>
      </c>
      <c r="C368" s="1130">
        <v>0</v>
      </c>
      <c r="D368" s="1130">
        <v>0</v>
      </c>
      <c r="E368" s="1130">
        <v>0</v>
      </c>
      <c r="F368" s="1130">
        <v>0</v>
      </c>
      <c r="G368" s="1130">
        <v>0</v>
      </c>
      <c r="H368" s="1130">
        <v>0</v>
      </c>
      <c r="I368" s="1130">
        <v>0</v>
      </c>
      <c r="J368" s="1130">
        <v>0</v>
      </c>
      <c r="K368" s="1265">
        <f>SUM(C368:J368)</f>
        <v>0</v>
      </c>
    </row>
    <row r="369" spans="1:11" ht="13" thickBot="1">
      <c r="A369" s="780" t="s">
        <v>546</v>
      </c>
      <c r="B369" s="757">
        <v>2400</v>
      </c>
      <c r="C369" s="153">
        <f>SUM(C367:C368)</f>
        <v>0</v>
      </c>
      <c r="D369" s="153">
        <f t="shared" ref="D369:J369" si="39">SUM(D367:D368)</f>
        <v>0</v>
      </c>
      <c r="E369" s="153">
        <f t="shared" si="39"/>
        <v>0</v>
      </c>
      <c r="F369" s="153">
        <f t="shared" si="39"/>
        <v>0</v>
      </c>
      <c r="G369" s="153">
        <f t="shared" si="39"/>
        <v>0</v>
      </c>
      <c r="H369" s="153">
        <f t="shared" si="39"/>
        <v>0</v>
      </c>
      <c r="I369" s="153">
        <f t="shared" si="39"/>
        <v>0</v>
      </c>
      <c r="J369" s="153">
        <f t="shared" si="39"/>
        <v>0</v>
      </c>
      <c r="K369" s="197">
        <f>SUM(K367:K368)</f>
        <v>0</v>
      </c>
    </row>
    <row r="370" spans="1:11" ht="13" thickTop="1">
      <c r="A370" s="781" t="s">
        <v>547</v>
      </c>
      <c r="B370" s="1136">
        <v>2500</v>
      </c>
      <c r="C370" s="222"/>
      <c r="D370" s="223"/>
      <c r="E370" s="223"/>
      <c r="F370" s="223"/>
      <c r="G370" s="223"/>
      <c r="H370" s="223"/>
      <c r="I370" s="223"/>
      <c r="J370" s="223"/>
      <c r="K370" s="224"/>
    </row>
    <row r="371" spans="1:11" ht="12">
      <c r="A371" s="764" t="s">
        <v>548</v>
      </c>
      <c r="B371" s="765">
        <v>2510</v>
      </c>
      <c r="C371" s="1130">
        <v>0</v>
      </c>
      <c r="D371" s="1130">
        <v>0</v>
      </c>
      <c r="E371" s="1130">
        <v>0</v>
      </c>
      <c r="F371" s="1130">
        <v>0</v>
      </c>
      <c r="G371" s="1130">
        <v>0</v>
      </c>
      <c r="H371" s="1130">
        <v>0</v>
      </c>
      <c r="I371" s="1130">
        <v>0</v>
      </c>
      <c r="J371" s="1130">
        <v>0</v>
      </c>
      <c r="K371" s="1265">
        <f t="shared" ref="K371:K377" si="40">SUM(C371:J371)</f>
        <v>0</v>
      </c>
    </row>
    <row r="372" spans="1:11" ht="12">
      <c r="A372" s="764" t="s">
        <v>549</v>
      </c>
      <c r="B372" s="765">
        <v>2520</v>
      </c>
      <c r="C372" s="1130">
        <v>0</v>
      </c>
      <c r="D372" s="1130">
        <v>0</v>
      </c>
      <c r="E372" s="1130">
        <v>0</v>
      </c>
      <c r="F372" s="1130">
        <v>0</v>
      </c>
      <c r="G372" s="1130">
        <v>0</v>
      </c>
      <c r="H372" s="1130">
        <v>0</v>
      </c>
      <c r="I372" s="1130">
        <v>0</v>
      </c>
      <c r="J372" s="1130">
        <v>0</v>
      </c>
      <c r="K372" s="1265">
        <f t="shared" si="40"/>
        <v>0</v>
      </c>
    </row>
    <row r="373" spans="1:11" ht="12">
      <c r="A373" s="820" t="s">
        <v>611</v>
      </c>
      <c r="B373" s="821">
        <v>2530</v>
      </c>
      <c r="C373" s="1130">
        <v>0</v>
      </c>
      <c r="D373" s="1130">
        <v>0</v>
      </c>
      <c r="E373" s="1130">
        <v>0</v>
      </c>
      <c r="F373" s="1130">
        <v>0</v>
      </c>
      <c r="G373" s="1130">
        <v>0</v>
      </c>
      <c r="H373" s="1130">
        <v>0</v>
      </c>
      <c r="I373" s="1130">
        <v>0</v>
      </c>
      <c r="J373" s="1130">
        <v>0</v>
      </c>
      <c r="K373" s="1265">
        <f t="shared" si="40"/>
        <v>0</v>
      </c>
    </row>
    <row r="374" spans="1:11" ht="12">
      <c r="A374" s="764" t="s">
        <v>550</v>
      </c>
      <c r="B374" s="765">
        <v>2540</v>
      </c>
      <c r="C374" s="1130">
        <v>0</v>
      </c>
      <c r="D374" s="1130">
        <v>0</v>
      </c>
      <c r="E374" s="1130">
        <v>0</v>
      </c>
      <c r="F374" s="1130">
        <v>0</v>
      </c>
      <c r="G374" s="1130">
        <v>0</v>
      </c>
      <c r="H374" s="1130">
        <v>0</v>
      </c>
      <c r="I374" s="1130">
        <v>0</v>
      </c>
      <c r="J374" s="1130">
        <v>0</v>
      </c>
      <c r="K374" s="1265">
        <f t="shared" si="40"/>
        <v>0</v>
      </c>
    </row>
    <row r="375" spans="1:11" ht="12">
      <c r="A375" s="764" t="s">
        <v>551</v>
      </c>
      <c r="B375" s="765">
        <v>2550</v>
      </c>
      <c r="C375" s="1130">
        <v>0</v>
      </c>
      <c r="D375" s="1130">
        <v>0</v>
      </c>
      <c r="E375" s="1130">
        <v>0</v>
      </c>
      <c r="F375" s="1130">
        <v>0</v>
      </c>
      <c r="G375" s="1130">
        <v>0</v>
      </c>
      <c r="H375" s="1130">
        <v>0</v>
      </c>
      <c r="I375" s="1130">
        <v>0</v>
      </c>
      <c r="J375" s="1130">
        <v>0</v>
      </c>
      <c r="K375" s="1265">
        <f t="shared" si="40"/>
        <v>0</v>
      </c>
    </row>
    <row r="376" spans="1:11" ht="12">
      <c r="A376" s="764" t="s">
        <v>552</v>
      </c>
      <c r="B376" s="765">
        <v>2560</v>
      </c>
      <c r="C376" s="1130">
        <v>0</v>
      </c>
      <c r="D376" s="1130">
        <v>0</v>
      </c>
      <c r="E376" s="1130">
        <v>0</v>
      </c>
      <c r="F376" s="1130">
        <v>0</v>
      </c>
      <c r="G376" s="1130">
        <v>0</v>
      </c>
      <c r="H376" s="1130">
        <v>0</v>
      </c>
      <c r="I376" s="1130">
        <v>0</v>
      </c>
      <c r="J376" s="1130">
        <v>0</v>
      </c>
      <c r="K376" s="1265">
        <f t="shared" si="40"/>
        <v>0</v>
      </c>
    </row>
    <row r="377" spans="1:11" ht="12">
      <c r="A377" s="764" t="s">
        <v>553</v>
      </c>
      <c r="B377" s="765">
        <v>2570</v>
      </c>
      <c r="C377" s="1130">
        <v>0</v>
      </c>
      <c r="D377" s="1130">
        <v>0</v>
      </c>
      <c r="E377" s="1130">
        <v>0</v>
      </c>
      <c r="F377" s="1130">
        <v>0</v>
      </c>
      <c r="G377" s="1130">
        <v>0</v>
      </c>
      <c r="H377" s="1130">
        <v>0</v>
      </c>
      <c r="I377" s="1130">
        <v>0</v>
      </c>
      <c r="J377" s="1130">
        <v>0</v>
      </c>
      <c r="K377" s="1265">
        <f t="shared" si="40"/>
        <v>0</v>
      </c>
    </row>
    <row r="378" spans="1:11" ht="13" thickBot="1">
      <c r="A378" s="774" t="s">
        <v>554</v>
      </c>
      <c r="B378" s="777">
        <v>2500</v>
      </c>
      <c r="C378" s="225">
        <f>SUM(C371:C377)</f>
        <v>0</v>
      </c>
      <c r="D378" s="225">
        <f t="shared" ref="D378:K378" si="41">SUM(D371:D377)</f>
        <v>0</v>
      </c>
      <c r="E378" s="225">
        <f t="shared" si="41"/>
        <v>0</v>
      </c>
      <c r="F378" s="225">
        <f t="shared" si="41"/>
        <v>0</v>
      </c>
      <c r="G378" s="225">
        <f t="shared" si="41"/>
        <v>0</v>
      </c>
      <c r="H378" s="225">
        <f t="shared" si="41"/>
        <v>0</v>
      </c>
      <c r="I378" s="225">
        <f t="shared" si="41"/>
        <v>0</v>
      </c>
      <c r="J378" s="225">
        <f t="shared" si="41"/>
        <v>0</v>
      </c>
      <c r="K378" s="225">
        <f t="shared" si="41"/>
        <v>0</v>
      </c>
    </row>
    <row r="379" spans="1:11" ht="13" thickTop="1">
      <c r="A379" s="778" t="s">
        <v>555</v>
      </c>
      <c r="B379" s="779" t="s">
        <v>556</v>
      </c>
      <c r="C379" s="226"/>
      <c r="D379" s="227"/>
      <c r="E379" s="227"/>
      <c r="F379" s="227"/>
      <c r="G379" s="227"/>
      <c r="H379" s="227"/>
      <c r="I379" s="227"/>
      <c r="J379" s="227"/>
      <c r="K379" s="228"/>
    </row>
    <row r="380" spans="1:11" ht="12">
      <c r="A380" s="764" t="s">
        <v>557</v>
      </c>
      <c r="B380" s="765">
        <v>2610</v>
      </c>
      <c r="C380" s="1130">
        <v>0</v>
      </c>
      <c r="D380" s="1130">
        <v>0</v>
      </c>
      <c r="E380" s="1130">
        <v>0</v>
      </c>
      <c r="F380" s="1130">
        <v>0</v>
      </c>
      <c r="G380" s="1130">
        <v>0</v>
      </c>
      <c r="H380" s="1130">
        <v>0</v>
      </c>
      <c r="I380" s="1130">
        <v>0</v>
      </c>
      <c r="J380" s="1130">
        <v>0</v>
      </c>
      <c r="K380" s="1265">
        <f>SUM(C380:J380)</f>
        <v>0</v>
      </c>
    </row>
    <row r="381" spans="1:11" ht="12">
      <c r="A381" s="764" t="s">
        <v>558</v>
      </c>
      <c r="B381" s="765">
        <v>2620</v>
      </c>
      <c r="C381" s="1130">
        <v>0</v>
      </c>
      <c r="D381" s="1130">
        <v>0</v>
      </c>
      <c r="E381" s="1130">
        <v>0</v>
      </c>
      <c r="F381" s="1130">
        <v>0</v>
      </c>
      <c r="G381" s="1130">
        <v>0</v>
      </c>
      <c r="H381" s="1130">
        <v>0</v>
      </c>
      <c r="I381" s="1130">
        <v>0</v>
      </c>
      <c r="J381" s="1130">
        <v>0</v>
      </c>
      <c r="K381" s="1265">
        <f t="shared" ref="K381:K384" si="42">SUM(C381:J381)</f>
        <v>0</v>
      </c>
    </row>
    <row r="382" spans="1:11" ht="12">
      <c r="A382" s="764" t="s">
        <v>559</v>
      </c>
      <c r="B382" s="765">
        <v>2630</v>
      </c>
      <c r="C382" s="1130">
        <v>0</v>
      </c>
      <c r="D382" s="1130">
        <v>0</v>
      </c>
      <c r="E382" s="1130">
        <v>0</v>
      </c>
      <c r="F382" s="1130">
        <v>0</v>
      </c>
      <c r="G382" s="1130">
        <v>0</v>
      </c>
      <c r="H382" s="1130">
        <v>0</v>
      </c>
      <c r="I382" s="1130">
        <v>0</v>
      </c>
      <c r="J382" s="1130">
        <v>0</v>
      </c>
      <c r="K382" s="1265">
        <f t="shared" si="42"/>
        <v>0</v>
      </c>
    </row>
    <row r="383" spans="1:11" ht="12">
      <c r="A383" s="764" t="s">
        <v>560</v>
      </c>
      <c r="B383" s="765">
        <v>2640</v>
      </c>
      <c r="C383" s="1130">
        <v>0</v>
      </c>
      <c r="D383" s="1130">
        <v>0</v>
      </c>
      <c r="E383" s="1130">
        <v>0</v>
      </c>
      <c r="F383" s="1130">
        <v>0</v>
      </c>
      <c r="G383" s="1130">
        <v>0</v>
      </c>
      <c r="H383" s="1130">
        <v>0</v>
      </c>
      <c r="I383" s="1130">
        <v>0</v>
      </c>
      <c r="J383" s="1130">
        <v>0</v>
      </c>
      <c r="K383" s="1265">
        <f t="shared" si="42"/>
        <v>0</v>
      </c>
    </row>
    <row r="384" spans="1:11" ht="12">
      <c r="A384" s="764" t="s">
        <v>561</v>
      </c>
      <c r="B384" s="765">
        <v>2660</v>
      </c>
      <c r="C384" s="1130">
        <v>0</v>
      </c>
      <c r="D384" s="1130">
        <v>0</v>
      </c>
      <c r="E384" s="1130">
        <v>0</v>
      </c>
      <c r="F384" s="1130">
        <v>0</v>
      </c>
      <c r="G384" s="1130">
        <v>0</v>
      </c>
      <c r="H384" s="1130">
        <v>0</v>
      </c>
      <c r="I384" s="1130">
        <v>0</v>
      </c>
      <c r="J384" s="1130">
        <v>0</v>
      </c>
      <c r="K384" s="1265">
        <f t="shared" si="42"/>
        <v>0</v>
      </c>
    </row>
    <row r="385" spans="1:11" ht="13" thickBot="1">
      <c r="A385" s="774" t="s">
        <v>562</v>
      </c>
      <c r="B385" s="777">
        <v>2600</v>
      </c>
      <c r="C385" s="229">
        <f>SUM(C380:C384)</f>
        <v>0</v>
      </c>
      <c r="D385" s="229">
        <f t="shared" ref="D385:J385" si="43">SUM(D380:D384)</f>
        <v>0</v>
      </c>
      <c r="E385" s="229">
        <f t="shared" si="43"/>
        <v>0</v>
      </c>
      <c r="F385" s="229">
        <f t="shared" si="43"/>
        <v>0</v>
      </c>
      <c r="G385" s="229">
        <f t="shared" si="43"/>
        <v>0</v>
      </c>
      <c r="H385" s="229">
        <f t="shared" si="43"/>
        <v>0</v>
      </c>
      <c r="I385" s="229">
        <f t="shared" si="43"/>
        <v>0</v>
      </c>
      <c r="J385" s="229">
        <f t="shared" si="43"/>
        <v>0</v>
      </c>
      <c r="K385" s="229">
        <f>SUM(K380:K384)</f>
        <v>0</v>
      </c>
    </row>
    <row r="386" spans="1:11" ht="13" thickTop="1">
      <c r="A386" s="775" t="s">
        <v>563</v>
      </c>
      <c r="B386" s="776">
        <v>2900</v>
      </c>
      <c r="C386" s="1130">
        <v>0</v>
      </c>
      <c r="D386" s="1130">
        <v>0</v>
      </c>
      <c r="E386" s="1130">
        <v>0</v>
      </c>
      <c r="F386" s="1130">
        <v>0</v>
      </c>
      <c r="G386" s="1130">
        <v>0</v>
      </c>
      <c r="H386" s="1130">
        <v>0</v>
      </c>
      <c r="I386" s="1130">
        <v>0</v>
      </c>
      <c r="J386" s="1130">
        <v>0</v>
      </c>
      <c r="K386" s="230">
        <f>SUM(C386:J386)</f>
        <v>0</v>
      </c>
    </row>
    <row r="387" spans="1:11" ht="13" thickBot="1">
      <c r="A387" s="774" t="s">
        <v>564</v>
      </c>
      <c r="B387" s="757">
        <v>2000</v>
      </c>
      <c r="C387" s="229">
        <f t="shared" ref="C387:J387" si="44">SUM(C353,C358,C365,C369,C378,C385,C386)</f>
        <v>0</v>
      </c>
      <c r="D387" s="229">
        <f t="shared" si="44"/>
        <v>0</v>
      </c>
      <c r="E387" s="229">
        <f t="shared" si="44"/>
        <v>0</v>
      </c>
      <c r="F387" s="229">
        <f t="shared" si="44"/>
        <v>0</v>
      </c>
      <c r="G387" s="229">
        <f t="shared" si="44"/>
        <v>0</v>
      </c>
      <c r="H387" s="229">
        <f t="shared" si="44"/>
        <v>0</v>
      </c>
      <c r="I387" s="229">
        <f t="shared" si="44"/>
        <v>0</v>
      </c>
      <c r="J387" s="229">
        <f t="shared" si="44"/>
        <v>0</v>
      </c>
      <c r="K387" s="231">
        <f>SUM(C387:J387)</f>
        <v>0</v>
      </c>
    </row>
    <row r="388" spans="1:11" ht="14" thickTop="1" thickBot="1">
      <c r="A388" s="772" t="s">
        <v>683</v>
      </c>
      <c r="B388" s="773">
        <v>3000</v>
      </c>
      <c r="C388" s="1130">
        <v>0</v>
      </c>
      <c r="D388" s="1130">
        <v>0</v>
      </c>
      <c r="E388" s="1130">
        <v>0</v>
      </c>
      <c r="F388" s="1130">
        <v>0</v>
      </c>
      <c r="G388" s="1130">
        <v>0</v>
      </c>
      <c r="H388" s="1130">
        <v>0</v>
      </c>
      <c r="I388" s="1130">
        <v>0</v>
      </c>
      <c r="J388" s="1130">
        <v>0</v>
      </c>
      <c r="K388" s="198">
        <f>SUM(C388:J388)</f>
        <v>0</v>
      </c>
    </row>
    <row r="389" spans="1:11" ht="13" thickTop="1">
      <c r="A389" s="769" t="s">
        <v>684</v>
      </c>
      <c r="B389" s="770">
        <v>4000</v>
      </c>
      <c r="C389" s="232"/>
      <c r="D389" s="233"/>
      <c r="E389" s="233"/>
      <c r="F389" s="233"/>
      <c r="G389" s="233"/>
      <c r="H389" s="233"/>
      <c r="I389" s="233"/>
      <c r="J389" s="233"/>
      <c r="K389" s="234"/>
    </row>
    <row r="390" spans="1:11" ht="12">
      <c r="A390" s="771" t="s">
        <v>567</v>
      </c>
      <c r="B390" s="1457">
        <v>4100</v>
      </c>
      <c r="C390" s="235"/>
      <c r="D390" s="236"/>
      <c r="E390" s="236"/>
      <c r="F390" s="236"/>
      <c r="G390" s="236"/>
      <c r="H390" s="236"/>
      <c r="I390" s="236"/>
      <c r="J390" s="236"/>
      <c r="K390" s="1411"/>
    </row>
    <row r="391" spans="1:11" ht="12">
      <c r="A391" s="764" t="s">
        <v>568</v>
      </c>
      <c r="B391" s="765">
        <v>4110</v>
      </c>
      <c r="C391" s="237"/>
      <c r="D391" s="238"/>
      <c r="E391" s="1130">
        <v>0</v>
      </c>
      <c r="F391" s="237"/>
      <c r="G391" s="238"/>
      <c r="H391" s="1130">
        <v>0</v>
      </c>
      <c r="I391" s="237"/>
      <c r="J391" s="237"/>
      <c r="K391" s="207">
        <f t="shared" ref="K391:K396" si="45">SUM(C391:J391)</f>
        <v>0</v>
      </c>
    </row>
    <row r="392" spans="1:11" ht="12">
      <c r="A392" s="766" t="s">
        <v>569</v>
      </c>
      <c r="B392" s="1137">
        <v>4120</v>
      </c>
      <c r="C392" s="239"/>
      <c r="D392" s="181"/>
      <c r="E392" s="1130">
        <v>0</v>
      </c>
      <c r="F392" s="181"/>
      <c r="G392" s="180"/>
      <c r="H392" s="1130">
        <v>0</v>
      </c>
      <c r="I392" s="181"/>
      <c r="J392" s="181"/>
      <c r="K392" s="1265">
        <f t="shared" si="45"/>
        <v>0</v>
      </c>
    </row>
    <row r="393" spans="1:11" ht="12">
      <c r="A393" s="758" t="s">
        <v>570</v>
      </c>
      <c r="B393" s="767">
        <v>4130</v>
      </c>
      <c r="C393" s="239"/>
      <c r="D393" s="181"/>
      <c r="E393" s="1130">
        <v>0</v>
      </c>
      <c r="F393" s="181"/>
      <c r="G393" s="180"/>
      <c r="H393" s="1130">
        <v>0</v>
      </c>
      <c r="I393" s="181"/>
      <c r="J393" s="181"/>
      <c r="K393" s="1265">
        <f t="shared" si="45"/>
        <v>0</v>
      </c>
    </row>
    <row r="394" spans="1:11" ht="12">
      <c r="A394" s="758" t="s">
        <v>571</v>
      </c>
      <c r="B394" s="767">
        <v>4140</v>
      </c>
      <c r="C394" s="239"/>
      <c r="D394" s="181"/>
      <c r="E394" s="1130">
        <v>0</v>
      </c>
      <c r="F394" s="181"/>
      <c r="G394" s="180"/>
      <c r="H394" s="1130">
        <v>0</v>
      </c>
      <c r="I394" s="181"/>
      <c r="J394" s="181"/>
      <c r="K394" s="1265">
        <f t="shared" si="45"/>
        <v>0</v>
      </c>
    </row>
    <row r="395" spans="1:11" ht="12">
      <c r="A395" s="758" t="s">
        <v>572</v>
      </c>
      <c r="B395" s="767">
        <v>4170</v>
      </c>
      <c r="C395" s="239"/>
      <c r="D395" s="181"/>
      <c r="E395" s="1130">
        <v>0</v>
      </c>
      <c r="F395" s="181"/>
      <c r="G395" s="180"/>
      <c r="H395" s="1130">
        <v>0</v>
      </c>
      <c r="I395" s="181"/>
      <c r="J395" s="181"/>
      <c r="K395" s="1265">
        <f t="shared" si="45"/>
        <v>0</v>
      </c>
    </row>
    <row r="396" spans="1:11" ht="12">
      <c r="A396" s="768" t="s">
        <v>573</v>
      </c>
      <c r="B396" s="767">
        <v>4190</v>
      </c>
      <c r="C396" s="239"/>
      <c r="D396" s="181"/>
      <c r="E396" s="1130">
        <v>0</v>
      </c>
      <c r="F396" s="181"/>
      <c r="G396" s="180"/>
      <c r="H396" s="1130">
        <v>0</v>
      </c>
      <c r="I396" s="181"/>
      <c r="J396" s="181"/>
      <c r="K396" s="1265">
        <f t="shared" si="45"/>
        <v>0</v>
      </c>
    </row>
    <row r="397" spans="1:11" ht="13" thickBot="1">
      <c r="A397" s="763" t="s">
        <v>574</v>
      </c>
      <c r="B397" s="749">
        <v>4100</v>
      </c>
      <c r="C397" s="239"/>
      <c r="D397" s="181"/>
      <c r="E397" s="240">
        <f>SUM(E391:E396)</f>
        <v>0</v>
      </c>
      <c r="F397" s="181"/>
      <c r="G397" s="180"/>
      <c r="H397" s="187">
        <f>SUM(H391:H396)</f>
        <v>0</v>
      </c>
      <c r="I397" s="181"/>
      <c r="J397" s="181"/>
      <c r="K397" s="187">
        <f>SUM(K391:K396)</f>
        <v>0</v>
      </c>
    </row>
    <row r="398" spans="1:11" ht="13" thickTop="1">
      <c r="A398" s="761" t="s">
        <v>575</v>
      </c>
      <c r="B398" s="762">
        <v>4210</v>
      </c>
      <c r="C398" s="239"/>
      <c r="D398" s="181"/>
      <c r="E398" s="181"/>
      <c r="F398" s="181"/>
      <c r="G398" s="180"/>
      <c r="H398" s="1130">
        <v>0</v>
      </c>
      <c r="I398" s="181"/>
      <c r="J398" s="181"/>
      <c r="K398" s="207">
        <f t="shared" ref="K398:K404" si="46">SUM(C398:J398)</f>
        <v>0</v>
      </c>
    </row>
    <row r="399" spans="1:11" ht="12">
      <c r="A399" s="1412" t="s">
        <v>576</v>
      </c>
      <c r="B399" s="1413">
        <v>4220</v>
      </c>
      <c r="C399" s="239"/>
      <c r="D399" s="181"/>
      <c r="E399" s="181"/>
      <c r="F399" s="181"/>
      <c r="G399" s="180"/>
      <c r="H399" s="1130">
        <v>0</v>
      </c>
      <c r="I399" s="181"/>
      <c r="J399" s="181"/>
      <c r="K399" s="207">
        <f t="shared" si="46"/>
        <v>0</v>
      </c>
    </row>
    <row r="400" spans="1:11" ht="12">
      <c r="A400" s="1414" t="s">
        <v>577</v>
      </c>
      <c r="B400" s="1413">
        <v>4230</v>
      </c>
      <c r="C400" s="239"/>
      <c r="D400" s="181"/>
      <c r="E400" s="181"/>
      <c r="F400" s="181"/>
      <c r="G400" s="180"/>
      <c r="H400" s="1130">
        <v>0</v>
      </c>
      <c r="I400" s="181"/>
      <c r="J400" s="181"/>
      <c r="K400" s="207">
        <f t="shared" si="46"/>
        <v>0</v>
      </c>
    </row>
    <row r="401" spans="1:11" ht="12">
      <c r="A401" s="1412" t="s">
        <v>578</v>
      </c>
      <c r="B401" s="1413">
        <v>4240</v>
      </c>
      <c r="C401" s="239"/>
      <c r="D401" s="181"/>
      <c r="E401" s="181"/>
      <c r="F401" s="181"/>
      <c r="G401" s="180"/>
      <c r="H401" s="1130">
        <v>0</v>
      </c>
      <c r="I401" s="181"/>
      <c r="J401" s="181"/>
      <c r="K401" s="207">
        <f t="shared" si="46"/>
        <v>0</v>
      </c>
    </row>
    <row r="402" spans="1:11" ht="12">
      <c r="A402" s="1412" t="s">
        <v>579</v>
      </c>
      <c r="B402" s="1413">
        <v>4270</v>
      </c>
      <c r="C402" s="239"/>
      <c r="D402" s="181"/>
      <c r="E402" s="181"/>
      <c r="F402" s="181"/>
      <c r="G402" s="180"/>
      <c r="H402" s="1130">
        <v>0</v>
      </c>
      <c r="I402" s="181"/>
      <c r="J402" s="181"/>
      <c r="K402" s="207">
        <f t="shared" si="46"/>
        <v>0</v>
      </c>
    </row>
    <row r="403" spans="1:11" ht="12">
      <c r="A403" s="1412" t="s">
        <v>580</v>
      </c>
      <c r="B403" s="1413">
        <v>4280</v>
      </c>
      <c r="C403" s="239"/>
      <c r="D403" s="181"/>
      <c r="E403" s="181"/>
      <c r="F403" s="181"/>
      <c r="G403" s="180"/>
      <c r="H403" s="1130">
        <v>0</v>
      </c>
      <c r="I403" s="181"/>
      <c r="J403" s="181"/>
      <c r="K403" s="207">
        <f t="shared" si="46"/>
        <v>0</v>
      </c>
    </row>
    <row r="404" spans="1:11" ht="12">
      <c r="A404" s="1414" t="s">
        <v>581</v>
      </c>
      <c r="B404" s="1415">
        <v>4290</v>
      </c>
      <c r="C404" s="239"/>
      <c r="D404" s="181"/>
      <c r="E404" s="181"/>
      <c r="F404" s="181"/>
      <c r="G404" s="180"/>
      <c r="H404" s="1130">
        <v>0</v>
      </c>
      <c r="I404" s="181"/>
      <c r="J404" s="181"/>
      <c r="K404" s="207">
        <f t="shared" si="46"/>
        <v>0</v>
      </c>
    </row>
    <row r="405" spans="1:11" ht="13" thickBot="1">
      <c r="A405" s="748" t="s">
        <v>582</v>
      </c>
      <c r="B405" s="749">
        <v>4200</v>
      </c>
      <c r="C405" s="239"/>
      <c r="D405" s="181"/>
      <c r="E405" s="181"/>
      <c r="F405" s="181"/>
      <c r="G405" s="180"/>
      <c r="H405" s="241">
        <f>SUM(H398:H404)</f>
        <v>0</v>
      </c>
      <c r="I405" s="181"/>
      <c r="J405" s="181"/>
      <c r="K405" s="241">
        <f>SUM(K398:K404)</f>
        <v>0</v>
      </c>
    </row>
    <row r="406" spans="1:11" ht="13" thickTop="1">
      <c r="A406" s="759" t="s">
        <v>583</v>
      </c>
      <c r="B406" s="760">
        <v>4310</v>
      </c>
      <c r="C406" s="239"/>
      <c r="D406" s="181"/>
      <c r="E406" s="181"/>
      <c r="F406" s="181"/>
      <c r="G406" s="180"/>
      <c r="H406" s="1130">
        <v>0</v>
      </c>
      <c r="I406" s="181"/>
      <c r="J406" s="181"/>
      <c r="K406" s="207">
        <f t="shared" ref="K406:K412" si="47">SUM(C406:J406)</f>
        <v>0</v>
      </c>
    </row>
    <row r="407" spans="1:11" ht="12">
      <c r="A407" s="758" t="s">
        <v>584</v>
      </c>
      <c r="B407" s="1282">
        <v>4320</v>
      </c>
      <c r="C407" s="239"/>
      <c r="D407" s="181"/>
      <c r="E407" s="181"/>
      <c r="F407" s="181"/>
      <c r="G407" s="180"/>
      <c r="H407" s="1130">
        <v>0</v>
      </c>
      <c r="I407" s="181"/>
      <c r="J407" s="181"/>
      <c r="K407" s="207">
        <f t="shared" si="47"/>
        <v>0</v>
      </c>
    </row>
    <row r="408" spans="1:11" ht="12">
      <c r="A408" s="758" t="s">
        <v>585</v>
      </c>
      <c r="B408" s="1282">
        <v>4330</v>
      </c>
      <c r="C408" s="239"/>
      <c r="D408" s="181"/>
      <c r="E408" s="181"/>
      <c r="F408" s="181"/>
      <c r="G408" s="180"/>
      <c r="H408" s="1130">
        <v>0</v>
      </c>
      <c r="I408" s="181"/>
      <c r="J408" s="181"/>
      <c r="K408" s="207">
        <f t="shared" si="47"/>
        <v>0</v>
      </c>
    </row>
    <row r="409" spans="1:11" ht="12">
      <c r="A409" s="758" t="s">
        <v>586</v>
      </c>
      <c r="B409" s="1282">
        <v>4340</v>
      </c>
      <c r="C409" s="239"/>
      <c r="D409" s="181"/>
      <c r="E409" s="181"/>
      <c r="F409" s="181"/>
      <c r="G409" s="180"/>
      <c r="H409" s="1130">
        <v>0</v>
      </c>
      <c r="I409" s="181"/>
      <c r="J409" s="181"/>
      <c r="K409" s="207">
        <f t="shared" si="47"/>
        <v>0</v>
      </c>
    </row>
    <row r="410" spans="1:11" ht="12">
      <c r="A410" s="758" t="s">
        <v>587</v>
      </c>
      <c r="B410" s="1282">
        <v>4370</v>
      </c>
      <c r="C410" s="239"/>
      <c r="D410" s="181"/>
      <c r="E410" s="181"/>
      <c r="F410" s="181"/>
      <c r="G410" s="180"/>
      <c r="H410" s="1130">
        <v>0</v>
      </c>
      <c r="I410" s="181"/>
      <c r="J410" s="181"/>
      <c r="K410" s="207">
        <f t="shared" si="47"/>
        <v>0</v>
      </c>
    </row>
    <row r="411" spans="1:11" ht="12">
      <c r="A411" s="758" t="s">
        <v>588</v>
      </c>
      <c r="B411" s="1282">
        <v>4380</v>
      </c>
      <c r="C411" s="239"/>
      <c r="D411" s="181"/>
      <c r="E411" s="184"/>
      <c r="F411" s="181"/>
      <c r="G411" s="180"/>
      <c r="H411" s="1130">
        <v>0</v>
      </c>
      <c r="I411" s="181"/>
      <c r="J411" s="181"/>
      <c r="K411" s="207">
        <f t="shared" si="47"/>
        <v>0</v>
      </c>
    </row>
    <row r="412" spans="1:11" ht="12">
      <c r="A412" s="758" t="s">
        <v>589</v>
      </c>
      <c r="B412" s="1282">
        <v>4390</v>
      </c>
      <c r="C412" s="239"/>
      <c r="D412" s="181"/>
      <c r="E412" s="1300">
        <v>0</v>
      </c>
      <c r="F412" s="181"/>
      <c r="G412" s="180"/>
      <c r="H412" s="1130">
        <v>0</v>
      </c>
      <c r="I412" s="181"/>
      <c r="J412" s="181"/>
      <c r="K412" s="207">
        <f t="shared" si="47"/>
        <v>0</v>
      </c>
    </row>
    <row r="413" spans="1:11" ht="13" thickBot="1">
      <c r="A413" s="756" t="s">
        <v>590</v>
      </c>
      <c r="B413" s="757">
        <v>4300</v>
      </c>
      <c r="C413" s="239"/>
      <c r="D413" s="181"/>
      <c r="E413" s="187">
        <f>SUM(E406:E412)</f>
        <v>0</v>
      </c>
      <c r="F413" s="181"/>
      <c r="G413" s="180"/>
      <c r="H413" s="187">
        <f>SUM(H406:H412)</f>
        <v>0</v>
      </c>
      <c r="I413" s="181"/>
      <c r="J413" s="181"/>
      <c r="K413" s="187">
        <f>SUM(K406:K412)</f>
        <v>0</v>
      </c>
    </row>
    <row r="414" spans="1:11" ht="13" thickTop="1">
      <c r="A414" s="754" t="s">
        <v>591</v>
      </c>
      <c r="B414" s="755">
        <v>4400</v>
      </c>
      <c r="C414" s="239"/>
      <c r="D414" s="181"/>
      <c r="E414" s="242">
        <v>0</v>
      </c>
      <c r="F414" s="181"/>
      <c r="G414" s="180"/>
      <c r="H414" s="242">
        <v>0</v>
      </c>
      <c r="I414" s="181"/>
      <c r="J414" s="181"/>
      <c r="K414" s="243">
        <f>SUM(C414:J414)</f>
        <v>0</v>
      </c>
    </row>
    <row r="415" spans="1:11" ht="13" thickBot="1">
      <c r="A415" s="748" t="s">
        <v>592</v>
      </c>
      <c r="B415" s="749">
        <v>4000</v>
      </c>
      <c r="C415" s="239"/>
      <c r="D415" s="181"/>
      <c r="E415" s="187">
        <f>SUM(E397,E405,E413,E414)</f>
        <v>0</v>
      </c>
      <c r="F415" s="181"/>
      <c r="G415" s="180"/>
      <c r="H415" s="187">
        <f>SUM(H397,H405,H413,H414)</f>
        <v>0</v>
      </c>
      <c r="I415" s="181"/>
      <c r="J415" s="181"/>
      <c r="K415" s="187">
        <f>SUM(K397,K405,K413,K414)</f>
        <v>0</v>
      </c>
    </row>
    <row r="416" spans="1:11" ht="13" thickTop="1">
      <c r="A416" s="750" t="s">
        <v>685</v>
      </c>
      <c r="B416" s="751">
        <v>5000</v>
      </c>
      <c r="C416" s="482"/>
      <c r="D416" s="483"/>
      <c r="E416" s="483"/>
      <c r="F416" s="483"/>
      <c r="G416" s="483"/>
      <c r="H416" s="484"/>
      <c r="I416" s="483"/>
      <c r="J416" s="483"/>
      <c r="K416" s="485"/>
    </row>
    <row r="417" spans="1:11" ht="12">
      <c r="A417" s="752" t="s">
        <v>594</v>
      </c>
      <c r="B417" s="753"/>
      <c r="C417" s="475"/>
      <c r="D417" s="475"/>
      <c r="E417" s="475"/>
      <c r="F417" s="475"/>
      <c r="G417" s="475"/>
      <c r="H417" s="475"/>
      <c r="I417" s="475"/>
      <c r="J417" s="475"/>
      <c r="K417" s="475"/>
    </row>
    <row r="418" spans="1:11" ht="12">
      <c r="A418" s="745" t="s">
        <v>595</v>
      </c>
      <c r="B418" s="746">
        <v>5110</v>
      </c>
      <c r="C418" s="475"/>
      <c r="D418" s="475"/>
      <c r="E418" s="475"/>
      <c r="F418" s="475"/>
      <c r="G418" s="475"/>
      <c r="H418" s="1117">
        <v>0</v>
      </c>
      <c r="I418" s="475"/>
      <c r="J418" s="475"/>
      <c r="K418" s="1458">
        <f>SUM(C418:J418)</f>
        <v>0</v>
      </c>
    </row>
    <row r="419" spans="1:11" ht="12">
      <c r="A419" s="888" t="s">
        <v>596</v>
      </c>
      <c r="B419" s="890">
        <v>5120</v>
      </c>
      <c r="C419" s="475"/>
      <c r="D419" s="475"/>
      <c r="E419" s="475"/>
      <c r="F419" s="475"/>
      <c r="G419" s="475"/>
      <c r="H419" s="1117">
        <v>0</v>
      </c>
      <c r="I419" s="475"/>
      <c r="J419" s="475"/>
      <c r="K419" s="1458">
        <f>SUM(C419:J419)</f>
        <v>0</v>
      </c>
    </row>
    <row r="420" spans="1:11" ht="12">
      <c r="A420" s="747" t="s">
        <v>686</v>
      </c>
      <c r="B420" s="746">
        <v>5130</v>
      </c>
      <c r="C420" s="475"/>
      <c r="D420" s="475"/>
      <c r="E420" s="475"/>
      <c r="F420" s="475"/>
      <c r="G420" s="475"/>
      <c r="H420" s="1117">
        <v>0</v>
      </c>
      <c r="I420" s="475"/>
      <c r="J420" s="475"/>
      <c r="K420" s="1458">
        <f>SUM(C420:J420)</f>
        <v>0</v>
      </c>
    </row>
    <row r="421" spans="1:11" ht="12">
      <c r="A421" s="835" t="s">
        <v>598</v>
      </c>
      <c r="B421" s="836">
        <v>5140</v>
      </c>
      <c r="C421" s="475"/>
      <c r="D421" s="475"/>
      <c r="E421" s="475"/>
      <c r="F421" s="475"/>
      <c r="G421" s="475"/>
      <c r="H421" s="1117">
        <v>0</v>
      </c>
      <c r="I421" s="475"/>
      <c r="J421" s="475"/>
      <c r="K421" s="1458">
        <f>SUM(C421:J421)</f>
        <v>0</v>
      </c>
    </row>
    <row r="422" spans="1:11" ht="12">
      <c r="A422" s="747" t="s">
        <v>687</v>
      </c>
      <c r="B422" s="746">
        <v>5150</v>
      </c>
      <c r="C422" s="475"/>
      <c r="D422" s="475"/>
      <c r="E422" s="475"/>
      <c r="F422" s="475"/>
      <c r="G422" s="475"/>
      <c r="H422" s="1117">
        <v>0</v>
      </c>
      <c r="I422" s="475"/>
      <c r="J422" s="475"/>
      <c r="K422" s="1458">
        <f>SUM(C422:J422)</f>
        <v>0</v>
      </c>
    </row>
    <row r="423" spans="1:11" ht="12">
      <c r="A423" s="1459" t="s">
        <v>601</v>
      </c>
      <c r="B423" s="1155">
        <v>5200</v>
      </c>
      <c r="C423" s="475"/>
      <c r="D423" s="475"/>
      <c r="E423" s="475"/>
      <c r="F423" s="475"/>
      <c r="G423" s="475"/>
      <c r="H423" s="1118">
        <v>0</v>
      </c>
      <c r="I423" s="475"/>
      <c r="J423" s="475"/>
      <c r="K423" s="1458">
        <f t="shared" ref="K423:K425" si="48">SUM(C423:J423)</f>
        <v>0</v>
      </c>
    </row>
    <row r="424" spans="1:11" ht="27">
      <c r="A424" s="1128" t="s">
        <v>636</v>
      </c>
      <c r="B424" s="753">
        <v>5300</v>
      </c>
      <c r="C424" s="475"/>
      <c r="D424" s="475"/>
      <c r="E424" s="475"/>
      <c r="F424" s="475"/>
      <c r="G424" s="475"/>
      <c r="H424" s="1118">
        <v>0</v>
      </c>
      <c r="I424" s="475"/>
      <c r="J424" s="475"/>
      <c r="K424" s="1458">
        <f t="shared" si="48"/>
        <v>0</v>
      </c>
    </row>
    <row r="425" spans="1:11" ht="13">
      <c r="A425" s="886" t="s">
        <v>650</v>
      </c>
      <c r="B425" s="753">
        <v>5400</v>
      </c>
      <c r="C425" s="475"/>
      <c r="D425" s="475"/>
      <c r="E425" s="1117">
        <v>0</v>
      </c>
      <c r="F425" s="475"/>
      <c r="G425" s="475"/>
      <c r="H425" s="1118">
        <v>0</v>
      </c>
      <c r="I425" s="475"/>
      <c r="J425" s="475"/>
      <c r="K425" s="1458">
        <f t="shared" si="48"/>
        <v>0</v>
      </c>
    </row>
    <row r="426" spans="1:11" ht="13" thickBot="1">
      <c r="A426" s="744" t="s">
        <v>602</v>
      </c>
      <c r="B426" s="1156">
        <v>5000</v>
      </c>
      <c r="C426" s="475"/>
      <c r="D426" s="475"/>
      <c r="E426" s="486">
        <f>SUM(E418:E425)</f>
        <v>0</v>
      </c>
      <c r="F426" s="475"/>
      <c r="G426" s="475"/>
      <c r="H426" s="486">
        <f>SUM(H418:H425)</f>
        <v>0</v>
      </c>
      <c r="I426" s="475"/>
      <c r="J426" s="475"/>
      <c r="K426" s="486">
        <f>SUM(K418:K425)</f>
        <v>0</v>
      </c>
    </row>
    <row r="427" spans="1:11" ht="14" thickTop="1" thickBot="1">
      <c r="A427" s="742" t="s">
        <v>688</v>
      </c>
      <c r="B427" s="743">
        <v>6000</v>
      </c>
      <c r="C427" s="475"/>
      <c r="D427" s="475"/>
      <c r="E427" s="487"/>
      <c r="F427" s="475"/>
      <c r="G427" s="475"/>
      <c r="H427" s="488">
        <v>0</v>
      </c>
      <c r="I427" s="487"/>
      <c r="J427" s="475"/>
      <c r="K427" s="1458">
        <f>SUM(C427:J427)</f>
        <v>0</v>
      </c>
    </row>
    <row r="428" spans="1:11" s="738" customFormat="1" ht="14" thickTop="1" thickBot="1">
      <c r="A428" s="1087" t="s">
        <v>623</v>
      </c>
      <c r="B428" s="1664"/>
      <c r="C428" s="391">
        <f>SUM(C344+C387+C388)</f>
        <v>0</v>
      </c>
      <c r="D428" s="391">
        <f>SUM(D344+D387+D388)</f>
        <v>0</v>
      </c>
      <c r="E428" s="391">
        <f>SUM(E344+E387+E388+E415+E426)</f>
        <v>0</v>
      </c>
      <c r="F428" s="391">
        <f>SUM(F344+F387+F388)</f>
        <v>0</v>
      </c>
      <c r="G428" s="391">
        <f>SUM(G344+G387+G388)</f>
        <v>0</v>
      </c>
      <c r="H428" s="391">
        <f>SUM(H344+H387+H388+H415+H426+H427)</f>
        <v>0</v>
      </c>
      <c r="I428" s="391">
        <f>SUM(I344+I387+I388)</f>
        <v>0</v>
      </c>
      <c r="J428" s="391">
        <f>SUM(J344+J387+J388)</f>
        <v>0</v>
      </c>
      <c r="K428" s="391">
        <f>SUM(K344+K387+K388+K415+K426+K427)</f>
        <v>0</v>
      </c>
    </row>
    <row r="429" spans="1:11" ht="16" thickTop="1" thickBot="1">
      <c r="A429" s="1665" t="s">
        <v>624</v>
      </c>
      <c r="B429" s="1666"/>
      <c r="C429" s="1125"/>
      <c r="D429" s="1126"/>
      <c r="E429" s="1126"/>
      <c r="F429" s="1126"/>
      <c r="G429" s="1126"/>
      <c r="H429" s="1126"/>
      <c r="I429" s="1126"/>
      <c r="J429" s="1127"/>
      <c r="K429" s="187">
        <f>'EstRev 6-10'!J240-'EstExp 11-19'!K428</f>
        <v>20027</v>
      </c>
    </row>
    <row r="430" spans="1:11" ht="13" thickTop="1">
      <c r="A430" s="739"/>
      <c r="B430" s="1460"/>
      <c r="C430" s="466"/>
      <c r="D430" s="1461"/>
      <c r="E430" s="1461"/>
      <c r="F430" s="1461"/>
      <c r="G430" s="1461"/>
      <c r="H430" s="1461"/>
      <c r="I430" s="1461"/>
      <c r="J430" s="1461"/>
      <c r="K430" s="467"/>
    </row>
    <row r="431" spans="1:11" ht="12">
      <c r="A431" s="740" t="s">
        <v>689</v>
      </c>
      <c r="B431" s="1157"/>
      <c r="C431" s="377"/>
      <c r="D431" s="378"/>
      <c r="E431" s="378"/>
      <c r="F431" s="378"/>
      <c r="G431" s="378"/>
      <c r="H431" s="378"/>
      <c r="I431" s="378"/>
      <c r="J431" s="378"/>
      <c r="K431" s="1462"/>
    </row>
    <row r="432" spans="1:11" ht="12">
      <c r="A432" s="731" t="s">
        <v>690</v>
      </c>
      <c r="B432" s="741" t="s">
        <v>350</v>
      </c>
      <c r="C432" s="379"/>
      <c r="D432" s="380"/>
      <c r="E432" s="380"/>
      <c r="F432" s="380"/>
      <c r="G432" s="380"/>
      <c r="H432" s="380"/>
      <c r="I432" s="380"/>
      <c r="J432" s="380"/>
      <c r="K432" s="1463"/>
    </row>
    <row r="433" spans="1:11" ht="12">
      <c r="A433" s="732" t="s">
        <v>547</v>
      </c>
      <c r="B433" s="1158">
        <v>2500</v>
      </c>
      <c r="C433" s="381"/>
      <c r="D433" s="381"/>
      <c r="E433" s="381"/>
      <c r="F433" s="381"/>
      <c r="G433" s="381"/>
      <c r="H433" s="381"/>
      <c r="I433" s="381"/>
      <c r="J433" s="381"/>
      <c r="K433" s="381"/>
    </row>
    <row r="434" spans="1:11" ht="12">
      <c r="A434" s="729" t="s">
        <v>611</v>
      </c>
      <c r="B434" s="1159">
        <v>2530</v>
      </c>
      <c r="C434" s="1130">
        <v>0</v>
      </c>
      <c r="D434" s="1130">
        <v>0</v>
      </c>
      <c r="E434" s="1130">
        <v>0</v>
      </c>
      <c r="F434" s="1130">
        <v>0</v>
      </c>
      <c r="G434" s="1130">
        <v>0</v>
      </c>
      <c r="H434" s="1130">
        <v>0</v>
      </c>
      <c r="I434" s="1130">
        <v>0</v>
      </c>
      <c r="J434" s="381"/>
      <c r="K434" s="1265">
        <f>SUM(C434:J434)</f>
        <v>0</v>
      </c>
    </row>
    <row r="435" spans="1:11" ht="12">
      <c r="A435" s="729" t="s">
        <v>663</v>
      </c>
      <c r="B435" s="1159">
        <v>2540</v>
      </c>
      <c r="C435" s="1130">
        <v>0</v>
      </c>
      <c r="D435" s="1130">
        <v>0</v>
      </c>
      <c r="E435" s="1130">
        <v>0</v>
      </c>
      <c r="F435" s="1130">
        <v>0</v>
      </c>
      <c r="G435" s="1130">
        <v>0</v>
      </c>
      <c r="H435" s="1130">
        <v>0</v>
      </c>
      <c r="I435" s="1130">
        <v>0</v>
      </c>
      <c r="J435" s="381"/>
      <c r="K435" s="1265">
        <f>SUM(C435:J435)</f>
        <v>0</v>
      </c>
    </row>
    <row r="436" spans="1:11" ht="13" thickBot="1">
      <c r="A436" s="728" t="s">
        <v>554</v>
      </c>
      <c r="B436" s="735">
        <v>2500</v>
      </c>
      <c r="C436" s="383">
        <f>SUM(C434:C435)</f>
        <v>0</v>
      </c>
      <c r="D436" s="383">
        <f t="shared" ref="D436:K436" si="49">SUM(D434:D435)</f>
        <v>0</v>
      </c>
      <c r="E436" s="383">
        <f t="shared" si="49"/>
        <v>0</v>
      </c>
      <c r="F436" s="383">
        <f t="shared" si="49"/>
        <v>0</v>
      </c>
      <c r="G436" s="383">
        <f t="shared" si="49"/>
        <v>0</v>
      </c>
      <c r="H436" s="383">
        <f t="shared" si="49"/>
        <v>0</v>
      </c>
      <c r="I436" s="383">
        <f t="shared" si="49"/>
        <v>0</v>
      </c>
      <c r="J436" s="381"/>
      <c r="K436" s="383">
        <f t="shared" si="49"/>
        <v>0</v>
      </c>
    </row>
    <row r="437" spans="1:11" ht="13" thickTop="1">
      <c r="A437" s="732" t="s">
        <v>664</v>
      </c>
      <c r="B437" s="1160">
        <v>2900</v>
      </c>
      <c r="C437" s="1130">
        <v>0</v>
      </c>
      <c r="D437" s="1130">
        <v>0</v>
      </c>
      <c r="E437" s="1130">
        <v>0</v>
      </c>
      <c r="F437" s="1130">
        <v>0</v>
      </c>
      <c r="G437" s="1130">
        <v>0</v>
      </c>
      <c r="H437" s="1130">
        <v>0</v>
      </c>
      <c r="I437" s="1130">
        <v>0</v>
      </c>
      <c r="J437" s="381"/>
      <c r="K437" s="230">
        <f>SUM(C437:J437)</f>
        <v>0</v>
      </c>
    </row>
    <row r="438" spans="1:11" ht="13" thickBot="1">
      <c r="A438" s="1087" t="s">
        <v>564</v>
      </c>
      <c r="B438" s="735">
        <v>2000</v>
      </c>
      <c r="C438" s="383">
        <f>SUM(C436,C437)</f>
        <v>0</v>
      </c>
      <c r="D438" s="383">
        <f t="shared" ref="D438:I438" si="50">SUM(D436,D437)</f>
        <v>0</v>
      </c>
      <c r="E438" s="383">
        <f t="shared" si="50"/>
        <v>0</v>
      </c>
      <c r="F438" s="383">
        <f t="shared" si="50"/>
        <v>0</v>
      </c>
      <c r="G438" s="383">
        <f t="shared" si="50"/>
        <v>0</v>
      </c>
      <c r="H438" s="383">
        <f t="shared" si="50"/>
        <v>0</v>
      </c>
      <c r="I438" s="383">
        <f t="shared" si="50"/>
        <v>0</v>
      </c>
      <c r="J438" s="381"/>
      <c r="K438" s="383">
        <f>SUM(K436,K437)</f>
        <v>0</v>
      </c>
    </row>
    <row r="439" spans="1:11" ht="13" thickTop="1">
      <c r="A439" s="736" t="s">
        <v>691</v>
      </c>
      <c r="B439" s="737">
        <v>4000</v>
      </c>
      <c r="C439" s="385"/>
      <c r="D439" s="386"/>
      <c r="E439" s="386"/>
      <c r="F439" s="386"/>
      <c r="G439" s="386"/>
      <c r="H439" s="386"/>
      <c r="I439" s="386"/>
      <c r="J439" s="380"/>
      <c r="K439" s="387"/>
    </row>
    <row r="440" spans="1:11" ht="12">
      <c r="A440" s="733" t="s">
        <v>672</v>
      </c>
      <c r="B440" s="1464">
        <v>4110</v>
      </c>
      <c r="C440" s="381"/>
      <c r="D440" s="381"/>
      <c r="E440" s="381"/>
      <c r="F440" s="381"/>
      <c r="G440" s="381"/>
      <c r="H440" s="388">
        <v>0</v>
      </c>
      <c r="I440" s="389"/>
      <c r="J440" s="381"/>
      <c r="K440" s="390">
        <f>H440</f>
        <v>0</v>
      </c>
    </row>
    <row r="441" spans="1:11" ht="12">
      <c r="A441" s="733" t="s">
        <v>692</v>
      </c>
      <c r="B441" s="1464">
        <v>4120</v>
      </c>
      <c r="C441" s="381"/>
      <c r="D441" s="381"/>
      <c r="E441" s="381"/>
      <c r="F441" s="381"/>
      <c r="G441" s="381"/>
      <c r="H441" s="1465">
        <v>0</v>
      </c>
      <c r="I441" s="389"/>
      <c r="J441" s="381"/>
      <c r="K441" s="1466">
        <f>H441</f>
        <v>0</v>
      </c>
    </row>
    <row r="442" spans="1:11" ht="12">
      <c r="A442" s="734" t="s">
        <v>616</v>
      </c>
      <c r="B442" s="1159">
        <v>4190</v>
      </c>
      <c r="C442" s="381"/>
      <c r="D442" s="381"/>
      <c r="E442" s="381"/>
      <c r="F442" s="381"/>
      <c r="G442" s="381"/>
      <c r="H442" s="388">
        <v>0</v>
      </c>
      <c r="I442" s="730"/>
      <c r="J442" s="381"/>
      <c r="K442" s="207">
        <f>H442</f>
        <v>0</v>
      </c>
    </row>
    <row r="443" spans="1:11" ht="13" thickBot="1">
      <c r="A443" s="728" t="s">
        <v>693</v>
      </c>
      <c r="B443" s="735">
        <v>4000</v>
      </c>
      <c r="C443" s="381"/>
      <c r="D443" s="381"/>
      <c r="E443" s="381"/>
      <c r="F443" s="381"/>
      <c r="G443" s="381"/>
      <c r="H443" s="391">
        <f>SUM(H440:H442)</f>
        <v>0</v>
      </c>
      <c r="I443" s="730"/>
      <c r="J443" s="381"/>
      <c r="K443" s="391">
        <f>SUM(K440:K442)</f>
        <v>0</v>
      </c>
    </row>
    <row r="444" spans="1:11" ht="13" thickTop="1">
      <c r="A444" s="731" t="s">
        <v>694</v>
      </c>
      <c r="B444" s="727">
        <v>5000</v>
      </c>
      <c r="C444" s="379"/>
      <c r="D444" s="380"/>
      <c r="E444" s="380"/>
      <c r="F444" s="380"/>
      <c r="G444" s="380"/>
      <c r="H444" s="386"/>
      <c r="I444" s="380"/>
      <c r="J444" s="380"/>
      <c r="K444" s="387"/>
    </row>
    <row r="445" spans="1:11" ht="12">
      <c r="A445" s="732" t="s">
        <v>594</v>
      </c>
      <c r="B445" s="1158">
        <v>5100</v>
      </c>
      <c r="C445" s="381"/>
      <c r="D445" s="381"/>
      <c r="E445" s="381"/>
      <c r="F445" s="381"/>
      <c r="G445" s="381"/>
      <c r="H445" s="381"/>
      <c r="I445" s="381"/>
      <c r="J445" s="381"/>
      <c r="K445" s="381"/>
    </row>
    <row r="446" spans="1:11" ht="12">
      <c r="A446" s="729" t="s">
        <v>595</v>
      </c>
      <c r="B446" s="1159">
        <v>5110</v>
      </c>
      <c r="C446" s="381"/>
      <c r="D446" s="381"/>
      <c r="E446" s="381"/>
      <c r="F446" s="381"/>
      <c r="G446" s="381"/>
      <c r="H446" s="1465">
        <v>0</v>
      </c>
      <c r="I446" s="381"/>
      <c r="J446" s="381"/>
      <c r="K446" s="1265">
        <f>SUM(C446:J446)</f>
        <v>0</v>
      </c>
    </row>
    <row r="447" spans="1:11" ht="12">
      <c r="A447" s="1467" t="s">
        <v>621</v>
      </c>
      <c r="B447" s="1161">
        <v>5150</v>
      </c>
      <c r="C447" s="381"/>
      <c r="D447" s="381"/>
      <c r="E447" s="381"/>
      <c r="F447" s="381"/>
      <c r="G447" s="381"/>
      <c r="H447" s="1465">
        <v>0</v>
      </c>
      <c r="I447" s="381"/>
      <c r="J447" s="381"/>
      <c r="K447" s="1265">
        <f>SUM(C447:J447)</f>
        <v>0</v>
      </c>
    </row>
    <row r="448" spans="1:11" ht="13" thickBot="1">
      <c r="A448" s="1468" t="s">
        <v>600</v>
      </c>
      <c r="B448" s="1162">
        <v>5100</v>
      </c>
      <c r="C448" s="381"/>
      <c r="D448" s="381"/>
      <c r="E448" s="381"/>
      <c r="F448" s="381"/>
      <c r="G448" s="381"/>
      <c r="H448" s="391">
        <f>SUM(H446:H447)</f>
        <v>0</v>
      </c>
      <c r="I448" s="381"/>
      <c r="J448" s="381"/>
      <c r="K448" s="197">
        <f>SUM(K446:K447)</f>
        <v>0</v>
      </c>
    </row>
    <row r="449" spans="1:11" ht="13" thickTop="1">
      <c r="A449" s="1459" t="s">
        <v>601</v>
      </c>
      <c r="B449" s="1155">
        <v>5200</v>
      </c>
      <c r="C449" s="381"/>
      <c r="D449" s="381"/>
      <c r="E449" s="381"/>
      <c r="F449" s="381"/>
      <c r="G449" s="381"/>
      <c r="H449" s="384">
        <v>0</v>
      </c>
      <c r="I449" s="381"/>
      <c r="J449" s="381"/>
      <c r="K449" s="318">
        <f>H449</f>
        <v>0</v>
      </c>
    </row>
    <row r="450" spans="1:11" ht="28" thickBot="1">
      <c r="A450" s="1128" t="s">
        <v>636</v>
      </c>
      <c r="B450" s="1155">
        <v>5300</v>
      </c>
      <c r="C450" s="381"/>
      <c r="D450" s="381"/>
      <c r="E450" s="381"/>
      <c r="F450" s="381"/>
      <c r="G450" s="381"/>
      <c r="H450" s="1465">
        <v>0</v>
      </c>
      <c r="I450" s="381"/>
      <c r="J450" s="381"/>
      <c r="K450" s="392">
        <f>H450</f>
        <v>0</v>
      </c>
    </row>
    <row r="451" spans="1:11" ht="14" thickTop="1" thickBot="1">
      <c r="A451" s="728" t="s">
        <v>602</v>
      </c>
      <c r="B451" s="735">
        <v>5000</v>
      </c>
      <c r="C451" s="381"/>
      <c r="D451" s="381"/>
      <c r="E451" s="381"/>
      <c r="F451" s="381"/>
      <c r="G451" s="381"/>
      <c r="H451" s="382">
        <f>SUM(H448:H450)</f>
        <v>0</v>
      </c>
      <c r="I451" s="381"/>
      <c r="J451" s="381"/>
      <c r="K451" s="383">
        <f>SUM(K448:K450)</f>
        <v>0</v>
      </c>
    </row>
    <row r="452" spans="1:11" ht="14" thickTop="1" thickBot="1">
      <c r="A452" s="726" t="s">
        <v>695</v>
      </c>
      <c r="B452" s="727">
        <v>6000</v>
      </c>
      <c r="C452" s="381"/>
      <c r="D452" s="381"/>
      <c r="E452" s="381"/>
      <c r="F452" s="381"/>
      <c r="G452" s="381"/>
      <c r="H452" s="393">
        <v>0</v>
      </c>
      <c r="I452" s="381"/>
      <c r="J452" s="381"/>
      <c r="K452" s="198">
        <f>SUM(C452:J452)</f>
        <v>0</v>
      </c>
    </row>
    <row r="453" spans="1:11" ht="14" thickTop="1" thickBot="1">
      <c r="A453" s="1087" t="s">
        <v>623</v>
      </c>
      <c r="B453" s="1664"/>
      <c r="C453" s="391">
        <f>SUM(C438)</f>
        <v>0</v>
      </c>
      <c r="D453" s="391">
        <f>SUM(D438)</f>
        <v>0</v>
      </c>
      <c r="E453" s="391">
        <f>SUM(E438)</f>
        <v>0</v>
      </c>
      <c r="F453" s="391">
        <f>SUM(F438)</f>
        <v>0</v>
      </c>
      <c r="G453" s="391">
        <f>SUM(G438)</f>
        <v>0</v>
      </c>
      <c r="H453" s="391">
        <f>SUM(H438,H443,H451,H452)</f>
        <v>0</v>
      </c>
      <c r="I453" s="391">
        <f>SUM(I438)</f>
        <v>0</v>
      </c>
      <c r="J453" s="381"/>
      <c r="K453" s="391">
        <f>SUM(K438,K443,K451,K452)</f>
        <v>0</v>
      </c>
    </row>
    <row r="454" spans="1:11" ht="16" thickTop="1" thickBot="1">
      <c r="A454" s="1665" t="s">
        <v>624</v>
      </c>
      <c r="B454" s="1666"/>
      <c r="C454" s="1121"/>
      <c r="D454" s="1122"/>
      <c r="E454" s="1123"/>
      <c r="F454" s="1123"/>
      <c r="G454" s="1123"/>
      <c r="H454" s="1123"/>
      <c r="I454" s="1123"/>
      <c r="J454" s="1124"/>
      <c r="K454" s="723">
        <f>'EstRev 6-10'!K240-'EstExp 11-19'!K453</f>
        <v>0</v>
      </c>
    </row>
    <row r="455" spans="1:11" ht="11" thickTop="1"/>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500-000000000000}">
      <formula1>-9999999999</formula1>
      <formula2>9999999999</formula2>
    </dataValidation>
  </dataValidations>
  <printOptions headings="1"/>
  <pageMargins left="0.25" right="0.25" top="0.5" bottom="0.5" header="0.25" footer="0.25"/>
  <pageSetup scale="65"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H9" sqref="H9"/>
    </sheetView>
  </sheetViews>
  <sheetFormatPr baseColWidth="10" defaultColWidth="8.83203125" defaultRowHeight="13"/>
  <cols>
    <col min="1" max="1" width="21.6640625" style="1802" customWidth="1"/>
    <col min="2" max="2" width="22.5" customWidth="1"/>
    <col min="3" max="3" width="15.6640625" customWidth="1"/>
    <col min="4" max="4" width="52" customWidth="1"/>
    <col min="5" max="5" width="2.1640625" customWidth="1"/>
    <col min="6" max="6" width="22.1640625" customWidth="1"/>
    <col min="7" max="7" width="15.5" style="1178" customWidth="1"/>
    <col min="8" max="8" width="54.33203125" customWidth="1"/>
    <col min="9" max="9" width="26.5" style="1802" customWidth="1"/>
  </cols>
  <sheetData>
    <row r="1" spans="1:9" ht="16">
      <c r="A1" s="1801"/>
      <c r="B1" s="1795"/>
      <c r="C1" s="1793" t="s">
        <v>696</v>
      </c>
      <c r="D1" s="1793"/>
      <c r="E1" s="1209"/>
    </row>
    <row r="2" spans="1:9" ht="16">
      <c r="B2" s="1796" t="s">
        <v>697</v>
      </c>
      <c r="C2" s="1794" t="str">
        <f>IF(COUNTIF(A:A,"ERROR-Describe Revenue")&lt;&gt;0,"Error - Please describe all the revenue.","OK")</f>
        <v>OK</v>
      </c>
    </row>
    <row r="3" spans="1:9" ht="16">
      <c r="B3" s="1179" t="s">
        <v>698</v>
      </c>
      <c r="C3" s="1180" t="str">
        <f>IF(COUNTIF(I:I,"ERROR-Describe Expenditures")&lt;&gt;0,"Error - Please describe all the expenditures.","OK")</f>
        <v>OK</v>
      </c>
    </row>
    <row r="4" spans="1:9" ht="28">
      <c r="A4" s="1182" t="s">
        <v>699</v>
      </c>
      <c r="B4" s="1181" t="s">
        <v>700</v>
      </c>
      <c r="C4" s="1182" t="s">
        <v>701</v>
      </c>
      <c r="D4" s="1183" t="s">
        <v>702</v>
      </c>
      <c r="E4" s="1184"/>
      <c r="F4" s="1181" t="s">
        <v>703</v>
      </c>
      <c r="G4" s="1182" t="s">
        <v>701</v>
      </c>
      <c r="H4" s="1183" t="s">
        <v>704</v>
      </c>
      <c r="I4" s="1182" t="s">
        <v>705</v>
      </c>
    </row>
    <row r="5" spans="1:9" ht="15">
      <c r="A5" s="1803" t="str">
        <f t="shared" ref="A5:A30" si="0">IF(AND(C5="",D5=""),"OK",IF(AND(C5&lt;&gt;"",D5&lt;&gt;""),"OK","ERROR-Describe Revenue"))</f>
        <v>OK</v>
      </c>
      <c r="B5" s="1182">
        <v>1190</v>
      </c>
      <c r="C5" s="1210" t="str">
        <f>IF(SUM('EstRev 6-10'!$C$11:$K$11)&gt;0,SUM('EstRev 6-10'!$C$11:$K$11),"")</f>
        <v/>
      </c>
      <c r="D5" s="1186"/>
      <c r="E5" s="1184"/>
      <c r="F5" s="1185" t="s">
        <v>706</v>
      </c>
      <c r="G5" s="1210">
        <f>IF(SUM('EstExp 11-19'!$C$43:$J$43)&gt;0,SUM('EstExp 11-19'!$C$43:$J$43),"")</f>
        <v>74050</v>
      </c>
      <c r="H5" s="1861" t="s">
        <v>6950</v>
      </c>
      <c r="I5" s="1803" t="str">
        <f>IF(AND(G5="",H5=""),"OK",IF(AND(G5&lt;&gt;"",H5&lt;&gt;""),"OK","ERROR-Describe Expenditures"))</f>
        <v>OK</v>
      </c>
    </row>
    <row r="6" spans="1:9" ht="15">
      <c r="A6" s="1803" t="str">
        <f t="shared" si="0"/>
        <v>OK</v>
      </c>
      <c r="B6" s="1182">
        <v>1290</v>
      </c>
      <c r="C6" s="1210" t="str">
        <f>IF(SUM('EstRev 6-10'!$C$17:$K$17)&gt;0,SUM('EstRev 6-10'!$C$17:$K$17),"")</f>
        <v/>
      </c>
      <c r="D6" s="1186"/>
      <c r="E6" s="1184"/>
      <c r="F6" s="1185" t="s">
        <v>707</v>
      </c>
      <c r="G6" s="1210" t="str">
        <f>IF(SUM('EstExp 11-19'!$C$58:$J$58)&gt;0,SUM('EstExp 11-19'!$C$58:$J$58),"")</f>
        <v/>
      </c>
      <c r="H6" s="1186"/>
      <c r="I6" s="1803" t="str">
        <f t="shared" ref="I6:I48" si="1">IF(AND(G6="",H6=""),"OK",IF(AND(G6&lt;&gt;"",H6&lt;&gt;""),"OK","ERROR-Describe Expenditures"))</f>
        <v>OK</v>
      </c>
    </row>
    <row r="7" spans="1:9" ht="15">
      <c r="A7" s="1803" t="str">
        <f t="shared" si="0"/>
        <v>OK</v>
      </c>
      <c r="B7" s="1182">
        <v>1614</v>
      </c>
      <c r="C7" s="1210" t="str">
        <f>IF(SUM('EstRev 6-10'!$C$73:$K$73)&gt;0,SUM('EstRev 6-10'!$C$73:$K$73),"")</f>
        <v/>
      </c>
      <c r="D7" s="1186"/>
      <c r="E7" s="1184"/>
      <c r="F7" s="1185" t="s">
        <v>708</v>
      </c>
      <c r="G7" s="1210" t="str">
        <f>IF(SUM('EstExp 11-19'!$C$75:$J$75)&gt;0,SUM('EstExp 11-19'!$C$75:$J$75),"")</f>
        <v/>
      </c>
      <c r="H7" s="1186"/>
      <c r="I7" s="1803" t="str">
        <f t="shared" si="1"/>
        <v>OK</v>
      </c>
    </row>
    <row r="8" spans="1:9" ht="15">
      <c r="A8" s="1803" t="str">
        <f t="shared" si="0"/>
        <v>OK</v>
      </c>
      <c r="B8" s="1182">
        <v>1690</v>
      </c>
      <c r="C8" s="1210" t="str">
        <f>IF(SUM('EstRev 6-10'!$C$75:$K$75)&gt;0,SUM('EstRev 6-10'!$C$75:$K$75),"")</f>
        <v/>
      </c>
      <c r="D8" s="1186"/>
      <c r="E8" s="1184"/>
      <c r="F8" s="1185" t="s">
        <v>709</v>
      </c>
      <c r="G8" s="1210">
        <f>IF(SUM('EstExp 11-19'!$C$85:$J$85)&gt;0,SUM('EstExp 11-19'!$C$85:$J$85),"")</f>
        <v>5000</v>
      </c>
      <c r="H8" s="1861" t="s">
        <v>6952</v>
      </c>
      <c r="I8" s="1803" t="str">
        <f t="shared" si="1"/>
        <v>OK</v>
      </c>
    </row>
    <row r="9" spans="1:9" ht="15">
      <c r="A9" s="1803" t="str">
        <f t="shared" si="0"/>
        <v>OK</v>
      </c>
      <c r="B9" s="1182">
        <v>1790</v>
      </c>
      <c r="C9" s="1210">
        <f>IF(SUM('EstRev 6-10'!$C$82:$K$82)&gt;0,SUM('EstRev 6-10'!$C$82:$K$82),"")</f>
        <v>37000</v>
      </c>
      <c r="D9" s="1861" t="s">
        <v>6947</v>
      </c>
      <c r="E9" s="1184"/>
      <c r="F9" s="1185" t="s">
        <v>710</v>
      </c>
      <c r="G9" s="1210" t="str">
        <f>IF(SUM('EstExp 11-19'!$C$93:$J$93)&gt;0,SUM('EstExp 11-19'!$C$93:$J$93),"")</f>
        <v/>
      </c>
      <c r="H9" s="1186"/>
      <c r="I9" s="1803" t="str">
        <f t="shared" si="1"/>
        <v>OK</v>
      </c>
    </row>
    <row r="10" spans="1:9" ht="15">
      <c r="A10" s="1803" t="str">
        <f t="shared" si="0"/>
        <v>OK</v>
      </c>
      <c r="B10" s="1182">
        <v>1819</v>
      </c>
      <c r="C10" s="1210" t="str">
        <f>IF(SUM('EstRev 6-10'!$C$90:$K$90)&gt;0,SUM('EstRev 6-10'!$C$90:$K$90),"")</f>
        <v/>
      </c>
      <c r="D10" s="1186"/>
      <c r="E10" s="1184"/>
      <c r="F10" s="1185" t="s">
        <v>711</v>
      </c>
      <c r="G10" s="1210" t="str">
        <f>IF(SUM('EstExp 11-19'!$C$101:$J$101)&gt;0,SUM('EstExp 11-19'!$C$101:$J$101),"")</f>
        <v/>
      </c>
      <c r="H10" s="1186"/>
      <c r="I10" s="1803" t="str">
        <f t="shared" si="1"/>
        <v>OK</v>
      </c>
    </row>
    <row r="11" spans="1:9" ht="15">
      <c r="A11" s="1803" t="str">
        <f t="shared" si="0"/>
        <v>OK</v>
      </c>
      <c r="B11" s="1182">
        <v>1829</v>
      </c>
      <c r="C11" s="1210" t="str">
        <f>IF(SUM('EstRev 6-10'!$C$94:$K$94)&gt;0,SUM('EstRev 6-10'!$C$94:$K$94),"")</f>
        <v/>
      </c>
      <c r="D11" s="1186"/>
      <c r="E11" s="1184"/>
      <c r="F11" s="1185" t="s">
        <v>712</v>
      </c>
      <c r="G11" s="1210" t="str">
        <f>IF(SUM('EstExp 11-19'!$C$103:$J$103)&gt;0,SUM('EstExp 11-19'!$C$103:$J$103),"")</f>
        <v/>
      </c>
      <c r="H11" s="1186"/>
      <c r="I11" s="1803" t="str">
        <f t="shared" si="1"/>
        <v>OK</v>
      </c>
    </row>
    <row r="12" spans="1:9" ht="15">
      <c r="A12" s="1803" t="str">
        <f t="shared" si="0"/>
        <v>OK</v>
      </c>
      <c r="B12" s="1182">
        <v>1890</v>
      </c>
      <c r="C12" s="1210" t="str">
        <f>IF(SUM('EstRev 6-10'!$C$95:$K$95)&gt;0,SUM('EstRev 6-10'!$C$95:$K$95),"")</f>
        <v/>
      </c>
      <c r="D12" s="1186"/>
      <c r="E12" s="1184"/>
      <c r="F12" s="1185" t="s">
        <v>713</v>
      </c>
      <c r="G12" s="1210" t="str">
        <f>IF(SUM('EstExp 11-19'!$C$111:$J$111)&gt;0,SUM('EstExp 11-19'!$C$111:$J$111),"")</f>
        <v/>
      </c>
      <c r="H12" s="1186"/>
      <c r="I12" s="1803" t="str">
        <f t="shared" si="1"/>
        <v>OK</v>
      </c>
    </row>
    <row r="13" spans="1:9" ht="15">
      <c r="A13" s="1803" t="str">
        <f t="shared" si="0"/>
        <v>OK</v>
      </c>
      <c r="B13" s="1182">
        <v>1993</v>
      </c>
      <c r="C13" s="1210" t="str">
        <f>IF(SUM('EstRev 6-10'!$C$109:$K$109)&gt;0,SUM('EstRev 6-10'!$C$109:$K$109),"")</f>
        <v/>
      </c>
      <c r="D13" s="1186"/>
      <c r="E13" s="1184"/>
      <c r="F13" s="1185" t="s">
        <v>714</v>
      </c>
      <c r="G13" s="1210" t="str">
        <f>IF(SUM('EstExp 11-19'!$C$124:$J$124)&gt;0,SUM('EstExp 11-19'!$C$124:$J$124),"")</f>
        <v/>
      </c>
      <c r="H13" s="1186"/>
      <c r="I13" s="1803" t="str">
        <f t="shared" si="1"/>
        <v>OK</v>
      </c>
    </row>
    <row r="14" spans="1:9" ht="15">
      <c r="A14" s="1803" t="str">
        <f t="shared" si="0"/>
        <v>OK</v>
      </c>
      <c r="B14" s="1182">
        <v>1999</v>
      </c>
      <c r="C14" s="1210">
        <f>IF(SUM('EstRev 6-10'!$C$110:$K$110)&gt;0,SUM('EstRev 6-10'!$C$110:$K$110),"")</f>
        <v>375000</v>
      </c>
      <c r="D14" s="1861" t="s">
        <v>6948</v>
      </c>
      <c r="E14" s="1184"/>
      <c r="F14" s="1185" t="s">
        <v>715</v>
      </c>
      <c r="G14" s="1210" t="str">
        <f>IF(SUM('EstExp 11-19'!$C$132:$J$132)&gt;0,SUM('EstExp 11-19'!$C$132:$J$132),"")</f>
        <v/>
      </c>
      <c r="H14" s="1186"/>
      <c r="I14" s="1803" t="str">
        <f t="shared" si="1"/>
        <v>OK</v>
      </c>
    </row>
    <row r="15" spans="1:9" ht="15">
      <c r="A15" s="1803" t="str">
        <f t="shared" si="0"/>
        <v>OK</v>
      </c>
      <c r="B15" s="1182">
        <v>2300</v>
      </c>
      <c r="C15" s="1210" t="str">
        <f>IF(SUM('EstRev 6-10'!$C$117:$K$117)&gt;0,SUM('EstRev 6-10'!$C$117:$K$117),"")</f>
        <v/>
      </c>
      <c r="D15" s="1186"/>
      <c r="E15" s="1184"/>
      <c r="F15" s="1185" t="s">
        <v>716</v>
      </c>
      <c r="G15" s="1210" t="str">
        <f>IF(SUM('EstExp 11-19'!$C$140:$J$140)&gt;0,SUM('EstExp 11-19'!$C$140:$J$140),"")</f>
        <v/>
      </c>
      <c r="H15" s="1186"/>
      <c r="I15" s="1803" t="str">
        <f t="shared" si="1"/>
        <v>OK</v>
      </c>
    </row>
    <row r="16" spans="1:9" ht="15">
      <c r="A16" s="1803" t="str">
        <f t="shared" si="0"/>
        <v>OK</v>
      </c>
      <c r="B16" s="1182">
        <v>3099</v>
      </c>
      <c r="C16" s="1210" t="str">
        <f>IF(SUM('EstRev 6-10'!$C$123:$K$123)&gt;0,SUM('EstRev 6-10'!$C$123:$K$123),"")</f>
        <v/>
      </c>
      <c r="D16" s="1186"/>
      <c r="E16" s="1184"/>
      <c r="F16" s="1185" t="s">
        <v>717</v>
      </c>
      <c r="G16" s="1210" t="str">
        <f>IF(SUM('EstExp 11-19'!$C$142:$J$142)&gt;0,SUM('EstExp 11-19'!$C$142:$J$142),"")</f>
        <v/>
      </c>
      <c r="H16" s="1186"/>
      <c r="I16" s="1803" t="str">
        <f t="shared" si="1"/>
        <v>OK</v>
      </c>
    </row>
    <row r="17" spans="1:9" ht="15">
      <c r="A17" s="1803" t="str">
        <f t="shared" si="0"/>
        <v>OK</v>
      </c>
      <c r="B17" s="1182">
        <v>3199</v>
      </c>
      <c r="C17" s="1210" t="str">
        <f>IF(SUM('EstRev 6-10'!$C$130:$K$130)&gt;0,SUM('EstRev 6-10'!$C$130:$K$130),"")</f>
        <v/>
      </c>
      <c r="D17" s="1186"/>
      <c r="E17" s="1184"/>
      <c r="F17" s="1185" t="s">
        <v>718</v>
      </c>
      <c r="G17" s="1210" t="str">
        <f>IF(SUM('EstExp 11-19'!$C$150:$J$150)&gt;0,SUM('EstExp 11-19'!$C$150:$J$150),"")</f>
        <v/>
      </c>
      <c r="H17" s="1186"/>
      <c r="I17" s="1803" t="str">
        <f t="shared" si="1"/>
        <v>OK</v>
      </c>
    </row>
    <row r="18" spans="1:9" ht="15">
      <c r="A18" s="1803" t="str">
        <f t="shared" si="0"/>
        <v>OK</v>
      </c>
      <c r="B18" s="1182">
        <v>3299</v>
      </c>
      <c r="C18" s="1210" t="str">
        <f>IF(SUM('EstRev 6-10'!$C$139:$K$139)&gt;0,SUM('EstRev 6-10'!$C$139:$K$139),"")</f>
        <v/>
      </c>
      <c r="D18" s="1186"/>
      <c r="E18" s="1184"/>
      <c r="F18" s="1185" t="s">
        <v>719</v>
      </c>
      <c r="G18" s="1210" t="str">
        <f>IF(SUM('EstExp 11-19'!$C$163:$J$163)&gt;0,SUM('EstExp 11-19'!$C$163:$J$163),"")</f>
        <v/>
      </c>
      <c r="H18" s="1186"/>
      <c r="I18" s="1803" t="str">
        <f t="shared" si="1"/>
        <v>OK</v>
      </c>
    </row>
    <row r="19" spans="1:9" ht="15">
      <c r="A19" s="1803" t="str">
        <f t="shared" si="0"/>
        <v>OK</v>
      </c>
      <c r="B19" s="1182">
        <v>3499</v>
      </c>
      <c r="C19" s="1210" t="str">
        <f>IF(SUM('EstRev 6-10'!$C$145:$K$145)&gt;0,SUM('EstRev 6-10'!$C$145:$K$145),"")</f>
        <v/>
      </c>
      <c r="D19" s="1186"/>
      <c r="E19" s="1184"/>
      <c r="F19" s="1185" t="s">
        <v>720</v>
      </c>
      <c r="G19" s="1210" t="str">
        <f>IF(SUM('EstExp 11-19'!$C$171:$J$171)&gt;0,SUM('EstExp 11-19'!$C$171:$J$171),"")</f>
        <v/>
      </c>
      <c r="H19" s="1186"/>
      <c r="I19" s="1803" t="str">
        <f t="shared" si="1"/>
        <v>OK</v>
      </c>
    </row>
    <row r="20" spans="1:9" ht="15">
      <c r="A20" s="1803" t="str">
        <f t="shared" si="0"/>
        <v>OK</v>
      </c>
      <c r="B20" s="1182">
        <v>3599</v>
      </c>
      <c r="C20" s="1210" t="str">
        <f>IF(SUM('EstRev 6-10'!$C$149:$K$149)&gt;0,SUM('EstRev 6-10'!$C$149:$K$149),"")</f>
        <v/>
      </c>
      <c r="D20" s="1186"/>
      <c r="E20" s="1184"/>
      <c r="F20" s="1185" t="s">
        <v>721</v>
      </c>
      <c r="G20" s="1210" t="str">
        <f>IF(SUM('EstExp 11-19'!$C$174:$J$174)&gt;0,SUM('EstExp 11-19'!$C$174:$J$174),"")</f>
        <v/>
      </c>
      <c r="H20" s="1186"/>
      <c r="I20" s="1803" t="str">
        <f t="shared" si="1"/>
        <v>OK</v>
      </c>
    </row>
    <row r="21" spans="1:9" ht="15">
      <c r="A21" s="1803" t="str">
        <f t="shared" si="0"/>
        <v>OK</v>
      </c>
      <c r="B21" s="1182">
        <v>3999</v>
      </c>
      <c r="C21" s="1210">
        <f>IF(SUM('EstRev 6-10'!$C$163:$K$163)&gt;0,SUM('EstRev 6-10'!$C$163:$K$163),"")</f>
        <v>100000</v>
      </c>
      <c r="D21" s="1861" t="s">
        <v>6949</v>
      </c>
      <c r="E21" s="1184"/>
      <c r="F21" s="1185" t="s">
        <v>722</v>
      </c>
      <c r="G21" s="1210" t="str">
        <f>IF(SUM('EstExp 11-19'!$C$175:$J$175)&gt;0,SUM('EstExp 11-19'!$C$175:$J$175),"")</f>
        <v/>
      </c>
      <c r="H21" s="1186"/>
      <c r="I21" s="1803" t="str">
        <f t="shared" si="1"/>
        <v>OK</v>
      </c>
    </row>
    <row r="22" spans="1:9" ht="15">
      <c r="A22" s="1803" t="str">
        <f t="shared" si="0"/>
        <v>OK</v>
      </c>
      <c r="B22" s="1182">
        <v>4009</v>
      </c>
      <c r="C22" s="1210" t="str">
        <f>IF(SUM('EstRev 6-10'!$C$169:$K$169)&gt;0,SUM('EstRev 6-10'!$C$169:$K$169),"")</f>
        <v/>
      </c>
      <c r="D22" s="1186"/>
      <c r="E22" s="1184"/>
      <c r="F22" s="1185" t="s">
        <v>723</v>
      </c>
      <c r="G22" s="1210" t="str">
        <f>IF(SUM('EstExp 11-19'!$C$184:$J$184)&gt;0,SUM('EstExp 11-19'!$C$184:$J$184),"")</f>
        <v/>
      </c>
      <c r="H22" s="1186"/>
      <c r="I22" s="1803" t="str">
        <f t="shared" si="1"/>
        <v>OK</v>
      </c>
    </row>
    <row r="23" spans="1:9" ht="15">
      <c r="A23" s="1803" t="str">
        <f t="shared" si="0"/>
        <v>OK</v>
      </c>
      <c r="B23" s="1182">
        <v>4090</v>
      </c>
      <c r="C23" s="1210" t="str">
        <f>IF(SUM('EstRev 6-10'!$C$175:$K$175)&gt;0,SUM('EstRev 6-10'!$C$175:$K$175),"")</f>
        <v/>
      </c>
      <c r="D23" s="1186"/>
      <c r="E23" s="1184"/>
      <c r="F23" s="1185" t="s">
        <v>724</v>
      </c>
      <c r="G23" s="1210" t="str">
        <f>IF(SUM('EstExp 11-19'!$C$187:$J$187)&gt;0,SUM('EstExp 11-19'!$C$187:$J$187),"")</f>
        <v/>
      </c>
      <c r="H23" s="1186"/>
      <c r="I23" s="1803" t="str">
        <f t="shared" si="1"/>
        <v>OK</v>
      </c>
    </row>
    <row r="24" spans="1:9" ht="15">
      <c r="A24" s="1803" t="str">
        <f t="shared" si="0"/>
        <v>OK</v>
      </c>
      <c r="B24" s="1182">
        <v>4199</v>
      </c>
      <c r="C24" s="1210" t="str">
        <f>IF(SUM('EstRev 6-10'!$C$182:$K$182)&gt;0,SUM('EstRev 6-10'!$C$182:$K$182),"")</f>
        <v/>
      </c>
      <c r="D24" s="1186"/>
      <c r="E24" s="1184"/>
      <c r="F24" s="1185" t="s">
        <v>725</v>
      </c>
      <c r="G24" s="1210" t="str">
        <f>IF(SUM('EstExp 11-19'!$C$197:$J$197)&gt;0,SUM('EstExp 11-19'!$C$197:$J$197),"")</f>
        <v/>
      </c>
      <c r="H24" s="1186"/>
      <c r="I24" s="1803" t="str">
        <f t="shared" si="1"/>
        <v>OK</v>
      </c>
    </row>
    <row r="25" spans="1:9" ht="15">
      <c r="A25" s="1803" t="str">
        <f t="shared" si="0"/>
        <v>OK</v>
      </c>
      <c r="B25" s="1182">
        <v>4299</v>
      </c>
      <c r="C25" s="1210" t="str">
        <f>IF(SUM('EstRev 6-10'!$C$192:$K$192)&gt;0,SUM('EstRev 6-10'!$C$192:$K$192),"")</f>
        <v/>
      </c>
      <c r="D25" s="1186"/>
      <c r="E25" s="1184"/>
      <c r="F25" s="1185" t="s">
        <v>726</v>
      </c>
      <c r="G25" s="1210" t="str">
        <f>IF(SUM('EstExp 11-19'!$C$199:$J$199)&gt;0,SUM('EstExp 11-19'!$C$199:$J$199),"")</f>
        <v/>
      </c>
      <c r="H25" s="1186"/>
      <c r="I25" s="1803" t="str">
        <f t="shared" si="1"/>
        <v>OK</v>
      </c>
    </row>
    <row r="26" spans="1:9" ht="15">
      <c r="A26" s="1803" t="str">
        <f t="shared" si="0"/>
        <v>OK</v>
      </c>
      <c r="B26" s="1182">
        <v>4399</v>
      </c>
      <c r="C26" s="1210">
        <f>IF(SUM('EstRev 6-10'!$C$198:$K$198)&gt;0,SUM('EstRev 6-10'!$C$198:$K$198),"")</f>
        <v>100000</v>
      </c>
      <c r="D26" s="1861" t="s">
        <v>6951</v>
      </c>
      <c r="E26" s="1184"/>
      <c r="F26" s="1185" t="s">
        <v>727</v>
      </c>
      <c r="G26" s="1210" t="str">
        <f>IF(SUM('EstExp 11-19'!$C$207:$J$207)&gt;0,SUM('EstExp 11-19'!$C$207:$J$207),"")</f>
        <v/>
      </c>
      <c r="H26" s="1186"/>
      <c r="I26" s="1803" t="str">
        <f t="shared" si="1"/>
        <v>OK</v>
      </c>
    </row>
    <row r="27" spans="1:9" ht="15">
      <c r="A27" s="1803" t="str">
        <f t="shared" si="0"/>
        <v>OK</v>
      </c>
      <c r="B27" s="1182">
        <v>4499</v>
      </c>
      <c r="C27" s="1210" t="str">
        <f>IF(SUM('EstRev 6-10'!$C$204:$K$204)&gt;0,SUM('EstRev 6-10'!$C$204:$K$204),"")</f>
        <v/>
      </c>
      <c r="D27" s="1186"/>
      <c r="E27" s="1184"/>
      <c r="F27" s="1185" t="s">
        <v>728</v>
      </c>
      <c r="G27" s="1210" t="str">
        <f>IF(SUM('EstExp 11-19'!$C$210:$J$210)&gt;0,SUM('EstExp 11-19'!$C$210:$J$210),"")</f>
        <v/>
      </c>
      <c r="H27" s="1186"/>
      <c r="I27" s="1803" t="str">
        <f t="shared" si="1"/>
        <v>OK</v>
      </c>
    </row>
    <row r="28" spans="1:9" ht="15">
      <c r="A28" s="1803" t="str">
        <f t="shared" si="0"/>
        <v>OK</v>
      </c>
      <c r="B28" s="1182">
        <v>4699</v>
      </c>
      <c r="C28" s="1210" t="str">
        <f>IF(SUM('EstRev 6-10'!$C$212:$K$212)&gt;0,SUM('EstRev 6-10'!$C$212:$K$212),"")</f>
        <v/>
      </c>
      <c r="D28" s="1186"/>
      <c r="E28" s="1184"/>
      <c r="F28" s="1185" t="s">
        <v>729</v>
      </c>
      <c r="G28" s="1210" t="str">
        <f>IF(SUM('EstExp 11-19'!$C$211:$J$211)&gt;0,SUM('EstExp 11-19'!$C$211:$J$211),"")</f>
        <v/>
      </c>
      <c r="H28" s="1186"/>
      <c r="I28" s="1803" t="str">
        <f t="shared" si="1"/>
        <v>OK</v>
      </c>
    </row>
    <row r="29" spans="1:9" ht="15">
      <c r="A29" s="1803" t="str">
        <f t="shared" si="0"/>
        <v>OK</v>
      </c>
      <c r="B29" s="1182">
        <v>4799</v>
      </c>
      <c r="C29" s="1210" t="str">
        <f>IF(SUM('EstRev 6-10'!$C$216:$K$216)&gt;0,SUM('EstRev 6-10'!$C$216:$K$216),"")</f>
        <v/>
      </c>
      <c r="D29" s="1186"/>
      <c r="E29" s="1184"/>
      <c r="F29" s="1185" t="s">
        <v>730</v>
      </c>
      <c r="G29" s="1210" t="str">
        <f>IF(SUM('EstExp 11-19'!$C$241:$J$241)&gt;0,SUM('EstExp 11-19'!$C$241:$J$241),"")</f>
        <v/>
      </c>
      <c r="H29" s="1186"/>
      <c r="I29" s="1803" t="str">
        <f t="shared" si="1"/>
        <v>OK</v>
      </c>
    </row>
    <row r="30" spans="1:9" ht="15">
      <c r="A30" s="1803" t="str">
        <f t="shared" si="0"/>
        <v>OK</v>
      </c>
      <c r="B30" s="1182">
        <v>4998</v>
      </c>
      <c r="C30" s="1210" t="str">
        <f>IF(SUM('EstRev 6-10'!$C$237:$K$237)&gt;0,SUM('EstRev 6-10'!$C$237:$K$237),"")</f>
        <v/>
      </c>
      <c r="D30" s="1186"/>
      <c r="E30" s="1184"/>
      <c r="F30" s="1185" t="s">
        <v>731</v>
      </c>
      <c r="G30" s="1210" t="str">
        <f>IF(SUM('EstExp 11-19'!$C$257:$J$257)&gt;0,SUM('EstExp 11-19'!$C$257:$J$257),"")</f>
        <v/>
      </c>
      <c r="H30" s="1186"/>
      <c r="I30" s="1803" t="str">
        <f t="shared" si="1"/>
        <v>OK</v>
      </c>
    </row>
    <row r="31" spans="1:9" ht="15">
      <c r="E31" s="1184"/>
      <c r="F31" s="1185" t="s">
        <v>732</v>
      </c>
      <c r="G31" s="1210" t="str">
        <f>IF(SUM('EstExp 11-19'!$C$275:$J$275)&gt;0,SUM('EstExp 11-19'!$C$275:$J$275),"")</f>
        <v/>
      </c>
      <c r="H31" s="1186"/>
      <c r="I31" s="1803" t="str">
        <f t="shared" si="1"/>
        <v>OK</v>
      </c>
    </row>
    <row r="32" spans="1:9" ht="15">
      <c r="E32" s="1184"/>
      <c r="F32" s="1185" t="s">
        <v>733</v>
      </c>
      <c r="G32" s="1210" t="str">
        <f>IF(SUM('EstExp 11-19'!$C$289:$J$289)&gt;0,SUM('EstExp 11-19'!$C$289:$J$289),"")</f>
        <v/>
      </c>
      <c r="H32" s="1186"/>
      <c r="I32" s="1803" t="str">
        <f t="shared" si="1"/>
        <v>OK</v>
      </c>
    </row>
    <row r="33" spans="2:9" ht="15">
      <c r="E33" s="1184"/>
      <c r="F33" s="1185" t="s">
        <v>734</v>
      </c>
      <c r="G33" s="1210" t="str">
        <f>IF(SUM('EstExp 11-19'!$C$299:$J$299)&gt;0,SUM('EstExp 11-19'!$C$299:$J$299),"")</f>
        <v/>
      </c>
      <c r="H33" s="1186"/>
      <c r="I33" s="1803" t="str">
        <f t="shared" si="1"/>
        <v>OK</v>
      </c>
    </row>
    <row r="34" spans="2:9" ht="15">
      <c r="B34" s="1200"/>
      <c r="E34" s="1184"/>
      <c r="F34" s="1185" t="s">
        <v>735</v>
      </c>
      <c r="G34" s="1210" t="str">
        <f>IF(SUM('EstExp 11-19'!$C$306:$J$306)&gt;0,SUM('EstExp 11-19'!$C$306:$J$306),"")</f>
        <v/>
      </c>
      <c r="H34" s="1186"/>
      <c r="I34" s="1803" t="str">
        <f t="shared" si="1"/>
        <v>OK</v>
      </c>
    </row>
    <row r="35" spans="2:9" ht="15">
      <c r="E35" s="1184"/>
      <c r="F35" s="1185" t="s">
        <v>736</v>
      </c>
      <c r="G35" s="1210" t="str">
        <f>IF(SUM('EstExp 11-19'!$C$352:$J$352)&gt;0,SUM('EstExp 11-19'!$C$352:$J$352),"")</f>
        <v/>
      </c>
      <c r="H35" s="1186"/>
      <c r="I35" s="1803" t="str">
        <f t="shared" si="1"/>
        <v>OK</v>
      </c>
    </row>
    <row r="36" spans="2:9" ht="15">
      <c r="E36" s="1184"/>
      <c r="F36" s="1185" t="s">
        <v>737</v>
      </c>
      <c r="G36" s="1210" t="str">
        <f>IF(SUM('EstExp 11-19'!$C$368:$J$368)&gt;0,SUM('EstExp 11-19'!$C$368:$J$368),"")</f>
        <v/>
      </c>
      <c r="H36" s="1186"/>
      <c r="I36" s="1803" t="str">
        <f t="shared" si="1"/>
        <v>OK</v>
      </c>
    </row>
    <row r="37" spans="2:9" ht="15">
      <c r="E37" s="1184"/>
      <c r="F37" s="1185" t="s">
        <v>738</v>
      </c>
      <c r="G37" s="1210" t="str">
        <f>IF(SUM('EstExp 11-19'!$C$386:$J$386)&gt;0,SUM('EstExp 11-19'!$C$386:$J$386),"")</f>
        <v/>
      </c>
      <c r="H37" s="1186"/>
      <c r="I37" s="1803" t="str">
        <f t="shared" si="1"/>
        <v>OK</v>
      </c>
    </row>
    <row r="38" spans="2:9" ht="15">
      <c r="E38" s="1184"/>
      <c r="F38" s="1185" t="s">
        <v>739</v>
      </c>
      <c r="G38" s="1210" t="str">
        <f>IF(SUM('EstExp 11-19'!$C$396:$J$396)&gt;0,SUM('EstExp 11-19'!$C$396:$J$396),"")</f>
        <v/>
      </c>
      <c r="H38" s="1186"/>
      <c r="I38" s="1803" t="str">
        <f t="shared" si="1"/>
        <v>OK</v>
      </c>
    </row>
    <row r="39" spans="2:9" ht="15">
      <c r="E39" s="1184"/>
      <c r="F39" s="1185" t="s">
        <v>740</v>
      </c>
      <c r="G39" s="1210" t="str">
        <f>IF(SUM('EstExp 11-19'!$C$404:$J$404)&gt;0,SUM('EstExp 11-19'!$C$404:$J$404),"")</f>
        <v/>
      </c>
      <c r="H39" s="1186"/>
      <c r="I39" s="1803" t="str">
        <f t="shared" si="1"/>
        <v>OK</v>
      </c>
    </row>
    <row r="40" spans="2:9" ht="15">
      <c r="E40" s="1184"/>
      <c r="F40" s="1185" t="s">
        <v>741</v>
      </c>
      <c r="G40" s="1210" t="str">
        <f>IF(SUM('EstExp 11-19'!$C$412:$J$412)&gt;0,SUM('EstExp 11-19'!$C$412:$J$412),"")</f>
        <v/>
      </c>
      <c r="H40" s="1186"/>
      <c r="I40" s="1803" t="str">
        <f t="shared" si="1"/>
        <v>OK</v>
      </c>
    </row>
    <row r="41" spans="2:9" ht="15">
      <c r="E41" s="1184"/>
      <c r="F41" s="1185" t="s">
        <v>742</v>
      </c>
      <c r="G41" s="1210" t="str">
        <f>IF(SUM('EstExp 11-19'!$C$414:$J$414)&gt;0,SUM('EstExp 11-19'!$C$414:$J$414),"")</f>
        <v/>
      </c>
      <c r="H41" s="1186"/>
      <c r="I41" s="1803" t="str">
        <f t="shared" si="1"/>
        <v>OK</v>
      </c>
    </row>
    <row r="42" spans="2:9" ht="15">
      <c r="E42" s="1184"/>
      <c r="F42" s="1185" t="s">
        <v>743</v>
      </c>
      <c r="G42" s="1210" t="str">
        <f>IF(SUM('EstExp 11-19'!$C$422:$J$422)&gt;0,SUM('EstExp 11-19'!$C$422:$J$422),"")</f>
        <v/>
      </c>
      <c r="H42" s="1186"/>
      <c r="I42" s="1803" t="str">
        <f t="shared" si="1"/>
        <v>OK</v>
      </c>
    </row>
    <row r="43" spans="2:9" ht="15">
      <c r="E43" s="1184"/>
      <c r="F43" s="1185" t="s">
        <v>744</v>
      </c>
      <c r="G43" s="1210" t="str">
        <f>IF(SUM('EstExp 11-19'!$C$424:$J$424)&gt;0,SUM('EstExp 11-19'!$C$424:$J$424),"")</f>
        <v/>
      </c>
      <c r="H43" s="1186"/>
      <c r="I43" s="1803" t="str">
        <f t="shared" si="1"/>
        <v>OK</v>
      </c>
    </row>
    <row r="44" spans="2:9" ht="15">
      <c r="E44" s="1184"/>
      <c r="F44" s="1185" t="s">
        <v>745</v>
      </c>
      <c r="G44" s="1210" t="str">
        <f>IF(SUM('EstExp 11-19'!$C$425:$J$425)&gt;0,SUM('EstExp 11-19'!$C$425:$J$425),"")</f>
        <v/>
      </c>
      <c r="H44" s="1186"/>
      <c r="I44" s="1803" t="str">
        <f t="shared" si="1"/>
        <v>OK</v>
      </c>
    </row>
    <row r="45" spans="2:9" ht="15">
      <c r="E45" s="1184"/>
      <c r="F45" s="1185" t="s">
        <v>746</v>
      </c>
      <c r="G45" s="1210" t="str">
        <f>IF(SUM('EstExp 11-19'!$C$437:$J$437)&gt;0,SUM('EstExp 11-19'!$C$437:$J$437),"")</f>
        <v/>
      </c>
      <c r="H45" s="1186"/>
      <c r="I45" s="1803" t="str">
        <f t="shared" si="1"/>
        <v>OK</v>
      </c>
    </row>
    <row r="46" spans="2:9" ht="15">
      <c r="E46" s="1184"/>
      <c r="F46" s="1185" t="s">
        <v>747</v>
      </c>
      <c r="G46" s="1210" t="str">
        <f>IF(SUM('EstExp 11-19'!$C$442:$J$442)&gt;0,SUM('EstExp 11-19'!$C$442:$J$442),"")</f>
        <v/>
      </c>
      <c r="H46" s="1186"/>
      <c r="I46" s="1803" t="str">
        <f t="shared" si="1"/>
        <v>OK</v>
      </c>
    </row>
    <row r="47" spans="2:9" ht="15">
      <c r="E47" s="1184"/>
      <c r="F47" s="1185" t="s">
        <v>748</v>
      </c>
      <c r="G47" s="1210" t="str">
        <f>IF(SUM('EstExp 11-19'!$C$447:$J$447)&gt;0,SUM('EstExp 11-19'!$C$447:$J$447),"")</f>
        <v/>
      </c>
      <c r="H47" s="1186"/>
      <c r="I47" s="1803" t="str">
        <f t="shared" si="1"/>
        <v>OK</v>
      </c>
    </row>
    <row r="48" spans="2:9" ht="15">
      <c r="E48" s="1184"/>
      <c r="F48" s="1185" t="s">
        <v>749</v>
      </c>
      <c r="G48" s="1210" t="str">
        <f>IF(SUM('EstExp 11-19'!$C$450:$J$450)&gt;0,SUM('EstExp 11-19'!$C$450:$J$450),"")</f>
        <v/>
      </c>
      <c r="H48" s="1186"/>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9" operator="equal">
      <formula>"Ok"</formula>
    </cfRule>
    <cfRule type="cellIs" dxfId="34" priority="8" operator="equal">
      <formula>"ERROR-Describe Revenue"</formula>
    </cfRule>
  </conditionalFormatting>
  <conditionalFormatting sqref="C2:C3">
    <cfRule type="cellIs" dxfId="33" priority="3" operator="equal">
      <formula>"ERROR -Please describe revenue."</formula>
    </cfRule>
    <cfRule type="containsText" dxfId="32" priority="1" operator="containsText" text="Error">
      <formula>NOT(ISERROR(SEARCH("Error",C2)))</formula>
    </cfRule>
    <cfRule type="cellIs" dxfId="31" priority="2" operator="equal">
      <formula>"OK"</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64"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topLeftCell="B1" zoomScale="130" zoomScaleNormal="130" zoomScaleSheetLayoutView="100" workbookViewId="0">
      <selection activeCell="G42" sqref="G42"/>
    </sheetView>
  </sheetViews>
  <sheetFormatPr baseColWidth="10" defaultColWidth="9.1640625" defaultRowHeight="14"/>
  <cols>
    <col min="1" max="1" width="2.33203125" style="109" customWidth="1"/>
    <col min="2" max="2" width="28.1640625" style="109" customWidth="1"/>
    <col min="3" max="3" width="16.6640625" style="109" customWidth="1"/>
    <col min="4" max="4" width="16.83203125" style="109" customWidth="1"/>
    <col min="5" max="7" width="16.6640625" style="109" customWidth="1"/>
    <col min="8" max="16384" width="9.1640625" style="109"/>
  </cols>
  <sheetData>
    <row r="1" spans="2:7" s="394" customFormat="1" ht="39.75" customHeight="1">
      <c r="B1" s="1767"/>
      <c r="C1" s="1768"/>
      <c r="D1" s="1748" t="s">
        <v>750</v>
      </c>
      <c r="E1" s="1768"/>
      <c r="F1" s="1768"/>
      <c r="G1" s="1769"/>
    </row>
    <row r="2" spans="2:7" ht="24">
      <c r="B2" s="151" t="s">
        <v>751</v>
      </c>
      <c r="C2" s="1469" t="s">
        <v>752</v>
      </c>
      <c r="D2" s="1469" t="s">
        <v>753</v>
      </c>
      <c r="E2" s="1469" t="s">
        <v>754</v>
      </c>
      <c r="F2" s="1469" t="s">
        <v>755</v>
      </c>
      <c r="G2" s="1469" t="s">
        <v>756</v>
      </c>
    </row>
    <row r="3" spans="2:7" s="395" customFormat="1">
      <c r="B3" s="1470" t="s">
        <v>757</v>
      </c>
      <c r="C3" s="1471">
        <f>'BudgetSum 2-4'!C9</f>
        <v>78062215</v>
      </c>
      <c r="D3" s="1471">
        <f>'BudgetSum 2-4'!D9</f>
        <v>5643399</v>
      </c>
      <c r="E3" s="1471">
        <f>'BudgetSum 2-4'!F9</f>
        <v>6479291</v>
      </c>
      <c r="F3" s="1471">
        <f>'BudgetSum 2-4'!I9</f>
        <v>476730</v>
      </c>
      <c r="G3" s="1472">
        <f>SUM(C3:F3)</f>
        <v>90661635</v>
      </c>
    </row>
    <row r="4" spans="2:7" s="395" customFormat="1" ht="15" thickBot="1">
      <c r="B4" s="1470" t="s">
        <v>758</v>
      </c>
      <c r="C4" s="396">
        <f>'BudgetSum 2-4'!C19</f>
        <v>69196138</v>
      </c>
      <c r="D4" s="396">
        <f>'BudgetSum 2-4'!D19</f>
        <v>5201594</v>
      </c>
      <c r="E4" s="396">
        <f>'BudgetSum 2-4'!F19</f>
        <v>6109100</v>
      </c>
      <c r="F4" s="1473"/>
      <c r="G4" s="397">
        <f>SUM(C4:F4)</f>
        <v>80506832</v>
      </c>
    </row>
    <row r="5" spans="2:7" s="395" customFormat="1" ht="16" thickTop="1" thickBot="1">
      <c r="B5" s="1474" t="s">
        <v>759</v>
      </c>
      <c r="C5" s="398">
        <f>(C3-C4)</f>
        <v>8866077</v>
      </c>
      <c r="D5" s="398">
        <f>(D3-D4)</f>
        <v>441805</v>
      </c>
      <c r="E5" s="398">
        <f>(E3-E4)</f>
        <v>370191</v>
      </c>
      <c r="F5" s="396">
        <f>(F3-F4)</f>
        <v>476730</v>
      </c>
      <c r="G5" s="399">
        <f>SUM(G3-G4)</f>
        <v>10154803</v>
      </c>
    </row>
    <row r="6" spans="2:7" s="395" customFormat="1" ht="16" thickTop="1" thickBot="1">
      <c r="B6" s="1475" t="str">
        <f>"Estimated Fund Balance - June 30, "&amp;'B27'!K2</f>
        <v>Estimated Fund Balance - June 30, 2027</v>
      </c>
      <c r="C6" s="400">
        <f>'BudgetSum 2-4'!C81</f>
        <v>57411155</v>
      </c>
      <c r="D6" s="400">
        <f>'BudgetSum 2-4'!D81</f>
        <v>4207219</v>
      </c>
      <c r="E6" s="400">
        <f>'BudgetSum 2-4'!F81</f>
        <v>3780756</v>
      </c>
      <c r="F6" s="400">
        <f>'BudgetSum 2-4'!I81</f>
        <v>5997045</v>
      </c>
      <c r="G6" s="399">
        <f>SUM(C6:F6)</f>
        <v>71396175</v>
      </c>
    </row>
    <row r="7" spans="2:7" ht="15" customHeight="1" thickTop="1">
      <c r="D7" s="1724" t="str">
        <f>IF(Cover!$B$3="X", "Deficit Reduction Plan is not required", IF(AND($G$5&lt;0,$G$6&gt;=0,ABS($G$5*3)&gt;ABS($G$6)),B23,IF(AND($G$5&lt;0,$G$6&gt;0,ABS($G$5*3)&lt;=ABS($G$6)),$B$24,IF(AND($G$5&lt;0,$G$6&lt;0),B23,IF($G$6=0,$B$26,$B$25)))))</f>
        <v xml:space="preserve">                  Balanced budget; no Deficit Reduction Plan is required.</v>
      </c>
      <c r="E7" s="1729"/>
      <c r="F7" s="1729"/>
      <c r="G7" s="1730"/>
    </row>
    <row r="8" spans="2:7" ht="15" customHeight="1">
      <c r="D8" s="1725" t="str">
        <f>IF(D$7=B$23, B28, " ")</f>
        <v xml:space="preserve"> </v>
      </c>
      <c r="E8" s="1722"/>
      <c r="F8" s="1722"/>
      <c r="G8" s="1726"/>
    </row>
    <row r="9" spans="2:7" ht="15" customHeight="1">
      <c r="D9" s="1725" t="str">
        <f>IF(D$7=B$23, B29, " ")</f>
        <v xml:space="preserve"> </v>
      </c>
      <c r="E9" s="1722"/>
      <c r="F9" s="1722"/>
      <c r="G9" s="1726"/>
    </row>
    <row r="10" spans="2:7" ht="15" customHeight="1">
      <c r="D10" s="1723" t="str">
        <f>IF(D$7=B$23, B30, " ")</f>
        <v xml:space="preserve"> </v>
      </c>
      <c r="E10" s="1727"/>
      <c r="F10" s="1727"/>
      <c r="G10" s="1728"/>
    </row>
    <row r="11" spans="2:7" ht="15" customHeight="1">
      <c r="D11" s="1722"/>
      <c r="E11" s="1722"/>
      <c r="F11" s="1722"/>
      <c r="G11" s="1722"/>
    </row>
    <row r="12" spans="2:7" ht="10.5" customHeight="1">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c r="B13" s="1038" t="s">
        <v>6939</v>
      </c>
      <c r="C13" s="1675"/>
      <c r="D13" s="1675"/>
      <c r="E13" s="1821"/>
      <c r="F13" s="1821"/>
    </row>
    <row r="14" spans="2:7">
      <c r="B14" s="1038" t="s">
        <v>6940</v>
      </c>
      <c r="C14" s="1676"/>
      <c r="D14" s="1676"/>
      <c r="E14" s="1676"/>
      <c r="F14" s="1676"/>
    </row>
    <row r="15" spans="2:7" ht="3.75" customHeight="1">
      <c r="B15" s="401"/>
      <c r="C15" s="402"/>
      <c r="D15" s="402"/>
      <c r="E15" s="402"/>
      <c r="F15" s="402"/>
    </row>
    <row r="16" spans="2:7" ht="12" customHeight="1">
      <c r="B16" s="1856" t="s">
        <v>6941</v>
      </c>
      <c r="C16" s="402"/>
      <c r="D16" s="402"/>
      <c r="E16" s="402"/>
      <c r="F16" s="402"/>
    </row>
    <row r="17" spans="2:7">
      <c r="B17" s="1858" t="s">
        <v>6942</v>
      </c>
      <c r="C17" s="1857"/>
      <c r="D17" s="1857"/>
      <c r="E17" s="1857"/>
      <c r="F17" s="1857"/>
      <c r="G17" s="403"/>
    </row>
    <row r="18" spans="2:7" ht="3.75" customHeight="1">
      <c r="B18" s="404"/>
      <c r="C18" s="405"/>
      <c r="D18" s="405"/>
      <c r="E18" s="405"/>
      <c r="F18" s="405"/>
      <c r="G18" s="403"/>
    </row>
    <row r="19" spans="2:7">
      <c r="B19" s="1675"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5"/>
      <c r="D19" s="1675"/>
      <c r="E19" s="1675"/>
      <c r="F19" s="1675"/>
      <c r="G19" s="403"/>
    </row>
    <row r="20" spans="2:7" ht="17.25" customHeight="1">
      <c r="B20" s="1028" t="s">
        <v>6943</v>
      </c>
      <c r="C20" s="1677"/>
      <c r="D20" s="1677"/>
      <c r="E20" s="1677"/>
      <c r="F20" s="1677"/>
      <c r="G20" s="403"/>
    </row>
    <row r="21" spans="2:7">
      <c r="B21" s="506" t="s">
        <v>760</v>
      </c>
      <c r="C21" s="406"/>
      <c r="D21" s="406"/>
      <c r="E21" s="406"/>
      <c r="F21" s="407"/>
      <c r="G21" s="403"/>
    </row>
    <row r="22" spans="2:7" ht="30.75" customHeight="1">
      <c r="B22" s="403"/>
      <c r="C22" s="408"/>
      <c r="D22" s="408"/>
      <c r="E22" s="408"/>
      <c r="F22" s="403"/>
      <c r="G22" s="403"/>
    </row>
    <row r="23" spans="2:7" hidden="1">
      <c r="B23" s="1865" t="s">
        <v>761</v>
      </c>
      <c r="C23" s="1865"/>
      <c r="D23" s="1865"/>
      <c r="E23" s="1865"/>
      <c r="F23" s="1865"/>
      <c r="G23" s="109" t="s">
        <v>762</v>
      </c>
    </row>
    <row r="24" spans="2:7" hidden="1">
      <c r="B24" s="109" t="s">
        <v>763</v>
      </c>
      <c r="G24" s="135" t="s">
        <v>764</v>
      </c>
    </row>
    <row r="25" spans="2:7" hidden="1">
      <c r="B25" s="109" t="s">
        <v>765</v>
      </c>
      <c r="G25" s="135" t="s">
        <v>764</v>
      </c>
    </row>
    <row r="26" spans="2:7" hidden="1">
      <c r="B26" s="109" t="s">
        <v>766</v>
      </c>
      <c r="G26" s="109" t="s">
        <v>767</v>
      </c>
    </row>
    <row r="27" spans="2:7" hidden="1"/>
    <row r="28" spans="2:7" hidden="1">
      <c r="B28" s="1865" t="s">
        <v>768</v>
      </c>
      <c r="C28" s="1865"/>
      <c r="D28" s="1865"/>
      <c r="E28" s="1865"/>
      <c r="F28" s="1865"/>
    </row>
    <row r="29" spans="2:7" hidden="1">
      <c r="B29" s="1865" t="s">
        <v>769</v>
      </c>
      <c r="C29" s="1865"/>
      <c r="D29" s="1865"/>
      <c r="E29" s="1865"/>
      <c r="F29" s="1865"/>
    </row>
    <row r="30" spans="2:7" ht="12.75" hidden="1" customHeight="1">
      <c r="B30" s="109" t="s">
        <v>770</v>
      </c>
      <c r="C30" s="1245"/>
      <c r="D30" s="109" t="s">
        <v>771</v>
      </c>
      <c r="E30" s="1245"/>
      <c r="F30" s="1245"/>
    </row>
    <row r="31" spans="2:7" hidden="1"/>
    <row r="32" spans="2:7" hidden="1"/>
    <row r="33" spans="2:6" ht="12.75" hidden="1" customHeight="1">
      <c r="B33" s="1864" t="s">
        <v>772</v>
      </c>
      <c r="C33" s="1864"/>
      <c r="D33" s="1864"/>
      <c r="E33" s="1864"/>
      <c r="F33" s="1864"/>
    </row>
    <row r="34" spans="2:6" hidden="1">
      <c r="B34" s="1864"/>
      <c r="C34" s="1864"/>
      <c r="D34" s="1864"/>
      <c r="E34" s="1864"/>
      <c r="F34" s="1864"/>
    </row>
    <row r="35" spans="2:6" hidden="1">
      <c r="B35" s="1864"/>
      <c r="C35" s="1864"/>
      <c r="D35" s="1864"/>
      <c r="E35" s="1864"/>
      <c r="F35" s="1864"/>
    </row>
    <row r="36" spans="2:6" hidden="1">
      <c r="B36" s="1864"/>
      <c r="C36" s="1864"/>
      <c r="D36" s="1864"/>
      <c r="E36" s="1864"/>
      <c r="F36" s="1864"/>
    </row>
    <row r="37" spans="2:6" hidden="1">
      <c r="B37" s="1864"/>
      <c r="C37" s="1864"/>
      <c r="D37" s="1864"/>
      <c r="E37" s="1864"/>
      <c r="F37" s="1864"/>
    </row>
    <row r="55" spans="4:4">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Q60" sqref="Q60"/>
    </sheetView>
  </sheetViews>
  <sheetFormatPr baseColWidth="10" defaultColWidth="9.1640625" defaultRowHeight="14"/>
  <cols>
    <col min="1" max="1" width="46.33203125" style="433" customWidth="1"/>
    <col min="2" max="2" width="5.5" style="109" customWidth="1"/>
    <col min="3" max="22" width="13.6640625" style="109" customWidth="1"/>
    <col min="23" max="26" width="14.6640625" style="109" customWidth="1"/>
    <col min="27" max="27" width="2.6640625" style="109" customWidth="1"/>
    <col min="28" max="16384" width="9.1640625" style="109"/>
  </cols>
  <sheetData>
    <row r="1" spans="1:26" ht="22.25" customHeight="1">
      <c r="A1" s="1476" t="s">
        <v>773</v>
      </c>
      <c r="B1" s="1035"/>
      <c r="C1" s="1800"/>
      <c r="D1" s="1799"/>
      <c r="E1" s="1755" t="s">
        <v>774</v>
      </c>
      <c r="F1" s="1797"/>
      <c r="G1" s="1798"/>
      <c r="H1" s="1036"/>
      <c r="I1" s="1477"/>
      <c r="J1" s="1477"/>
      <c r="K1" s="1477"/>
      <c r="L1" s="1037"/>
      <c r="M1" s="1478"/>
      <c r="N1" s="1478"/>
      <c r="O1" s="1478"/>
      <c r="P1" s="1478"/>
      <c r="Q1" s="1478"/>
      <c r="R1" s="1036"/>
      <c r="S1" s="1477"/>
      <c r="T1" s="1477"/>
      <c r="U1" s="1477"/>
      <c r="V1" s="1037"/>
      <c r="W1" s="1800"/>
      <c r="X1" s="1808" t="s">
        <v>775</v>
      </c>
      <c r="Y1" s="1756"/>
      <c r="Z1" s="1757"/>
    </row>
    <row r="2" spans="1:26" ht="11.25" customHeight="1">
      <c r="A2" s="1038"/>
      <c r="B2" s="1039"/>
      <c r="C2" s="1800"/>
      <c r="D2" s="1017"/>
      <c r="E2" s="1034" t="s">
        <v>776</v>
      </c>
      <c r="F2" s="1017"/>
      <c r="G2" s="1017"/>
      <c r="H2" s="1804"/>
      <c r="I2" s="1760"/>
      <c r="J2" s="1031" t="s">
        <v>776</v>
      </c>
      <c r="K2" s="1760"/>
      <c r="L2" s="1761"/>
      <c r="M2" s="1800"/>
      <c r="N2" s="1017"/>
      <c r="O2" s="1034" t="s">
        <v>776</v>
      </c>
      <c r="P2" s="1017"/>
      <c r="Q2" s="1017"/>
      <c r="R2" s="1804"/>
      <c r="S2" s="1032"/>
      <c r="T2" s="1031" t="s">
        <v>776</v>
      </c>
      <c r="U2" s="1032"/>
      <c r="V2" s="1033"/>
      <c r="W2" s="1800"/>
      <c r="X2" s="1800"/>
      <c r="Y2" s="1800"/>
      <c r="Z2" s="1811" t="s">
        <v>777</v>
      </c>
    </row>
    <row r="3" spans="1:26" ht="15">
      <c r="A3" s="1040" t="str">
        <f>Cover!J14</f>
        <v>19022033002</v>
      </c>
      <c r="B3" s="1041"/>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776</v>
      </c>
      <c r="Y3" s="1017"/>
      <c r="Z3" s="1814"/>
    </row>
    <row r="4" spans="1:26" ht="14" customHeight="1">
      <c r="A4" s="1028" t="s">
        <v>778</v>
      </c>
      <c r="B4" s="1029"/>
      <c r="C4" s="1030"/>
      <c r="D4" s="1030"/>
      <c r="E4" s="1030"/>
      <c r="F4" s="1030"/>
      <c r="G4" s="1030"/>
      <c r="H4" s="1031"/>
      <c r="I4" s="1032"/>
      <c r="J4" s="1032"/>
      <c r="K4" s="1032"/>
      <c r="L4" s="1033"/>
      <c r="M4" s="1034"/>
      <c r="N4" s="1034"/>
      <c r="O4" s="1034"/>
      <c r="P4" s="1034"/>
      <c r="Q4" s="1034"/>
      <c r="R4" s="1031"/>
      <c r="S4" s="1806"/>
      <c r="T4" s="1032"/>
      <c r="U4" s="1032"/>
      <c r="V4" s="1033"/>
      <c r="W4" s="1800"/>
      <c r="X4" s="1807" t="s">
        <v>779</v>
      </c>
      <c r="Y4" s="1815"/>
      <c r="Z4" s="1027"/>
    </row>
    <row r="5" spans="1:26" ht="16.5" customHeight="1">
      <c r="A5" s="1015" t="str">
        <f>Cover!J13</f>
        <v>West Chicago ESD 33</v>
      </c>
      <c r="B5" s="1016"/>
      <c r="C5" s="1017"/>
      <c r="D5" s="1017"/>
      <c r="E5" s="1017"/>
      <c r="F5" s="1017"/>
      <c r="G5" s="1017"/>
      <c r="H5" s="1018"/>
      <c r="I5" s="1019"/>
      <c r="J5" s="1019"/>
      <c r="K5" s="1019"/>
      <c r="L5" s="1020"/>
      <c r="M5" s="1017"/>
      <c r="N5" s="1017"/>
      <c r="O5" s="1017"/>
      <c r="P5" s="1017"/>
      <c r="Q5" s="1017"/>
      <c r="R5" s="1018"/>
      <c r="S5" s="1019"/>
      <c r="T5" s="1019"/>
      <c r="U5" s="1019"/>
      <c r="V5" s="1020"/>
      <c r="W5" s="1017"/>
      <c r="X5" s="1021"/>
      <c r="Y5" s="1022" t="s">
        <v>780</v>
      </c>
      <c r="Z5" s="1023"/>
    </row>
    <row r="6" spans="1:26" ht="26">
      <c r="A6" s="1024" t="s">
        <v>781</v>
      </c>
      <c r="B6" s="1025"/>
      <c r="C6" s="1469" t="s">
        <v>782</v>
      </c>
      <c r="D6" s="1469" t="s">
        <v>783</v>
      </c>
      <c r="E6" s="1469" t="s">
        <v>784</v>
      </c>
      <c r="F6" s="1469" t="s">
        <v>785</v>
      </c>
      <c r="G6" s="1469" t="s">
        <v>488</v>
      </c>
      <c r="H6" s="1469" t="s">
        <v>782</v>
      </c>
      <c r="I6" s="1469" t="s">
        <v>783</v>
      </c>
      <c r="J6" s="1469" t="s">
        <v>784</v>
      </c>
      <c r="K6" s="1469" t="s">
        <v>785</v>
      </c>
      <c r="L6" s="1469" t="s">
        <v>488</v>
      </c>
      <c r="M6" s="1479" t="s">
        <v>782</v>
      </c>
      <c r="N6" s="1479" t="s">
        <v>783</v>
      </c>
      <c r="O6" s="1479" t="s">
        <v>784</v>
      </c>
      <c r="P6" s="1479" t="s">
        <v>785</v>
      </c>
      <c r="Q6" s="1479" t="s">
        <v>488</v>
      </c>
      <c r="R6" s="1479" t="s">
        <v>782</v>
      </c>
      <c r="S6" s="1479" t="s">
        <v>783</v>
      </c>
      <c r="T6" s="1479" t="s">
        <v>784</v>
      </c>
      <c r="U6" s="1479" t="s">
        <v>785</v>
      </c>
      <c r="V6" s="1479" t="s">
        <v>488</v>
      </c>
      <c r="W6" s="1479" t="str">
        <f>"FY"&amp;'B27'!K2-1&amp;-'B27'!K2</f>
        <v>FY2026-2027</v>
      </c>
      <c r="X6" s="1479" t="str">
        <f>"FY"&amp;'B27'!K2&amp;-'B27'!K2-1</f>
        <v>FY2027-2028</v>
      </c>
      <c r="Y6" s="1479" t="str">
        <f>"FY"&amp;'B27'!K2+1&amp;-'B27'!K2-2</f>
        <v>FY2028-2029</v>
      </c>
      <c r="Z6" s="1479" t="str">
        <f>"FY"&amp;'B27'!K2+2&amp;-'B27'!K2-3</f>
        <v>FY2029-2030</v>
      </c>
    </row>
    <row r="7" spans="1:26" ht="23" customHeight="1">
      <c r="A7" s="1686" t="s">
        <v>786</v>
      </c>
      <c r="B7" s="1687"/>
      <c r="C7" s="1480">
        <f>'BudgetSum 2-4'!C3</f>
        <v>48545078</v>
      </c>
      <c r="D7" s="1480">
        <f>'BudgetSum 2-4'!D3</f>
        <v>3765414</v>
      </c>
      <c r="E7" s="1480">
        <f>'BudgetSum 2-4'!F3</f>
        <v>3410565</v>
      </c>
      <c r="F7" s="1480">
        <f>'BudgetSum 2-4'!I3</f>
        <v>5520315</v>
      </c>
      <c r="G7" s="1480">
        <f>SUM(C7:F7)</f>
        <v>61241372</v>
      </c>
      <c r="H7" s="1480">
        <f>C27</f>
        <v>57411155</v>
      </c>
      <c r="I7" s="1480">
        <f>D27</f>
        <v>4207219</v>
      </c>
      <c r="J7" s="1480">
        <f>E27</f>
        <v>3780756</v>
      </c>
      <c r="K7" s="1480">
        <f>F27</f>
        <v>5997045</v>
      </c>
      <c r="L7" s="1480">
        <f>SUM(H7:K7)</f>
        <v>71396175</v>
      </c>
      <c r="M7" s="1480">
        <f>H27</f>
        <v>57411155</v>
      </c>
      <c r="N7" s="1480">
        <f>I27</f>
        <v>4207219</v>
      </c>
      <c r="O7" s="1480">
        <f>J27</f>
        <v>3780756</v>
      </c>
      <c r="P7" s="1480">
        <f>K27</f>
        <v>5997045</v>
      </c>
      <c r="Q7" s="1480">
        <f>SUM(M7:P7)</f>
        <v>71396175</v>
      </c>
      <c r="R7" s="1480">
        <f>M27</f>
        <v>57411155</v>
      </c>
      <c r="S7" s="1480">
        <f>N27</f>
        <v>4207219</v>
      </c>
      <c r="T7" s="1480">
        <f>O27</f>
        <v>3780756</v>
      </c>
      <c r="U7" s="1480">
        <f>P27</f>
        <v>5997045</v>
      </c>
      <c r="V7" s="1480">
        <f>SUM(R7:U7)</f>
        <v>71396175</v>
      </c>
      <c r="W7" s="1480">
        <f>G7</f>
        <v>61241372</v>
      </c>
      <c r="X7" s="1480">
        <f>L7</f>
        <v>71396175</v>
      </c>
      <c r="Y7" s="1480">
        <f>Q7</f>
        <v>71396175</v>
      </c>
      <c r="Z7" s="1480">
        <f>V7</f>
        <v>71396175</v>
      </c>
    </row>
    <row r="8" spans="1:26" ht="16.75" customHeight="1">
      <c r="A8" s="1008" t="s">
        <v>787</v>
      </c>
      <c r="B8" s="1481" t="s">
        <v>788</v>
      </c>
      <c r="C8" s="1482"/>
      <c r="D8" s="1482"/>
      <c r="E8" s="1482"/>
      <c r="F8" s="1482"/>
      <c r="G8" s="1482"/>
      <c r="H8" s="1026"/>
      <c r="I8" s="1026"/>
      <c r="J8" s="1026"/>
      <c r="K8" s="1026"/>
      <c r="L8" s="1026"/>
      <c r="M8" s="1026"/>
      <c r="N8" s="1026"/>
      <c r="O8" s="1026"/>
      <c r="P8" s="1026"/>
      <c r="Q8" s="1026"/>
      <c r="R8" s="1026"/>
      <c r="S8" s="1026"/>
      <c r="T8" s="1026"/>
      <c r="U8" s="1026"/>
      <c r="V8" s="1026"/>
      <c r="W8" s="1026"/>
      <c r="X8" s="1014"/>
      <c r="Y8" s="1014"/>
      <c r="Z8" s="1014"/>
    </row>
    <row r="9" spans="1:26" ht="15.75" customHeight="1">
      <c r="A9" s="1010" t="s">
        <v>78</v>
      </c>
      <c r="B9" s="1483">
        <v>1000</v>
      </c>
      <c r="C9" s="1004">
        <f>'BudgetSum 2-4'!C5</f>
        <v>42432409</v>
      </c>
      <c r="D9" s="1004">
        <f>'BudgetSum 2-4'!D5</f>
        <v>4993399</v>
      </c>
      <c r="E9" s="1004">
        <f>'BudgetSum 2-4'!F5</f>
        <v>3004291</v>
      </c>
      <c r="F9" s="1004">
        <f>'BudgetSum 2-4'!I5</f>
        <v>476730</v>
      </c>
      <c r="G9" s="1004">
        <f>SUM(C9:F9)</f>
        <v>50906829</v>
      </c>
      <c r="H9" s="1484"/>
      <c r="I9" s="1484"/>
      <c r="J9" s="1484"/>
      <c r="K9" s="1484"/>
      <c r="L9" s="1310">
        <f t="shared" ref="L9:L21" si="0">SUM(H9:K9)</f>
        <v>0</v>
      </c>
      <c r="M9" s="1484"/>
      <c r="N9" s="1484"/>
      <c r="O9" s="1484"/>
      <c r="P9" s="1484"/>
      <c r="Q9" s="1310">
        <f>SUM(M9:P9)</f>
        <v>0</v>
      </c>
      <c r="R9" s="1484"/>
      <c r="S9" s="1484"/>
      <c r="T9" s="1484"/>
      <c r="U9" s="1484"/>
      <c r="V9" s="1310">
        <f>SUM(R9:U9)</f>
        <v>0</v>
      </c>
      <c r="W9" s="1310">
        <f>G9</f>
        <v>50906829</v>
      </c>
      <c r="X9" s="1310">
        <f>L9</f>
        <v>0</v>
      </c>
      <c r="Y9" s="1310">
        <f>Q9</f>
        <v>0</v>
      </c>
      <c r="Z9" s="1310">
        <f>V9</f>
        <v>0</v>
      </c>
    </row>
    <row r="10" spans="1:26" ht="27" customHeight="1">
      <c r="A10" s="1010" t="s">
        <v>79</v>
      </c>
      <c r="B10" s="1483">
        <v>2000</v>
      </c>
      <c r="C10" s="1480">
        <f>'BudgetSum 2-4'!C6</f>
        <v>0</v>
      </c>
      <c r="D10" s="1480">
        <f>'BudgetSum 2-4'!D6</f>
        <v>0</v>
      </c>
      <c r="E10" s="1480">
        <f>'BudgetSum 2-4'!F6</f>
        <v>0</v>
      </c>
      <c r="F10" s="1485"/>
      <c r="G10" s="1480">
        <f>SUM(C10:F10)</f>
        <v>0</v>
      </c>
      <c r="H10" s="1486"/>
      <c r="I10" s="1486"/>
      <c r="J10" s="1486"/>
      <c r="K10" s="1486"/>
      <c r="L10" s="1480">
        <f t="shared" si="0"/>
        <v>0</v>
      </c>
      <c r="M10" s="1486"/>
      <c r="N10" s="1486"/>
      <c r="O10" s="1486"/>
      <c r="P10" s="1486"/>
      <c r="Q10" s="1480">
        <f>SUM(M10:P10)</f>
        <v>0</v>
      </c>
      <c r="R10" s="1486"/>
      <c r="S10" s="1486"/>
      <c r="T10" s="1486"/>
      <c r="U10" s="1486"/>
      <c r="V10" s="1480">
        <f>SUM(R10:U10)</f>
        <v>0</v>
      </c>
      <c r="W10" s="1480">
        <f>G10</f>
        <v>0</v>
      </c>
      <c r="X10" s="1480">
        <f>L10</f>
        <v>0</v>
      </c>
      <c r="Y10" s="1480">
        <f>Q10</f>
        <v>0</v>
      </c>
      <c r="Z10" s="1480">
        <f>V10</f>
        <v>0</v>
      </c>
    </row>
    <row r="11" spans="1:26" ht="15.75" customHeight="1">
      <c r="A11" s="1010" t="s">
        <v>80</v>
      </c>
      <c r="B11" s="1483">
        <v>3000</v>
      </c>
      <c r="C11" s="1310">
        <f>'BudgetSum 2-4'!C7</f>
        <v>29529806</v>
      </c>
      <c r="D11" s="1310">
        <f>'BudgetSum 2-4'!D7</f>
        <v>650000</v>
      </c>
      <c r="E11" s="1310">
        <f>'BudgetSum 2-4'!F7</f>
        <v>3475000</v>
      </c>
      <c r="F11" s="1310">
        <f>'BudgetSum 2-4'!I7</f>
        <v>0</v>
      </c>
      <c r="G11" s="1310">
        <f>SUM(C11:F11)</f>
        <v>33654806</v>
      </c>
      <c r="H11" s="1484"/>
      <c r="I11" s="1484"/>
      <c r="J11" s="1484"/>
      <c r="K11" s="1484"/>
      <c r="L11" s="1310">
        <f t="shared" si="0"/>
        <v>0</v>
      </c>
      <c r="M11" s="1484"/>
      <c r="N11" s="1484"/>
      <c r="O11" s="1484"/>
      <c r="P11" s="1484"/>
      <c r="Q11" s="1310">
        <f>SUM(M11:P11)</f>
        <v>0</v>
      </c>
      <c r="R11" s="1484"/>
      <c r="S11" s="1484"/>
      <c r="T11" s="1484"/>
      <c r="U11" s="1484"/>
      <c r="V11" s="1310">
        <f>SUM(R11:U11)</f>
        <v>0</v>
      </c>
      <c r="W11" s="1310">
        <f>G11</f>
        <v>33654806</v>
      </c>
      <c r="X11" s="1310">
        <f>L11</f>
        <v>0</v>
      </c>
      <c r="Y11" s="1310">
        <f>Q11</f>
        <v>0</v>
      </c>
      <c r="Z11" s="1310">
        <f>V11</f>
        <v>0</v>
      </c>
    </row>
    <row r="12" spans="1:26" ht="15.75" customHeight="1">
      <c r="A12" s="1010" t="s">
        <v>81</v>
      </c>
      <c r="B12" s="1483">
        <v>4000</v>
      </c>
      <c r="C12" s="1487">
        <f>'BudgetSum 2-4'!C8</f>
        <v>6100000</v>
      </c>
      <c r="D12" s="1487">
        <f>'BudgetSum 2-4'!D8</f>
        <v>0</v>
      </c>
      <c r="E12" s="1487">
        <f>'BudgetSum 2-4'!F8</f>
        <v>0</v>
      </c>
      <c r="F12" s="1487">
        <f>'BudgetSum 2-4'!I8</f>
        <v>0</v>
      </c>
      <c r="G12" s="1487">
        <f>SUM(C12:F12)</f>
        <v>6100000</v>
      </c>
      <c r="H12" s="1484"/>
      <c r="I12" s="1484"/>
      <c r="J12" s="1484"/>
      <c r="K12" s="1484"/>
      <c r="L12" s="1310">
        <f t="shared" si="0"/>
        <v>0</v>
      </c>
      <c r="M12" s="1484"/>
      <c r="N12" s="1484"/>
      <c r="O12" s="1484"/>
      <c r="P12" s="1484"/>
      <c r="Q12" s="1310">
        <f>SUM(M12:P12)</f>
        <v>0</v>
      </c>
      <c r="R12" s="1484"/>
      <c r="S12" s="1484"/>
      <c r="T12" s="1484"/>
      <c r="U12" s="1484"/>
      <c r="V12" s="1310">
        <f>SUM(R12:U12)</f>
        <v>0</v>
      </c>
      <c r="W12" s="1310">
        <f>G12</f>
        <v>6100000</v>
      </c>
      <c r="X12" s="1310">
        <f>L12</f>
        <v>0</v>
      </c>
      <c r="Y12" s="1310">
        <f>Q12</f>
        <v>0</v>
      </c>
      <c r="Z12" s="1310">
        <f>V12</f>
        <v>0</v>
      </c>
    </row>
    <row r="13" spans="1:26" ht="15" thickBot="1">
      <c r="A13" s="1682" t="s">
        <v>84</v>
      </c>
      <c r="B13" s="1683"/>
      <c r="C13" s="409">
        <f>SUM(C9:C12)</f>
        <v>78062215</v>
      </c>
      <c r="D13" s="409">
        <f>SUM(D9:D12)</f>
        <v>5643399</v>
      </c>
      <c r="E13" s="409">
        <f>SUM(E9:E12)</f>
        <v>6479291</v>
      </c>
      <c r="F13" s="409">
        <f>SUM(F9:F12)</f>
        <v>476730</v>
      </c>
      <c r="G13" s="409">
        <f>SUM(C13:F13)</f>
        <v>90661635</v>
      </c>
      <c r="H13" s="409">
        <f>SUM(H9:H12)</f>
        <v>0</v>
      </c>
      <c r="I13" s="409">
        <f>SUM(I9:I12)</f>
        <v>0</v>
      </c>
      <c r="J13" s="409">
        <f>SUM(J9:J12)</f>
        <v>0</v>
      </c>
      <c r="K13" s="409">
        <f>SUM(K9:K12)</f>
        <v>0</v>
      </c>
      <c r="L13" s="409">
        <f t="shared" si="0"/>
        <v>0</v>
      </c>
      <c r="M13" s="409">
        <f>SUM(M9:M12)</f>
        <v>0</v>
      </c>
      <c r="N13" s="409">
        <f>SUM(N9:N12)</f>
        <v>0</v>
      </c>
      <c r="O13" s="409">
        <f>SUM(O9:O12)</f>
        <v>0</v>
      </c>
      <c r="P13" s="409">
        <f>SUM(P9:P12)</f>
        <v>0</v>
      </c>
      <c r="Q13" s="409">
        <f>SUM(M13:P13)</f>
        <v>0</v>
      </c>
      <c r="R13" s="409">
        <f>SUM(R9:R12)</f>
        <v>0</v>
      </c>
      <c r="S13" s="409">
        <f>SUM(S9:S12)</f>
        <v>0</v>
      </c>
      <c r="T13" s="409">
        <f>SUM(T9:T12)</f>
        <v>0</v>
      </c>
      <c r="U13" s="409">
        <f>SUM(U9:U12)</f>
        <v>0</v>
      </c>
      <c r="V13" s="409">
        <f>SUM(R13:U13)</f>
        <v>0</v>
      </c>
      <c r="W13" s="409">
        <f>G13</f>
        <v>90661635</v>
      </c>
      <c r="X13" s="409">
        <f>L13</f>
        <v>0</v>
      </c>
      <c r="Y13" s="409">
        <f>Q13</f>
        <v>0</v>
      </c>
      <c r="Z13" s="409">
        <f>V13</f>
        <v>0</v>
      </c>
    </row>
    <row r="14" spans="1:26" ht="16.75" customHeight="1" thickTop="1">
      <c r="A14" s="1011" t="s">
        <v>789</v>
      </c>
      <c r="B14" s="1012" t="s">
        <v>486</v>
      </c>
      <c r="C14" s="1013"/>
      <c r="D14" s="1013"/>
      <c r="E14" s="1013"/>
      <c r="F14" s="1013"/>
      <c r="G14" s="1013"/>
      <c r="H14" s="1013"/>
      <c r="I14" s="1013"/>
      <c r="J14" s="1013"/>
      <c r="K14" s="1013"/>
      <c r="L14" s="1013"/>
      <c r="M14" s="1013"/>
      <c r="N14" s="1013"/>
      <c r="O14" s="1013"/>
      <c r="P14" s="1013"/>
      <c r="Q14" s="1013"/>
      <c r="R14" s="1013"/>
      <c r="S14" s="1013"/>
      <c r="T14" s="1013"/>
      <c r="U14" s="1013"/>
      <c r="V14" s="1013"/>
      <c r="W14" s="1013"/>
      <c r="X14" s="1014"/>
      <c r="Y14" s="1014"/>
      <c r="Z14" s="1014"/>
    </row>
    <row r="15" spans="1:26" ht="15.75" customHeight="1">
      <c r="A15" s="1010" t="s">
        <v>86</v>
      </c>
      <c r="B15" s="1483">
        <v>1000</v>
      </c>
      <c r="C15" s="1310">
        <f>'BudgetSum 2-4'!C13</f>
        <v>45131246</v>
      </c>
      <c r="D15" s="1005"/>
      <c r="E15" s="1005"/>
      <c r="F15" s="1005"/>
      <c r="G15" s="1310">
        <f t="shared" ref="G15:G21" si="1">SUM(C15:F15)</f>
        <v>45131246</v>
      </c>
      <c r="H15" s="1484"/>
      <c r="I15" s="1005"/>
      <c r="J15" s="1005"/>
      <c r="K15" s="1005"/>
      <c r="L15" s="1310">
        <f t="shared" si="0"/>
        <v>0</v>
      </c>
      <c r="M15" s="1484"/>
      <c r="N15" s="1005"/>
      <c r="O15" s="1005"/>
      <c r="P15" s="1005"/>
      <c r="Q15" s="1310">
        <f t="shared" ref="Q15:Q21" si="2">SUM(M15:P15)</f>
        <v>0</v>
      </c>
      <c r="R15" s="1484"/>
      <c r="S15" s="1005"/>
      <c r="T15" s="1005"/>
      <c r="U15" s="1005"/>
      <c r="V15" s="1310">
        <f t="shared" ref="V15:V21" si="3">SUM(R15:U15)</f>
        <v>0</v>
      </c>
      <c r="W15" s="1310">
        <f t="shared" ref="W15:W22" si="4">G15</f>
        <v>45131246</v>
      </c>
      <c r="X15" s="1310">
        <f t="shared" ref="X15:X22" si="5">L15</f>
        <v>0</v>
      </c>
      <c r="Y15" s="1310">
        <f t="shared" ref="Y15:Y22" si="6">Q15</f>
        <v>0</v>
      </c>
      <c r="Z15" s="1310">
        <f t="shared" ref="Z15:Z22" si="7">V15</f>
        <v>0</v>
      </c>
    </row>
    <row r="16" spans="1:26" ht="15.75" customHeight="1">
      <c r="A16" s="1010" t="s">
        <v>88</v>
      </c>
      <c r="B16" s="1483">
        <v>2000</v>
      </c>
      <c r="C16" s="1310">
        <f>'BudgetSum 2-4'!C14</f>
        <v>18491775</v>
      </c>
      <c r="D16" s="1310">
        <f>'BudgetSum 2-4'!D14</f>
        <v>5201594</v>
      </c>
      <c r="E16" s="1310">
        <f>'BudgetSum 2-4'!F14</f>
        <v>6109100</v>
      </c>
      <c r="F16" s="1005"/>
      <c r="G16" s="1310">
        <f t="shared" si="1"/>
        <v>29802469</v>
      </c>
      <c r="H16" s="1484"/>
      <c r="I16" s="1484"/>
      <c r="J16" s="1484"/>
      <c r="K16" s="1005"/>
      <c r="L16" s="1310">
        <f t="shared" si="0"/>
        <v>0</v>
      </c>
      <c r="M16" s="1484"/>
      <c r="N16" s="1484"/>
      <c r="O16" s="1484"/>
      <c r="P16" s="1005"/>
      <c r="Q16" s="1310">
        <f t="shared" si="2"/>
        <v>0</v>
      </c>
      <c r="R16" s="1484"/>
      <c r="S16" s="1484"/>
      <c r="T16" s="1484"/>
      <c r="U16" s="1006"/>
      <c r="V16" s="1310">
        <f t="shared" si="3"/>
        <v>0</v>
      </c>
      <c r="W16" s="1310">
        <f t="shared" si="4"/>
        <v>29802469</v>
      </c>
      <c r="X16" s="1310">
        <f t="shared" si="5"/>
        <v>0</v>
      </c>
      <c r="Y16" s="1310">
        <f t="shared" si="6"/>
        <v>0</v>
      </c>
      <c r="Z16" s="1310">
        <f t="shared" si="7"/>
        <v>0</v>
      </c>
    </row>
    <row r="17" spans="1:26" ht="15.75" customHeight="1">
      <c r="A17" s="1010" t="s">
        <v>89</v>
      </c>
      <c r="B17" s="1483">
        <v>3000</v>
      </c>
      <c r="C17" s="1310">
        <f>'BudgetSum 2-4'!C15</f>
        <v>2669117</v>
      </c>
      <c r="D17" s="1310">
        <f>'BudgetSum 2-4'!D15</f>
        <v>0</v>
      </c>
      <c r="E17" s="1310">
        <f>'BudgetSum 2-4'!F15</f>
        <v>0</v>
      </c>
      <c r="F17" s="1005"/>
      <c r="G17" s="1310">
        <f t="shared" si="1"/>
        <v>2669117</v>
      </c>
      <c r="H17" s="1484"/>
      <c r="I17" s="1484"/>
      <c r="J17" s="1484"/>
      <c r="K17" s="1005"/>
      <c r="L17" s="1310">
        <f t="shared" si="0"/>
        <v>0</v>
      </c>
      <c r="M17" s="1484"/>
      <c r="N17" s="1484"/>
      <c r="O17" s="1484"/>
      <c r="P17" s="1005"/>
      <c r="Q17" s="1310">
        <f t="shared" si="2"/>
        <v>0</v>
      </c>
      <c r="R17" s="1484"/>
      <c r="S17" s="1484"/>
      <c r="T17" s="1484"/>
      <c r="U17" s="1006"/>
      <c r="V17" s="1310">
        <f t="shared" si="3"/>
        <v>0</v>
      </c>
      <c r="W17" s="1310">
        <f t="shared" si="4"/>
        <v>2669117</v>
      </c>
      <c r="X17" s="1310">
        <f t="shared" si="5"/>
        <v>0</v>
      </c>
      <c r="Y17" s="1310">
        <f t="shared" si="6"/>
        <v>0</v>
      </c>
      <c r="Z17" s="1310">
        <f t="shared" si="7"/>
        <v>0</v>
      </c>
    </row>
    <row r="18" spans="1:26" ht="15.75" customHeight="1">
      <c r="A18" s="1010" t="s">
        <v>790</v>
      </c>
      <c r="B18" s="1483">
        <v>4000</v>
      </c>
      <c r="C18" s="1310">
        <f>'BudgetSum 2-4'!C16</f>
        <v>2904000</v>
      </c>
      <c r="D18" s="1310">
        <f>'BudgetSum 2-4'!D16</f>
        <v>0</v>
      </c>
      <c r="E18" s="1310">
        <f>'BudgetSum 2-4'!F16</f>
        <v>0</v>
      </c>
      <c r="F18" s="1005"/>
      <c r="G18" s="1310">
        <f t="shared" si="1"/>
        <v>2904000</v>
      </c>
      <c r="H18" s="1484"/>
      <c r="I18" s="1484"/>
      <c r="J18" s="1484"/>
      <c r="K18" s="1005"/>
      <c r="L18" s="1310">
        <f t="shared" si="0"/>
        <v>0</v>
      </c>
      <c r="M18" s="1484"/>
      <c r="N18" s="1484"/>
      <c r="O18" s="1484"/>
      <c r="P18" s="1005"/>
      <c r="Q18" s="1310">
        <f t="shared" si="2"/>
        <v>0</v>
      </c>
      <c r="R18" s="1484"/>
      <c r="S18" s="1484"/>
      <c r="T18" s="1484"/>
      <c r="U18" s="1006"/>
      <c r="V18" s="1310">
        <f t="shared" si="3"/>
        <v>0</v>
      </c>
      <c r="W18" s="1310">
        <f t="shared" si="4"/>
        <v>2904000</v>
      </c>
      <c r="X18" s="1310">
        <f t="shared" si="5"/>
        <v>0</v>
      </c>
      <c r="Y18" s="1310">
        <f t="shared" si="6"/>
        <v>0</v>
      </c>
      <c r="Z18" s="1310">
        <f t="shared" si="7"/>
        <v>0</v>
      </c>
    </row>
    <row r="19" spans="1:26" ht="15.75" customHeight="1">
      <c r="A19" s="1010" t="s">
        <v>91</v>
      </c>
      <c r="B19" s="1483">
        <v>5000</v>
      </c>
      <c r="C19" s="1310">
        <f>'BudgetSum 2-4'!C17</f>
        <v>0</v>
      </c>
      <c r="D19" s="1310">
        <f>'BudgetSum 2-4'!D17</f>
        <v>0</v>
      </c>
      <c r="E19" s="1310">
        <f>'BudgetSum 2-4'!F17</f>
        <v>0</v>
      </c>
      <c r="F19" s="1005"/>
      <c r="G19" s="1310">
        <f t="shared" si="1"/>
        <v>0</v>
      </c>
      <c r="H19" s="1484"/>
      <c r="I19" s="1484"/>
      <c r="J19" s="1484"/>
      <c r="K19" s="1005"/>
      <c r="L19" s="1310">
        <f t="shared" si="0"/>
        <v>0</v>
      </c>
      <c r="M19" s="1484"/>
      <c r="N19" s="1484"/>
      <c r="O19" s="1484"/>
      <c r="P19" s="1005"/>
      <c r="Q19" s="1310">
        <f t="shared" si="2"/>
        <v>0</v>
      </c>
      <c r="R19" s="1484"/>
      <c r="S19" s="1484"/>
      <c r="T19" s="1484"/>
      <c r="U19" s="1006"/>
      <c r="V19" s="1310">
        <f t="shared" si="3"/>
        <v>0</v>
      </c>
      <c r="W19" s="1310">
        <f t="shared" si="4"/>
        <v>0</v>
      </c>
      <c r="X19" s="1310">
        <f t="shared" si="5"/>
        <v>0</v>
      </c>
      <c r="Y19" s="1310">
        <f t="shared" si="6"/>
        <v>0</v>
      </c>
      <c r="Z19" s="1310">
        <f t="shared" si="7"/>
        <v>0</v>
      </c>
    </row>
    <row r="20" spans="1:26" ht="15.75" customHeight="1">
      <c r="A20" s="1010" t="s">
        <v>92</v>
      </c>
      <c r="B20" s="1483">
        <v>6000</v>
      </c>
      <c r="C20" s="1310">
        <f>'BudgetSum 2-4'!C18</f>
        <v>0</v>
      </c>
      <c r="D20" s="1310">
        <f>'BudgetSum 2-4'!D18</f>
        <v>0</v>
      </c>
      <c r="E20" s="1310">
        <f>'BudgetSum 2-4'!F18</f>
        <v>0</v>
      </c>
      <c r="F20" s="1005"/>
      <c r="G20" s="1310">
        <f t="shared" si="1"/>
        <v>0</v>
      </c>
      <c r="H20" s="1484"/>
      <c r="I20" s="1484"/>
      <c r="J20" s="1484"/>
      <c r="K20" s="1005"/>
      <c r="L20" s="1310">
        <f t="shared" si="0"/>
        <v>0</v>
      </c>
      <c r="M20" s="1484"/>
      <c r="N20" s="1484"/>
      <c r="O20" s="1484"/>
      <c r="P20" s="1005"/>
      <c r="Q20" s="1310">
        <f t="shared" si="2"/>
        <v>0</v>
      </c>
      <c r="R20" s="1484"/>
      <c r="S20" s="1484"/>
      <c r="T20" s="1484"/>
      <c r="U20" s="1006"/>
      <c r="V20" s="1310">
        <f t="shared" si="3"/>
        <v>0</v>
      </c>
      <c r="W20" s="1310">
        <f t="shared" si="4"/>
        <v>0</v>
      </c>
      <c r="X20" s="1310">
        <f t="shared" si="5"/>
        <v>0</v>
      </c>
      <c r="Y20" s="1310">
        <f t="shared" si="6"/>
        <v>0</v>
      </c>
      <c r="Z20" s="1310">
        <f t="shared" si="7"/>
        <v>0</v>
      </c>
    </row>
    <row r="21" spans="1:26" ht="15" thickBot="1">
      <c r="A21" s="1682" t="s">
        <v>95</v>
      </c>
      <c r="B21" s="1683"/>
      <c r="C21" s="1004">
        <f>SUM(C15:C20)</f>
        <v>69196138</v>
      </c>
      <c r="D21" s="1004">
        <f>SUM(D15:D20)</f>
        <v>5201594</v>
      </c>
      <c r="E21" s="1004">
        <f>SUM(E15:E20)</f>
        <v>6109100</v>
      </c>
      <c r="F21" s="1005"/>
      <c r="G21" s="1004">
        <f t="shared" si="1"/>
        <v>80506832</v>
      </c>
      <c r="H21" s="1004">
        <f>SUM(H15:H20)</f>
        <v>0</v>
      </c>
      <c r="I21" s="1004">
        <f>SUM(I15:I20)</f>
        <v>0</v>
      </c>
      <c r="J21" s="1004">
        <f>SUM(J15:J20)</f>
        <v>0</v>
      </c>
      <c r="K21" s="1005"/>
      <c r="L21" s="1004">
        <f t="shared" si="0"/>
        <v>0</v>
      </c>
      <c r="M21" s="1004">
        <f>SUM(M15:M20)</f>
        <v>0</v>
      </c>
      <c r="N21" s="1004">
        <f>SUM(N15:N20)</f>
        <v>0</v>
      </c>
      <c r="O21" s="1004">
        <f>SUM(O15:O20)</f>
        <v>0</v>
      </c>
      <c r="P21" s="1005"/>
      <c r="Q21" s="1004">
        <f t="shared" si="2"/>
        <v>0</v>
      </c>
      <c r="R21" s="1004">
        <f>SUM(R15:R20)</f>
        <v>0</v>
      </c>
      <c r="S21" s="1004">
        <f>SUM(S15:S20)</f>
        <v>0</v>
      </c>
      <c r="T21" s="1004">
        <f>SUM(T15:T20)</f>
        <v>0</v>
      </c>
      <c r="U21" s="1006"/>
      <c r="V21" s="1004">
        <f t="shared" si="3"/>
        <v>0</v>
      </c>
      <c r="W21" s="409">
        <f t="shared" si="4"/>
        <v>80506832</v>
      </c>
      <c r="X21" s="409">
        <f t="shared" si="5"/>
        <v>0</v>
      </c>
      <c r="Y21" s="409">
        <f t="shared" si="6"/>
        <v>0</v>
      </c>
      <c r="Z21" s="409">
        <f t="shared" si="7"/>
        <v>0</v>
      </c>
    </row>
    <row r="22" spans="1:26" ht="14.25" customHeight="1" thickTop="1" thickBot="1">
      <c r="A22" s="1684" t="s">
        <v>791</v>
      </c>
      <c r="B22" s="1685"/>
      <c r="C22" s="998">
        <f>SUM(C13-C21)</f>
        <v>8866077</v>
      </c>
      <c r="D22" s="998">
        <f>SUM(D13-D21)</f>
        <v>441805</v>
      </c>
      <c r="E22" s="998">
        <f>SUM(E13-E21)</f>
        <v>370191</v>
      </c>
      <c r="F22" s="1007">
        <f>SUM(F13-F21)</f>
        <v>476730</v>
      </c>
      <c r="G22" s="998">
        <f>G13-G21</f>
        <v>10154803</v>
      </c>
      <c r="H22" s="998">
        <f>SUM(H13-H21)</f>
        <v>0</v>
      </c>
      <c r="I22" s="998">
        <f>SUM(I13-I21)</f>
        <v>0</v>
      </c>
      <c r="J22" s="998">
        <f>SUM(J13-J21)</f>
        <v>0</v>
      </c>
      <c r="K22" s="1007">
        <f>SUM(K13-K21)</f>
        <v>0</v>
      </c>
      <c r="L22" s="998">
        <f>SUM(H22:K22)</f>
        <v>0</v>
      </c>
      <c r="M22" s="998">
        <f>SUM(M13-M21)</f>
        <v>0</v>
      </c>
      <c r="N22" s="998">
        <f>SUM(N13-N21)</f>
        <v>0</v>
      </c>
      <c r="O22" s="998">
        <f>SUM(O13-O21)</f>
        <v>0</v>
      </c>
      <c r="P22" s="1007">
        <f>SUM(P13-P21)</f>
        <v>0</v>
      </c>
      <c r="Q22" s="998">
        <f>SUM(M22:P22)</f>
        <v>0</v>
      </c>
      <c r="R22" s="998">
        <f>SUM(R13-R21)</f>
        <v>0</v>
      </c>
      <c r="S22" s="998">
        <f>SUM(S13-S21)</f>
        <v>0</v>
      </c>
      <c r="T22" s="998">
        <f>SUM(T13-T21)</f>
        <v>0</v>
      </c>
      <c r="U22" s="1007">
        <f>SUM(U13-U21)</f>
        <v>0</v>
      </c>
      <c r="V22" s="998">
        <f>SUM(R22:U22)</f>
        <v>0</v>
      </c>
      <c r="W22" s="998">
        <f t="shared" si="4"/>
        <v>10154803</v>
      </c>
      <c r="X22" s="998">
        <f t="shared" si="5"/>
        <v>0</v>
      </c>
      <c r="Y22" s="998">
        <f t="shared" si="6"/>
        <v>0</v>
      </c>
      <c r="Z22" s="998">
        <f t="shared" si="7"/>
        <v>0</v>
      </c>
    </row>
    <row r="23" spans="1:26" ht="16.75" customHeight="1" thickTop="1" thickBot="1">
      <c r="A23" s="1008" t="s">
        <v>97</v>
      </c>
      <c r="B23" s="1488"/>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row>
    <row r="24" spans="1:26" s="104" customFormat="1" ht="15.75" customHeight="1" thickTop="1" thickBot="1">
      <c r="A24" s="1002" t="s">
        <v>98</v>
      </c>
      <c r="B24" s="1489"/>
      <c r="C24" s="409">
        <f>'BudgetSum 2-4'!C46</f>
        <v>0</v>
      </c>
      <c r="D24" s="409">
        <f>'BudgetSum 2-4'!D46</f>
        <v>0</v>
      </c>
      <c r="E24" s="409">
        <f>'BudgetSum 2-4'!F46</f>
        <v>0</v>
      </c>
      <c r="F24" s="409">
        <f>'BudgetSum 2-4'!I46</f>
        <v>0</v>
      </c>
      <c r="G24" s="409">
        <f>SUM(C24:F24)</f>
        <v>0</v>
      </c>
      <c r="H24" s="410"/>
      <c r="I24" s="410"/>
      <c r="J24" s="410"/>
      <c r="K24" s="410"/>
      <c r="L24" s="998">
        <f>SUM(H24:K24)</f>
        <v>0</v>
      </c>
      <c r="M24" s="410"/>
      <c r="N24" s="410"/>
      <c r="O24" s="410"/>
      <c r="P24" s="410"/>
      <c r="Q24" s="409">
        <f>SUM(M24:P24)</f>
        <v>0</v>
      </c>
      <c r="R24" s="410"/>
      <c r="S24" s="410"/>
      <c r="T24" s="410"/>
      <c r="U24" s="410"/>
      <c r="V24" s="409">
        <f>SUM(R24:U24)</f>
        <v>0</v>
      </c>
      <c r="W24" s="409">
        <f>G24</f>
        <v>0</v>
      </c>
      <c r="X24" s="409">
        <f>L24</f>
        <v>0</v>
      </c>
      <c r="Y24" s="409">
        <f>Q24</f>
        <v>0</v>
      </c>
      <c r="Z24" s="409">
        <f>V24</f>
        <v>0</v>
      </c>
    </row>
    <row r="25" spans="1:26" s="104" customFormat="1" ht="15.75" customHeight="1" thickTop="1" thickBot="1">
      <c r="A25" s="1003" t="s">
        <v>122</v>
      </c>
      <c r="B25" s="1489"/>
      <c r="C25" s="997">
        <f>'BudgetSum 2-4'!C79</f>
        <v>0</v>
      </c>
      <c r="D25" s="997">
        <f>'BudgetSum 2-4'!D79</f>
        <v>0</v>
      </c>
      <c r="E25" s="997">
        <f>'BudgetSum 2-4'!F79</f>
        <v>0</v>
      </c>
      <c r="F25" s="997">
        <f>'BudgetSum 2-4'!I79</f>
        <v>0</v>
      </c>
      <c r="G25" s="997">
        <f>SUM(C25:F25)</f>
        <v>0</v>
      </c>
      <c r="H25" s="411"/>
      <c r="I25" s="411"/>
      <c r="J25" s="411"/>
      <c r="K25" s="411"/>
      <c r="L25" s="998">
        <f>SUM(H25:K25)</f>
        <v>0</v>
      </c>
      <c r="M25" s="411"/>
      <c r="N25" s="411"/>
      <c r="O25" s="411"/>
      <c r="P25" s="411"/>
      <c r="Q25" s="997">
        <f>SUM(M25:P25)</f>
        <v>0</v>
      </c>
      <c r="R25" s="411"/>
      <c r="S25" s="411"/>
      <c r="T25" s="411"/>
      <c r="U25" s="411"/>
      <c r="V25" s="997">
        <f>SUM(R25:U25)</f>
        <v>0</v>
      </c>
      <c r="W25" s="409">
        <f>G25</f>
        <v>0</v>
      </c>
      <c r="X25" s="409">
        <f>L25</f>
        <v>0</v>
      </c>
      <c r="Y25" s="409">
        <f>Q25</f>
        <v>0</v>
      </c>
      <c r="Z25" s="409">
        <f>V25</f>
        <v>0</v>
      </c>
    </row>
    <row r="26" spans="1:26" ht="16" thickTop="1" thickBot="1">
      <c r="A26" s="1678" t="s">
        <v>792</v>
      </c>
      <c r="B26" s="1679"/>
      <c r="C26" s="997">
        <f t="shared" ref="C26:H26" si="8">SUM(C24-C25)</f>
        <v>0</v>
      </c>
      <c r="D26" s="997">
        <f t="shared" si="8"/>
        <v>0</v>
      </c>
      <c r="E26" s="997">
        <f t="shared" si="8"/>
        <v>0</v>
      </c>
      <c r="F26" s="997">
        <f t="shared" si="8"/>
        <v>0</v>
      </c>
      <c r="G26" s="997">
        <f t="shared" si="8"/>
        <v>0</v>
      </c>
      <c r="H26" s="997">
        <f t="shared" si="8"/>
        <v>0</v>
      </c>
      <c r="I26" s="997">
        <f t="shared" ref="I26:U26" si="9">SUM(I24-I25)</f>
        <v>0</v>
      </c>
      <c r="J26" s="997">
        <f t="shared" si="9"/>
        <v>0</v>
      </c>
      <c r="K26" s="997">
        <f t="shared" si="9"/>
        <v>0</v>
      </c>
      <c r="L26" s="998">
        <f>SUM(H26:K26)</f>
        <v>0</v>
      </c>
      <c r="M26" s="997">
        <f t="shared" si="9"/>
        <v>0</v>
      </c>
      <c r="N26" s="997">
        <f t="shared" si="9"/>
        <v>0</v>
      </c>
      <c r="O26" s="997">
        <f t="shared" si="9"/>
        <v>0</v>
      </c>
      <c r="P26" s="997">
        <f t="shared" si="9"/>
        <v>0</v>
      </c>
      <c r="Q26" s="997">
        <f>SUM(M26:P26)</f>
        <v>0</v>
      </c>
      <c r="R26" s="997">
        <f t="shared" si="9"/>
        <v>0</v>
      </c>
      <c r="S26" s="997">
        <f t="shared" si="9"/>
        <v>0</v>
      </c>
      <c r="T26" s="997">
        <f t="shared" si="9"/>
        <v>0</v>
      </c>
      <c r="U26" s="997">
        <f t="shared" si="9"/>
        <v>0</v>
      </c>
      <c r="V26" s="997">
        <f>SUM(R26:U26)</f>
        <v>0</v>
      </c>
      <c r="W26" s="997">
        <f>G26</f>
        <v>0</v>
      </c>
      <c r="X26" s="997">
        <f>L26</f>
        <v>0</v>
      </c>
      <c r="Y26" s="997">
        <f>Q26</f>
        <v>0</v>
      </c>
      <c r="Z26" s="997">
        <f>V26</f>
        <v>0</v>
      </c>
    </row>
    <row r="27" spans="1:26" ht="16" thickTop="1" thickBot="1">
      <c r="A27" s="1680" t="s">
        <v>793</v>
      </c>
      <c r="B27" s="1681"/>
      <c r="C27" s="999">
        <f>C7+C22+C26</f>
        <v>57411155</v>
      </c>
      <c r="D27" s="999">
        <f t="shared" ref="D27:U27" si="10">D7+D22+D26</f>
        <v>4207219</v>
      </c>
      <c r="E27" s="999">
        <f t="shared" si="10"/>
        <v>3780756</v>
      </c>
      <c r="F27" s="999">
        <f t="shared" si="10"/>
        <v>5997045</v>
      </c>
      <c r="G27" s="999">
        <f t="shared" si="10"/>
        <v>71396175</v>
      </c>
      <c r="H27" s="999">
        <f t="shared" si="10"/>
        <v>57411155</v>
      </c>
      <c r="I27" s="999">
        <f t="shared" si="10"/>
        <v>4207219</v>
      </c>
      <c r="J27" s="999">
        <f t="shared" si="10"/>
        <v>3780756</v>
      </c>
      <c r="K27" s="999">
        <f t="shared" si="10"/>
        <v>5997045</v>
      </c>
      <c r="L27" s="1000">
        <f>SUM(H27:K27)</f>
        <v>71396175</v>
      </c>
      <c r="M27" s="999">
        <f t="shared" si="10"/>
        <v>57411155</v>
      </c>
      <c r="N27" s="999">
        <f t="shared" si="10"/>
        <v>4207219</v>
      </c>
      <c r="O27" s="999">
        <f t="shared" si="10"/>
        <v>3780756</v>
      </c>
      <c r="P27" s="999">
        <f t="shared" si="10"/>
        <v>5997045</v>
      </c>
      <c r="Q27" s="999">
        <f t="shared" si="10"/>
        <v>71396175</v>
      </c>
      <c r="R27" s="999">
        <f t="shared" si="10"/>
        <v>57411155</v>
      </c>
      <c r="S27" s="999">
        <f t="shared" si="10"/>
        <v>4207219</v>
      </c>
      <c r="T27" s="999">
        <f t="shared" si="10"/>
        <v>3780756</v>
      </c>
      <c r="U27" s="999">
        <f t="shared" si="10"/>
        <v>5997045</v>
      </c>
      <c r="V27" s="999">
        <f>V7+V22+V26</f>
        <v>71396175</v>
      </c>
      <c r="W27" s="999">
        <f>G27</f>
        <v>71396175</v>
      </c>
      <c r="X27" s="999">
        <f>L27</f>
        <v>71396175</v>
      </c>
      <c r="Y27" s="999">
        <f>Q27</f>
        <v>71396175</v>
      </c>
      <c r="Z27" s="999">
        <f>V27</f>
        <v>71396175</v>
      </c>
    </row>
    <row r="28" spans="1:26" ht="15" thickTop="1">
      <c r="C28" s="394"/>
      <c r="D28" s="394"/>
      <c r="E28" s="394"/>
      <c r="F28" s="394"/>
      <c r="G28" s="394"/>
      <c r="H28" s="394"/>
      <c r="I28" s="394"/>
      <c r="J28" s="394"/>
      <c r="K28" s="1001"/>
      <c r="L28" s="1001"/>
    </row>
    <row r="30" spans="1:26" ht="47.25" customHeight="1">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69"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baseColWidth="10" defaultColWidth="9.1640625" defaultRowHeight="14"/>
  <cols>
    <col min="1" max="1" width="3.33203125" style="148" bestFit="1" customWidth="1"/>
    <col min="2" max="2" width="98" style="1245" customWidth="1"/>
    <col min="3" max="3" width="4.1640625" style="109" customWidth="1"/>
    <col min="4" max="4" width="7.83203125" style="109" customWidth="1"/>
    <col min="5" max="16384" width="9.1640625" style="109"/>
  </cols>
  <sheetData>
    <row r="1" spans="1:8" ht="18.75" customHeight="1">
      <c r="B1" s="1246" t="s">
        <v>794</v>
      </c>
      <c r="C1" s="1044"/>
    </row>
    <row r="2" spans="1:8" s="1045" customFormat="1" ht="16">
      <c r="B2" s="1246" t="str">
        <f>"Fiscal Year "&amp;'B27'!K2-1&amp;-'B27'!K2</f>
        <v>Fiscal Year 2026-2027</v>
      </c>
      <c r="C2" s="1046"/>
    </row>
    <row r="3" spans="1:8" s="1045" customFormat="1" ht="16">
      <c r="B3" s="1246" t="str">
        <f>"through Fiscal Year "&amp;'B27'!K2+2&amp;-'B27'!K2-3</f>
        <v>through Fiscal Year 2029-2030</v>
      </c>
      <c r="C3" s="1046"/>
    </row>
    <row r="4" spans="1:8" ht="7.5" customHeight="1" thickBot="1">
      <c r="B4" s="1247"/>
      <c r="C4" s="1044"/>
    </row>
    <row r="5" spans="1:8" ht="15" thickTop="1">
      <c r="A5" s="1047"/>
      <c r="B5" s="1248" t="str">
        <f>Cover!J13&amp;"              "&amp;Cover!J14</f>
        <v>West Chicago ESD 33              19022033002</v>
      </c>
    </row>
    <row r="6" spans="1:8" ht="39.75" customHeight="1">
      <c r="B6" s="1048" t="s">
        <v>795</v>
      </c>
      <c r="C6" s="395"/>
      <c r="D6" s="144"/>
      <c r="E6" s="144"/>
      <c r="F6" s="144"/>
      <c r="G6" s="144"/>
      <c r="H6" s="144"/>
    </row>
    <row r="7" spans="1:8" ht="12" hidden="1" customHeight="1">
      <c r="A7" s="1049"/>
      <c r="B7" s="1249"/>
    </row>
    <row r="8" spans="1:8" ht="14.25" customHeight="1">
      <c r="A8" s="1050"/>
      <c r="B8" s="1490"/>
    </row>
    <row r="9" spans="1:8">
      <c r="A9" s="1042">
        <v>1</v>
      </c>
      <c r="B9" s="1250" t="s">
        <v>796</v>
      </c>
    </row>
    <row r="10" spans="1:8" ht="32.25" customHeight="1">
      <c r="A10" s="412"/>
      <c r="B10" s="1251"/>
    </row>
    <row r="11" spans="1:8" ht="30" customHeight="1">
      <c r="A11" s="599"/>
      <c r="B11" s="413"/>
    </row>
    <row r="12" spans="1:8">
      <c r="A12" s="1253">
        <v>2</v>
      </c>
      <c r="B12" s="1254" t="s">
        <v>797</v>
      </c>
    </row>
    <row r="13" spans="1:8" ht="30" customHeight="1">
      <c r="A13" s="599"/>
      <c r="B13" s="412"/>
    </row>
    <row r="14" spans="1:8" ht="30" customHeight="1">
      <c r="A14" s="599"/>
      <c r="B14" s="1251"/>
    </row>
    <row r="15" spans="1:8">
      <c r="A15" s="1253"/>
      <c r="B15" s="1252" t="s">
        <v>798</v>
      </c>
    </row>
    <row r="16" spans="1:8" ht="30" customHeight="1">
      <c r="A16" s="599"/>
      <c r="B16" s="412"/>
    </row>
    <row r="17" spans="1:4" ht="30" customHeight="1">
      <c r="A17" s="599"/>
      <c r="B17" s="1251"/>
    </row>
    <row r="18" spans="1:4">
      <c r="A18" s="1253"/>
      <c r="B18" s="1252" t="s">
        <v>799</v>
      </c>
      <c r="D18" s="1043"/>
    </row>
    <row r="19" spans="1:4" ht="30" customHeight="1">
      <c r="A19" s="599"/>
      <c r="B19" s="412"/>
    </row>
    <row r="20" spans="1:4" ht="30" customHeight="1">
      <c r="A20" s="599"/>
      <c r="B20" s="1251"/>
    </row>
    <row r="21" spans="1:4">
      <c r="A21" s="1253"/>
      <c r="B21" s="1252" t="s">
        <v>800</v>
      </c>
    </row>
    <row r="22" spans="1:4" ht="30" customHeight="1">
      <c r="A22" s="599"/>
      <c r="B22" s="412"/>
    </row>
    <row r="23" spans="1:4" ht="30" customHeight="1">
      <c r="A23" s="599"/>
      <c r="B23" s="1251"/>
    </row>
    <row r="24" spans="1:4">
      <c r="A24" s="1253"/>
      <c r="B24" s="1252" t="s">
        <v>801</v>
      </c>
    </row>
    <row r="25" spans="1:4" ht="30" customHeight="1">
      <c r="A25" s="598"/>
      <c r="B25" s="412"/>
    </row>
    <row r="26" spans="1:4" ht="30" customHeight="1">
      <c r="A26" s="598"/>
      <c r="B26" s="1251"/>
    </row>
    <row r="27" spans="1:4">
      <c r="A27" s="1253"/>
      <c r="B27" s="1252" t="s">
        <v>802</v>
      </c>
    </row>
    <row r="28" spans="1:4" ht="30" customHeight="1">
      <c r="A28" s="598"/>
      <c r="B28" s="412"/>
    </row>
    <row r="29" spans="1:4" ht="30" customHeight="1">
      <c r="A29" s="598"/>
      <c r="B29" s="1251"/>
    </row>
    <row r="30" spans="1:4">
      <c r="A30" s="598"/>
      <c r="B30" s="1252" t="s">
        <v>803</v>
      </c>
    </row>
    <row r="31" spans="1:4" ht="30" customHeight="1">
      <c r="A31" s="598"/>
      <c r="B31" s="413"/>
    </row>
    <row r="32" spans="1:4" ht="30" customHeight="1">
      <c r="A32" s="598"/>
      <c r="B32" s="1251"/>
    </row>
    <row r="33" spans="1:2">
      <c r="A33" s="598"/>
      <c r="B33" s="1252" t="s">
        <v>804</v>
      </c>
    </row>
    <row r="34" spans="1:2" ht="30" customHeight="1">
      <c r="A34" s="598"/>
      <c r="B34" s="1252"/>
    </row>
    <row r="35" spans="1:2" ht="36.75" customHeight="1">
      <c r="A35" s="598"/>
      <c r="B35" s="1252"/>
    </row>
    <row r="36" spans="1:2">
      <c r="A36" s="598"/>
      <c r="B36" s="1252"/>
    </row>
    <row r="37" spans="1:2">
      <c r="A37" s="598"/>
      <c r="B37" s="1251"/>
    </row>
    <row r="38" spans="1:2">
      <c r="A38" s="598"/>
      <c r="B38" s="1251"/>
    </row>
    <row r="39" spans="1:2">
      <c r="A39" s="598"/>
      <c r="B39" s="1251"/>
    </row>
    <row r="40" spans="1:2">
      <c r="A40" s="598"/>
      <c r="B40" s="1251"/>
    </row>
    <row r="41" spans="1:2">
      <c r="A41" s="598"/>
      <c r="B41" s="1251"/>
    </row>
    <row r="42" spans="1:2">
      <c r="A42" s="598"/>
      <c r="B42" s="1251"/>
    </row>
    <row r="43" spans="1:2">
      <c r="A43" s="598"/>
      <c r="B43" s="1251"/>
    </row>
    <row r="44" spans="1:2">
      <c r="A44" s="598"/>
      <c r="B44" s="1251"/>
    </row>
    <row r="45" spans="1:2">
      <c r="A45" s="598"/>
      <c r="B45" s="1251"/>
    </row>
    <row r="46" spans="1:2">
      <c r="A46" s="598"/>
      <c r="B46" s="1251"/>
    </row>
    <row r="47" spans="1:2">
      <c r="A47" s="598"/>
      <c r="B47" s="1251"/>
    </row>
    <row r="48" spans="1:2">
      <c r="A48" s="598"/>
      <c r="B48" s="1251"/>
    </row>
    <row r="49" spans="1:4">
      <c r="A49" s="598"/>
      <c r="B49" s="1251"/>
    </row>
    <row r="50" spans="1:4">
      <c r="A50" s="598"/>
      <c r="B50" s="1251"/>
    </row>
    <row r="52" spans="1:4">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topLeftCell="A79" zoomScale="90" zoomScaleNormal="90" workbookViewId="0">
      <selection activeCell="H102" sqref="H102"/>
    </sheetView>
  </sheetViews>
  <sheetFormatPr baseColWidth="10" defaultColWidth="9.1640625" defaultRowHeight="15"/>
  <cols>
    <col min="1" max="1" width="4.1640625" style="1514" customWidth="1"/>
    <col min="2" max="2" width="4.33203125" style="1514" customWidth="1"/>
    <col min="3" max="3" width="5.33203125" style="1514" customWidth="1"/>
    <col min="4" max="4" width="15.33203125" style="1514" customWidth="1"/>
    <col min="5" max="5" width="39.1640625" style="1514" customWidth="1"/>
    <col min="6" max="6" width="27" style="1514" customWidth="1"/>
    <col min="7" max="7" width="24" style="1514" customWidth="1"/>
    <col min="8" max="8" width="21" style="1514" customWidth="1"/>
    <col min="9" max="9" width="11.5" style="1514" customWidth="1"/>
    <col min="10" max="10" width="10.83203125" style="1514" customWidth="1"/>
    <col min="11" max="11" width="18.1640625" style="1514" customWidth="1"/>
    <col min="12" max="12" width="24.83203125" style="1514" customWidth="1"/>
    <col min="13" max="13" width="18.1640625" style="1514" customWidth="1"/>
    <col min="14" max="14" width="14.5" style="1514" customWidth="1"/>
    <col min="15" max="15" width="17.83203125" style="1514" customWidth="1"/>
    <col min="16" max="16" width="9.1640625" style="1514"/>
    <col min="17" max="22" width="0" style="1514" hidden="1" customWidth="1"/>
    <col min="23" max="16384" width="9.1640625" style="1514"/>
  </cols>
  <sheetData>
    <row r="1" spans="1:25" ht="25" thickBot="1">
      <c r="A1" s="1866" t="s">
        <v>805</v>
      </c>
      <c r="B1" s="1867"/>
      <c r="C1" s="1867"/>
      <c r="D1" s="1867"/>
      <c r="E1" s="1867"/>
      <c r="F1" s="1867"/>
      <c r="G1" s="1867"/>
      <c r="H1" s="1867"/>
      <c r="I1" s="1867"/>
      <c r="J1" s="1867"/>
      <c r="K1" s="1867"/>
      <c r="L1" s="1867"/>
      <c r="M1" s="1868"/>
      <c r="N1" s="1511" t="s">
        <v>806</v>
      </c>
      <c r="O1" s="1512" t="str">
        <f>IF(Cover!J13=0,"",Cover!J14)</f>
        <v>19022033002</v>
      </c>
      <c r="P1" s="1513"/>
      <c r="Q1" s="1513" t="s">
        <v>807</v>
      </c>
      <c r="R1" s="1513" t="s">
        <v>808</v>
      </c>
      <c r="S1" s="1513" t="s">
        <v>809</v>
      </c>
      <c r="T1" s="1513" t="s">
        <v>810</v>
      </c>
      <c r="U1" s="1513" t="s">
        <v>811</v>
      </c>
      <c r="V1" s="1513" t="s">
        <v>812</v>
      </c>
      <c r="W1" s="1513"/>
      <c r="X1" s="1513"/>
      <c r="Y1" s="1513"/>
    </row>
    <row r="2" spans="1:25" ht="25" thickBot="1">
      <c r="A2" s="1869" t="str">
        <f>IF(Cover!J13=0,"",IF(Cover!H8="Yes","N/A - EBF Spending Plan Not Required for Amended Budgets",IFERROR(VLOOKUP(O1,'FY 26 Data for FY 27'!A3:B936,2,FALSE),"N/A - EBF Spending Plan Not Required for Joint Agreements")))</f>
        <v>WEST CHICAGO SCHOOL DIST 33</v>
      </c>
      <c r="B2" s="1870"/>
      <c r="C2" s="1870"/>
      <c r="D2" s="1870"/>
      <c r="E2" s="1870"/>
      <c r="F2" s="1870"/>
      <c r="G2" s="1870"/>
      <c r="H2" s="1870"/>
      <c r="I2" s="1870"/>
      <c r="J2" s="1870"/>
      <c r="K2" s="1870"/>
      <c r="L2" s="1870"/>
      <c r="M2" s="1871"/>
      <c r="N2" s="1515"/>
      <c r="O2" s="1513"/>
      <c r="P2" s="1513"/>
      <c r="Q2" s="1255" t="s">
        <v>813</v>
      </c>
      <c r="R2" s="1255" t="s">
        <v>814</v>
      </c>
      <c r="S2" s="1255" t="s">
        <v>815</v>
      </c>
      <c r="T2" s="1516" t="s">
        <v>816</v>
      </c>
      <c r="U2" s="1255" t="s">
        <v>817</v>
      </c>
      <c r="V2" s="1513" t="s">
        <v>816</v>
      </c>
      <c r="W2" s="1513"/>
      <c r="X2" s="1513"/>
      <c r="Y2" s="1513"/>
    </row>
    <row r="3" spans="1:25" ht="25.5" customHeight="1" thickBot="1">
      <c r="A3" s="1872" t="s">
        <v>818</v>
      </c>
      <c r="B3" s="1873"/>
      <c r="C3" s="1873"/>
      <c r="D3" s="1873"/>
      <c r="E3" s="1873"/>
      <c r="F3" s="1873"/>
      <c r="G3" s="1873"/>
      <c r="H3" s="1873"/>
      <c r="I3" s="1873"/>
      <c r="J3" s="1873"/>
      <c r="K3" s="1873"/>
      <c r="L3" s="1873"/>
      <c r="M3" s="1874"/>
      <c r="N3" s="1517" t="s">
        <v>819</v>
      </c>
      <c r="O3" s="1518" t="s">
        <v>820</v>
      </c>
      <c r="P3" s="1513"/>
      <c r="Q3" s="1255" t="s">
        <v>821</v>
      </c>
      <c r="R3" s="1255" t="s">
        <v>822</v>
      </c>
      <c r="S3" s="1255" t="s">
        <v>823</v>
      </c>
      <c r="T3" s="1516"/>
      <c r="U3" s="1255" t="s">
        <v>824</v>
      </c>
      <c r="V3" s="1513" t="s">
        <v>825</v>
      </c>
      <c r="W3" s="1513"/>
      <c r="X3" s="1513"/>
      <c r="Y3" s="1513"/>
    </row>
    <row r="4" spans="1:25" ht="33" customHeight="1" thickBot="1">
      <c r="A4" s="1875" t="s">
        <v>826</v>
      </c>
      <c r="B4" s="1876"/>
      <c r="C4" s="1876"/>
      <c r="D4" s="1876"/>
      <c r="E4" s="1876"/>
      <c r="F4" s="1876"/>
      <c r="G4" s="1876"/>
      <c r="H4" s="1876"/>
      <c r="I4" s="1876"/>
      <c r="J4" s="1876"/>
      <c r="K4" s="1876"/>
      <c r="L4" s="1876"/>
      <c r="M4" s="1877"/>
      <c r="N4" s="1515"/>
      <c r="O4" s="1519" t="s">
        <v>827</v>
      </c>
      <c r="P4" s="1513"/>
      <c r="Q4" s="1255" t="s">
        <v>828</v>
      </c>
      <c r="R4" s="1255"/>
      <c r="S4" s="1255" t="s">
        <v>829</v>
      </c>
      <c r="T4" s="1516"/>
      <c r="U4" s="1255" t="s">
        <v>830</v>
      </c>
      <c r="V4" s="1513"/>
      <c r="W4" s="1513"/>
      <c r="X4" s="1513"/>
      <c r="Y4" s="1513"/>
    </row>
    <row r="5" spans="1:25" ht="30.75" customHeight="1" thickBot="1">
      <c r="A5" s="1878" t="s">
        <v>831</v>
      </c>
      <c r="B5" s="1879"/>
      <c r="C5" s="1879"/>
      <c r="D5" s="1879"/>
      <c r="E5" s="1879"/>
      <c r="F5" s="1879"/>
      <c r="G5" s="1879"/>
      <c r="H5" s="1879"/>
      <c r="I5" s="1879"/>
      <c r="J5" s="1879"/>
      <c r="K5" s="1879"/>
      <c r="L5" s="1879"/>
      <c r="M5" s="1880"/>
      <c r="N5" s="1520"/>
      <c r="O5" s="1521" t="s">
        <v>832</v>
      </c>
      <c r="P5" s="1513"/>
      <c r="Q5" s="1255" t="s">
        <v>833</v>
      </c>
      <c r="R5" s="1255"/>
      <c r="S5" s="1255" t="s">
        <v>834</v>
      </c>
      <c r="T5" s="1513"/>
      <c r="U5" s="1255" t="s">
        <v>835</v>
      </c>
      <c r="V5" s="1513"/>
      <c r="W5" s="1513"/>
      <c r="X5" s="1513"/>
      <c r="Y5" s="1513"/>
    </row>
    <row r="6" spans="1:25" ht="55.5" customHeight="1">
      <c r="A6" s="1522" t="s">
        <v>836</v>
      </c>
      <c r="B6" s="1881" t="s">
        <v>837</v>
      </c>
      <c r="C6" s="1881"/>
      <c r="D6" s="1881"/>
      <c r="E6" s="1881"/>
      <c r="F6" s="1881"/>
      <c r="G6" s="1881"/>
      <c r="H6" s="1881"/>
      <c r="I6" s="1881"/>
      <c r="J6" s="1881"/>
      <c r="K6" s="1881"/>
      <c r="L6" s="1882"/>
      <c r="M6" s="1883"/>
      <c r="N6" s="1523"/>
      <c r="O6" s="1513"/>
      <c r="P6" s="1513"/>
      <c r="Q6" s="1255" t="s">
        <v>838</v>
      </c>
      <c r="R6" s="1255"/>
      <c r="S6" s="1255" t="s">
        <v>839</v>
      </c>
      <c r="T6" s="1516"/>
      <c r="U6" s="1255" t="s">
        <v>840</v>
      </c>
      <c r="V6" s="1513"/>
      <c r="W6" s="1513"/>
      <c r="X6" s="1513"/>
      <c r="Y6" s="1513"/>
    </row>
    <row r="7" spans="1:25" ht="45.75" customHeight="1">
      <c r="A7" s="1898"/>
      <c r="B7" s="1901" t="s">
        <v>6944</v>
      </c>
      <c r="C7" s="1902"/>
      <c r="D7" s="1902"/>
      <c r="E7" s="1902"/>
      <c r="F7" s="1902"/>
      <c r="G7" s="1902"/>
      <c r="H7" s="1902"/>
      <c r="I7" s="1902"/>
      <c r="J7" s="1902"/>
      <c r="K7" s="1902"/>
      <c r="L7" s="1903"/>
      <c r="M7" s="1904"/>
      <c r="N7" s="1523">
        <f>IF(LEN(B7)&gt;10,1,0)</f>
        <v>1</v>
      </c>
      <c r="O7" s="1513"/>
      <c r="P7" s="1513"/>
      <c r="Q7" s="1255" t="s">
        <v>841</v>
      </c>
      <c r="R7" s="1255"/>
      <c r="S7" s="1255" t="s">
        <v>842</v>
      </c>
      <c r="T7" s="1516"/>
      <c r="U7" s="1255" t="s">
        <v>843</v>
      </c>
      <c r="V7" s="1513"/>
      <c r="W7" s="1513"/>
      <c r="X7" s="1513"/>
      <c r="Y7" s="1513"/>
    </row>
    <row r="8" spans="1:25" ht="45" customHeight="1">
      <c r="A8" s="1899"/>
      <c r="B8" s="1902"/>
      <c r="C8" s="1902"/>
      <c r="D8" s="1902"/>
      <c r="E8" s="1902"/>
      <c r="F8" s="1902"/>
      <c r="G8" s="1902"/>
      <c r="H8" s="1902"/>
      <c r="I8" s="1902"/>
      <c r="J8" s="1902"/>
      <c r="K8" s="1902"/>
      <c r="L8" s="1903"/>
      <c r="M8" s="1904"/>
      <c r="N8" s="1523"/>
      <c r="O8" s="1513"/>
      <c r="P8" s="1513"/>
      <c r="Q8" s="1255" t="s">
        <v>844</v>
      </c>
      <c r="R8" s="1255"/>
      <c r="S8" s="1255" t="s">
        <v>845</v>
      </c>
      <c r="T8" s="1516"/>
      <c r="U8" s="1255" t="s">
        <v>846</v>
      </c>
      <c r="V8" s="1513"/>
      <c r="W8" s="1513"/>
      <c r="X8" s="1513"/>
      <c r="Y8" s="1513"/>
    </row>
    <row r="9" spans="1:25" ht="43.5" customHeight="1">
      <c r="A9" s="1900"/>
      <c r="B9" s="1902"/>
      <c r="C9" s="1902"/>
      <c r="D9" s="1902"/>
      <c r="E9" s="1902"/>
      <c r="F9" s="1902"/>
      <c r="G9" s="1902"/>
      <c r="H9" s="1902"/>
      <c r="I9" s="1902"/>
      <c r="J9" s="1902"/>
      <c r="K9" s="1902"/>
      <c r="L9" s="1903"/>
      <c r="M9" s="1904"/>
      <c r="N9" s="1523"/>
      <c r="O9" s="1513"/>
      <c r="P9" s="1513"/>
      <c r="Q9" s="1255" t="s">
        <v>847</v>
      </c>
      <c r="R9" s="1255"/>
      <c r="S9" s="1255" t="s">
        <v>848</v>
      </c>
      <c r="T9" s="1516"/>
      <c r="U9" s="1255" t="s">
        <v>849</v>
      </c>
      <c r="V9" s="1513"/>
      <c r="W9" s="1513"/>
      <c r="X9" s="1513"/>
      <c r="Y9" s="1513"/>
    </row>
    <row r="10" spans="1:25" ht="34.5" customHeight="1">
      <c r="A10" s="1524"/>
      <c r="B10" s="1525"/>
      <c r="C10" s="1525"/>
      <c r="D10" s="1525"/>
      <c r="E10" s="1525"/>
      <c r="F10" s="1525"/>
      <c r="G10" s="1905" t="s">
        <v>850</v>
      </c>
      <c r="H10" s="1906"/>
      <c r="I10" s="1905" t="s">
        <v>851</v>
      </c>
      <c r="J10" s="1907"/>
      <c r="K10" s="1906"/>
      <c r="L10" s="1905" t="s">
        <v>852</v>
      </c>
      <c r="M10" s="1908"/>
      <c r="N10" s="1523"/>
      <c r="O10" s="1513"/>
      <c r="P10" s="1513"/>
      <c r="Q10" s="1255" t="s">
        <v>853</v>
      </c>
      <c r="R10" s="1255"/>
      <c r="S10" s="1255" t="s">
        <v>854</v>
      </c>
      <c r="T10" s="1516"/>
      <c r="U10" s="1255" t="s">
        <v>855</v>
      </c>
      <c r="V10" s="1513"/>
      <c r="W10" s="1513"/>
      <c r="X10" s="1513"/>
      <c r="Y10" s="1513"/>
    </row>
    <row r="11" spans="1:25" ht="86.25" customHeight="1">
      <c r="A11" s="1522" t="s">
        <v>856</v>
      </c>
      <c r="B11" s="1909" t="s">
        <v>857</v>
      </c>
      <c r="C11" s="1910"/>
      <c r="D11" s="1910"/>
      <c r="E11" s="1910"/>
      <c r="F11" s="1911"/>
      <c r="G11" s="1912" t="s">
        <v>847</v>
      </c>
      <c r="H11" s="1913"/>
      <c r="I11" s="1912" t="s">
        <v>828</v>
      </c>
      <c r="J11" s="1914"/>
      <c r="K11" s="1913"/>
      <c r="L11" s="1912" t="s">
        <v>853</v>
      </c>
      <c r="M11" s="1915"/>
      <c r="N11" s="1523">
        <f>IF(OR(G11="",I11="",L11=""),0,IF(OR(G11=I11,G11=L11,I11=L11),0,1))</f>
        <v>1</v>
      </c>
      <c r="O11" s="1513"/>
      <c r="P11" s="1513"/>
      <c r="Q11" s="1255" t="s">
        <v>858</v>
      </c>
      <c r="R11" s="1255"/>
      <c r="S11" s="1255" t="s">
        <v>859</v>
      </c>
      <c r="T11" s="1516"/>
      <c r="U11" s="1255" t="s">
        <v>860</v>
      </c>
      <c r="V11" s="1513"/>
      <c r="W11" s="1513"/>
      <c r="X11" s="1513"/>
      <c r="Y11" s="1513"/>
    </row>
    <row r="12" spans="1:25" ht="33" customHeight="1">
      <c r="A12" s="1527"/>
      <c r="B12" s="1884" t="s">
        <v>861</v>
      </c>
      <c r="C12" s="1884"/>
      <c r="D12" s="1884"/>
      <c r="E12" s="1884"/>
      <c r="F12" s="1885"/>
      <c r="G12" s="1886"/>
      <c r="H12" s="1886"/>
      <c r="I12" s="1886"/>
      <c r="J12" s="1886"/>
      <c r="K12" s="1886"/>
      <c r="L12" s="1886"/>
      <c r="M12" s="1887"/>
      <c r="N12" s="1523"/>
      <c r="O12" s="1513"/>
      <c r="P12" s="1513"/>
      <c r="Q12" s="1255" t="s">
        <v>862</v>
      </c>
      <c r="R12" s="1255"/>
      <c r="S12" s="1255" t="s">
        <v>863</v>
      </c>
      <c r="T12" s="1516"/>
      <c r="U12" s="1255" t="s">
        <v>864</v>
      </c>
      <c r="V12" s="1513"/>
      <c r="W12" s="1513"/>
      <c r="X12" s="1513"/>
      <c r="Y12" s="1513"/>
    </row>
    <row r="13" spans="1:25" ht="71.25" customHeight="1">
      <c r="A13" s="1528" t="str">
        <f>IF(OR(G11="Other", I11="Other",M11="Other"),"Required","")</f>
        <v/>
      </c>
      <c r="B13" s="1890" t="str">
        <f>IF(COUNTIF(G11:M11,"Other"),"Required","")</f>
        <v/>
      </c>
      <c r="C13" s="1890"/>
      <c r="D13" s="1890"/>
      <c r="E13" s="1890"/>
      <c r="F13" s="1891"/>
      <c r="G13" s="1888"/>
      <c r="H13" s="1888"/>
      <c r="I13" s="1888"/>
      <c r="J13" s="1888"/>
      <c r="K13" s="1888"/>
      <c r="L13" s="1888"/>
      <c r="M13" s="1889"/>
      <c r="N13" s="1523">
        <f>IF(B13="",1,IF(LEN(G12)&gt;10,1,0))</f>
        <v>1</v>
      </c>
      <c r="O13" s="1513"/>
      <c r="P13" s="1513"/>
      <c r="Q13" s="1255" t="s">
        <v>865</v>
      </c>
      <c r="R13" s="1255"/>
      <c r="S13" s="1255" t="s">
        <v>866</v>
      </c>
      <c r="T13" s="1516"/>
      <c r="U13" s="1255" t="s">
        <v>867</v>
      </c>
      <c r="V13" s="1513"/>
      <c r="W13" s="1513"/>
      <c r="X13" s="1513"/>
      <c r="Y13" s="1513"/>
    </row>
    <row r="14" spans="1:25" ht="9" customHeight="1">
      <c r="A14" s="1892"/>
      <c r="B14" s="1893"/>
      <c r="C14" s="1893"/>
      <c r="D14" s="1893"/>
      <c r="E14" s="1893"/>
      <c r="F14" s="1893"/>
      <c r="G14" s="1893"/>
      <c r="H14" s="1893"/>
      <c r="I14" s="1893"/>
      <c r="J14" s="1893"/>
      <c r="K14" s="1893"/>
      <c r="L14" s="1893"/>
      <c r="M14" s="1894"/>
      <c r="N14" s="1523"/>
      <c r="O14" s="1513"/>
      <c r="P14" s="1513"/>
      <c r="Q14" s="1255" t="s">
        <v>868</v>
      </c>
      <c r="R14" s="1255"/>
      <c r="S14" s="1255" t="s">
        <v>869</v>
      </c>
      <c r="T14" s="1516"/>
      <c r="U14" s="1255" t="s">
        <v>870</v>
      </c>
      <c r="V14" s="1513"/>
      <c r="W14" s="1513"/>
      <c r="X14" s="1513"/>
      <c r="Y14" s="1513"/>
    </row>
    <row r="15" spans="1:25" ht="21" customHeight="1">
      <c r="A15" s="1872" t="s">
        <v>871</v>
      </c>
      <c r="B15" s="1873"/>
      <c r="C15" s="1873"/>
      <c r="D15" s="1873"/>
      <c r="E15" s="1873"/>
      <c r="F15" s="1873"/>
      <c r="G15" s="1873"/>
      <c r="H15" s="1873"/>
      <c r="I15" s="1873"/>
      <c r="J15" s="1873"/>
      <c r="K15" s="1873"/>
      <c r="L15" s="1873"/>
      <c r="M15" s="1874"/>
      <c r="N15" s="1523"/>
      <c r="O15" s="1516"/>
      <c r="P15" s="1516"/>
      <c r="Q15" s="1516"/>
      <c r="R15" s="1516"/>
      <c r="S15" s="1255" t="s">
        <v>872</v>
      </c>
      <c r="T15" s="1513"/>
      <c r="U15" s="1255" t="s">
        <v>873</v>
      </c>
      <c r="V15" s="1513"/>
      <c r="W15" s="1513"/>
      <c r="X15" s="1513"/>
      <c r="Y15" s="1513"/>
    </row>
    <row r="16" spans="1:25" ht="36.75" customHeight="1">
      <c r="A16" s="1895" t="s">
        <v>874</v>
      </c>
      <c r="B16" s="1896"/>
      <c r="C16" s="1896"/>
      <c r="D16" s="1896"/>
      <c r="E16" s="1896"/>
      <c r="F16" s="1896"/>
      <c r="G16" s="1896"/>
      <c r="H16" s="1896"/>
      <c r="I16" s="1896"/>
      <c r="J16" s="1896"/>
      <c r="K16" s="1896"/>
      <c r="L16" s="1896"/>
      <c r="M16" s="1897"/>
      <c r="N16" s="1523"/>
      <c r="O16" s="1516"/>
      <c r="P16" s="1516"/>
      <c r="Q16" s="1516"/>
      <c r="R16" s="1516"/>
      <c r="S16" s="1255" t="s">
        <v>875</v>
      </c>
      <c r="T16" s="1513"/>
      <c r="U16" s="1255" t="s">
        <v>876</v>
      </c>
      <c r="V16" s="1513"/>
      <c r="W16" s="1513"/>
      <c r="X16" s="1513"/>
      <c r="Y16" s="1513"/>
    </row>
    <row r="17" spans="1:25" ht="25.5" customHeight="1">
      <c r="A17" s="1916" t="s">
        <v>877</v>
      </c>
      <c r="B17" s="1917"/>
      <c r="C17" s="1917"/>
      <c r="D17" s="1917"/>
      <c r="E17" s="1917"/>
      <c r="F17" s="1917"/>
      <c r="G17" s="1917"/>
      <c r="H17" s="1917"/>
      <c r="I17" s="1917"/>
      <c r="J17" s="1917"/>
      <c r="K17" s="1917"/>
      <c r="L17" s="1917"/>
      <c r="M17" s="1918"/>
      <c r="N17" s="1523"/>
      <c r="O17" s="1516"/>
      <c r="P17" s="1516"/>
      <c r="Q17" s="1516"/>
      <c r="R17" s="1516"/>
      <c r="S17" s="1516"/>
      <c r="T17" s="1513"/>
      <c r="U17" s="1255" t="s">
        <v>878</v>
      </c>
      <c r="V17" s="1513"/>
      <c r="W17" s="1513"/>
      <c r="X17" s="1513"/>
      <c r="Y17" s="1513"/>
    </row>
    <row r="18" spans="1:25">
      <c r="A18" s="1919" t="s">
        <v>879</v>
      </c>
      <c r="B18" s="1920"/>
      <c r="C18" s="1920"/>
      <c r="D18" s="1920"/>
      <c r="E18" s="1923" t="s">
        <v>880</v>
      </c>
      <c r="F18" s="1531" t="s">
        <v>881</v>
      </c>
      <c r="G18" s="1532">
        <f>IF(Cover!J13=0,"",VLOOKUP($O$1,'FY 26 Data for FY 27'!$A$4:$BC$932,3,FALSE))</f>
        <v>3060.37</v>
      </c>
      <c r="H18" s="1925" t="s">
        <v>882</v>
      </c>
      <c r="I18" s="1926"/>
      <c r="J18" s="1927">
        <f>IF(Cover!J13=0,"",VLOOKUP($O$1,'FY 26 Data for FY 27'!$A$2:$BC$935,4,FALSE))</f>
        <v>58805015.670000002</v>
      </c>
      <c r="K18" s="1928"/>
      <c r="L18" s="1533"/>
      <c r="M18" s="1534"/>
      <c r="N18" s="1523"/>
      <c r="O18" s="1516"/>
      <c r="P18" s="1516"/>
      <c r="Q18" s="1516"/>
      <c r="R18" s="1516"/>
      <c r="S18" s="1516"/>
      <c r="T18" s="1513"/>
      <c r="U18" s="1255" t="s">
        <v>883</v>
      </c>
      <c r="V18" s="1513"/>
      <c r="W18" s="1513"/>
      <c r="X18" s="1513"/>
      <c r="Y18" s="1513"/>
    </row>
    <row r="19" spans="1:25">
      <c r="A19" s="1921"/>
      <c r="B19" s="1922"/>
      <c r="C19" s="1922"/>
      <c r="D19" s="1922"/>
      <c r="E19" s="1924"/>
      <c r="F19" s="1929"/>
      <c r="G19" s="1929"/>
      <c r="H19" s="1929"/>
      <c r="I19" s="1929"/>
      <c r="J19" s="1929"/>
      <c r="K19" s="1930"/>
      <c r="L19" s="1536"/>
      <c r="M19" s="1536"/>
      <c r="N19" s="1523"/>
      <c r="O19" s="1516"/>
      <c r="P19" s="1516"/>
      <c r="Q19" s="1516"/>
      <c r="R19" s="1516"/>
      <c r="S19" s="1516"/>
      <c r="T19" s="1513"/>
      <c r="U19" s="1255" t="s">
        <v>884</v>
      </c>
      <c r="V19" s="1513"/>
      <c r="W19" s="1513"/>
      <c r="X19" s="1513"/>
      <c r="Y19" s="1513"/>
    </row>
    <row r="20" spans="1:25">
      <c r="A20" s="1921"/>
      <c r="B20" s="1922"/>
      <c r="C20" s="1922"/>
      <c r="D20" s="1922"/>
      <c r="E20" s="1924"/>
      <c r="F20" s="1531" t="s">
        <v>885</v>
      </c>
      <c r="G20" s="1537">
        <f>IF(Cover!J13=0,"",VLOOKUP($O$1,'FY 26 Data for FY 27'!$A$2:$BC$935,5,FALSE))</f>
        <v>53873878.789999999</v>
      </c>
      <c r="H20" s="1931" t="s">
        <v>886</v>
      </c>
      <c r="I20" s="1932"/>
      <c r="J20" s="1933">
        <f>IF(Cover!J13=0,"",VLOOKUP($O$1,'FY 26 Data for FY 27'!$A$2:$BC$935,6,FALSE))</f>
        <v>0.91614428082678545</v>
      </c>
      <c r="K20" s="1934"/>
      <c r="L20" s="1538"/>
      <c r="M20" s="1539"/>
      <c r="N20" s="1523"/>
      <c r="O20" s="1516"/>
      <c r="P20" s="1516"/>
      <c r="Q20" s="1516"/>
      <c r="R20" s="1516"/>
      <c r="S20" s="1516"/>
      <c r="T20" s="1513"/>
      <c r="U20" s="1255" t="s">
        <v>887</v>
      </c>
      <c r="V20" s="1513"/>
      <c r="W20" s="1513"/>
      <c r="X20" s="1513"/>
      <c r="Y20" s="1513"/>
    </row>
    <row r="21" spans="1:25">
      <c r="A21" s="1921"/>
      <c r="B21" s="1922"/>
      <c r="C21" s="1922"/>
      <c r="D21" s="1922"/>
      <c r="E21" s="1924"/>
      <c r="F21" s="1540"/>
      <c r="G21" s="1540"/>
      <c r="H21" s="1540"/>
      <c r="I21" s="1540"/>
      <c r="J21" s="1540"/>
      <c r="K21" s="1541"/>
      <c r="L21" s="1541"/>
      <c r="M21" s="1541"/>
      <c r="N21" s="1523"/>
      <c r="O21" s="1516"/>
      <c r="P21" s="1516"/>
      <c r="Q21" s="1516"/>
      <c r="R21" s="1516"/>
      <c r="S21" s="1516"/>
      <c r="T21" s="1513"/>
      <c r="U21" s="1255" t="s">
        <v>888</v>
      </c>
      <c r="V21" s="1513"/>
      <c r="W21" s="1513"/>
      <c r="X21" s="1513"/>
      <c r="Y21" s="1513"/>
    </row>
    <row r="22" spans="1:25">
      <c r="A22" s="1921"/>
      <c r="B22" s="1922"/>
      <c r="C22" s="1922"/>
      <c r="D22" s="1922"/>
      <c r="E22" s="1923" t="s">
        <v>889</v>
      </c>
      <c r="F22" s="1531" t="s">
        <v>890</v>
      </c>
      <c r="G22" s="1542">
        <f>IF(Cover!J13=0,"",VLOOKUP($O$1,'FY 26 Data for FY 27'!$A$2:$BC$935,7,FALSE))</f>
        <v>3</v>
      </c>
      <c r="H22" s="1931" t="s">
        <v>891</v>
      </c>
      <c r="I22" s="1932"/>
      <c r="J22" s="1927">
        <f>IF(Cover!J13=0,"",VLOOKUP($O$1,'FY 26 Data for FY 27'!$A$2:$BC$935,10,FALSE))</f>
        <v>26601804.41</v>
      </c>
      <c r="K22" s="1928"/>
      <c r="L22" s="1533"/>
      <c r="M22" s="1541"/>
      <c r="N22" s="1523"/>
      <c r="O22" s="1516"/>
      <c r="P22" s="1516"/>
      <c r="Q22" s="1516"/>
      <c r="R22" s="1516"/>
      <c r="S22" s="1516"/>
      <c r="T22" s="1513"/>
      <c r="U22" s="1255" t="s">
        <v>892</v>
      </c>
      <c r="V22" s="1513"/>
      <c r="W22" s="1513"/>
      <c r="X22" s="1513"/>
      <c r="Y22" s="1513"/>
    </row>
    <row r="23" spans="1:25">
      <c r="A23" s="1921"/>
      <c r="B23" s="1922"/>
      <c r="C23" s="1922"/>
      <c r="D23" s="1922"/>
      <c r="E23" s="1924"/>
      <c r="F23" s="1540"/>
      <c r="G23" s="1540"/>
      <c r="H23" s="1540"/>
      <c r="I23" s="1540"/>
      <c r="J23" s="1540"/>
      <c r="K23" s="1541"/>
      <c r="L23" s="1541"/>
      <c r="M23" s="1541"/>
      <c r="N23" s="1523"/>
      <c r="O23" s="1516"/>
      <c r="P23" s="1516"/>
      <c r="Q23" s="1516"/>
      <c r="R23" s="1516"/>
      <c r="S23" s="1516"/>
      <c r="T23" s="1513"/>
      <c r="U23" s="1255" t="s">
        <v>194</v>
      </c>
      <c r="V23" s="1513"/>
      <c r="W23" s="1513"/>
      <c r="X23" s="1513"/>
      <c r="Y23" s="1513"/>
    </row>
    <row r="24" spans="1:25">
      <c r="A24" s="1921"/>
      <c r="B24" s="1922"/>
      <c r="C24" s="1922"/>
      <c r="D24" s="1922"/>
      <c r="E24" s="1924"/>
      <c r="F24" s="1531" t="s">
        <v>893</v>
      </c>
      <c r="G24" s="1537">
        <f>IF(Cover!J13=0,"",VLOOKUP($O$1,'FY 26 Data for FY 27'!$A$2:$BC$935,9,FALSE))</f>
        <v>26524815.539999999</v>
      </c>
      <c r="H24" s="1961" t="s">
        <v>894</v>
      </c>
      <c r="I24" s="1962"/>
      <c r="J24" s="1927">
        <f>IF(Cover!J13=0,"",VLOOKUP($O$1,'FY 26 Data for FY 27'!$A$2:$BC$935,8,FALSE))</f>
        <v>76988.87</v>
      </c>
      <c r="K24" s="1928"/>
      <c r="L24" s="1533"/>
      <c r="M24" s="1534"/>
      <c r="N24" s="1523"/>
      <c r="O24" s="1516"/>
      <c r="P24" s="1516"/>
      <c r="Q24" s="1516"/>
      <c r="R24" s="1516"/>
      <c r="S24" s="1516"/>
      <c r="T24" s="1513"/>
      <c r="U24" s="1255" t="s">
        <v>895</v>
      </c>
      <c r="V24" s="1513"/>
      <c r="W24" s="1513"/>
      <c r="X24" s="1513"/>
      <c r="Y24" s="1513"/>
    </row>
    <row r="25" spans="1:25">
      <c r="A25" s="1921"/>
      <c r="B25" s="1922"/>
      <c r="C25" s="1922"/>
      <c r="D25" s="1922"/>
      <c r="E25" s="1924"/>
      <c r="F25" s="1540"/>
      <c r="G25" s="1540"/>
      <c r="H25" s="1963"/>
      <c r="I25" s="1964"/>
      <c r="J25" s="1965"/>
      <c r="K25" s="1966"/>
      <c r="L25" s="1543"/>
      <c r="M25" s="1544"/>
      <c r="N25" s="1523"/>
      <c r="O25" s="1516"/>
      <c r="P25" s="1516"/>
      <c r="Q25" s="1516"/>
      <c r="R25" s="1516"/>
      <c r="S25" s="1516"/>
      <c r="T25" s="1513"/>
      <c r="U25" s="1255" t="s">
        <v>896</v>
      </c>
      <c r="V25" s="1513"/>
      <c r="W25" s="1513"/>
      <c r="X25" s="1513"/>
      <c r="Y25" s="1513"/>
    </row>
    <row r="26" spans="1:25">
      <c r="A26" s="1921"/>
      <c r="B26" s="1922"/>
      <c r="C26" s="1922"/>
      <c r="D26" s="1922"/>
      <c r="E26" s="1923" t="s">
        <v>897</v>
      </c>
      <c r="F26" s="1531" t="s">
        <v>898</v>
      </c>
      <c r="G26" s="1537">
        <f>IF(Cover!J13=0,"",VLOOKUP(O1,'FY 26 Data for FY 27'!$A$2:$BC$935,53,FALSE))</f>
        <v>6929051.4100000001</v>
      </c>
      <c r="H26" s="1545"/>
      <c r="I26" s="1545"/>
      <c r="J26" s="1545"/>
      <c r="K26" s="1545"/>
      <c r="L26" s="1535"/>
      <c r="M26" s="1536"/>
      <c r="N26" s="1523"/>
      <c r="O26" s="1516"/>
      <c r="P26" s="1516"/>
      <c r="Q26" s="1516"/>
      <c r="R26" s="1516"/>
      <c r="S26" s="1516"/>
      <c r="T26" s="1513"/>
      <c r="U26" s="1255" t="s">
        <v>899</v>
      </c>
      <c r="V26" s="1513"/>
      <c r="W26" s="1513"/>
      <c r="X26" s="1513"/>
      <c r="Y26" s="1513"/>
    </row>
    <row r="27" spans="1:25">
      <c r="A27" s="1921"/>
      <c r="B27" s="1922"/>
      <c r="C27" s="1922"/>
      <c r="D27" s="1922"/>
      <c r="E27" s="1924"/>
      <c r="F27" s="1531" t="s">
        <v>900</v>
      </c>
      <c r="G27" s="1537">
        <f>IF(Cover!J13=0,"",VLOOKUP(O1,'FY 26 Data for FY 27'!$A$2:$BC$935,54,FALSE))</f>
        <v>2093680.63</v>
      </c>
      <c r="H27" s="1545"/>
      <c r="I27" s="1535"/>
      <c r="J27" s="1535"/>
      <c r="K27" s="1536"/>
      <c r="L27" s="1536"/>
      <c r="M27" s="1536"/>
      <c r="N27" s="1523"/>
      <c r="O27" s="1516"/>
      <c r="P27" s="1516"/>
      <c r="Q27" s="1516"/>
      <c r="R27" s="1516"/>
      <c r="S27" s="1516"/>
      <c r="T27" s="1513"/>
      <c r="U27" s="1255" t="s">
        <v>901</v>
      </c>
      <c r="V27" s="1513"/>
      <c r="W27" s="1513"/>
      <c r="X27" s="1513"/>
      <c r="Y27" s="1513"/>
    </row>
    <row r="28" spans="1:25">
      <c r="A28" s="1921"/>
      <c r="B28" s="1922"/>
      <c r="C28" s="1922"/>
      <c r="D28" s="1922"/>
      <c r="E28" s="1924"/>
      <c r="F28" s="1531" t="s">
        <v>902</v>
      </c>
      <c r="G28" s="1537">
        <f>IF(Cover!J13=0,"",VLOOKUP($O$1,'FY 26 Data for FY 27'!$A$2:$BC$935,55,FALSE))</f>
        <v>2066941.3599999996</v>
      </c>
      <c r="H28" s="1545"/>
      <c r="I28" s="1535"/>
      <c r="J28" s="1535"/>
      <c r="K28" s="1536"/>
      <c r="L28" s="1536"/>
      <c r="M28" s="1536"/>
      <c r="N28" s="1523"/>
      <c r="O28" s="1516"/>
      <c r="P28" s="1516"/>
      <c r="Q28" s="1516"/>
      <c r="R28" s="1516"/>
      <c r="S28" s="1516"/>
      <c r="T28" s="1513"/>
      <c r="U28" s="1255" t="s">
        <v>903</v>
      </c>
      <c r="V28" s="1513"/>
      <c r="W28" s="1513"/>
      <c r="X28" s="1513"/>
      <c r="Y28" s="1513"/>
    </row>
    <row r="29" spans="1:25" ht="9.75" customHeight="1">
      <c r="A29" s="1935"/>
      <c r="B29" s="1936"/>
      <c r="C29" s="1936"/>
      <c r="D29" s="1936"/>
      <c r="E29" s="1936"/>
      <c r="F29" s="1936"/>
      <c r="G29" s="1936"/>
      <c r="H29" s="1936"/>
      <c r="I29" s="1936"/>
      <c r="J29" s="1936"/>
      <c r="K29" s="1936"/>
      <c r="L29" s="1936"/>
      <c r="M29" s="1937"/>
      <c r="N29" s="1523"/>
      <c r="O29" s="1516"/>
      <c r="P29" s="1516"/>
      <c r="Q29" s="1516"/>
      <c r="R29" s="1516"/>
      <c r="S29" s="1516"/>
      <c r="T29" s="1513"/>
      <c r="U29" s="1255" t="s">
        <v>904</v>
      </c>
      <c r="V29" s="1513"/>
      <c r="W29" s="1513"/>
      <c r="X29" s="1513"/>
      <c r="Y29" s="1513"/>
    </row>
    <row r="30" spans="1:25" ht="45.75" customHeight="1">
      <c r="A30" s="1938"/>
      <c r="B30" s="1939"/>
      <c r="C30" s="1939"/>
      <c r="D30" s="1939"/>
      <c r="E30" s="1939"/>
      <c r="F30" s="1940"/>
      <c r="G30" s="1546" t="s">
        <v>905</v>
      </c>
      <c r="H30" s="1546" t="s">
        <v>906</v>
      </c>
      <c r="I30" s="1941" t="s">
        <v>907</v>
      </c>
      <c r="J30" s="1942"/>
      <c r="K30" s="1942"/>
      <c r="L30" s="1942"/>
      <c r="M30" s="1943"/>
      <c r="N30" s="1523"/>
      <c r="O30" s="1547"/>
      <c r="P30" s="1516"/>
      <c r="Q30" s="1516"/>
      <c r="R30" s="1516"/>
      <c r="S30" s="1516"/>
      <c r="T30" s="1513"/>
      <c r="U30" s="1255" t="s">
        <v>908</v>
      </c>
      <c r="V30" s="1513"/>
      <c r="W30" s="1513"/>
      <c r="X30" s="1513"/>
      <c r="Y30" s="1513"/>
    </row>
    <row r="31" spans="1:25" ht="24.75" customHeight="1">
      <c r="A31" s="1947" t="s">
        <v>836</v>
      </c>
      <c r="B31" s="1948" t="s">
        <v>909</v>
      </c>
      <c r="C31" s="1948"/>
      <c r="D31" s="1948"/>
      <c r="E31" s="1948"/>
      <c r="F31" s="1949"/>
      <c r="G31" s="1954">
        <v>71502.05</v>
      </c>
      <c r="H31" s="1956" t="s">
        <v>822</v>
      </c>
      <c r="I31" s="1944"/>
      <c r="J31" s="1945"/>
      <c r="K31" s="1945"/>
      <c r="L31" s="1945"/>
      <c r="M31" s="1946"/>
      <c r="N31" s="1523">
        <f>IF(AND(ISNUMBER(G31),H31&lt;&gt;0),1,0)</f>
        <v>1</v>
      </c>
      <c r="O31" s="1516"/>
      <c r="P31" s="1516"/>
      <c r="Q31" s="1516"/>
      <c r="R31" s="1516"/>
      <c r="S31" s="1516"/>
      <c r="T31" s="1516"/>
      <c r="U31" s="1255" t="s">
        <v>910</v>
      </c>
      <c r="V31" s="1513"/>
      <c r="W31" s="1513"/>
      <c r="X31" s="1513"/>
      <c r="Y31" s="1513"/>
    </row>
    <row r="32" spans="1:25" ht="19.5" customHeight="1">
      <c r="A32" s="1947"/>
      <c r="B32" s="1950"/>
      <c r="C32" s="1950"/>
      <c r="D32" s="1950"/>
      <c r="E32" s="1950"/>
      <c r="F32" s="1951"/>
      <c r="G32" s="1955"/>
      <c r="H32" s="1957"/>
      <c r="I32" s="1944"/>
      <c r="J32" s="1945"/>
      <c r="K32" s="1945"/>
      <c r="L32" s="1945"/>
      <c r="M32" s="1946"/>
      <c r="N32" s="1523"/>
      <c r="O32" s="1516"/>
      <c r="P32" s="1516"/>
      <c r="Q32" s="1516"/>
      <c r="R32" s="1516"/>
      <c r="S32" s="1516"/>
      <c r="T32" s="1516"/>
      <c r="U32" s="1255" t="s">
        <v>911</v>
      </c>
      <c r="V32" s="1513"/>
      <c r="W32" s="1513"/>
      <c r="X32" s="1513"/>
      <c r="Y32" s="1513"/>
    </row>
    <row r="33" spans="1:25" ht="31.5" customHeight="1">
      <c r="A33" s="1947"/>
      <c r="B33" s="1952"/>
      <c r="C33" s="1952"/>
      <c r="D33" s="1952"/>
      <c r="E33" s="1952"/>
      <c r="F33" s="1953"/>
      <c r="G33" s="1958"/>
      <c r="H33" s="1959"/>
      <c r="I33" s="1959"/>
      <c r="J33" s="1959"/>
      <c r="K33" s="1959"/>
      <c r="L33" s="1959"/>
      <c r="M33" s="1960"/>
      <c r="N33" s="1523"/>
      <c r="O33" s="1516"/>
      <c r="P33" s="1516"/>
      <c r="Q33" s="1516"/>
      <c r="R33" s="1516"/>
      <c r="S33" s="1516"/>
      <c r="T33" s="1516"/>
      <c r="U33" s="1255" t="s">
        <v>912</v>
      </c>
      <c r="V33" s="1513"/>
      <c r="W33" s="1513"/>
      <c r="X33" s="1513"/>
      <c r="Y33" s="1513"/>
    </row>
    <row r="34" spans="1:25" ht="28.5" customHeight="1">
      <c r="A34" s="1524"/>
      <c r="B34" s="1525"/>
      <c r="C34" s="1525"/>
      <c r="D34" s="1525"/>
      <c r="E34" s="1525"/>
      <c r="F34" s="1525"/>
      <c r="G34" s="1905" t="s">
        <v>913</v>
      </c>
      <c r="H34" s="1906"/>
      <c r="I34" s="1905" t="s">
        <v>914</v>
      </c>
      <c r="J34" s="1986"/>
      <c r="K34" s="1987"/>
      <c r="L34" s="1988" t="s">
        <v>915</v>
      </c>
      <c r="M34" s="1989"/>
      <c r="N34" s="1523"/>
      <c r="O34" s="1516"/>
      <c r="P34" s="1516"/>
      <c r="Q34" s="1516"/>
      <c r="R34" s="1516"/>
      <c r="S34" s="1516"/>
      <c r="T34" s="1516"/>
      <c r="U34" s="1255" t="s">
        <v>916</v>
      </c>
      <c r="V34" s="1513"/>
      <c r="W34" s="1513"/>
      <c r="X34" s="1513"/>
      <c r="Y34" s="1513"/>
    </row>
    <row r="35" spans="1:25" ht="72.75" customHeight="1">
      <c r="A35" s="1522" t="s">
        <v>856</v>
      </c>
      <c r="B35" s="1990" t="s">
        <v>917</v>
      </c>
      <c r="C35" s="1990"/>
      <c r="D35" s="1990"/>
      <c r="E35" s="1990"/>
      <c r="F35" s="1990"/>
      <c r="G35" s="1912" t="s">
        <v>829</v>
      </c>
      <c r="H35" s="1913"/>
      <c r="I35" s="1912" t="s">
        <v>834</v>
      </c>
      <c r="J35" s="1914"/>
      <c r="K35" s="1913"/>
      <c r="L35" s="1912" t="s">
        <v>845</v>
      </c>
      <c r="M35" s="1915"/>
      <c r="N35" s="1523">
        <f>IF(OR(G35="",I35="",L35=""),0,IF(OR(G35=I35,G35=L35,I35=L35),0,1))</f>
        <v>1</v>
      </c>
      <c r="O35" s="1547"/>
      <c r="P35" s="1516"/>
      <c r="Q35" s="1516"/>
      <c r="R35" s="1516"/>
      <c r="S35" s="1516"/>
      <c r="T35" s="1513"/>
      <c r="U35" s="1255" t="s">
        <v>918</v>
      </c>
      <c r="V35" s="1513"/>
      <c r="W35" s="1513"/>
      <c r="X35" s="1513"/>
      <c r="Y35" s="1513"/>
    </row>
    <row r="36" spans="1:25" ht="7.5" customHeight="1">
      <c r="A36" s="1967"/>
      <c r="B36" s="1968"/>
      <c r="C36" s="1968"/>
      <c r="D36" s="1968"/>
      <c r="E36" s="1968"/>
      <c r="F36" s="1968"/>
      <c r="G36" s="1969"/>
      <c r="H36" s="1969"/>
      <c r="I36" s="1969"/>
      <c r="J36" s="1969"/>
      <c r="K36" s="1969"/>
      <c r="L36" s="1970"/>
      <c r="M36" s="1971"/>
      <c r="N36" s="1523"/>
      <c r="O36" s="1547"/>
      <c r="P36" s="1516"/>
      <c r="Q36" s="1516"/>
      <c r="R36" s="1516"/>
      <c r="S36" s="1516"/>
      <c r="T36" s="1513"/>
      <c r="U36" s="1255" t="s">
        <v>868</v>
      </c>
      <c r="V36" s="1513"/>
      <c r="W36" s="1513"/>
      <c r="X36" s="1513"/>
      <c r="Y36" s="1513"/>
    </row>
    <row r="37" spans="1:25" ht="38.25" customHeight="1">
      <c r="A37" s="1972" t="s">
        <v>919</v>
      </c>
      <c r="B37" s="1975" t="s">
        <v>920</v>
      </c>
      <c r="C37" s="1976"/>
      <c r="D37" s="1976"/>
      <c r="E37" s="1976"/>
      <c r="F37" s="1977"/>
      <c r="G37" s="1548" t="s">
        <v>921</v>
      </c>
      <c r="H37" s="1549" t="s">
        <v>816</v>
      </c>
      <c r="I37" s="1984" t="s">
        <v>922</v>
      </c>
      <c r="J37" s="1985"/>
      <c r="K37" s="1549" t="s">
        <v>816</v>
      </c>
      <c r="L37" s="1548" t="s">
        <v>923</v>
      </c>
      <c r="M37" s="1550" t="s">
        <v>816</v>
      </c>
      <c r="N37" s="1523">
        <f>IF(COUNTIF(H37:M40,"Yes"),1,0)</f>
        <v>1</v>
      </c>
      <c r="O37" s="1547"/>
      <c r="P37" s="1516"/>
      <c r="Q37" s="1516"/>
      <c r="R37" s="1516"/>
      <c r="S37" s="1516"/>
      <c r="T37" s="1513"/>
      <c r="U37" s="1513"/>
      <c r="V37" s="1513"/>
      <c r="W37" s="1513"/>
      <c r="X37" s="1513"/>
      <c r="Y37" s="1513"/>
    </row>
    <row r="38" spans="1:25" ht="34.5" customHeight="1">
      <c r="A38" s="1973"/>
      <c r="B38" s="1978"/>
      <c r="C38" s="1979"/>
      <c r="D38" s="1979"/>
      <c r="E38" s="1979"/>
      <c r="F38" s="1980"/>
      <c r="G38" s="1548" t="s">
        <v>924</v>
      </c>
      <c r="H38" s="1549" t="s">
        <v>816</v>
      </c>
      <c r="I38" s="1984" t="s">
        <v>925</v>
      </c>
      <c r="J38" s="1985"/>
      <c r="K38" s="1549" t="s">
        <v>816</v>
      </c>
      <c r="L38" s="1551" t="s">
        <v>926</v>
      </c>
      <c r="M38" s="1550" t="s">
        <v>816</v>
      </c>
      <c r="N38" s="1523"/>
      <c r="O38" s="1516"/>
      <c r="P38" s="1516"/>
      <c r="Q38" s="1516"/>
      <c r="R38" s="1516"/>
      <c r="S38" s="1516"/>
      <c r="T38" s="1513"/>
      <c r="U38" s="1513"/>
      <c r="V38" s="1513"/>
      <c r="W38" s="1513"/>
      <c r="X38" s="1513"/>
      <c r="Y38" s="1513"/>
    </row>
    <row r="39" spans="1:25" ht="31.5" customHeight="1">
      <c r="A39" s="1973"/>
      <c r="B39" s="1978"/>
      <c r="C39" s="1979"/>
      <c r="D39" s="1979"/>
      <c r="E39" s="1979"/>
      <c r="F39" s="1980"/>
      <c r="G39" s="1548" t="s">
        <v>927</v>
      </c>
      <c r="H39" s="1549"/>
      <c r="I39" s="1984" t="s">
        <v>928</v>
      </c>
      <c r="J39" s="1985"/>
      <c r="K39" s="1549"/>
      <c r="L39" s="1548" t="s">
        <v>929</v>
      </c>
      <c r="M39" s="1550"/>
      <c r="N39" s="1523"/>
      <c r="O39" s="1547"/>
      <c r="P39" s="1516"/>
      <c r="Q39" s="1516"/>
      <c r="R39" s="1516"/>
      <c r="S39" s="1516"/>
      <c r="T39" s="1513"/>
      <c r="U39" s="1513"/>
      <c r="V39" s="1513"/>
      <c r="W39" s="1513"/>
      <c r="X39" s="1513"/>
      <c r="Y39" s="1513"/>
    </row>
    <row r="40" spans="1:25" ht="36" customHeight="1">
      <c r="A40" s="1974"/>
      <c r="B40" s="1981"/>
      <c r="C40" s="1982"/>
      <c r="D40" s="1982"/>
      <c r="E40" s="1982"/>
      <c r="F40" s="1983"/>
      <c r="G40" s="1548" t="s">
        <v>930</v>
      </c>
      <c r="H40" s="1549"/>
      <c r="I40" s="1984" t="s">
        <v>931</v>
      </c>
      <c r="J40" s="1985"/>
      <c r="K40" s="1549"/>
      <c r="L40" s="1551" t="s">
        <v>868</v>
      </c>
      <c r="M40" s="1550"/>
      <c r="N40" s="1523"/>
      <c r="O40" s="1547"/>
      <c r="P40" s="1516"/>
      <c r="Q40" s="1516"/>
      <c r="R40" s="1516"/>
      <c r="S40" s="1516"/>
      <c r="T40" s="1513"/>
      <c r="U40" s="1513"/>
      <c r="V40" s="1513"/>
      <c r="W40" s="1513"/>
      <c r="X40" s="1513"/>
      <c r="Y40" s="1513"/>
    </row>
    <row r="41" spans="1:25" ht="95.25" customHeight="1">
      <c r="A41" s="1552"/>
      <c r="B41" s="2006" t="s">
        <v>932</v>
      </c>
      <c r="C41" s="2006"/>
      <c r="D41" s="2006"/>
      <c r="E41" s="2006"/>
      <c r="F41" s="2006"/>
      <c r="G41" s="2007"/>
      <c r="H41" s="2007"/>
      <c r="I41" s="2007"/>
      <c r="J41" s="2007"/>
      <c r="K41" s="2007"/>
      <c r="L41" s="2008"/>
      <c r="M41" s="2009"/>
      <c r="N41" s="1523"/>
      <c r="O41" s="1547"/>
      <c r="P41" s="1516"/>
      <c r="Q41" s="1547"/>
      <c r="R41" s="1547"/>
      <c r="S41" s="1547"/>
      <c r="T41" s="1547"/>
      <c r="U41" s="1513"/>
      <c r="V41" s="1513"/>
      <c r="W41" s="1513"/>
      <c r="X41" s="1513"/>
      <c r="Y41" s="1513"/>
    </row>
    <row r="42" spans="1:25" ht="30.75" customHeight="1">
      <c r="A42" s="1524"/>
      <c r="B42" s="1525"/>
      <c r="C42" s="1525"/>
      <c r="D42" s="1525"/>
      <c r="E42" s="1525"/>
      <c r="F42" s="1525"/>
      <c r="G42" s="1905" t="s">
        <v>933</v>
      </c>
      <c r="H42" s="1906"/>
      <c r="I42" s="1905" t="s">
        <v>934</v>
      </c>
      <c r="J42" s="1907"/>
      <c r="K42" s="1906"/>
      <c r="L42" s="1905" t="s">
        <v>935</v>
      </c>
      <c r="M42" s="1908"/>
      <c r="N42" s="1523"/>
      <c r="O42" s="1516"/>
      <c r="P42" s="1516"/>
      <c r="Q42" s="1547"/>
      <c r="R42" s="1547"/>
      <c r="S42" s="1516"/>
      <c r="T42" s="1547"/>
      <c r="U42" s="1513"/>
      <c r="V42" s="1513"/>
      <c r="W42" s="1513"/>
      <c r="X42" s="1513"/>
      <c r="Y42" s="1513"/>
    </row>
    <row r="43" spans="1:25" ht="73.5" customHeight="1">
      <c r="A43" s="1553" t="s">
        <v>936</v>
      </c>
      <c r="B43" s="1978" t="s">
        <v>937</v>
      </c>
      <c r="C43" s="1979"/>
      <c r="D43" s="1979"/>
      <c r="E43" s="1979"/>
      <c r="F43" s="1980"/>
      <c r="G43" s="1912" t="s">
        <v>817</v>
      </c>
      <c r="H43" s="1913"/>
      <c r="I43" s="1912" t="s">
        <v>835</v>
      </c>
      <c r="J43" s="1914"/>
      <c r="K43" s="1913"/>
      <c r="L43" s="1912" t="s">
        <v>887</v>
      </c>
      <c r="M43" s="1915"/>
      <c r="N43" s="1523">
        <f>IF(OR(G43="",I43="",L43=""),0,IF(OR(G43="Other",I43="Other"),1,IF(OR(G43=I43,G43=L43,I43=L43),0,1)))</f>
        <v>1</v>
      </c>
      <c r="O43" s="1547"/>
      <c r="P43" s="1516"/>
      <c r="Q43" s="1516"/>
      <c r="R43" s="1516"/>
      <c r="S43" s="1516"/>
      <c r="T43" s="1513"/>
      <c r="U43" s="1513"/>
      <c r="V43" s="1513"/>
      <c r="W43" s="1513"/>
      <c r="X43" s="1513"/>
      <c r="Y43" s="1513"/>
    </row>
    <row r="44" spans="1:25" ht="34.5" customHeight="1">
      <c r="A44" s="1527"/>
      <c r="B44" s="1991" t="s">
        <v>938</v>
      </c>
      <c r="C44" s="1992"/>
      <c r="D44" s="1992"/>
      <c r="E44" s="1992"/>
      <c r="F44" s="1993"/>
      <c r="G44" s="1994"/>
      <c r="H44" s="1995"/>
      <c r="I44" s="1995"/>
      <c r="J44" s="1995"/>
      <c r="K44" s="1995"/>
      <c r="L44" s="1995"/>
      <c r="M44" s="1996"/>
      <c r="N44" s="1523">
        <f>IF(B45="",1,IF(AND(B45="Required",LEN(G44)&gt;10),1,0))</f>
        <v>1</v>
      </c>
      <c r="O44" s="1547"/>
      <c r="P44" s="1516"/>
      <c r="Q44" s="1516"/>
      <c r="R44" s="1516"/>
      <c r="S44" s="1516"/>
      <c r="T44" s="1513"/>
      <c r="U44" s="1513"/>
      <c r="V44" s="1513"/>
      <c r="W44" s="1513"/>
      <c r="X44" s="1513"/>
      <c r="Y44" s="1513"/>
    </row>
    <row r="45" spans="1:25" ht="83.25" customHeight="1">
      <c r="A45" s="1527"/>
      <c r="B45" s="1999" t="str">
        <f>IF(COUNTIF(G43:L43,"Other"), "Required","")</f>
        <v/>
      </c>
      <c r="C45" s="1890"/>
      <c r="D45" s="1890"/>
      <c r="E45" s="1890"/>
      <c r="F45" s="1891"/>
      <c r="G45" s="1997"/>
      <c r="H45" s="1997"/>
      <c r="I45" s="1997"/>
      <c r="J45" s="1997"/>
      <c r="K45" s="1997"/>
      <c r="L45" s="1997"/>
      <c r="M45" s="1998"/>
      <c r="N45" s="1523"/>
      <c r="O45" s="1516"/>
      <c r="P45" s="1516"/>
      <c r="Q45" s="1516"/>
      <c r="R45" s="1516"/>
      <c r="S45" s="1516"/>
      <c r="T45" s="1513"/>
      <c r="U45" s="1513"/>
      <c r="V45" s="1513"/>
      <c r="W45" s="1513"/>
      <c r="X45" s="1513"/>
      <c r="Y45" s="1513"/>
    </row>
    <row r="46" spans="1:25" ht="8.25" customHeight="1">
      <c r="A46" s="2000"/>
      <c r="B46" s="1893"/>
      <c r="C46" s="1893"/>
      <c r="D46" s="1893"/>
      <c r="E46" s="1893"/>
      <c r="F46" s="1893"/>
      <c r="G46" s="2001"/>
      <c r="H46" s="2001"/>
      <c r="I46" s="2001"/>
      <c r="J46" s="2001"/>
      <c r="K46" s="2001"/>
      <c r="L46" s="2001"/>
      <c r="M46" s="2002"/>
      <c r="N46" s="1523"/>
      <c r="O46" s="1516"/>
      <c r="P46" s="1516"/>
      <c r="Q46" s="1516"/>
      <c r="R46" s="1516"/>
      <c r="S46" s="1516"/>
      <c r="T46" s="1513"/>
      <c r="U46" s="1513"/>
      <c r="V46" s="1513"/>
      <c r="W46" s="1513"/>
      <c r="X46" s="1513"/>
      <c r="Y46" s="1513"/>
    </row>
    <row r="47" spans="1:25" ht="16">
      <c r="A47" s="1554"/>
      <c r="B47" s="2003" t="s">
        <v>939</v>
      </c>
      <c r="C47" s="2003"/>
      <c r="D47" s="2003"/>
      <c r="E47" s="2003"/>
      <c r="F47" s="2003"/>
      <c r="G47" s="2003"/>
      <c r="H47" s="2003"/>
      <c r="I47" s="2003"/>
      <c r="J47" s="2003"/>
      <c r="K47" s="2003"/>
      <c r="L47" s="2003"/>
      <c r="M47" s="2004"/>
      <c r="N47" s="1523"/>
      <c r="O47" s="1516"/>
      <c r="P47" s="1516"/>
      <c r="Q47" s="1516"/>
      <c r="R47" s="1516"/>
      <c r="S47" s="1516"/>
      <c r="T47" s="1513"/>
      <c r="U47" s="1513"/>
      <c r="V47" s="1513"/>
      <c r="W47" s="1513"/>
      <c r="X47" s="1513"/>
      <c r="Y47" s="1513"/>
    </row>
    <row r="48" spans="1:25" ht="209.25" customHeight="1">
      <c r="A48" s="1522" t="s">
        <v>940</v>
      </c>
      <c r="B48" s="1978" t="s">
        <v>941</v>
      </c>
      <c r="C48" s="1979"/>
      <c r="D48" s="1979"/>
      <c r="E48" s="1979"/>
      <c r="F48" s="1979"/>
      <c r="G48" s="1979"/>
      <c r="H48" s="1979"/>
      <c r="I48" s="1979"/>
      <c r="J48" s="1979"/>
      <c r="K48" s="1979"/>
      <c r="L48" s="1979"/>
      <c r="M48" s="2005"/>
      <c r="N48" s="1523"/>
      <c r="O48" s="1516"/>
      <c r="P48" s="1516"/>
      <c r="Q48" s="1516"/>
      <c r="R48" s="1516"/>
      <c r="S48" s="1516"/>
      <c r="T48" s="1513"/>
      <c r="U48" s="1513"/>
      <c r="V48" s="1513"/>
      <c r="W48" s="1513"/>
      <c r="X48" s="1513"/>
      <c r="Y48" s="1513"/>
    </row>
    <row r="49" spans="1:25" ht="56.25" customHeight="1">
      <c r="A49" s="2040" t="s">
        <v>942</v>
      </c>
      <c r="B49" s="2041"/>
      <c r="C49" s="2041"/>
      <c r="D49" s="2041"/>
      <c r="E49" s="2042"/>
      <c r="F49" s="2046" t="s">
        <v>943</v>
      </c>
      <c r="G49" s="2048" t="s">
        <v>944</v>
      </c>
      <c r="H49" s="2050" t="s">
        <v>945</v>
      </c>
      <c r="I49" s="2046" t="s">
        <v>946</v>
      </c>
      <c r="J49" s="2052"/>
      <c r="K49" s="2052"/>
      <c r="L49" s="2052"/>
      <c r="M49" s="2053"/>
      <c r="N49" s="1523"/>
      <c r="O49" s="1516"/>
      <c r="P49" s="1516"/>
      <c r="Q49" s="1516"/>
      <c r="R49" s="1516"/>
      <c r="S49" s="1516"/>
      <c r="T49" s="1513"/>
      <c r="U49" s="1513"/>
      <c r="V49" s="1513"/>
      <c r="W49" s="1513"/>
      <c r="X49" s="1513"/>
      <c r="Y49" s="1513"/>
    </row>
    <row r="50" spans="1:25" ht="9" customHeight="1">
      <c r="A50" s="2043"/>
      <c r="B50" s="2044"/>
      <c r="C50" s="2044"/>
      <c r="D50" s="2044"/>
      <c r="E50" s="2045"/>
      <c r="F50" s="2047"/>
      <c r="G50" s="2049"/>
      <c r="H50" s="2051"/>
      <c r="I50" s="2047"/>
      <c r="J50" s="2054"/>
      <c r="K50" s="2054"/>
      <c r="L50" s="2054"/>
      <c r="M50" s="2055"/>
      <c r="N50" s="1523"/>
      <c r="O50" s="1516"/>
      <c r="P50" s="1516"/>
      <c r="Q50" s="1516"/>
      <c r="R50" s="1516"/>
      <c r="S50" s="1516"/>
      <c r="T50" s="1513"/>
      <c r="U50" s="1513"/>
      <c r="V50" s="1513"/>
      <c r="W50" s="1513"/>
      <c r="X50" s="1513"/>
      <c r="Y50" s="1513"/>
    </row>
    <row r="51" spans="1:25" ht="18.75" customHeight="1" thickBot="1">
      <c r="A51" s="2043"/>
      <c r="B51" s="2044"/>
      <c r="C51" s="2044"/>
      <c r="D51" s="2044"/>
      <c r="E51" s="2045"/>
      <c r="F51" s="1555"/>
      <c r="G51" s="1556" t="str">
        <f>IF(G31=0,"[N/A]",IF(G31&gt;=5000,"[Required]","[Optional]"))</f>
        <v>[Required]</v>
      </c>
      <c r="H51" s="1556" t="s">
        <v>947</v>
      </c>
      <c r="I51" s="2056"/>
      <c r="J51" s="2057"/>
      <c r="K51" s="2057"/>
      <c r="L51" s="2057"/>
      <c r="M51" s="2058"/>
      <c r="N51" s="1523"/>
      <c r="O51" s="1516"/>
      <c r="P51" s="1516"/>
      <c r="Q51" s="1516"/>
      <c r="R51" s="1516"/>
      <c r="S51" s="1516"/>
      <c r="T51" s="1513"/>
      <c r="U51" s="1513"/>
      <c r="V51" s="1513"/>
      <c r="W51" s="1513"/>
      <c r="X51" s="1513"/>
      <c r="Y51" s="1513"/>
    </row>
    <row r="52" spans="1:25">
      <c r="A52" s="2059" t="s">
        <v>948</v>
      </c>
      <c r="B52" s="2060"/>
      <c r="C52" s="2060"/>
      <c r="D52" s="2061"/>
      <c r="E52" s="1557" t="s">
        <v>817</v>
      </c>
      <c r="F52" s="1558">
        <f>IF(Cover!J13=0,"",VLOOKUP($O$1,'FY 26 Data for FY 27'!$A$2:$BC$935,12, FALSE))</f>
        <v>11961677.699999999</v>
      </c>
      <c r="G52" s="1559">
        <v>71502</v>
      </c>
      <c r="H52" s="1559"/>
      <c r="I52" s="2068" t="s">
        <v>949</v>
      </c>
      <c r="J52" s="2068"/>
      <c r="K52" s="2068"/>
      <c r="L52" s="2069"/>
      <c r="M52" s="2070"/>
      <c r="N52" s="1523"/>
      <c r="O52" s="1516"/>
      <c r="P52" s="1516"/>
      <c r="Q52" s="1516"/>
      <c r="R52" s="1516"/>
      <c r="S52" s="1516"/>
      <c r="T52" s="1513"/>
      <c r="U52" s="1513"/>
      <c r="V52" s="1513"/>
      <c r="W52" s="1513"/>
      <c r="X52" s="1513"/>
      <c r="Y52" s="1513"/>
    </row>
    <row r="53" spans="1:25">
      <c r="A53" s="2062"/>
      <c r="B53" s="2063"/>
      <c r="C53" s="2063"/>
      <c r="D53" s="2064"/>
      <c r="E53" s="1557" t="s">
        <v>824</v>
      </c>
      <c r="F53" s="1558">
        <f>IF(Cover!J13=0,"",VLOOKUP($O$1,'FY 26 Data for FY 27'!$A$2:$BC$935,13, FALSE))</f>
        <v>2392335.54</v>
      </c>
      <c r="G53" s="1559"/>
      <c r="H53" s="1559"/>
      <c r="I53" s="2022"/>
      <c r="J53" s="2022"/>
      <c r="K53" s="2022"/>
      <c r="L53" s="2023"/>
      <c r="M53" s="2024"/>
      <c r="N53" s="1523"/>
      <c r="O53" s="1516"/>
      <c r="P53" s="1516"/>
      <c r="Q53" s="1516"/>
      <c r="R53" s="1516"/>
      <c r="S53" s="1516"/>
      <c r="T53" s="1513"/>
      <c r="U53" s="1513"/>
      <c r="V53" s="1513"/>
      <c r="W53" s="1513"/>
      <c r="X53" s="1513"/>
      <c r="Y53" s="1513"/>
    </row>
    <row r="54" spans="1:25">
      <c r="A54" s="2062"/>
      <c r="B54" s="2063"/>
      <c r="C54" s="2063"/>
      <c r="D54" s="2064"/>
      <c r="E54" s="1557" t="s">
        <v>830</v>
      </c>
      <c r="F54" s="1558">
        <f>IF(Cover!J13=0,"",VLOOKUP($O$1,'FY 26 Data for FY 27'!$A$2:$BC$935,14, FALSE))</f>
        <v>1163468.96</v>
      </c>
      <c r="G54" s="1559"/>
      <c r="H54" s="1559"/>
      <c r="I54" s="2022"/>
      <c r="J54" s="2022"/>
      <c r="K54" s="2022"/>
      <c r="L54" s="2023"/>
      <c r="M54" s="2024"/>
      <c r="N54" s="1523"/>
      <c r="O54" s="1516"/>
      <c r="P54" s="1516"/>
      <c r="Q54" s="1516"/>
      <c r="R54" s="1516"/>
      <c r="S54" s="1516"/>
      <c r="T54" s="1513"/>
      <c r="U54" s="1513"/>
      <c r="V54" s="1513"/>
      <c r="W54" s="1513"/>
      <c r="X54" s="1513"/>
      <c r="Y54" s="1513"/>
    </row>
    <row r="55" spans="1:25">
      <c r="A55" s="2062"/>
      <c r="B55" s="2063"/>
      <c r="C55" s="2063"/>
      <c r="D55" s="2064"/>
      <c r="E55" s="1557" t="s">
        <v>835</v>
      </c>
      <c r="F55" s="1558">
        <f>IF(Cover!J13=0,"",VLOOKUP($O$1,'FY 26 Data for FY 27'!$A$2:$BC$935,15, FALSE))</f>
        <v>516336.88</v>
      </c>
      <c r="G55" s="1559"/>
      <c r="H55" s="1559"/>
      <c r="I55" s="2022"/>
      <c r="J55" s="2022"/>
      <c r="K55" s="2022"/>
      <c r="L55" s="2023"/>
      <c r="M55" s="2024"/>
      <c r="N55" s="1523"/>
      <c r="O55" s="1516"/>
      <c r="P55" s="1516"/>
      <c r="Q55" s="1516"/>
      <c r="R55" s="1516"/>
      <c r="S55" s="1516"/>
      <c r="T55" s="1513"/>
      <c r="U55" s="1513"/>
      <c r="V55" s="1513"/>
      <c r="W55" s="1513"/>
      <c r="X55" s="1513"/>
      <c r="Y55" s="1513"/>
    </row>
    <row r="56" spans="1:25">
      <c r="A56" s="2062"/>
      <c r="B56" s="2063"/>
      <c r="C56" s="2063"/>
      <c r="D56" s="2064"/>
      <c r="E56" s="1557" t="s">
        <v>950</v>
      </c>
      <c r="F56" s="1558">
        <f>IF(Cover!J13=0,"",VLOOKUP($O$1,'FY 26 Data for FY 27'!$A$2:$BC$935,16, FALSE))</f>
        <v>534876.17000000004</v>
      </c>
      <c r="G56" s="1559"/>
      <c r="H56" s="1559"/>
      <c r="I56" s="2022"/>
      <c r="J56" s="2022"/>
      <c r="K56" s="2022"/>
      <c r="L56" s="2023"/>
      <c r="M56" s="2024"/>
      <c r="N56" s="1523"/>
      <c r="O56" s="1516"/>
      <c r="P56" s="1516"/>
      <c r="Q56" s="1516"/>
      <c r="R56" s="1516"/>
      <c r="S56" s="1516"/>
      <c r="T56" s="1513"/>
      <c r="U56" s="1513"/>
      <c r="V56" s="1513"/>
      <c r="W56" s="1513"/>
      <c r="X56" s="1513"/>
      <c r="Y56" s="1513"/>
    </row>
    <row r="57" spans="1:25">
      <c r="A57" s="2062"/>
      <c r="B57" s="2063"/>
      <c r="C57" s="2063"/>
      <c r="D57" s="2064"/>
      <c r="E57" s="1557" t="s">
        <v>843</v>
      </c>
      <c r="F57" s="1558">
        <f>IF(Cover!J13=0,"",VLOOKUP($O$1,'FY 26 Data for FY 27'!$A$2:$BC$935,17, FALSE))</f>
        <v>701008.49</v>
      </c>
      <c r="G57" s="1559"/>
      <c r="H57" s="1559"/>
      <c r="I57" s="2022"/>
      <c r="J57" s="2022"/>
      <c r="K57" s="2022"/>
      <c r="L57" s="2023"/>
      <c r="M57" s="2024"/>
      <c r="N57" s="1523"/>
      <c r="O57" s="1516"/>
      <c r="P57" s="1516"/>
      <c r="Q57" s="1516"/>
      <c r="R57" s="1516"/>
      <c r="S57" s="1516"/>
      <c r="T57" s="1513"/>
      <c r="U57" s="1513"/>
      <c r="V57" s="1513"/>
      <c r="W57" s="1513"/>
      <c r="X57" s="1513"/>
      <c r="Y57" s="1513"/>
    </row>
    <row r="58" spans="1:25">
      <c r="A58" s="2062"/>
      <c r="B58" s="2063"/>
      <c r="C58" s="2063"/>
      <c r="D58" s="2064"/>
      <c r="E58" s="1557" t="s">
        <v>846</v>
      </c>
      <c r="F58" s="1558">
        <f>IF(Cover!J13=0,"",VLOOKUP($O$1,'FY 26 Data for FY 27'!$A$2:$BC$935,18, FALSE))</f>
        <v>272112.74</v>
      </c>
      <c r="G58" s="1559"/>
      <c r="H58" s="1559"/>
      <c r="I58" s="2022"/>
      <c r="J58" s="2022"/>
      <c r="K58" s="2022"/>
      <c r="L58" s="2023"/>
      <c r="M58" s="2024"/>
      <c r="N58" s="1523"/>
      <c r="O58" s="1516"/>
      <c r="P58" s="1516"/>
      <c r="Q58" s="1516"/>
      <c r="R58" s="1516"/>
      <c r="S58" s="1516"/>
      <c r="T58" s="1513"/>
      <c r="U58" s="1513"/>
      <c r="V58" s="1513"/>
      <c r="W58" s="1513"/>
      <c r="X58" s="1513"/>
      <c r="Y58" s="1513"/>
    </row>
    <row r="59" spans="1:25">
      <c r="A59" s="2062"/>
      <c r="B59" s="2063"/>
      <c r="C59" s="2063"/>
      <c r="D59" s="2064"/>
      <c r="E59" s="1557" t="s">
        <v>849</v>
      </c>
      <c r="F59" s="1558">
        <f>IF(Cover!J13=0,"",VLOOKUP($O$1,'FY 26 Data for FY 27'!$A$2:$BC$935,19, FALSE))</f>
        <v>454957.88</v>
      </c>
      <c r="G59" s="1559"/>
      <c r="H59" s="1559"/>
      <c r="I59" s="2022"/>
      <c r="J59" s="2022"/>
      <c r="K59" s="2022"/>
      <c r="L59" s="2023"/>
      <c r="M59" s="2024"/>
      <c r="N59" s="1523"/>
      <c r="O59" s="1516"/>
      <c r="P59" s="1516"/>
      <c r="Q59" s="1516"/>
      <c r="R59" s="1516"/>
      <c r="S59" s="1516"/>
      <c r="T59" s="1513"/>
      <c r="U59" s="1513"/>
      <c r="V59" s="1513"/>
      <c r="W59" s="1513"/>
      <c r="X59" s="1513"/>
      <c r="Y59" s="1513"/>
    </row>
    <row r="60" spans="1:25">
      <c r="A60" s="2062"/>
      <c r="B60" s="2063"/>
      <c r="C60" s="2063"/>
      <c r="D60" s="2064"/>
      <c r="E60" s="1557" t="s">
        <v>855</v>
      </c>
      <c r="F60" s="1558">
        <f>IF(Cover!J13=0,"",VLOOKUP($O$1,'FY 26 Data for FY 27'!$A$2:$BC$935,20, FALSE))</f>
        <v>593523.18000000005</v>
      </c>
      <c r="G60" s="1559"/>
      <c r="H60" s="1559"/>
      <c r="I60" s="2022"/>
      <c r="J60" s="2022"/>
      <c r="K60" s="2022"/>
      <c r="L60" s="2023"/>
      <c r="M60" s="2024"/>
      <c r="N60" s="1523"/>
      <c r="O60" s="1516"/>
      <c r="P60" s="1516"/>
      <c r="Q60" s="1516"/>
      <c r="R60" s="1516"/>
      <c r="S60" s="1516"/>
      <c r="T60" s="1513"/>
      <c r="U60" s="1513"/>
      <c r="V60" s="1513"/>
      <c r="W60" s="1513"/>
      <c r="X60" s="1513"/>
      <c r="Y60" s="1513"/>
    </row>
    <row r="61" spans="1:25">
      <c r="A61" s="2062"/>
      <c r="B61" s="2063"/>
      <c r="C61" s="2063"/>
      <c r="D61" s="2064"/>
      <c r="E61" s="1557" t="s">
        <v>860</v>
      </c>
      <c r="F61" s="1558">
        <f>IF(Cover!J13=0,"",VLOOKUP($O$1,'FY 26 Data for FY 27'!$A$2:$BC$935,21, FALSE))</f>
        <v>341469.49</v>
      </c>
      <c r="G61" s="1559"/>
      <c r="H61" s="1559"/>
      <c r="I61" s="2022"/>
      <c r="J61" s="2022"/>
      <c r="K61" s="2022"/>
      <c r="L61" s="2023"/>
      <c r="M61" s="2024"/>
      <c r="N61" s="1523"/>
      <c r="O61" s="1516"/>
      <c r="P61" s="1516"/>
      <c r="Q61" s="1516"/>
      <c r="R61" s="1516"/>
      <c r="S61" s="1516"/>
      <c r="T61" s="1513"/>
      <c r="U61" s="1513"/>
      <c r="V61" s="1513"/>
      <c r="W61" s="1513"/>
      <c r="X61" s="1513"/>
      <c r="Y61" s="1513"/>
    </row>
    <row r="62" spans="1:25">
      <c r="A62" s="2062"/>
      <c r="B62" s="2063"/>
      <c r="C62" s="2063"/>
      <c r="D62" s="2064"/>
      <c r="E62" s="1557" t="s">
        <v>864</v>
      </c>
      <c r="F62" s="1558">
        <f>IF(Cover!J13=0,"",VLOOKUP($O$1,'FY 26 Data for FY 27'!$A$2:$BC$935,22, FALSE))</f>
        <v>870138.02</v>
      </c>
      <c r="G62" s="1559"/>
      <c r="H62" s="1559"/>
      <c r="I62" s="2022"/>
      <c r="J62" s="2022"/>
      <c r="K62" s="2022"/>
      <c r="L62" s="2023"/>
      <c r="M62" s="2024"/>
      <c r="N62" s="1523"/>
      <c r="O62" s="1516"/>
      <c r="P62" s="1516"/>
      <c r="Q62" s="1516"/>
      <c r="R62" s="1516"/>
      <c r="S62" s="1516"/>
      <c r="T62" s="1513"/>
      <c r="U62" s="1513"/>
      <c r="V62" s="1513"/>
      <c r="W62" s="1513"/>
      <c r="X62" s="1513"/>
      <c r="Y62" s="1513"/>
    </row>
    <row r="63" spans="1:25">
      <c r="A63" s="2062"/>
      <c r="B63" s="2063"/>
      <c r="C63" s="2063"/>
      <c r="D63" s="2064"/>
      <c r="E63" s="1557" t="s">
        <v>867</v>
      </c>
      <c r="F63" s="1558">
        <f>IF(Cover!J13=0,"",VLOOKUP($O$1,'FY 26 Data for FY 27'!$A$2:$BC$935,23, FALSE))</f>
        <v>753377.86</v>
      </c>
      <c r="G63" s="1559"/>
      <c r="H63" s="1559"/>
      <c r="I63" s="2022"/>
      <c r="J63" s="2022"/>
      <c r="K63" s="2022"/>
      <c r="L63" s="2023"/>
      <c r="M63" s="2024"/>
      <c r="N63" s="1523"/>
      <c r="O63" s="1516"/>
      <c r="P63" s="1516"/>
      <c r="Q63" s="1516"/>
      <c r="R63" s="1516"/>
      <c r="S63" s="1516"/>
      <c r="T63" s="1513"/>
      <c r="U63" s="1513"/>
      <c r="V63" s="1513"/>
      <c r="W63" s="1513"/>
      <c r="X63" s="1513"/>
      <c r="Y63" s="1513"/>
    </row>
    <row r="64" spans="1:25" ht="16" thickBot="1">
      <c r="A64" s="2065"/>
      <c r="B64" s="2066"/>
      <c r="C64" s="2066"/>
      <c r="D64" s="2067"/>
      <c r="E64" s="1560" t="s">
        <v>870</v>
      </c>
      <c r="F64" s="1561">
        <f>IF(Cover!J13=0,"",VLOOKUP($O$1,'FY 26 Data for FY 27'!$A$2:$BC$935,24, FALSE))</f>
        <v>545926.87</v>
      </c>
      <c r="G64" s="1559"/>
      <c r="H64" s="1559"/>
      <c r="I64" s="2022"/>
      <c r="J64" s="2022"/>
      <c r="K64" s="2022"/>
      <c r="L64" s="2023"/>
      <c r="M64" s="2024"/>
      <c r="N64" s="1523"/>
      <c r="O64" s="1516"/>
      <c r="P64" s="1516"/>
      <c r="Q64" s="1516"/>
      <c r="R64" s="1516"/>
      <c r="S64" s="1516"/>
      <c r="T64" s="1513"/>
      <c r="U64" s="1513"/>
      <c r="V64" s="1513"/>
      <c r="W64" s="1513"/>
      <c r="X64" s="1513"/>
      <c r="Y64" s="1513"/>
    </row>
    <row r="65" spans="1:25" ht="17" thickTop="1" thickBot="1">
      <c r="A65" s="1527"/>
      <c r="B65" s="1562"/>
      <c r="C65" s="1562"/>
      <c r="D65" s="1562"/>
      <c r="E65" s="1563" t="s">
        <v>951</v>
      </c>
      <c r="F65" s="1564">
        <f>IF(Cover!J13=0,"",VLOOKUP($O$1,'FY 26 Data for FY 27'!$A$2:$BC$935,25, FALSE))</f>
        <v>21101209.779999994</v>
      </c>
      <c r="G65" s="1565">
        <f>IF(AND(ISBLANK(G52),ISBLANK(G53),ISBLANK(G54),ISBLANK(G55),ISBLANK(G56),ISBLANK(G57),ISBLANK(G58),ISBLANK(G59),ISBLANK(G60),ISBLANK(G61),ISBLANK(G62),ISBLANK(G63),ISBLANK(G64)),"",SUM(G52:G64))</f>
        <v>71502</v>
      </c>
      <c r="H65" s="1565" t="str">
        <f>IF(AND(ISBLANK(H52),ISBLANK(H53),ISBLANK(H54),ISBLANK(H55),ISBLANK(H56),ISBLANK(H57),ISBLANK(H58),ISBLANK(H59),ISBLANK(H60),ISBLANK(H61),ISBLANK(H62),ISBLANK(H63),ISBLANK(H64)),"",SUM(H52:H64))</f>
        <v/>
      </c>
      <c r="I65" s="2010"/>
      <c r="J65" s="2010"/>
      <c r="K65" s="2010"/>
      <c r="L65" s="2011"/>
      <c r="M65" s="2012"/>
      <c r="N65" s="1523"/>
      <c r="O65" s="1516"/>
      <c r="P65" s="1516"/>
      <c r="Q65" s="1516"/>
      <c r="R65" s="1516"/>
      <c r="S65" s="1516"/>
      <c r="T65" s="1513"/>
      <c r="U65" s="1513"/>
      <c r="V65" s="1513"/>
      <c r="W65" s="1513"/>
      <c r="X65" s="1513"/>
      <c r="Y65" s="1513"/>
    </row>
    <row r="66" spans="1:25">
      <c r="A66" s="2013" t="s">
        <v>952</v>
      </c>
      <c r="B66" s="2014"/>
      <c r="C66" s="2014"/>
      <c r="D66" s="2015"/>
      <c r="E66" s="1566" t="s">
        <v>873</v>
      </c>
      <c r="F66" s="1567">
        <f>IF(Cover!J13=0,"",VLOOKUP($O$1,'FY 26 Data for FY 27'!$A$2:$BC$935,26, FALSE))</f>
        <v>272246.40000000002</v>
      </c>
      <c r="G66" s="1568"/>
      <c r="H66" s="1568"/>
      <c r="I66" s="2022" t="s">
        <v>953</v>
      </c>
      <c r="J66" s="2022"/>
      <c r="K66" s="2022"/>
      <c r="L66" s="2023"/>
      <c r="M66" s="2024"/>
      <c r="N66" s="1523"/>
      <c r="O66" s="1516"/>
      <c r="P66" s="1516"/>
      <c r="Q66" s="1516"/>
      <c r="R66" s="1516"/>
      <c r="S66" s="1516"/>
      <c r="T66" s="1513"/>
      <c r="U66" s="1513"/>
      <c r="V66" s="1513"/>
      <c r="W66" s="1513"/>
      <c r="X66" s="1513"/>
      <c r="Y66" s="1513"/>
    </row>
    <row r="67" spans="1:25">
      <c r="A67" s="2016"/>
      <c r="B67" s="2017"/>
      <c r="C67" s="2017"/>
      <c r="D67" s="2018"/>
      <c r="E67" s="1569" t="s">
        <v>876</v>
      </c>
      <c r="F67" s="1558">
        <f>IF(Cover!J13=0,"",VLOOKUP($O$1,'FY 26 Data for FY 27'!$A$2:$BC$935,27, FALSE))</f>
        <v>382546.25</v>
      </c>
      <c r="G67" s="1568"/>
      <c r="H67" s="1568"/>
      <c r="I67" s="2022"/>
      <c r="J67" s="2022"/>
      <c r="K67" s="2022"/>
      <c r="L67" s="2023"/>
      <c r="M67" s="2024"/>
      <c r="N67" s="1523"/>
      <c r="O67" s="1516"/>
      <c r="P67" s="1516"/>
      <c r="Q67" s="1516"/>
      <c r="R67" s="1516"/>
      <c r="S67" s="1516"/>
      <c r="T67" s="1513"/>
      <c r="U67" s="1513"/>
      <c r="V67" s="1513"/>
      <c r="W67" s="1513"/>
      <c r="X67" s="1513"/>
      <c r="Y67" s="1513"/>
    </row>
    <row r="68" spans="1:25">
      <c r="A68" s="2016"/>
      <c r="B68" s="2017"/>
      <c r="C68" s="2017"/>
      <c r="D68" s="2018"/>
      <c r="E68" s="1569" t="s">
        <v>878</v>
      </c>
      <c r="F68" s="1558">
        <f>IF(Cover!J13=0,"",VLOOKUP($O$1,'FY 26 Data for FY 27'!$A$2:$BC$935,28, FALSE))</f>
        <v>1043586.1699999999</v>
      </c>
      <c r="G68" s="1568"/>
      <c r="H68" s="1568"/>
      <c r="I68" s="2022"/>
      <c r="J68" s="2022"/>
      <c r="K68" s="2022"/>
      <c r="L68" s="2023"/>
      <c r="M68" s="2024"/>
      <c r="N68" s="1523"/>
      <c r="O68" s="1516"/>
      <c r="P68" s="1516"/>
      <c r="Q68" s="1516"/>
      <c r="R68" s="1516"/>
      <c r="S68" s="1516"/>
      <c r="T68" s="1513"/>
      <c r="U68" s="1513"/>
      <c r="V68" s="1513"/>
      <c r="W68" s="1513"/>
      <c r="X68" s="1513"/>
      <c r="Y68" s="1513"/>
    </row>
    <row r="69" spans="1:25">
      <c r="A69" s="2016"/>
      <c r="B69" s="2017"/>
      <c r="C69" s="2017"/>
      <c r="D69" s="2018"/>
      <c r="E69" s="1569" t="s">
        <v>883</v>
      </c>
      <c r="F69" s="1558">
        <f>IF(Cover!J13=0,"",VLOOKUP($O$1,'FY 26 Data for FY 27'!$A$2:$BC$935,29, FALSE))</f>
        <v>104052.58</v>
      </c>
      <c r="G69" s="1568"/>
      <c r="H69" s="1568"/>
      <c r="I69" s="2022"/>
      <c r="J69" s="2022"/>
      <c r="K69" s="2022"/>
      <c r="L69" s="2023"/>
      <c r="M69" s="2024"/>
      <c r="N69" s="1523"/>
      <c r="O69" s="1516"/>
      <c r="P69" s="1516"/>
      <c r="Q69" s="1516"/>
      <c r="R69" s="1516"/>
      <c r="S69" s="1516"/>
      <c r="T69" s="1513"/>
      <c r="U69" s="1513"/>
      <c r="V69" s="1513"/>
      <c r="W69" s="1513"/>
      <c r="X69" s="1513"/>
      <c r="Y69" s="1513"/>
    </row>
    <row r="70" spans="1:25">
      <c r="A70" s="2016"/>
      <c r="B70" s="2017"/>
      <c r="C70" s="2017"/>
      <c r="D70" s="2018"/>
      <c r="E70" s="1569" t="s">
        <v>954</v>
      </c>
      <c r="F70" s="1558">
        <f>IF(Cover!J13=0,"",VLOOKUP($O$1,'FY 26 Data for FY 27'!$A$2:$BC$935,30, FALSE))</f>
        <v>1747471.27</v>
      </c>
      <c r="G70" s="1568"/>
      <c r="H70" s="1568"/>
      <c r="I70" s="2022"/>
      <c r="J70" s="2022"/>
      <c r="K70" s="2022"/>
      <c r="L70" s="2023"/>
      <c r="M70" s="2024"/>
      <c r="N70" s="1523"/>
      <c r="O70" s="1516"/>
      <c r="P70" s="1516"/>
      <c r="Q70" s="1516"/>
      <c r="R70" s="1516"/>
      <c r="S70" s="1516"/>
      <c r="T70" s="1513"/>
      <c r="U70" s="1513"/>
      <c r="V70" s="1513"/>
      <c r="W70" s="1513"/>
      <c r="X70" s="1513"/>
      <c r="Y70" s="1513"/>
    </row>
    <row r="71" spans="1:25">
      <c r="A71" s="2016"/>
      <c r="B71" s="2017"/>
      <c r="C71" s="2017"/>
      <c r="D71" s="2018"/>
      <c r="E71" s="1569" t="s">
        <v>887</v>
      </c>
      <c r="F71" s="1558">
        <f>IF(Cover!J13=0,"",VLOOKUP($O$1,'FY 26 Data for FY 27'!$A$2:$BC$935,31, FALSE))</f>
        <v>595913.28</v>
      </c>
      <c r="G71" s="1568"/>
      <c r="H71" s="1568"/>
      <c r="I71" s="2022"/>
      <c r="J71" s="2022"/>
      <c r="K71" s="2022"/>
      <c r="L71" s="2023"/>
      <c r="M71" s="2024"/>
      <c r="N71" s="1523"/>
      <c r="O71" s="1516"/>
      <c r="P71" s="1516"/>
      <c r="Q71" s="1516"/>
      <c r="R71" s="1516"/>
      <c r="S71" s="1516"/>
      <c r="T71" s="1513"/>
      <c r="U71" s="1513"/>
      <c r="V71" s="1513"/>
      <c r="W71" s="1513"/>
      <c r="X71" s="1513"/>
      <c r="Y71" s="1513"/>
    </row>
    <row r="72" spans="1:25">
      <c r="A72" s="2016"/>
      <c r="B72" s="2017"/>
      <c r="C72" s="2017"/>
      <c r="D72" s="2018"/>
      <c r="E72" s="1569" t="s">
        <v>888</v>
      </c>
      <c r="F72" s="1558">
        <f>IF(Cover!J13=0,"",VLOOKUP($O$1,'FY 26 Data for FY 27'!$A$2:$BC$935,32, FALSE))</f>
        <v>4844565.71</v>
      </c>
      <c r="G72" s="1568"/>
      <c r="H72" s="1568"/>
      <c r="I72" s="2022"/>
      <c r="J72" s="2022"/>
      <c r="K72" s="2022"/>
      <c r="L72" s="2023"/>
      <c r="M72" s="2024"/>
      <c r="N72" s="1523"/>
      <c r="O72" s="1516"/>
      <c r="P72" s="1516"/>
      <c r="Q72" s="1516"/>
      <c r="R72" s="1516"/>
      <c r="S72" s="1516"/>
      <c r="T72" s="1513"/>
      <c r="U72" s="1513"/>
      <c r="V72" s="1513"/>
      <c r="W72" s="1513"/>
      <c r="X72" s="1513"/>
      <c r="Y72" s="1513"/>
    </row>
    <row r="73" spans="1:25">
      <c r="A73" s="2016"/>
      <c r="B73" s="2017"/>
      <c r="C73" s="2017"/>
      <c r="D73" s="2018"/>
      <c r="E73" s="1569" t="s">
        <v>892</v>
      </c>
      <c r="F73" s="1558">
        <f>IF(Cover!J13=0,"",VLOOKUP($O$1,'FY 26 Data for FY 27'!$A$2:$BC$935,3, FALSE))</f>
        <v>3060.37</v>
      </c>
      <c r="G73" s="1568"/>
      <c r="H73" s="1568"/>
      <c r="I73" s="2022"/>
      <c r="J73" s="2022"/>
      <c r="K73" s="2022"/>
      <c r="L73" s="2023"/>
      <c r="M73" s="2024"/>
      <c r="N73" s="1523"/>
      <c r="O73" s="1516"/>
      <c r="P73" s="1516"/>
      <c r="Q73" s="1516"/>
      <c r="R73" s="1516"/>
      <c r="S73" s="1516"/>
      <c r="T73" s="1513"/>
      <c r="U73" s="1513"/>
      <c r="V73" s="1513"/>
      <c r="W73" s="1513"/>
      <c r="X73" s="1513"/>
      <c r="Y73" s="1513"/>
    </row>
    <row r="74" spans="1:25" ht="16" thickBot="1">
      <c r="A74" s="2019"/>
      <c r="B74" s="2020"/>
      <c r="C74" s="2020"/>
      <c r="D74" s="2021"/>
      <c r="E74" s="1569" t="s">
        <v>194</v>
      </c>
      <c r="F74" s="1561">
        <f>IF(Cover!J13=0,"",VLOOKUP($O$1,'FY 26 Data for FY 27'!$A$2:$BC$935,34, FALSE))</f>
        <v>11041554.368459998</v>
      </c>
      <c r="G74" s="1568"/>
      <c r="H74" s="1568"/>
      <c r="I74" s="2022"/>
      <c r="J74" s="2022"/>
      <c r="K74" s="2022"/>
      <c r="L74" s="2023"/>
      <c r="M74" s="2024"/>
      <c r="N74" s="1523"/>
      <c r="O74" s="1516"/>
      <c r="P74" s="1516"/>
      <c r="Q74" s="1516"/>
      <c r="R74" s="1516"/>
      <c r="S74" s="1516"/>
      <c r="T74" s="1513"/>
      <c r="U74" s="1513"/>
      <c r="V74" s="1513"/>
      <c r="W74" s="1513"/>
      <c r="X74" s="1513"/>
      <c r="Y74" s="1513"/>
    </row>
    <row r="75" spans="1:25" ht="17" thickTop="1" thickBot="1">
      <c r="A75" s="1527"/>
      <c r="B75" s="1562"/>
      <c r="C75" s="1562"/>
      <c r="D75" s="1562"/>
      <c r="E75" s="1570" t="s">
        <v>955</v>
      </c>
      <c r="F75" s="1564">
        <f>IF(Cover!J13=0,"",VLOOKUP($O$1,'FY 26 Data for FY 27'!$A$2:$BC$935,38, FALSE))</f>
        <v>23441118.388459995</v>
      </c>
      <c r="G75" s="1565" t="str">
        <f>IF(AND(ISBLANK(G66),ISBLANK(G67),ISBLANK(G68),ISBLANK(G69),ISBLANK(G70),ISBLANK(G71),ISBLANK(G72),ISBLANK(G73),ISBLANK(G74)),"",SUM(G66:G74))</f>
        <v/>
      </c>
      <c r="H75" s="1565" t="str">
        <f>IF(AND(ISBLANK(H66),ISBLANK(H67),ISBLANK(H68),ISBLANK(H69),ISBLANK(H70),ISBLANK(H71),ISBLANK(H72),ISBLANK(H73),ISBLANK(H74)),"",SUM(H66:H74))</f>
        <v/>
      </c>
      <c r="I75" s="2010"/>
      <c r="J75" s="2010"/>
      <c r="K75" s="2010"/>
      <c r="L75" s="2011"/>
      <c r="M75" s="2012"/>
      <c r="N75" s="1523"/>
      <c r="O75" s="1516"/>
      <c r="P75" s="1516"/>
      <c r="Q75" s="1516"/>
      <c r="R75" s="1516"/>
      <c r="S75" s="1516"/>
      <c r="T75" s="1513"/>
      <c r="U75" s="1513"/>
      <c r="V75" s="1513"/>
      <c r="W75" s="1513"/>
      <c r="X75" s="1513"/>
      <c r="Y75" s="1513"/>
    </row>
    <row r="76" spans="1:25">
      <c r="A76" s="2025" t="s">
        <v>956</v>
      </c>
      <c r="B76" s="2026"/>
      <c r="C76" s="2026"/>
      <c r="D76" s="2027"/>
      <c r="E76" s="1256" t="s">
        <v>895</v>
      </c>
      <c r="F76" s="1571">
        <f>IF(Cover!J13=0,"",VLOOKUP($O$1,'FY 26 Data for FY 27'!$A$2:$BC$935,39, FALSE))</f>
        <v>1176159.74</v>
      </c>
      <c r="G76" s="1568"/>
      <c r="H76" s="1568"/>
      <c r="I76" s="2034" t="s">
        <v>957</v>
      </c>
      <c r="J76" s="2035"/>
      <c r="K76" s="2035"/>
      <c r="L76" s="2035"/>
      <c r="M76" s="2036"/>
      <c r="N76" s="1523"/>
      <c r="O76" s="1516"/>
      <c r="P76" s="1516"/>
      <c r="Q76" s="1516"/>
      <c r="R76" s="1516"/>
      <c r="S76" s="1516"/>
      <c r="T76" s="1513"/>
      <c r="U76" s="1513"/>
      <c r="V76" s="1513"/>
      <c r="W76" s="1513"/>
      <c r="X76" s="1513"/>
      <c r="Y76" s="1513"/>
    </row>
    <row r="77" spans="1:25">
      <c r="A77" s="2028"/>
      <c r="B77" s="2029"/>
      <c r="C77" s="2029"/>
      <c r="D77" s="2030"/>
      <c r="E77" s="1256" t="s">
        <v>896</v>
      </c>
      <c r="F77" s="1571">
        <f>IF(Cover!J13=0,"",VLOOKUP($O$1,'FY 26 Data for FY 27'!$A$2:$BC$935,40, FALSE))</f>
        <v>1176159.74</v>
      </c>
      <c r="G77" s="1568"/>
      <c r="H77" s="1568"/>
      <c r="I77" s="2037"/>
      <c r="J77" s="2038"/>
      <c r="K77" s="2038"/>
      <c r="L77" s="2038"/>
      <c r="M77" s="2039"/>
      <c r="N77" s="1523"/>
      <c r="O77" s="1516"/>
      <c r="P77" s="1516"/>
      <c r="Q77" s="1516"/>
      <c r="R77" s="1516"/>
      <c r="S77" s="1516"/>
      <c r="T77" s="1513"/>
      <c r="U77" s="1513"/>
      <c r="V77" s="1513"/>
      <c r="W77" s="1513"/>
      <c r="X77" s="1513"/>
      <c r="Y77" s="1513"/>
    </row>
    <row r="78" spans="1:25">
      <c r="A78" s="2028"/>
      <c r="B78" s="2029"/>
      <c r="C78" s="2029"/>
      <c r="D78" s="2030"/>
      <c r="E78" s="1256" t="s">
        <v>899</v>
      </c>
      <c r="F78" s="1571">
        <f>IF(Cover!J13=0,"",VLOOKUP($O$1,'FY 26 Data for FY 27'!$A$2:$BC$935,41, FALSE))</f>
        <v>1225099.54</v>
      </c>
      <c r="G78" s="1568"/>
      <c r="H78" s="1568"/>
      <c r="I78" s="2037"/>
      <c r="J78" s="2038"/>
      <c r="K78" s="2038"/>
      <c r="L78" s="2038"/>
      <c r="M78" s="2039"/>
      <c r="N78" s="1523"/>
      <c r="O78" s="1516"/>
      <c r="P78" s="1516"/>
      <c r="Q78" s="1516"/>
      <c r="R78" s="1516"/>
      <c r="S78" s="1516"/>
      <c r="T78" s="1513"/>
      <c r="U78" s="1513"/>
      <c r="V78" s="1513"/>
      <c r="W78" s="1513"/>
      <c r="X78" s="1513"/>
      <c r="Y78" s="1513"/>
    </row>
    <row r="79" spans="1:25">
      <c r="A79" s="2028"/>
      <c r="B79" s="2029"/>
      <c r="C79" s="2029"/>
      <c r="D79" s="2030"/>
      <c r="E79" s="1256" t="s">
        <v>901</v>
      </c>
      <c r="F79" s="1571">
        <f>IF(Cover!J13=0,"",VLOOKUP($O$1,'FY 26 Data for FY 27'!$A$2:$BC$935,42, FALSE))</f>
        <v>1225099.54</v>
      </c>
      <c r="G79" s="1568"/>
      <c r="H79" s="1568"/>
      <c r="I79" s="2037"/>
      <c r="J79" s="2038"/>
      <c r="K79" s="2038"/>
      <c r="L79" s="2038"/>
      <c r="M79" s="2039"/>
      <c r="N79" s="1523"/>
      <c r="O79" s="1516"/>
      <c r="P79" s="1516"/>
      <c r="Q79" s="1516"/>
      <c r="R79" s="1516"/>
      <c r="S79" s="1516"/>
      <c r="T79" s="1513"/>
      <c r="U79" s="1513"/>
      <c r="V79" s="1513"/>
      <c r="W79" s="1513"/>
      <c r="X79" s="1513"/>
      <c r="Y79" s="1513"/>
    </row>
    <row r="80" spans="1:25">
      <c r="A80" s="2028"/>
      <c r="B80" s="2029"/>
      <c r="C80" s="2029"/>
      <c r="D80" s="2030"/>
      <c r="E80" s="1256" t="s">
        <v>903</v>
      </c>
      <c r="F80" s="1571">
        <f>IF(Cover!J13=0,"",VLOOKUP($O$1,'FY 26 Data for FY 27'!$A$2:$BC$935,43, FALSE))</f>
        <v>1259598.0900000001</v>
      </c>
      <c r="G80" s="1568"/>
      <c r="H80" s="1568"/>
      <c r="I80" s="2037"/>
      <c r="J80" s="2038"/>
      <c r="K80" s="2038"/>
      <c r="L80" s="2038"/>
      <c r="M80" s="2039"/>
      <c r="N80" s="1523"/>
      <c r="O80" s="1516"/>
      <c r="P80" s="1572"/>
      <c r="Q80" s="1516"/>
      <c r="R80" s="1516"/>
      <c r="S80" s="1516"/>
      <c r="T80" s="1513"/>
      <c r="U80" s="1513"/>
      <c r="V80" s="1513"/>
      <c r="W80" s="1513"/>
      <c r="X80" s="1513"/>
      <c r="Y80" s="1513"/>
    </row>
    <row r="81" spans="1:25">
      <c r="A81" s="2028"/>
      <c r="B81" s="2029"/>
      <c r="C81" s="2029"/>
      <c r="D81" s="2030"/>
      <c r="E81" s="1256" t="s">
        <v>904</v>
      </c>
      <c r="F81" s="1571">
        <f>IF(Cover!J13=0,"",VLOOKUP($O$1,'FY 26 Data for FY 27'!$A$2:$BC$935,44, FALSE))</f>
        <v>1259598.0900000001</v>
      </c>
      <c r="G81" s="1568"/>
      <c r="H81" s="1568"/>
      <c r="I81" s="2037"/>
      <c r="J81" s="2038"/>
      <c r="K81" s="2038"/>
      <c r="L81" s="2038"/>
      <c r="M81" s="2039"/>
      <c r="N81" s="1523"/>
      <c r="O81" s="1516"/>
      <c r="P81" s="1516"/>
      <c r="Q81" s="1516"/>
      <c r="R81" s="1516"/>
      <c r="S81" s="1516"/>
      <c r="T81" s="1513"/>
      <c r="U81" s="1513"/>
      <c r="V81" s="1513"/>
      <c r="W81" s="1513"/>
      <c r="X81" s="1513"/>
      <c r="Y81" s="1513"/>
    </row>
    <row r="82" spans="1:25">
      <c r="A82" s="2028"/>
      <c r="B82" s="2029"/>
      <c r="C82" s="2029"/>
      <c r="D82" s="2030"/>
      <c r="E82" s="1256" t="s">
        <v>908</v>
      </c>
      <c r="F82" s="1571">
        <f>IF(Cover!J13=0,"",VLOOKUP($O$1,'FY 26 Data for FY 27'!$A$2:$BC$935,45, FALSE))</f>
        <v>1311747.06</v>
      </c>
      <c r="G82" s="1568"/>
      <c r="H82" s="1568"/>
      <c r="I82" s="2037"/>
      <c r="J82" s="2038"/>
      <c r="K82" s="2038"/>
      <c r="L82" s="2038"/>
      <c r="M82" s="2039"/>
      <c r="N82" s="1523"/>
      <c r="O82" s="1516"/>
      <c r="P82" s="1516"/>
      <c r="Q82" s="1516"/>
      <c r="R82" s="1516"/>
      <c r="S82" s="1516"/>
      <c r="T82" s="1516"/>
      <c r="U82" s="1516"/>
      <c r="V82" s="1513"/>
      <c r="W82" s="1513"/>
      <c r="X82" s="1513"/>
      <c r="Y82" s="1513"/>
    </row>
    <row r="83" spans="1:25">
      <c r="A83" s="2028"/>
      <c r="B83" s="2029"/>
      <c r="C83" s="2029"/>
      <c r="D83" s="2030"/>
      <c r="E83" s="1256" t="s">
        <v>910</v>
      </c>
      <c r="F83" s="1571">
        <f>IF(Cover!J13=0,"",VLOOKUP($O$1,'FY 26 Data for FY 27'!$A$2:$BC$935,46, FALSE))</f>
        <v>1311747.06</v>
      </c>
      <c r="G83" s="1568"/>
      <c r="H83" s="1568"/>
      <c r="I83" s="2037"/>
      <c r="J83" s="2038"/>
      <c r="K83" s="2038"/>
      <c r="L83" s="2038"/>
      <c r="M83" s="2039"/>
      <c r="N83" s="1523"/>
      <c r="O83" s="1516"/>
      <c r="P83" s="1516"/>
      <c r="Q83" s="1516"/>
      <c r="R83" s="1516"/>
      <c r="S83" s="1516"/>
      <c r="T83" s="1516"/>
      <c r="U83" s="1516"/>
      <c r="V83" s="1513"/>
      <c r="W83" s="1513"/>
      <c r="X83" s="1513"/>
      <c r="Y83" s="1513"/>
    </row>
    <row r="84" spans="1:25">
      <c r="A84" s="2028"/>
      <c r="B84" s="2029"/>
      <c r="C84" s="2029"/>
      <c r="D84" s="2030"/>
      <c r="E84" s="1256" t="s">
        <v>911</v>
      </c>
      <c r="F84" s="1571">
        <f>IF(Cover!J13=0,"",VLOOKUP($O$1,'FY 26 Data for FY 27'!$A$2:$BC$935,47, FALSE))</f>
        <v>1574096.47</v>
      </c>
      <c r="G84" s="1568"/>
      <c r="H84" s="1568"/>
      <c r="I84" s="2037"/>
      <c r="J84" s="2038"/>
      <c r="K84" s="2038"/>
      <c r="L84" s="2038"/>
      <c r="M84" s="2039"/>
      <c r="N84" s="1523"/>
      <c r="O84" s="1516"/>
      <c r="P84" s="1516"/>
      <c r="Q84" s="1516"/>
      <c r="R84" s="1516"/>
      <c r="S84" s="1516"/>
      <c r="T84" s="1516"/>
      <c r="U84" s="1516"/>
      <c r="V84" s="1513"/>
      <c r="W84" s="1513"/>
      <c r="X84" s="1513"/>
      <c r="Y84" s="1513"/>
    </row>
    <row r="85" spans="1:25">
      <c r="A85" s="2028"/>
      <c r="B85" s="2029"/>
      <c r="C85" s="2029"/>
      <c r="D85" s="2030"/>
      <c r="E85" s="1256" t="s">
        <v>912</v>
      </c>
      <c r="F85" s="1571">
        <f>IF(Cover!J13=0,"",VLOOKUP($O$1,'FY 26 Data for FY 27'!$A$2:$BC$935,48, FALSE))</f>
        <v>1740973.16</v>
      </c>
      <c r="G85" s="1568"/>
      <c r="H85" s="1568"/>
      <c r="I85" s="2037"/>
      <c r="J85" s="2038"/>
      <c r="K85" s="2038"/>
      <c r="L85" s="2038"/>
      <c r="M85" s="2039"/>
      <c r="N85" s="1523"/>
      <c r="O85" s="1516"/>
      <c r="P85" s="1516"/>
      <c r="Q85" s="1516"/>
      <c r="R85" s="1516"/>
      <c r="S85" s="1516"/>
      <c r="T85" s="1516"/>
      <c r="U85" s="1516"/>
      <c r="V85" s="1513"/>
      <c r="W85" s="1513"/>
      <c r="X85" s="1513"/>
      <c r="Y85" s="1513"/>
    </row>
    <row r="86" spans="1:25">
      <c r="A86" s="2028"/>
      <c r="B86" s="2029"/>
      <c r="C86" s="2029"/>
      <c r="D86" s="2030"/>
      <c r="E86" s="1256" t="s">
        <v>916</v>
      </c>
      <c r="F86" s="1571">
        <f>IF(Cover!J13=0,"",VLOOKUP($O$1,'FY 26 Data for FY 27'!$A$2:$BC$935,49, FALSE))</f>
        <v>726459.61</v>
      </c>
      <c r="G86" s="1568"/>
      <c r="H86" s="1568"/>
      <c r="I86" s="2037"/>
      <c r="J86" s="2038"/>
      <c r="K86" s="2038"/>
      <c r="L86" s="2038"/>
      <c r="M86" s="2039"/>
      <c r="N86" s="1523"/>
      <c r="O86" s="1516"/>
      <c r="P86" s="1516"/>
      <c r="Q86" s="1516"/>
      <c r="R86" s="1516"/>
      <c r="S86" s="1516"/>
      <c r="T86" s="1516"/>
      <c r="U86" s="1516"/>
      <c r="V86" s="1513"/>
      <c r="W86" s="1513"/>
      <c r="X86" s="1513"/>
      <c r="Y86" s="1513"/>
    </row>
    <row r="87" spans="1:25" ht="16" thickBot="1">
      <c r="A87" s="2031"/>
      <c r="B87" s="2032"/>
      <c r="C87" s="2032"/>
      <c r="D87" s="2033"/>
      <c r="E87" s="1256" t="s">
        <v>918</v>
      </c>
      <c r="F87" s="1571">
        <f>IF(Cover!J13=0,"",VLOOKUP($O$1,'FY 26 Data for FY 27'!$A$2:$BC$935,50, FALSE))</f>
        <v>275949.28000000003</v>
      </c>
      <c r="G87" s="1568"/>
      <c r="H87" s="1568"/>
      <c r="I87" s="2037"/>
      <c r="J87" s="2038"/>
      <c r="K87" s="2038"/>
      <c r="L87" s="2038"/>
      <c r="M87" s="2039"/>
      <c r="N87" s="1523"/>
      <c r="O87" s="1516"/>
      <c r="P87" s="1516"/>
      <c r="Q87" s="1516"/>
      <c r="R87" s="1516"/>
      <c r="S87" s="1516"/>
      <c r="T87" s="1516"/>
      <c r="U87" s="1516"/>
      <c r="V87" s="1513"/>
      <c r="W87" s="1513"/>
      <c r="X87" s="1513"/>
      <c r="Y87" s="1513"/>
    </row>
    <row r="88" spans="1:25" ht="17" thickTop="1" thickBot="1">
      <c r="A88" s="1527"/>
      <c r="B88" s="1562"/>
      <c r="C88" s="1562"/>
      <c r="D88" s="1562"/>
      <c r="E88" s="1573" t="s">
        <v>951</v>
      </c>
      <c r="F88" s="1574">
        <f>IF(Cover!J13=0,"",VLOOKUP($O$1,'FY 26 Data for FY 27'!$A$2:$BC$935,51, FALSE))</f>
        <v>14262687.380000001</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2074"/>
      <c r="J88" s="2001"/>
      <c r="K88" s="2001"/>
      <c r="L88" s="2001"/>
      <c r="M88" s="2002"/>
      <c r="N88" s="1523"/>
      <c r="O88" s="1516"/>
      <c r="P88" s="1516"/>
      <c r="Q88" s="1516"/>
      <c r="R88" s="1516"/>
      <c r="S88" s="1516"/>
      <c r="T88" s="1516"/>
      <c r="U88" s="1516"/>
      <c r="V88" s="1513"/>
      <c r="W88" s="1513"/>
      <c r="X88" s="1513"/>
      <c r="Y88" s="1513"/>
    </row>
    <row r="89" spans="1:25" ht="17" thickTop="1" thickBot="1">
      <c r="A89" s="1527"/>
      <c r="B89" s="1562"/>
      <c r="C89" s="1562"/>
      <c r="D89" s="1562"/>
      <c r="E89" s="1575" t="s">
        <v>958</v>
      </c>
      <c r="F89" s="1576" t="s">
        <v>959</v>
      </c>
      <c r="G89" s="1577"/>
      <c r="H89" s="1578"/>
      <c r="I89" s="1817">
        <f>SUM(G88,G89,G75,G65)</f>
        <v>71502</v>
      </c>
      <c r="J89" s="1529"/>
      <c r="K89" s="1529"/>
      <c r="L89" s="1529"/>
      <c r="M89" s="1530"/>
      <c r="N89" s="1579"/>
      <c r="O89" s="1580"/>
      <c r="P89" s="1516"/>
      <c r="Q89" s="1516"/>
      <c r="R89" s="1516"/>
      <c r="S89" s="1516"/>
      <c r="T89" s="1516"/>
      <c r="U89" s="1516"/>
      <c r="V89" s="1513"/>
      <c r="W89" s="1513"/>
      <c r="X89" s="1513"/>
      <c r="Y89" s="1513"/>
    </row>
    <row r="90" spans="1:25" ht="17" thickBot="1">
      <c r="A90" s="1581"/>
      <c r="B90" s="1582"/>
      <c r="C90" s="1582"/>
      <c r="D90" s="1582"/>
      <c r="E90" s="1583" t="s">
        <v>960</v>
      </c>
      <c r="F90" s="1584">
        <f>IF(Cover!J13=0,"",VLOOKUP($O$1,'FY 26 Data for FY 27'!$A$2:$BC$935,52, FALSE))</f>
        <v>58805015.670000002</v>
      </c>
      <c r="G90" s="1585">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71502</v>
      </c>
      <c r="H90" s="1586" t="str">
        <f>IF(H65="","",SUM(H65,H75,H88,H89))</f>
        <v/>
      </c>
      <c r="I90" s="2075" t="s">
        <v>961</v>
      </c>
      <c r="J90" s="2076"/>
      <c r="K90" s="2076"/>
      <c r="L90" s="2077" t="str">
        <f>IF(I89=0,"",IF(ROUND(G90,0)=ROUND(G31,0),"  Complete, G90=G31",IF(G90&lt;G31,"  Incomplete, G90&lt;G31",IF(G90&gt;G31,"  Incomplete, G90&gt;G31"))))</f>
        <v xml:space="preserve">  Complete, G90=G31</v>
      </c>
      <c r="M90" s="2078"/>
      <c r="N90" s="1523">
        <f>IF(G51="[N/A]",0,IF(AND(G51="[Optional]",G90=""),1,IF(AND(G51="[Required]",G90=""),0,IF(ROUND(G31,0)=ROUND(G90,0),1,0))))</f>
        <v>1</v>
      </c>
      <c r="O90" s="1516"/>
      <c r="P90" s="1516"/>
      <c r="Q90" s="1516"/>
      <c r="R90" s="1516"/>
      <c r="S90" s="1516"/>
      <c r="T90" s="1516"/>
      <c r="U90" s="1516"/>
      <c r="V90" s="1513"/>
      <c r="W90" s="1513"/>
      <c r="X90" s="1513"/>
      <c r="Y90" s="1513"/>
    </row>
    <row r="91" spans="1:25" ht="69" customHeight="1">
      <c r="A91" s="1527"/>
      <c r="B91" s="1562"/>
      <c r="C91" s="1562"/>
      <c r="D91" s="1562"/>
      <c r="E91" s="2079" t="s">
        <v>962</v>
      </c>
      <c r="F91" s="2079"/>
      <c r="G91" s="2079"/>
      <c r="H91" s="2079"/>
      <c r="I91" s="2080"/>
      <c r="J91" s="2080"/>
      <c r="K91" s="2080"/>
      <c r="L91" s="2080"/>
      <c r="M91" s="2081"/>
      <c r="N91" s="1523"/>
      <c r="O91" s="1516"/>
      <c r="P91" s="1516"/>
      <c r="Q91" s="1516"/>
      <c r="R91" s="1516"/>
      <c r="S91" s="1516"/>
      <c r="T91" s="1516"/>
      <c r="U91" s="1516"/>
      <c r="V91" s="1513"/>
      <c r="W91" s="1513"/>
      <c r="X91" s="1513"/>
      <c r="Y91" s="1513"/>
    </row>
    <row r="92" spans="1:25" ht="7.5" customHeight="1">
      <c r="A92" s="1967"/>
      <c r="B92" s="1969"/>
      <c r="C92" s="1969"/>
      <c r="D92" s="1969"/>
      <c r="E92" s="1969"/>
      <c r="F92" s="1969"/>
      <c r="G92" s="1969"/>
      <c r="H92" s="1969"/>
      <c r="I92" s="1969"/>
      <c r="J92" s="1969"/>
      <c r="K92" s="1969"/>
      <c r="L92" s="1970"/>
      <c r="M92" s="1971"/>
      <c r="N92" s="1523"/>
      <c r="O92" s="1516"/>
      <c r="P92" s="1516"/>
      <c r="Q92" s="1516"/>
      <c r="R92" s="1516"/>
      <c r="S92" s="1516"/>
      <c r="T92" s="1516"/>
      <c r="U92" s="1516"/>
      <c r="V92" s="1513"/>
      <c r="W92" s="1513"/>
      <c r="X92" s="1513"/>
      <c r="Y92" s="1513"/>
    </row>
    <row r="93" spans="1:25" ht="33" customHeight="1">
      <c r="A93" s="1527"/>
      <c r="B93" s="1991" t="s">
        <v>963</v>
      </c>
      <c r="C93" s="1992"/>
      <c r="D93" s="1992"/>
      <c r="E93" s="1992"/>
      <c r="F93" s="1992"/>
      <c r="G93" s="2082"/>
      <c r="H93" s="2083"/>
      <c r="I93" s="2083"/>
      <c r="J93" s="2083"/>
      <c r="K93" s="2083"/>
      <c r="L93" s="2084"/>
      <c r="M93" s="2085"/>
      <c r="N93" s="1523">
        <f>IF(B94="",1,IF(AND(B94="Required",LEN(G93)&gt;10),1,0))</f>
        <v>1</v>
      </c>
      <c r="O93" s="1516"/>
      <c r="P93" s="1516"/>
      <c r="Q93" s="1516"/>
      <c r="R93" s="1516"/>
      <c r="S93" s="1516"/>
      <c r="T93" s="1516"/>
      <c r="U93" s="1516"/>
      <c r="V93" s="1513"/>
      <c r="W93" s="1513"/>
      <c r="X93" s="1513"/>
      <c r="Y93" s="1513"/>
    </row>
    <row r="94" spans="1:25" ht="73.5" customHeight="1">
      <c r="A94" s="1527"/>
      <c r="B94" s="2086" t="str">
        <f>IF(G89&gt;0,"Required","")</f>
        <v/>
      </c>
      <c r="C94" s="2087"/>
      <c r="D94" s="2087"/>
      <c r="E94" s="2087"/>
      <c r="F94" s="2087"/>
      <c r="G94" s="2083"/>
      <c r="H94" s="2083"/>
      <c r="I94" s="2083"/>
      <c r="J94" s="2083"/>
      <c r="K94" s="2083"/>
      <c r="L94" s="2084"/>
      <c r="M94" s="2085"/>
      <c r="N94" s="1523"/>
      <c r="O94" s="1516"/>
      <c r="P94" s="1516"/>
      <c r="Q94" s="1516"/>
      <c r="R94" s="1516"/>
      <c r="S94" s="1516"/>
      <c r="T94" s="1516"/>
      <c r="U94" s="1516"/>
      <c r="V94" s="1513"/>
      <c r="W94" s="1513"/>
      <c r="X94" s="1513"/>
      <c r="Y94" s="1513"/>
    </row>
    <row r="95" spans="1:25" ht="7.5" customHeight="1">
      <c r="A95" s="1967"/>
      <c r="B95" s="1969"/>
      <c r="C95" s="1969"/>
      <c r="D95" s="1969"/>
      <c r="E95" s="1969"/>
      <c r="F95" s="1969"/>
      <c r="G95" s="1969"/>
      <c r="H95" s="1969"/>
      <c r="I95" s="1969"/>
      <c r="J95" s="1969"/>
      <c r="K95" s="1969"/>
      <c r="L95" s="1970"/>
      <c r="M95" s="1971"/>
      <c r="N95" s="1523"/>
      <c r="O95" s="1516"/>
      <c r="P95" s="1516"/>
      <c r="Q95" s="1516"/>
      <c r="R95" s="1516"/>
      <c r="S95" s="1516"/>
      <c r="T95" s="1516"/>
      <c r="U95" s="1516"/>
      <c r="V95" s="1513"/>
      <c r="W95" s="1513"/>
      <c r="X95" s="1513"/>
      <c r="Y95" s="1513"/>
    </row>
    <row r="96" spans="1:25" ht="16">
      <c r="A96" s="1872" t="s">
        <v>964</v>
      </c>
      <c r="B96" s="1873"/>
      <c r="C96" s="1873"/>
      <c r="D96" s="1873"/>
      <c r="E96" s="1873"/>
      <c r="F96" s="1873"/>
      <c r="G96" s="1873"/>
      <c r="H96" s="1873"/>
      <c r="I96" s="1873"/>
      <c r="J96" s="1873"/>
      <c r="K96" s="1873"/>
      <c r="L96" s="1873"/>
      <c r="M96" s="1874"/>
      <c r="N96" s="1523"/>
      <c r="O96" s="1516"/>
      <c r="P96" s="1516"/>
      <c r="Q96" s="1516"/>
      <c r="R96" s="1516"/>
      <c r="S96" s="1516"/>
      <c r="T96" s="1516"/>
      <c r="U96" s="1516"/>
      <c r="V96" s="1513"/>
      <c r="W96" s="1513"/>
      <c r="X96" s="1513"/>
      <c r="Y96" s="1513"/>
    </row>
    <row r="97" spans="1:25" ht="73.5" customHeight="1">
      <c r="A97" s="1895" t="s">
        <v>965</v>
      </c>
      <c r="B97" s="1896"/>
      <c r="C97" s="1896"/>
      <c r="D97" s="1896"/>
      <c r="E97" s="1896"/>
      <c r="F97" s="1896"/>
      <c r="G97" s="1896"/>
      <c r="H97" s="1896"/>
      <c r="I97" s="1896"/>
      <c r="J97" s="1896"/>
      <c r="K97" s="1896"/>
      <c r="L97" s="1896"/>
      <c r="M97" s="1897"/>
      <c r="N97" s="1523"/>
      <c r="O97" s="1516"/>
      <c r="P97" s="1516"/>
      <c r="Q97" s="1516"/>
      <c r="R97" s="1516"/>
      <c r="S97" s="1516"/>
      <c r="T97" s="1516"/>
      <c r="U97" s="1516"/>
      <c r="V97" s="1513"/>
      <c r="W97" s="1513"/>
      <c r="X97" s="1513"/>
      <c r="Y97" s="1513"/>
    </row>
    <row r="98" spans="1:25" ht="33" customHeight="1">
      <c r="A98" s="1916" t="s">
        <v>966</v>
      </c>
      <c r="B98" s="1917"/>
      <c r="C98" s="1917"/>
      <c r="D98" s="1917"/>
      <c r="E98" s="1917"/>
      <c r="F98" s="1917"/>
      <c r="G98" s="1917"/>
      <c r="H98" s="1917"/>
      <c r="I98" s="1917"/>
      <c r="J98" s="1917"/>
      <c r="K98" s="1917"/>
      <c r="L98" s="1917"/>
      <c r="M98" s="1918"/>
      <c r="N98" s="1523"/>
      <c r="O98" s="1516"/>
      <c r="P98" s="1516"/>
      <c r="Q98" s="1516"/>
      <c r="R98" s="1516"/>
      <c r="S98" s="1516"/>
      <c r="T98" s="1516"/>
      <c r="U98" s="1516"/>
      <c r="V98" s="1513"/>
      <c r="W98" s="1513"/>
      <c r="X98" s="1513"/>
      <c r="Y98" s="1513"/>
    </row>
    <row r="99" spans="1:25" ht="25.5" customHeight="1">
      <c r="A99" s="1524"/>
      <c r="B99" s="1939"/>
      <c r="C99" s="1939"/>
      <c r="D99" s="1939"/>
      <c r="E99" s="1939"/>
      <c r="F99" s="2071"/>
      <c r="G99" s="1587" t="s">
        <v>967</v>
      </c>
      <c r="H99" s="1526" t="s">
        <v>968</v>
      </c>
      <c r="I99" s="2072" t="s">
        <v>969</v>
      </c>
      <c r="J99" s="2072"/>
      <c r="K99" s="2072"/>
      <c r="L99" s="2072"/>
      <c r="M99" s="2073"/>
      <c r="N99" s="1523"/>
      <c r="O99" s="1516"/>
      <c r="P99" s="1516"/>
      <c r="Q99" s="1516"/>
      <c r="R99" s="1516"/>
      <c r="S99" s="1516"/>
      <c r="T99" s="1516"/>
      <c r="U99" s="1516"/>
      <c r="V99" s="1513"/>
      <c r="W99" s="1513"/>
      <c r="X99" s="1513"/>
      <c r="Y99" s="1513"/>
    </row>
    <row r="100" spans="1:25" ht="27.75" customHeight="1">
      <c r="A100" s="1947" t="s">
        <v>836</v>
      </c>
      <c r="B100" s="1948" t="s">
        <v>970</v>
      </c>
      <c r="C100" s="1948"/>
      <c r="D100" s="1948"/>
      <c r="E100" s="1949"/>
      <c r="F100" s="1531" t="s">
        <v>898</v>
      </c>
      <c r="G100" s="1588">
        <v>6942808</v>
      </c>
      <c r="H100" s="1589" t="s">
        <v>822</v>
      </c>
      <c r="I100" s="2072"/>
      <c r="J100" s="2072"/>
      <c r="K100" s="2072"/>
      <c r="L100" s="2072"/>
      <c r="M100" s="2073"/>
      <c r="N100" s="1523">
        <f>IF(SUM(G100,G101,G102)=0,0,IF(AND(ISNUMBER(G100),H100&lt;&gt;0),1,0))</f>
        <v>1</v>
      </c>
      <c r="O100" s="1516"/>
      <c r="P100" s="1516"/>
      <c r="Q100" s="1516"/>
      <c r="R100" s="1516"/>
      <c r="S100" s="1516"/>
      <c r="T100" s="1516"/>
      <c r="U100" s="1516"/>
      <c r="V100" s="1513"/>
      <c r="W100" s="1513"/>
      <c r="X100" s="1513"/>
      <c r="Y100" s="1513"/>
    </row>
    <row r="101" spans="1:25" ht="26.25" customHeight="1">
      <c r="A101" s="1947"/>
      <c r="B101" s="1950"/>
      <c r="C101" s="1950"/>
      <c r="D101" s="1950"/>
      <c r="E101" s="1951"/>
      <c r="F101" s="1531" t="s">
        <v>971</v>
      </c>
      <c r="G101" s="1588">
        <v>2103691</v>
      </c>
      <c r="H101" s="1589" t="s">
        <v>822</v>
      </c>
      <c r="I101" s="2072"/>
      <c r="J101" s="2072"/>
      <c r="K101" s="2072"/>
      <c r="L101" s="2072"/>
      <c r="M101" s="2073"/>
      <c r="N101" s="1523">
        <f t="shared" ref="N101:N102" si="0">IF(AND(ISNUMBER(G101),H101&lt;&gt;0),1,0)</f>
        <v>1</v>
      </c>
      <c r="O101" s="1580"/>
      <c r="P101" s="1516"/>
      <c r="Q101" s="1516"/>
      <c r="R101" s="1516"/>
      <c r="S101" s="1516"/>
      <c r="T101" s="1516"/>
      <c r="U101" s="1516"/>
      <c r="V101" s="1513"/>
      <c r="W101" s="1513"/>
      <c r="X101" s="1513"/>
      <c r="Y101" s="1513"/>
    </row>
    <row r="102" spans="1:25" ht="27" customHeight="1">
      <c r="A102" s="1947"/>
      <c r="B102" s="1950"/>
      <c r="C102" s="1950"/>
      <c r="D102" s="1950"/>
      <c r="E102" s="1951"/>
      <c r="F102" s="1531" t="s">
        <v>902</v>
      </c>
      <c r="G102" s="1588">
        <v>2071181</v>
      </c>
      <c r="H102" s="1590" t="s">
        <v>822</v>
      </c>
      <c r="I102" s="1591"/>
      <c r="J102" s="1591"/>
      <c r="K102" s="1591"/>
      <c r="L102" s="1591"/>
      <c r="M102" s="1592"/>
      <c r="N102" s="1523">
        <f t="shared" si="0"/>
        <v>1</v>
      </c>
      <c r="O102" s="1516"/>
      <c r="P102" s="1516"/>
      <c r="Q102" s="1516"/>
      <c r="R102" s="1516"/>
      <c r="S102" s="1516"/>
      <c r="T102" s="1516"/>
      <c r="U102" s="1516"/>
      <c r="V102" s="1513"/>
      <c r="W102" s="1513"/>
      <c r="X102" s="1513"/>
      <c r="Y102" s="1513"/>
    </row>
    <row r="103" spans="1:25" ht="7.5" customHeight="1">
      <c r="A103" s="2101"/>
      <c r="B103" s="2102"/>
      <c r="C103" s="2102"/>
      <c r="D103" s="2102"/>
      <c r="E103" s="2102"/>
      <c r="F103" s="2102"/>
      <c r="G103" s="2103"/>
      <c r="H103" s="2103"/>
      <c r="I103" s="2103"/>
      <c r="J103" s="2102"/>
      <c r="K103" s="2102"/>
      <c r="L103" s="2106"/>
      <c r="M103" s="2107"/>
      <c r="N103" s="1523"/>
      <c r="O103" s="1516"/>
      <c r="P103" s="1516"/>
      <c r="Q103" s="1516"/>
      <c r="R103" s="1516"/>
      <c r="S103" s="1516"/>
      <c r="T103" s="1513"/>
      <c r="U103" s="1513"/>
      <c r="V103" s="1513"/>
      <c r="W103" s="1513"/>
      <c r="X103" s="1513"/>
      <c r="Y103" s="1513"/>
    </row>
    <row r="104" spans="1:25" ht="43.5" customHeight="1">
      <c r="A104" s="2108" t="s">
        <v>856</v>
      </c>
      <c r="B104" s="2111" t="s">
        <v>972</v>
      </c>
      <c r="C104" s="2112"/>
      <c r="D104" s="2112"/>
      <c r="E104" s="2112"/>
      <c r="F104" s="2113"/>
      <c r="G104" s="1593" t="s">
        <v>895</v>
      </c>
      <c r="H104" s="1594" t="s">
        <v>816</v>
      </c>
      <c r="I104" s="1984" t="s">
        <v>899</v>
      </c>
      <c r="J104" s="1985"/>
      <c r="K104" s="1594" t="s">
        <v>816</v>
      </c>
      <c r="L104" s="1595" t="s">
        <v>958</v>
      </c>
      <c r="M104" s="1550"/>
      <c r="N104" s="1523">
        <f>IF(B105="Response Optional",1,IF(AND(B105="Response Required",COUNTIF(H104:M106,"Yes")),1,0))</f>
        <v>1</v>
      </c>
      <c r="O104" s="1516"/>
      <c r="P104" s="1516"/>
      <c r="Q104" s="1516"/>
      <c r="R104" s="1516"/>
      <c r="S104" s="1516"/>
      <c r="T104" s="1516"/>
      <c r="U104" s="1516"/>
      <c r="V104" s="1513"/>
      <c r="W104" s="1513"/>
      <c r="X104" s="1513"/>
      <c r="Y104" s="1513"/>
    </row>
    <row r="105" spans="1:25" ht="27.75" customHeight="1">
      <c r="A105" s="2109"/>
      <c r="B105" s="2114" t="str">
        <f>IF($O$1=0,"",IF($G$100&gt;=5000,"Response Required","Response Optional"))</f>
        <v>Response Required</v>
      </c>
      <c r="C105" s="2115"/>
      <c r="D105" s="2115"/>
      <c r="E105" s="2115"/>
      <c r="F105" s="2116"/>
      <c r="G105" s="2120" t="s">
        <v>973</v>
      </c>
      <c r="H105" s="2121"/>
      <c r="I105" s="2088" t="s">
        <v>973</v>
      </c>
      <c r="J105" s="2089"/>
      <c r="K105" s="2090"/>
      <c r="L105" s="2120" t="s">
        <v>973</v>
      </c>
      <c r="M105" s="2122"/>
      <c r="N105" s="1523"/>
      <c r="O105" s="1516"/>
      <c r="P105" s="1516"/>
      <c r="Q105" s="1516"/>
      <c r="R105" s="1516"/>
      <c r="S105" s="1516"/>
      <c r="T105" s="1516"/>
      <c r="U105" s="1516"/>
      <c r="V105" s="1513"/>
      <c r="W105" s="1513"/>
      <c r="X105" s="1513"/>
      <c r="Y105" s="1513"/>
    </row>
    <row r="106" spans="1:25" ht="38.25" customHeight="1">
      <c r="A106" s="2109"/>
      <c r="B106" s="2114"/>
      <c r="C106" s="2115"/>
      <c r="D106" s="2115"/>
      <c r="E106" s="2115"/>
      <c r="F106" s="2116"/>
      <c r="G106" s="1596" t="s">
        <v>896</v>
      </c>
      <c r="H106" s="1594"/>
      <c r="I106" s="1984" t="s">
        <v>901</v>
      </c>
      <c r="J106" s="1985"/>
      <c r="K106" s="1594" t="s">
        <v>816</v>
      </c>
      <c r="L106" s="1597"/>
      <c r="M106" s="1598"/>
      <c r="N106" s="1523"/>
      <c r="O106" s="1516"/>
      <c r="P106" s="1516"/>
      <c r="Q106" s="1516"/>
      <c r="R106" s="1516"/>
      <c r="S106" s="1516"/>
      <c r="T106" s="1516"/>
      <c r="U106" s="1516"/>
      <c r="V106" s="1513"/>
      <c r="W106" s="1513"/>
      <c r="X106" s="1513"/>
      <c r="Y106" s="1513"/>
    </row>
    <row r="107" spans="1:25" ht="27.75" customHeight="1">
      <c r="A107" s="2110"/>
      <c r="B107" s="2117"/>
      <c r="C107" s="2118"/>
      <c r="D107" s="2118"/>
      <c r="E107" s="2118"/>
      <c r="F107" s="2119"/>
      <c r="G107" s="2120" t="s">
        <v>973</v>
      </c>
      <c r="H107" s="2121"/>
      <c r="I107" s="2088" t="s">
        <v>973</v>
      </c>
      <c r="J107" s="2089"/>
      <c r="K107" s="2090"/>
      <c r="L107" s="1599"/>
      <c r="M107" s="1600"/>
      <c r="N107" s="1523"/>
      <c r="O107" s="1516"/>
      <c r="P107" s="1516"/>
      <c r="Q107" s="1516"/>
      <c r="R107" s="1516"/>
      <c r="S107" s="1516"/>
      <c r="T107" s="1516"/>
      <c r="U107" s="1516"/>
      <c r="V107" s="1513"/>
      <c r="W107" s="1513"/>
      <c r="X107" s="1513"/>
      <c r="Y107" s="1513"/>
    </row>
    <row r="108" spans="1:25" ht="54.75" customHeight="1">
      <c r="A108" s="2091"/>
      <c r="B108" s="2093" t="s">
        <v>974</v>
      </c>
      <c r="C108" s="2094"/>
      <c r="D108" s="2094"/>
      <c r="E108" s="2094"/>
      <c r="F108" s="2095"/>
      <c r="G108" s="1886"/>
      <c r="H108" s="1886"/>
      <c r="I108" s="1886"/>
      <c r="J108" s="1886"/>
      <c r="K108" s="1886"/>
      <c r="L108" s="1886"/>
      <c r="M108" s="1887"/>
      <c r="N108" s="1523">
        <f>IF(B109="",1,IF(AND(B109="Required",LEN(G108)&gt;10),1,0))</f>
        <v>1</v>
      </c>
      <c r="O108" s="1516"/>
      <c r="P108" s="1516"/>
      <c r="Q108" s="1547"/>
      <c r="R108" s="1547"/>
      <c r="S108" s="1547"/>
      <c r="T108" s="1547"/>
      <c r="U108" s="1516"/>
      <c r="V108" s="1513"/>
      <c r="W108" s="1513"/>
      <c r="X108" s="1513"/>
      <c r="Y108" s="1513"/>
    </row>
    <row r="109" spans="1:25" ht="64.5" customHeight="1">
      <c r="A109" s="2092"/>
      <c r="B109" s="2098" t="str">
        <f>IF(M104="Yes","Required","")</f>
        <v/>
      </c>
      <c r="C109" s="2099"/>
      <c r="D109" s="2099"/>
      <c r="E109" s="2099"/>
      <c r="F109" s="2100"/>
      <c r="G109" s="2096"/>
      <c r="H109" s="2096"/>
      <c r="I109" s="2096"/>
      <c r="J109" s="2096"/>
      <c r="K109" s="2096"/>
      <c r="L109" s="2096"/>
      <c r="M109" s="2097"/>
      <c r="N109" s="1523"/>
      <c r="O109" s="1516"/>
      <c r="P109" s="1516"/>
      <c r="Q109" s="1547"/>
      <c r="R109" s="1547"/>
      <c r="S109" s="1547"/>
      <c r="T109" s="1547"/>
      <c r="U109" s="1513"/>
      <c r="V109" s="1513"/>
      <c r="W109" s="1513"/>
      <c r="X109" s="1513"/>
      <c r="Y109" s="1513"/>
    </row>
    <row r="110" spans="1:25" ht="9" customHeight="1">
      <c r="A110" s="2101"/>
      <c r="B110" s="2102"/>
      <c r="C110" s="2102"/>
      <c r="D110" s="2102"/>
      <c r="E110" s="2102"/>
      <c r="F110" s="2102"/>
      <c r="G110" s="2103"/>
      <c r="H110" s="2103"/>
      <c r="I110" s="2103"/>
      <c r="J110" s="2103"/>
      <c r="K110" s="2103"/>
      <c r="L110" s="2104"/>
      <c r="M110" s="2105"/>
      <c r="N110" s="1523"/>
      <c r="O110" s="1516"/>
      <c r="P110" s="1516"/>
      <c r="Q110" s="1516"/>
      <c r="R110" s="1516"/>
      <c r="S110" s="1516"/>
      <c r="T110" s="1513"/>
      <c r="U110" s="1513"/>
      <c r="V110" s="1513"/>
      <c r="W110" s="1513"/>
      <c r="X110" s="1513"/>
      <c r="Y110" s="1513"/>
    </row>
    <row r="111" spans="1:25" ht="35.25" customHeight="1">
      <c r="A111" s="2126" t="s">
        <v>919</v>
      </c>
      <c r="B111" s="2127" t="s">
        <v>975</v>
      </c>
      <c r="C111" s="2127"/>
      <c r="D111" s="2127"/>
      <c r="E111" s="2127"/>
      <c r="F111" s="2127"/>
      <c r="G111" s="1601" t="s">
        <v>976</v>
      </c>
      <c r="H111" s="1594" t="s">
        <v>816</v>
      </c>
      <c r="I111" s="1984" t="s">
        <v>977</v>
      </c>
      <c r="J111" s="1985"/>
      <c r="K111" s="1594"/>
      <c r="L111" s="1601" t="s">
        <v>978</v>
      </c>
      <c r="M111" s="1550" t="s">
        <v>816</v>
      </c>
      <c r="N111" s="1523">
        <f>IF(B112="Response Optional",1,IF(AND(B112="Response Required",COUNTIF(H111:M113,"Yes")),1,0))</f>
        <v>1</v>
      </c>
      <c r="O111" s="1516"/>
      <c r="P111" s="1516"/>
      <c r="Q111" s="1516"/>
      <c r="R111" s="1516"/>
      <c r="S111" s="1516"/>
      <c r="T111" s="1513"/>
      <c r="U111" s="1513"/>
      <c r="V111" s="1513"/>
      <c r="W111" s="1513"/>
      <c r="X111" s="1513"/>
      <c r="Y111" s="1513"/>
    </row>
    <row r="112" spans="1:25" ht="31.5" customHeight="1">
      <c r="A112" s="2109"/>
      <c r="B112" s="2128" t="str">
        <f>IF($O$1=0,"",IF($G$101&gt;=5000,"Response Required","Response Optional"))</f>
        <v>Response Required</v>
      </c>
      <c r="C112" s="2129"/>
      <c r="D112" s="2129"/>
      <c r="E112" s="2129"/>
      <c r="F112" s="2130"/>
      <c r="G112" s="2120" t="s">
        <v>973</v>
      </c>
      <c r="H112" s="2121"/>
      <c r="I112" s="2088" t="s">
        <v>973</v>
      </c>
      <c r="J112" s="2089"/>
      <c r="K112" s="2090"/>
      <c r="L112" s="2120" t="s">
        <v>973</v>
      </c>
      <c r="M112" s="2122"/>
      <c r="N112" s="1523"/>
      <c r="O112" s="1516"/>
      <c r="P112" s="1516"/>
      <c r="Q112" s="1516"/>
      <c r="R112" s="1516"/>
      <c r="S112" s="1516"/>
      <c r="T112" s="1513"/>
      <c r="U112" s="1513"/>
      <c r="V112" s="1513"/>
      <c r="W112" s="1513"/>
      <c r="X112" s="1513"/>
      <c r="Y112" s="1513"/>
    </row>
    <row r="113" spans="1:25" ht="38.25" customHeight="1">
      <c r="A113" s="2109"/>
      <c r="B113" s="2128"/>
      <c r="C113" s="2129"/>
      <c r="D113" s="2129"/>
      <c r="E113" s="2129"/>
      <c r="F113" s="2130"/>
      <c r="G113" s="1601" t="s">
        <v>979</v>
      </c>
      <c r="H113" s="1594"/>
      <c r="I113" s="1984" t="s">
        <v>980</v>
      </c>
      <c r="J113" s="1985"/>
      <c r="K113" s="1594" t="s">
        <v>816</v>
      </c>
      <c r="L113" s="1595" t="s">
        <v>958</v>
      </c>
      <c r="M113" s="1550"/>
      <c r="N113" s="1523"/>
      <c r="O113" s="1516"/>
      <c r="P113" s="1516"/>
      <c r="Q113" s="1516"/>
      <c r="R113" s="1516"/>
      <c r="S113" s="1516"/>
      <c r="T113" s="1513"/>
      <c r="U113" s="1513"/>
      <c r="V113" s="1513"/>
      <c r="W113" s="1513"/>
      <c r="X113" s="1513"/>
      <c r="Y113" s="1513"/>
    </row>
    <row r="114" spans="1:25" ht="30" customHeight="1">
      <c r="A114" s="2110"/>
      <c r="B114" s="2131"/>
      <c r="C114" s="2132"/>
      <c r="D114" s="2132"/>
      <c r="E114" s="2132"/>
      <c r="F114" s="2133"/>
      <c r="G114" s="2120" t="s">
        <v>973</v>
      </c>
      <c r="H114" s="2121"/>
      <c r="I114" s="2088" t="s">
        <v>973</v>
      </c>
      <c r="J114" s="2089"/>
      <c r="K114" s="2090"/>
      <c r="L114" s="2120" t="s">
        <v>973</v>
      </c>
      <c r="M114" s="2122"/>
      <c r="N114" s="1523"/>
      <c r="O114" s="1516"/>
      <c r="P114" s="1516"/>
      <c r="Q114" s="1516"/>
      <c r="R114" s="1516"/>
      <c r="S114" s="1516"/>
      <c r="T114" s="1513"/>
      <c r="U114" s="1513"/>
      <c r="V114" s="1513"/>
      <c r="W114" s="1513"/>
      <c r="X114" s="1513"/>
      <c r="Y114" s="1513"/>
    </row>
    <row r="115" spans="1:25" ht="56.25" customHeight="1">
      <c r="A115" s="2123"/>
      <c r="B115" s="2124" t="s">
        <v>981</v>
      </c>
      <c r="C115" s="2125"/>
      <c r="D115" s="2125"/>
      <c r="E115" s="2125"/>
      <c r="F115" s="2125"/>
      <c r="G115" s="1886"/>
      <c r="H115" s="1886"/>
      <c r="I115" s="1886"/>
      <c r="J115" s="1886"/>
      <c r="K115" s="1886"/>
      <c r="L115" s="1886"/>
      <c r="M115" s="1887"/>
      <c r="N115" s="1523">
        <f>IF(B116="",1,IF(AND(B116="Required",LEN(G115)&gt;10),1,0))</f>
        <v>1</v>
      </c>
      <c r="O115" s="1516"/>
      <c r="P115" s="1516"/>
      <c r="Q115" s="1547"/>
      <c r="R115" s="1547"/>
      <c r="S115" s="1547"/>
      <c r="T115" s="1547"/>
      <c r="U115" s="1513"/>
      <c r="V115" s="1513"/>
      <c r="W115" s="1513"/>
      <c r="X115" s="1513"/>
      <c r="Y115" s="1513"/>
    </row>
    <row r="116" spans="1:25" ht="59.25" customHeight="1">
      <c r="A116" s="2092"/>
      <c r="B116" s="2098" t="str">
        <f>IF(M113="Yes","Required","")</f>
        <v/>
      </c>
      <c r="C116" s="2099"/>
      <c r="D116" s="2099"/>
      <c r="E116" s="2099"/>
      <c r="F116" s="2100"/>
      <c r="G116" s="2096"/>
      <c r="H116" s="2096"/>
      <c r="I116" s="2096"/>
      <c r="J116" s="2096"/>
      <c r="K116" s="2096"/>
      <c r="L116" s="2096"/>
      <c r="M116" s="2097"/>
      <c r="N116" s="1523"/>
      <c r="O116" s="1516"/>
      <c r="P116" s="1516"/>
      <c r="Q116" s="1547"/>
      <c r="R116" s="1547"/>
      <c r="S116" s="1547"/>
      <c r="T116" s="1547"/>
      <c r="U116" s="1513"/>
      <c r="V116" s="1513"/>
      <c r="W116" s="1513"/>
      <c r="X116" s="1513"/>
      <c r="Y116" s="1513"/>
    </row>
    <row r="117" spans="1:25" ht="9" customHeight="1">
      <c r="A117" s="2101"/>
      <c r="B117" s="2102"/>
      <c r="C117" s="2102"/>
      <c r="D117" s="2102"/>
      <c r="E117" s="2102"/>
      <c r="F117" s="2102"/>
      <c r="G117" s="2103"/>
      <c r="H117" s="2103"/>
      <c r="I117" s="2103"/>
      <c r="J117" s="2103"/>
      <c r="K117" s="2103"/>
      <c r="L117" s="2104"/>
      <c r="M117" s="2105"/>
      <c r="N117" s="1523"/>
      <c r="O117" s="1516"/>
      <c r="P117" s="1516"/>
      <c r="Q117" s="1516"/>
      <c r="R117" s="1516"/>
      <c r="S117" s="1516"/>
      <c r="T117" s="1513"/>
      <c r="U117" s="1513"/>
      <c r="V117" s="1513"/>
      <c r="W117" s="1513"/>
      <c r="X117" s="1513"/>
      <c r="Y117" s="1513"/>
    </row>
    <row r="118" spans="1:25" ht="43.5" customHeight="1">
      <c r="A118" s="2126" t="s">
        <v>936</v>
      </c>
      <c r="B118" s="2127" t="s">
        <v>982</v>
      </c>
      <c r="C118" s="2127"/>
      <c r="D118" s="2127"/>
      <c r="E118" s="2127"/>
      <c r="F118" s="2127"/>
      <c r="G118" s="1596" t="s">
        <v>983</v>
      </c>
      <c r="H118" s="1602" t="s">
        <v>816</v>
      </c>
      <c r="I118" s="1984" t="s">
        <v>984</v>
      </c>
      <c r="J118" s="1985"/>
      <c r="K118" s="1602" t="s">
        <v>816</v>
      </c>
      <c r="L118" s="1603"/>
      <c r="M118" s="1604"/>
      <c r="N118" s="1523">
        <f>IF(B119="Response Optional",1,IF(AND(B119="Response Required",COUNTIF(H118:K120,"Yes")),1,0))</f>
        <v>1</v>
      </c>
      <c r="O118" s="1516"/>
      <c r="P118" s="1516"/>
      <c r="Q118" s="1516"/>
      <c r="R118" s="1516"/>
      <c r="S118" s="1516"/>
      <c r="T118" s="1513"/>
      <c r="U118" s="1513"/>
      <c r="V118" s="1513"/>
      <c r="W118" s="1513"/>
      <c r="X118" s="1513"/>
      <c r="Y118" s="1513"/>
    </row>
    <row r="119" spans="1:25" ht="30.75" customHeight="1">
      <c r="A119" s="2109"/>
      <c r="B119" s="2128" t="str">
        <f>IF($O$1=0,"",IF($G$102&gt;=5000,"Response Required","Response Optional"))</f>
        <v>Response Required</v>
      </c>
      <c r="C119" s="2129"/>
      <c r="D119" s="2129"/>
      <c r="E119" s="2129"/>
      <c r="F119" s="2130"/>
      <c r="G119" s="2120" t="s">
        <v>973</v>
      </c>
      <c r="H119" s="2121"/>
      <c r="I119" s="2088" t="s">
        <v>973</v>
      </c>
      <c r="J119" s="2089"/>
      <c r="K119" s="2090"/>
      <c r="L119" s="1603"/>
      <c r="M119" s="1604"/>
      <c r="N119" s="1523"/>
      <c r="O119" s="1516"/>
      <c r="P119" s="1516"/>
      <c r="Q119" s="1516"/>
      <c r="R119" s="1516"/>
      <c r="S119" s="1516"/>
      <c r="T119" s="1513"/>
      <c r="U119" s="1513"/>
      <c r="V119" s="1513"/>
      <c r="W119" s="1513"/>
      <c r="X119" s="1513"/>
      <c r="Y119" s="1513"/>
    </row>
    <row r="120" spans="1:25" ht="49.5" customHeight="1">
      <c r="A120" s="2109"/>
      <c r="B120" s="2128"/>
      <c r="C120" s="2129"/>
      <c r="D120" s="2129"/>
      <c r="E120" s="2129"/>
      <c r="F120" s="2130"/>
      <c r="G120" s="1596" t="s">
        <v>985</v>
      </c>
      <c r="H120" s="1602" t="s">
        <v>816</v>
      </c>
      <c r="I120" s="1984" t="s">
        <v>958</v>
      </c>
      <c r="J120" s="1985"/>
      <c r="K120" s="1602"/>
      <c r="L120" s="1603"/>
      <c r="M120" s="1604"/>
      <c r="N120" s="1523"/>
      <c r="O120" s="1516"/>
      <c r="P120" s="1516"/>
      <c r="Q120" s="1516"/>
      <c r="R120" s="1516"/>
      <c r="S120" s="1516"/>
      <c r="T120" s="1513"/>
      <c r="U120" s="1513"/>
      <c r="V120" s="1513"/>
      <c r="W120" s="1513"/>
      <c r="X120" s="1513"/>
      <c r="Y120" s="1513"/>
    </row>
    <row r="121" spans="1:25" ht="31.5" customHeight="1">
      <c r="A121" s="2110"/>
      <c r="B121" s="2131"/>
      <c r="C121" s="2132"/>
      <c r="D121" s="2132"/>
      <c r="E121" s="2132"/>
      <c r="F121" s="2133"/>
      <c r="G121" s="2120" t="s">
        <v>973</v>
      </c>
      <c r="H121" s="2121"/>
      <c r="I121" s="2088" t="s">
        <v>973</v>
      </c>
      <c r="J121" s="2089"/>
      <c r="K121" s="2090"/>
      <c r="L121" s="1605"/>
      <c r="M121" s="1606"/>
      <c r="N121" s="1523"/>
      <c r="O121" s="1516"/>
      <c r="P121" s="1516"/>
      <c r="Q121" s="1516"/>
      <c r="R121" s="1516"/>
      <c r="S121" s="1516"/>
      <c r="T121" s="1513"/>
      <c r="U121" s="1513"/>
      <c r="V121" s="1513"/>
      <c r="W121" s="1513"/>
      <c r="X121" s="1513"/>
      <c r="Y121" s="1513"/>
    </row>
    <row r="122" spans="1:25" ht="45.75" customHeight="1">
      <c r="A122" s="2000"/>
      <c r="B122" s="2134" t="s">
        <v>986</v>
      </c>
      <c r="C122" s="1992"/>
      <c r="D122" s="1992"/>
      <c r="E122" s="1992"/>
      <c r="F122" s="1993"/>
      <c r="G122" s="2135"/>
      <c r="H122" s="1886"/>
      <c r="I122" s="1886"/>
      <c r="J122" s="1886"/>
      <c r="K122" s="1886"/>
      <c r="L122" s="1886"/>
      <c r="M122" s="1887"/>
      <c r="N122" s="1523">
        <f>IF(B123="",1,IF(AND(B123="Required",LEN(G122)&gt;10),1,0))</f>
        <v>1</v>
      </c>
      <c r="O122" s="1516"/>
      <c r="P122" s="1516"/>
      <c r="Q122" s="1547"/>
      <c r="R122" s="1547"/>
      <c r="S122" s="1547"/>
      <c r="T122" s="1547"/>
      <c r="U122" s="1513"/>
      <c r="V122" s="1513"/>
      <c r="W122" s="1513"/>
      <c r="X122" s="1513"/>
      <c r="Y122" s="1513"/>
    </row>
    <row r="123" spans="1:25" ht="64.5" customHeight="1">
      <c r="A123" s="1892"/>
      <c r="B123" s="1999" t="str">
        <f>IF(K120="Yes","Required","")</f>
        <v/>
      </c>
      <c r="C123" s="1890"/>
      <c r="D123" s="1890"/>
      <c r="E123" s="1890"/>
      <c r="F123" s="1891"/>
      <c r="G123" s="2136"/>
      <c r="H123" s="2096"/>
      <c r="I123" s="2096"/>
      <c r="J123" s="2096"/>
      <c r="K123" s="2096"/>
      <c r="L123" s="2096"/>
      <c r="M123" s="2097"/>
      <c r="N123" s="1523"/>
      <c r="O123" s="1516"/>
      <c r="P123" s="1516"/>
      <c r="Q123" s="1547"/>
      <c r="R123" s="1547"/>
      <c r="S123" s="1547"/>
      <c r="T123" s="1547"/>
      <c r="U123" s="1513"/>
      <c r="V123" s="1513"/>
      <c r="W123" s="1513"/>
      <c r="X123" s="1513"/>
      <c r="Y123" s="1513"/>
    </row>
    <row r="124" spans="1:25" ht="9" customHeight="1">
      <c r="A124" s="2101"/>
      <c r="B124" s="2102"/>
      <c r="C124" s="2102"/>
      <c r="D124" s="2102"/>
      <c r="E124" s="2102"/>
      <c r="F124" s="2102"/>
      <c r="G124" s="2103"/>
      <c r="H124" s="2103"/>
      <c r="I124" s="2103"/>
      <c r="J124" s="2103"/>
      <c r="K124" s="2103"/>
      <c r="L124" s="2104"/>
      <c r="M124" s="2105"/>
      <c r="N124" s="1523"/>
      <c r="O124" s="1516"/>
      <c r="P124" s="1516"/>
      <c r="Q124" s="1516"/>
      <c r="R124" s="1516"/>
      <c r="S124" s="1516"/>
      <c r="T124" s="1513"/>
      <c r="U124" s="1513"/>
      <c r="V124" s="1513"/>
      <c r="W124" s="1513"/>
      <c r="X124" s="1513"/>
      <c r="Y124" s="1513"/>
    </row>
    <row r="125" spans="1:25" ht="16">
      <c r="A125" s="1872" t="s">
        <v>987</v>
      </c>
      <c r="B125" s="1873"/>
      <c r="C125" s="1873"/>
      <c r="D125" s="1873"/>
      <c r="E125" s="1873"/>
      <c r="F125" s="1873"/>
      <c r="G125" s="1873"/>
      <c r="H125" s="1873"/>
      <c r="I125" s="1873"/>
      <c r="J125" s="1873"/>
      <c r="K125" s="1873"/>
      <c r="L125" s="1873"/>
      <c r="M125" s="1874"/>
      <c r="N125" s="1523"/>
      <c r="O125" s="1516"/>
      <c r="P125" s="1516"/>
      <c r="Q125" s="1516"/>
      <c r="R125" s="1516"/>
      <c r="S125" s="1516"/>
      <c r="T125" s="1513"/>
      <c r="U125" s="1513"/>
      <c r="V125" s="1513"/>
      <c r="W125" s="1513"/>
      <c r="X125" s="1513"/>
      <c r="Y125" s="1513"/>
    </row>
    <row r="126" spans="1:25" ht="58.5" customHeight="1">
      <c r="A126" s="1895" t="s">
        <v>988</v>
      </c>
      <c r="B126" s="1896"/>
      <c r="C126" s="1896"/>
      <c r="D126" s="1896"/>
      <c r="E126" s="1896"/>
      <c r="F126" s="1896"/>
      <c r="G126" s="1896"/>
      <c r="H126" s="1896"/>
      <c r="I126" s="1896"/>
      <c r="J126" s="1896"/>
      <c r="K126" s="1896"/>
      <c r="L126" s="1896"/>
      <c r="M126" s="1897"/>
      <c r="N126" s="1523"/>
      <c r="O126" s="1516"/>
      <c r="P126" s="1516"/>
      <c r="Q126" s="1516"/>
      <c r="R126" s="1516"/>
      <c r="S126" s="1516"/>
      <c r="T126" s="1513"/>
      <c r="U126" s="1513"/>
      <c r="V126" s="1513"/>
      <c r="W126" s="1513"/>
      <c r="X126" s="1513"/>
      <c r="Y126" s="1513"/>
    </row>
    <row r="127" spans="1:25" ht="24" customHeight="1">
      <c r="A127" s="2149" t="s">
        <v>989</v>
      </c>
      <c r="B127" s="2150"/>
      <c r="C127" s="2150"/>
      <c r="D127" s="2150"/>
      <c r="E127" s="2150"/>
      <c r="F127" s="2150"/>
      <c r="G127" s="2150"/>
      <c r="H127" s="2150"/>
      <c r="I127" s="2150"/>
      <c r="J127" s="2150"/>
      <c r="K127" s="2150"/>
      <c r="L127" s="2150"/>
      <c r="M127" s="2151"/>
      <c r="N127" s="1523"/>
      <c r="O127" s="1516"/>
      <c r="P127" s="1516"/>
      <c r="Q127" s="1516"/>
      <c r="R127" s="1516"/>
      <c r="S127" s="1516"/>
      <c r="T127" s="1513"/>
      <c r="U127" s="1513"/>
      <c r="V127" s="1513"/>
      <c r="W127" s="1513"/>
      <c r="X127" s="1513"/>
      <c r="Y127" s="1513"/>
    </row>
    <row r="128" spans="1:25">
      <c r="A128" s="1607"/>
      <c r="B128" s="1513"/>
      <c r="C128" s="1513"/>
      <c r="D128" s="2152" t="s">
        <v>990</v>
      </c>
      <c r="E128" s="2152"/>
      <c r="F128" s="2152"/>
      <c r="G128" s="2152"/>
      <c r="H128" s="2152"/>
      <c r="I128" s="2152"/>
      <c r="J128" s="2152"/>
      <c r="K128" s="2152"/>
      <c r="L128" s="2152"/>
      <c r="M128" s="2153"/>
      <c r="N128" s="1523"/>
      <c r="O128" s="1516"/>
      <c r="P128" s="1516"/>
      <c r="Q128" s="1516"/>
      <c r="R128" s="1516"/>
      <c r="S128" s="1516"/>
      <c r="T128" s="1513"/>
      <c r="U128" s="1513"/>
      <c r="V128" s="1513"/>
      <c r="W128" s="1513"/>
      <c r="X128" s="1513"/>
      <c r="Y128" s="1513"/>
    </row>
    <row r="129" spans="1:25">
      <c r="A129" s="1607"/>
      <c r="B129" s="1513"/>
      <c r="C129" s="1610"/>
      <c r="D129" s="2152"/>
      <c r="E129" s="2152"/>
      <c r="F129" s="2152"/>
      <c r="G129" s="2152"/>
      <c r="H129" s="2152"/>
      <c r="I129" s="2152"/>
      <c r="J129" s="2152"/>
      <c r="K129" s="2152"/>
      <c r="L129" s="2152"/>
      <c r="M129" s="2153"/>
      <c r="N129" s="1523"/>
      <c r="O129" s="1516"/>
      <c r="P129" s="1516"/>
      <c r="Q129" s="1516"/>
      <c r="R129" s="1516"/>
      <c r="S129" s="1516"/>
      <c r="T129" s="1513"/>
      <c r="U129" s="1513"/>
      <c r="V129" s="1513"/>
      <c r="W129" s="1513"/>
      <c r="X129" s="1513"/>
      <c r="Y129" s="1513"/>
    </row>
    <row r="130" spans="1:25" ht="16">
      <c r="A130" s="1607"/>
      <c r="B130" s="1513"/>
      <c r="C130" s="1608"/>
      <c r="D130" s="1611" t="str">
        <f>IF(G101="","",IF($G$101&gt;=1,"Required","N/A"))</f>
        <v>Required</v>
      </c>
      <c r="E130" s="1602" t="s">
        <v>816</v>
      </c>
      <c r="F130" s="1608"/>
      <c r="G130" s="1608"/>
      <c r="H130" s="1608"/>
      <c r="I130" s="1608"/>
      <c r="J130" s="1608"/>
      <c r="K130" s="1608"/>
      <c r="L130" s="1608"/>
      <c r="M130" s="1609"/>
      <c r="N130" s="1523">
        <f>IF(D130="",1,IF(D130="N/A",1,IF(AND(D130="Required",E130&lt;&gt;""),1,0)))</f>
        <v>1</v>
      </c>
      <c r="O130" s="1516"/>
      <c r="P130" s="1516"/>
      <c r="Q130" s="1516"/>
      <c r="R130" s="1516"/>
      <c r="S130" s="1516"/>
      <c r="T130" s="1513"/>
      <c r="U130" s="1513"/>
      <c r="V130" s="1513"/>
      <c r="W130" s="1513"/>
      <c r="X130" s="1513"/>
      <c r="Y130" s="1513"/>
    </row>
    <row r="131" spans="1:25">
      <c r="A131" s="1607"/>
      <c r="B131" s="1513"/>
      <c r="C131" s="1513"/>
      <c r="D131" s="2152" t="s">
        <v>991</v>
      </c>
      <c r="E131" s="2152"/>
      <c r="F131" s="2152"/>
      <c r="G131" s="2152"/>
      <c r="H131" s="2152"/>
      <c r="I131" s="2152"/>
      <c r="J131" s="2152"/>
      <c r="K131" s="2152"/>
      <c r="L131" s="2152"/>
      <c r="M131" s="2153"/>
      <c r="N131" s="1523"/>
      <c r="O131" s="1516"/>
      <c r="P131" s="1516"/>
      <c r="Q131" s="1516"/>
      <c r="R131" s="1516"/>
      <c r="S131" s="1516"/>
      <c r="T131" s="1513"/>
      <c r="U131" s="1513"/>
      <c r="V131" s="1513"/>
      <c r="W131" s="1513"/>
      <c r="X131" s="1513"/>
      <c r="Y131" s="1513"/>
    </row>
    <row r="132" spans="1:25">
      <c r="A132" s="1607"/>
      <c r="B132" s="1513"/>
      <c r="C132" s="1610"/>
      <c r="D132" s="2152"/>
      <c r="E132" s="2152"/>
      <c r="F132" s="2152"/>
      <c r="G132" s="2152"/>
      <c r="H132" s="2152"/>
      <c r="I132" s="2152"/>
      <c r="J132" s="2152"/>
      <c r="K132" s="2152"/>
      <c r="L132" s="2152"/>
      <c r="M132" s="2153"/>
      <c r="N132" s="1523"/>
      <c r="O132" s="1516"/>
      <c r="P132" s="1516"/>
      <c r="Q132" s="1516"/>
      <c r="R132" s="1516"/>
      <c r="S132" s="1516"/>
      <c r="T132" s="1513"/>
      <c r="U132" s="1513"/>
      <c r="V132" s="1513"/>
      <c r="W132" s="1513"/>
      <c r="X132" s="1513"/>
      <c r="Y132" s="1513"/>
    </row>
    <row r="133" spans="1:25" ht="16">
      <c r="A133" s="1607"/>
      <c r="B133" s="1513"/>
      <c r="C133" s="1612"/>
      <c r="D133" s="1611" t="str">
        <f>IF(G101="","",IF($G$101&gt;=0,"Required","N/A"))</f>
        <v>Required</v>
      </c>
      <c r="E133" s="1602" t="s">
        <v>816</v>
      </c>
      <c r="F133" s="1612"/>
      <c r="G133" s="1612"/>
      <c r="H133" s="1612"/>
      <c r="I133" s="1612"/>
      <c r="J133" s="1612"/>
      <c r="K133" s="1612"/>
      <c r="L133" s="1612"/>
      <c r="M133" s="1613"/>
      <c r="N133" s="1523">
        <f t="shared" ref="N133" si="1">IF(D133="",1,IF(D133="N/A",1,IF(AND(D133="Required",E133&lt;&gt;""),1,0)))</f>
        <v>1</v>
      </c>
      <c r="O133" s="1516"/>
      <c r="P133" s="1516"/>
      <c r="Q133" s="1516"/>
      <c r="R133" s="1516"/>
      <c r="S133" s="1516"/>
      <c r="T133" s="1513"/>
      <c r="U133" s="1513"/>
      <c r="V133" s="1513"/>
      <c r="W133" s="1513"/>
      <c r="X133" s="1513"/>
      <c r="Y133" s="1513"/>
    </row>
    <row r="134" spans="1:25">
      <c r="A134" s="1607"/>
      <c r="B134" s="1513"/>
      <c r="C134" s="1513"/>
      <c r="D134" s="1614" t="s">
        <v>992</v>
      </c>
      <c r="E134" s="1610"/>
      <c r="F134" s="1610"/>
      <c r="G134" s="1610"/>
      <c r="H134" s="1610"/>
      <c r="I134" s="1610"/>
      <c r="J134" s="1610"/>
      <c r="K134" s="1610"/>
      <c r="L134" s="1610"/>
      <c r="M134" s="1613"/>
      <c r="N134" s="1523"/>
      <c r="O134" s="1516"/>
      <c r="P134" s="1516"/>
      <c r="Q134" s="1516"/>
      <c r="R134" s="1516"/>
      <c r="S134" s="1516"/>
      <c r="T134" s="1513"/>
      <c r="U134" s="1513"/>
      <c r="V134" s="1513"/>
      <c r="W134" s="1513"/>
      <c r="X134" s="1513"/>
      <c r="Y134" s="1513"/>
    </row>
    <row r="135" spans="1:25" ht="16">
      <c r="A135" s="1607"/>
      <c r="B135" s="1513"/>
      <c r="C135" s="1513"/>
      <c r="D135" s="1611" t="str">
        <f>IF($E$133=0,"",IF($E$133="Yes","Required","N/A"))</f>
        <v>Required</v>
      </c>
      <c r="E135" s="1602" t="s">
        <v>816</v>
      </c>
      <c r="F135" s="1513"/>
      <c r="G135" s="1513"/>
      <c r="H135" s="1513"/>
      <c r="I135" s="1513"/>
      <c r="J135" s="1513"/>
      <c r="K135" s="1513"/>
      <c r="L135" s="1513"/>
      <c r="M135" s="1613"/>
      <c r="N135" s="1523">
        <f>IF(OR(D135="",D135="N/A"),1,IF(AND(D135="Required",E135&lt;&gt;""),1,0))</f>
        <v>1</v>
      </c>
      <c r="O135" s="1516"/>
      <c r="P135" s="1516"/>
      <c r="Q135" s="1516"/>
      <c r="R135" s="1516"/>
      <c r="S135" s="1516"/>
      <c r="T135" s="1513"/>
      <c r="U135" s="1513"/>
      <c r="V135" s="1513"/>
      <c r="W135" s="1513"/>
      <c r="X135" s="1513"/>
      <c r="Y135" s="1513"/>
    </row>
    <row r="136" spans="1:25">
      <c r="A136" s="1607"/>
      <c r="B136" s="1513"/>
      <c r="C136" s="1513"/>
      <c r="D136" s="1513" t="s">
        <v>993</v>
      </c>
      <c r="E136" s="1513"/>
      <c r="F136" s="1513"/>
      <c r="G136" s="1513"/>
      <c r="H136" s="1513"/>
      <c r="I136" s="1513"/>
      <c r="J136" s="1513"/>
      <c r="K136" s="1513"/>
      <c r="L136" s="1513"/>
      <c r="M136" s="1613"/>
      <c r="N136" s="1523"/>
      <c r="O136" s="1516"/>
      <c r="P136" s="1516"/>
      <c r="Q136" s="1516"/>
      <c r="R136" s="1516"/>
      <c r="S136" s="1516"/>
      <c r="T136" s="1513"/>
      <c r="U136" s="1513"/>
      <c r="V136" s="1513"/>
      <c r="W136" s="1513"/>
      <c r="X136" s="1513"/>
      <c r="Y136" s="1513"/>
    </row>
    <row r="137" spans="1:25">
      <c r="A137" s="1607"/>
      <c r="B137" s="1513"/>
      <c r="C137" s="1513"/>
      <c r="D137" s="2154" t="str">
        <f>IF($E$133=0,"",IF($E$133="Yes","Required","N/A"))</f>
        <v>Required</v>
      </c>
      <c r="E137" s="1615" t="s">
        <v>994</v>
      </c>
      <c r="F137" s="2155">
        <v>46323</v>
      </c>
      <c r="G137" s="2156"/>
      <c r="H137" s="1513"/>
      <c r="I137" s="1513"/>
      <c r="J137" s="1513"/>
      <c r="K137" s="1513"/>
      <c r="L137" s="1513"/>
      <c r="M137" s="1613"/>
      <c r="N137" s="1523">
        <f>IF(OR(D137="",D137="N/A"),1,IF(AND(D137="Required",F137&lt;&gt;""),1,0))</f>
        <v>1</v>
      </c>
      <c r="O137" s="1516"/>
      <c r="P137" s="1516"/>
      <c r="Q137" s="1516"/>
      <c r="R137" s="1516"/>
      <c r="S137" s="1516"/>
      <c r="T137" s="1513"/>
      <c r="U137" s="1513"/>
      <c r="V137" s="1513"/>
      <c r="W137" s="1513"/>
      <c r="X137" s="1513"/>
      <c r="Y137" s="1513"/>
    </row>
    <row r="138" spans="1:25">
      <c r="A138" s="1607"/>
      <c r="B138" s="1513"/>
      <c r="C138" s="1513"/>
      <c r="D138" s="2154"/>
      <c r="E138" s="1615" t="s">
        <v>995</v>
      </c>
      <c r="F138" s="2157" t="s">
        <v>6945</v>
      </c>
      <c r="G138" s="2156"/>
      <c r="H138" s="1513"/>
      <c r="I138" s="1513"/>
      <c r="J138" s="1513"/>
      <c r="K138" s="1513"/>
      <c r="L138" s="1513"/>
      <c r="M138" s="1613"/>
      <c r="N138" s="1523">
        <f>IF(OR(D137="",D137="N/A"),1,IF(AND(D137="Required",F138&lt;&gt;""),1,0))</f>
        <v>1</v>
      </c>
      <c r="O138" s="1516"/>
      <c r="P138" s="1516"/>
      <c r="Q138" s="1516"/>
      <c r="R138" s="1516"/>
      <c r="S138" s="1516"/>
      <c r="T138" s="1513"/>
      <c r="U138" s="1513"/>
      <c r="V138" s="1513"/>
      <c r="W138" s="1513"/>
      <c r="X138" s="1513"/>
      <c r="Y138" s="1513"/>
    </row>
    <row r="139" spans="1:25" ht="16" thickBot="1">
      <c r="A139" s="1616"/>
      <c r="B139" s="1617"/>
      <c r="C139" s="1617"/>
      <c r="D139" s="1617"/>
      <c r="E139" s="1617"/>
      <c r="F139" s="1617"/>
      <c r="G139" s="1617"/>
      <c r="H139" s="1617"/>
      <c r="I139" s="1617"/>
      <c r="J139" s="1617"/>
      <c r="K139" s="1617"/>
      <c r="L139" s="1617"/>
      <c r="M139" s="1618"/>
      <c r="N139" s="1523"/>
      <c r="O139" s="1516"/>
      <c r="P139" s="1516"/>
      <c r="Q139" s="1516"/>
      <c r="R139" s="1516"/>
      <c r="S139" s="1516"/>
      <c r="T139" s="1513"/>
      <c r="U139" s="1513"/>
      <c r="V139" s="1513"/>
      <c r="W139" s="1513"/>
      <c r="X139" s="1513"/>
      <c r="Y139" s="1513"/>
    </row>
    <row r="140" spans="1:25" ht="16" thickBot="1">
      <c r="A140" s="1513"/>
      <c r="B140" s="1513"/>
      <c r="C140" s="1513"/>
      <c r="D140" s="1513"/>
      <c r="E140" s="1513"/>
      <c r="F140" s="1513"/>
      <c r="G140" s="1513"/>
      <c r="H140" s="1513"/>
      <c r="I140" s="1513"/>
      <c r="J140" s="1513"/>
      <c r="K140" s="1513"/>
      <c r="L140" s="1513"/>
      <c r="M140" s="1513"/>
      <c r="N140" s="1523">
        <f>SUM(N7:N138)</f>
        <v>24</v>
      </c>
      <c r="O140" s="1516"/>
      <c r="P140" s="1516"/>
      <c r="Q140" s="1516"/>
      <c r="R140" s="1516"/>
      <c r="S140" s="1516"/>
      <c r="T140" s="1513"/>
      <c r="U140" s="1513"/>
      <c r="V140" s="1513"/>
      <c r="W140" s="1513"/>
      <c r="X140" s="1513"/>
      <c r="Y140" s="1513"/>
    </row>
    <row r="141" spans="1:25" ht="16">
      <c r="A141" s="1619"/>
      <c r="B141" s="2137" t="s">
        <v>996</v>
      </c>
      <c r="C141" s="2137"/>
      <c r="D141" s="2137"/>
      <c r="E141" s="2137"/>
      <c r="F141" s="2137"/>
      <c r="G141" s="2137"/>
      <c r="H141" s="2137"/>
      <c r="I141" s="2137"/>
      <c r="J141" s="2137"/>
      <c r="K141" s="2137"/>
      <c r="L141" s="2137"/>
      <c r="M141" s="2138"/>
      <c r="N141" s="1516"/>
      <c r="O141" s="1516"/>
      <c r="P141" s="1516"/>
      <c r="Q141" s="1516"/>
      <c r="R141" s="1516"/>
      <c r="S141" s="1516"/>
      <c r="T141" s="1513"/>
      <c r="U141" s="1513"/>
      <c r="V141" s="1513"/>
      <c r="W141" s="1513"/>
      <c r="X141" s="1513"/>
      <c r="Y141" s="1513"/>
    </row>
    <row r="142" spans="1:25" ht="30.75" customHeight="1">
      <c r="A142" s="2139" t="s">
        <v>997</v>
      </c>
      <c r="B142" s="2140"/>
      <c r="C142" s="2140"/>
      <c r="D142" s="2140"/>
      <c r="E142" s="2140"/>
      <c r="F142" s="2140"/>
      <c r="G142" s="2140"/>
      <c r="H142" s="2140"/>
      <c r="I142" s="2140"/>
      <c r="J142" s="2140"/>
      <c r="K142" s="2140"/>
      <c r="L142" s="2140"/>
      <c r="M142" s="2141"/>
      <c r="N142" s="1516"/>
      <c r="O142" s="1516"/>
      <c r="P142" s="1516"/>
      <c r="Q142" s="1516"/>
      <c r="R142" s="1516"/>
      <c r="S142" s="1516"/>
      <c r="T142" s="1513"/>
      <c r="U142" s="1513"/>
      <c r="V142" s="1513"/>
      <c r="W142" s="1513"/>
      <c r="X142" s="1513"/>
      <c r="Y142" s="1513"/>
    </row>
    <row r="143" spans="1:25">
      <c r="A143" s="2142" t="s">
        <v>998</v>
      </c>
      <c r="B143" s="2143"/>
      <c r="C143" s="2143"/>
      <c r="D143" s="2143"/>
      <c r="E143" s="1620" t="s">
        <v>999</v>
      </c>
      <c r="F143" s="2143" t="s">
        <v>1000</v>
      </c>
      <c r="G143" s="2143"/>
      <c r="H143" s="2143"/>
      <c r="I143" s="2143"/>
      <c r="J143" s="2143"/>
      <c r="K143" s="2143"/>
      <c r="L143" s="2143"/>
      <c r="M143" s="2144"/>
      <c r="N143" s="1516"/>
      <c r="O143" s="1516"/>
      <c r="P143" s="1516"/>
      <c r="Q143" s="1516"/>
      <c r="R143" s="1516"/>
      <c r="S143" s="1516"/>
      <c r="T143" s="1513"/>
      <c r="U143" s="1513"/>
      <c r="V143" s="1513"/>
      <c r="W143" s="1513"/>
      <c r="X143" s="1513"/>
      <c r="Y143" s="1513"/>
    </row>
    <row r="144" spans="1:25">
      <c r="A144" s="2145" t="s">
        <v>1001</v>
      </c>
      <c r="B144" s="2146"/>
      <c r="C144" s="2146"/>
      <c r="D144" s="2146"/>
      <c r="E144" s="1621" t="str">
        <f>IF(N7=1,"Complete","Incomplete")</f>
        <v>Complete</v>
      </c>
      <c r="F144" s="2147" t="s">
        <v>1002</v>
      </c>
      <c r="G144" s="2147"/>
      <c r="H144" s="2147"/>
      <c r="I144" s="2147"/>
      <c r="J144" s="2147"/>
      <c r="K144" s="2147"/>
      <c r="L144" s="2147"/>
      <c r="M144" s="2148"/>
      <c r="N144" s="1516"/>
      <c r="O144" s="1516"/>
      <c r="P144" s="1516"/>
      <c r="Q144" s="1516"/>
      <c r="R144" s="1516"/>
      <c r="S144" s="1516"/>
      <c r="T144" s="1513"/>
      <c r="U144" s="1513"/>
      <c r="V144" s="1513"/>
      <c r="W144" s="1513"/>
      <c r="X144" s="1513"/>
      <c r="Y144" s="1513"/>
    </row>
    <row r="145" spans="1:25">
      <c r="A145" s="2145" t="s">
        <v>1003</v>
      </c>
      <c r="B145" s="2146"/>
      <c r="C145" s="2146"/>
      <c r="D145" s="2146"/>
      <c r="E145" s="1621" t="str">
        <f>IF(N11=1,"Complete","Incomplete")</f>
        <v>Complete</v>
      </c>
      <c r="F145" s="2147" t="s">
        <v>1004</v>
      </c>
      <c r="G145" s="2147"/>
      <c r="H145" s="2147"/>
      <c r="I145" s="2147"/>
      <c r="J145" s="2147"/>
      <c r="K145" s="2147"/>
      <c r="L145" s="2147"/>
      <c r="M145" s="2148"/>
      <c r="N145" s="1516"/>
      <c r="O145" s="1516"/>
      <c r="P145" s="1516"/>
      <c r="Q145" s="1516"/>
      <c r="R145" s="1516"/>
      <c r="S145" s="1516"/>
      <c r="T145" s="1513"/>
      <c r="U145" s="1513"/>
      <c r="V145" s="1513"/>
      <c r="W145" s="1513"/>
      <c r="X145" s="1513"/>
      <c r="Y145" s="1513"/>
    </row>
    <row r="146" spans="1:25">
      <c r="A146" s="2145" t="s">
        <v>1005</v>
      </c>
      <c r="B146" s="2146"/>
      <c r="C146" s="2146"/>
      <c r="D146" s="2146"/>
      <c r="E146" s="1621" t="str">
        <f>IF(N13=1,"Complete","Incomplete")</f>
        <v>Complete</v>
      </c>
      <c r="F146" s="2147" t="s">
        <v>1006</v>
      </c>
      <c r="G146" s="2147"/>
      <c r="H146" s="2147"/>
      <c r="I146" s="2147"/>
      <c r="J146" s="2147"/>
      <c r="K146" s="2147"/>
      <c r="L146" s="2147"/>
      <c r="M146" s="2148"/>
      <c r="N146" s="1516"/>
      <c r="O146" s="1516"/>
      <c r="P146" s="1516"/>
      <c r="Q146" s="1516"/>
      <c r="R146" s="1516"/>
      <c r="S146" s="1516"/>
      <c r="T146" s="1513"/>
      <c r="U146" s="1513"/>
      <c r="V146" s="1513"/>
      <c r="W146" s="1513"/>
      <c r="X146" s="1513"/>
      <c r="Y146" s="1513"/>
    </row>
    <row r="147" spans="1:25">
      <c r="A147" s="2145" t="s">
        <v>1007</v>
      </c>
      <c r="B147" s="2146"/>
      <c r="C147" s="2146"/>
      <c r="D147" s="2146"/>
      <c r="E147" s="1621" t="str">
        <f>IF(N31=1,"Complete","Incomplete")</f>
        <v>Complete</v>
      </c>
      <c r="F147" s="2147" t="s">
        <v>1008</v>
      </c>
      <c r="G147" s="2147"/>
      <c r="H147" s="2147"/>
      <c r="I147" s="2147"/>
      <c r="J147" s="2147"/>
      <c r="K147" s="2147"/>
      <c r="L147" s="2147"/>
      <c r="M147" s="2148"/>
      <c r="N147" s="1516"/>
      <c r="O147" s="1516"/>
      <c r="P147" s="1516"/>
      <c r="Q147" s="1516"/>
      <c r="R147" s="1516"/>
      <c r="S147" s="1516"/>
      <c r="T147" s="1513"/>
      <c r="U147" s="1513"/>
      <c r="V147" s="1513"/>
      <c r="W147" s="1513"/>
      <c r="X147" s="1513"/>
      <c r="Y147" s="1513"/>
    </row>
    <row r="148" spans="1:25">
      <c r="A148" s="2145" t="s">
        <v>1009</v>
      </c>
      <c r="B148" s="2146"/>
      <c r="C148" s="2146"/>
      <c r="D148" s="2146"/>
      <c r="E148" s="1621" t="str">
        <f>IF(N35=1,"Complete","Incomplete")</f>
        <v>Complete</v>
      </c>
      <c r="F148" s="2147" t="s">
        <v>1010</v>
      </c>
      <c r="G148" s="2147"/>
      <c r="H148" s="2147"/>
      <c r="I148" s="2147"/>
      <c r="J148" s="2147"/>
      <c r="K148" s="2147"/>
      <c r="L148" s="2147"/>
      <c r="M148" s="2148"/>
      <c r="N148" s="1513"/>
      <c r="O148" s="1516"/>
      <c r="P148" s="1516"/>
      <c r="Q148" s="1516"/>
      <c r="R148" s="1516"/>
      <c r="S148" s="1516"/>
      <c r="T148" s="1513"/>
      <c r="U148" s="1513"/>
      <c r="V148" s="1513"/>
      <c r="W148" s="1513"/>
      <c r="X148" s="1513"/>
      <c r="Y148" s="1513"/>
    </row>
    <row r="149" spans="1:25">
      <c r="A149" s="2145" t="s">
        <v>1011</v>
      </c>
      <c r="B149" s="2146"/>
      <c r="C149" s="2146"/>
      <c r="D149" s="2146"/>
      <c r="E149" s="1621" t="str">
        <f>IF(N37=1,"Complete","Incomplete")</f>
        <v>Complete</v>
      </c>
      <c r="F149" s="2147" t="s">
        <v>1012</v>
      </c>
      <c r="G149" s="2147"/>
      <c r="H149" s="2147"/>
      <c r="I149" s="2147"/>
      <c r="J149" s="2147"/>
      <c r="K149" s="2147"/>
      <c r="L149" s="2147"/>
      <c r="M149" s="2148"/>
      <c r="N149" s="1513"/>
      <c r="O149" s="1516"/>
      <c r="P149" s="1516"/>
      <c r="Q149" s="1516"/>
      <c r="R149" s="1516"/>
      <c r="S149" s="1516"/>
      <c r="T149" s="1513"/>
      <c r="U149" s="1513"/>
      <c r="V149" s="1513"/>
      <c r="W149" s="1513"/>
      <c r="X149" s="1513"/>
      <c r="Y149" s="1513"/>
    </row>
    <row r="150" spans="1:25">
      <c r="A150" s="2145" t="s">
        <v>1013</v>
      </c>
      <c r="B150" s="2146"/>
      <c r="C150" s="2146"/>
      <c r="D150" s="2146"/>
      <c r="E150" s="1621" t="str">
        <f>IF(N43=1,"Complete","Incomplete")</f>
        <v>Complete</v>
      </c>
      <c r="F150" s="2147" t="s">
        <v>1014</v>
      </c>
      <c r="G150" s="2147"/>
      <c r="H150" s="2147"/>
      <c r="I150" s="2147"/>
      <c r="J150" s="2147"/>
      <c r="K150" s="2147"/>
      <c r="L150" s="2147"/>
      <c r="M150" s="2148"/>
      <c r="N150" s="1513"/>
      <c r="O150" s="1516"/>
      <c r="P150" s="1516"/>
      <c r="Q150" s="1516"/>
      <c r="R150" s="1516"/>
      <c r="S150" s="1516"/>
      <c r="T150" s="1513"/>
      <c r="U150" s="1513"/>
      <c r="V150" s="1513"/>
      <c r="W150" s="1513"/>
      <c r="X150" s="1513"/>
      <c r="Y150" s="1513"/>
    </row>
    <row r="151" spans="1:25">
      <c r="A151" s="2145" t="s">
        <v>1015</v>
      </c>
      <c r="B151" s="2146"/>
      <c r="C151" s="2146"/>
      <c r="D151" s="2146"/>
      <c r="E151" s="1621" t="str">
        <f>IF(N44=1,"Complete","Incomplete")</f>
        <v>Complete</v>
      </c>
      <c r="F151" s="2147" t="s">
        <v>1016</v>
      </c>
      <c r="G151" s="2147"/>
      <c r="H151" s="2147"/>
      <c r="I151" s="2147"/>
      <c r="J151" s="2147"/>
      <c r="K151" s="2147"/>
      <c r="L151" s="2147"/>
      <c r="M151" s="2148"/>
      <c r="N151" s="1513"/>
      <c r="O151" s="1516"/>
      <c r="P151" s="1516"/>
      <c r="Q151" s="1516"/>
      <c r="R151" s="1516"/>
      <c r="S151" s="1516"/>
      <c r="T151" s="1513"/>
      <c r="U151" s="1513"/>
      <c r="V151" s="1513"/>
      <c r="W151" s="1513"/>
      <c r="X151" s="1513"/>
      <c r="Y151" s="1513"/>
    </row>
    <row r="152" spans="1:25">
      <c r="A152" s="2145" t="s">
        <v>1017</v>
      </c>
      <c r="B152" s="2146"/>
      <c r="C152" s="2146"/>
      <c r="D152" s="2146"/>
      <c r="E152" s="1621" t="str">
        <f>IF(N90=1,"Complete","Incomplete")</f>
        <v>Complete</v>
      </c>
      <c r="F152" s="2147" t="s">
        <v>1018</v>
      </c>
      <c r="G152" s="2147"/>
      <c r="H152" s="2147"/>
      <c r="I152" s="2147"/>
      <c r="J152" s="2147"/>
      <c r="K152" s="2147"/>
      <c r="L152" s="2147"/>
      <c r="M152" s="2148"/>
      <c r="N152" s="1513"/>
      <c r="O152" s="1516"/>
      <c r="P152" s="1516"/>
      <c r="Q152" s="1516"/>
      <c r="R152" s="1516"/>
      <c r="S152" s="1516"/>
      <c r="T152" s="1513"/>
      <c r="U152" s="1513"/>
      <c r="V152" s="1513"/>
      <c r="W152" s="1513"/>
      <c r="X152" s="1513"/>
      <c r="Y152" s="1513"/>
    </row>
    <row r="153" spans="1:25">
      <c r="A153" s="2145" t="s">
        <v>1019</v>
      </c>
      <c r="B153" s="2146"/>
      <c r="C153" s="2146"/>
      <c r="D153" s="2146"/>
      <c r="E153" s="1621" t="str">
        <f>IF(N93=1,"Complete","Incomplete")</f>
        <v>Complete</v>
      </c>
      <c r="F153" s="2147" t="s">
        <v>1020</v>
      </c>
      <c r="G153" s="2147"/>
      <c r="H153" s="2147"/>
      <c r="I153" s="2147"/>
      <c r="J153" s="2147"/>
      <c r="K153" s="2147"/>
      <c r="L153" s="2147"/>
      <c r="M153" s="2148"/>
      <c r="N153" s="1513"/>
      <c r="O153" s="1513"/>
      <c r="P153" s="1513"/>
      <c r="Q153" s="1513"/>
      <c r="R153" s="1513"/>
      <c r="S153" s="1513"/>
      <c r="T153" s="1513"/>
      <c r="U153" s="1513"/>
      <c r="V153" s="1513"/>
      <c r="W153" s="1513"/>
      <c r="X153" s="1513"/>
      <c r="Y153" s="1513"/>
    </row>
    <row r="154" spans="1:25">
      <c r="A154" s="2158" t="s">
        <v>1021</v>
      </c>
      <c r="B154" s="2159"/>
      <c r="C154" s="2159"/>
      <c r="D154" s="2160"/>
      <c r="E154" s="1621" t="str">
        <f>IF(N100=1,"Complete","Incomplete")</f>
        <v>Complete</v>
      </c>
      <c r="F154" s="2147" t="s">
        <v>1022</v>
      </c>
      <c r="G154" s="2147"/>
      <c r="H154" s="2147"/>
      <c r="I154" s="2147"/>
      <c r="J154" s="2147"/>
      <c r="K154" s="2147"/>
      <c r="L154" s="2147"/>
      <c r="M154" s="2148"/>
      <c r="N154" s="1513"/>
      <c r="O154" s="1513"/>
      <c r="P154" s="1513"/>
      <c r="Q154" s="1513"/>
      <c r="R154" s="1513"/>
      <c r="S154" s="1513"/>
      <c r="T154" s="1513"/>
      <c r="U154" s="1513"/>
      <c r="V154" s="1513"/>
      <c r="W154" s="1513"/>
      <c r="X154" s="1513"/>
      <c r="Y154" s="1513"/>
    </row>
    <row r="155" spans="1:25">
      <c r="A155" s="2158" t="s">
        <v>1023</v>
      </c>
      <c r="B155" s="2159"/>
      <c r="C155" s="2159"/>
      <c r="D155" s="2160"/>
      <c r="E155" s="1621" t="str">
        <f>IF(N101=1,"Complete","Incomplete")</f>
        <v>Complete</v>
      </c>
      <c r="F155" s="2147" t="s">
        <v>1024</v>
      </c>
      <c r="G155" s="2147"/>
      <c r="H155" s="2147"/>
      <c r="I155" s="2147"/>
      <c r="J155" s="2147"/>
      <c r="K155" s="2147"/>
      <c r="L155" s="2147"/>
      <c r="M155" s="2148"/>
      <c r="N155" s="1513"/>
      <c r="O155" s="1513"/>
      <c r="P155" s="1513"/>
      <c r="Q155" s="1513"/>
      <c r="R155" s="1513"/>
      <c r="S155" s="1513"/>
      <c r="T155" s="1513"/>
      <c r="U155" s="1513"/>
      <c r="V155" s="1513"/>
      <c r="W155" s="1513"/>
      <c r="X155" s="1513"/>
      <c r="Y155" s="1513"/>
    </row>
    <row r="156" spans="1:25">
      <c r="A156" s="2158" t="s">
        <v>1025</v>
      </c>
      <c r="B156" s="2159"/>
      <c r="C156" s="2159"/>
      <c r="D156" s="2160"/>
      <c r="E156" s="1621" t="str">
        <f>IF(N102=1,"Complete","Incomplete")</f>
        <v>Complete</v>
      </c>
      <c r="F156" s="2147" t="s">
        <v>1026</v>
      </c>
      <c r="G156" s="2147"/>
      <c r="H156" s="2147"/>
      <c r="I156" s="2147"/>
      <c r="J156" s="2147"/>
      <c r="K156" s="2147"/>
      <c r="L156" s="2147"/>
      <c r="M156" s="2148"/>
      <c r="N156" s="1513"/>
      <c r="O156" s="1513"/>
      <c r="P156" s="1513"/>
      <c r="Q156" s="1513"/>
      <c r="R156" s="1513"/>
      <c r="S156" s="1513"/>
      <c r="T156" s="1513"/>
      <c r="U156" s="1513"/>
      <c r="V156" s="1513"/>
      <c r="W156" s="1513"/>
      <c r="X156" s="1513"/>
      <c r="Y156" s="1513"/>
    </row>
    <row r="157" spans="1:25">
      <c r="A157" s="2145" t="s">
        <v>1027</v>
      </c>
      <c r="B157" s="2146"/>
      <c r="C157" s="2146"/>
      <c r="D157" s="2146"/>
      <c r="E157" s="1621" t="str">
        <f>IF(N104=1,"Complete","Incomplete")</f>
        <v>Complete</v>
      </c>
      <c r="F157" s="2147" t="s">
        <v>1012</v>
      </c>
      <c r="G157" s="2147"/>
      <c r="H157" s="2147"/>
      <c r="I157" s="2147"/>
      <c r="J157" s="2147"/>
      <c r="K157" s="2147"/>
      <c r="L157" s="2147"/>
      <c r="M157" s="2148"/>
      <c r="N157" s="1513"/>
      <c r="O157" s="1513"/>
      <c r="P157" s="1513"/>
      <c r="Q157" s="1513"/>
      <c r="R157" s="1513"/>
      <c r="S157" s="1513"/>
      <c r="T157" s="1513"/>
      <c r="U157" s="1513"/>
      <c r="V157" s="1513"/>
      <c r="W157" s="1513"/>
      <c r="X157" s="1513"/>
      <c r="Y157" s="1513"/>
    </row>
    <row r="158" spans="1:25">
      <c r="A158" s="2145" t="s">
        <v>1028</v>
      </c>
      <c r="B158" s="2146"/>
      <c r="C158" s="2146"/>
      <c r="D158" s="2146"/>
      <c r="E158" s="1621" t="str">
        <f>IF(N108=1,"Complete","Incomplete")</f>
        <v>Complete</v>
      </c>
      <c r="F158" s="2147" t="s">
        <v>1029</v>
      </c>
      <c r="G158" s="2147"/>
      <c r="H158" s="2147"/>
      <c r="I158" s="2147"/>
      <c r="J158" s="2147"/>
      <c r="K158" s="2147"/>
      <c r="L158" s="2147"/>
      <c r="M158" s="2148"/>
      <c r="N158" s="1513"/>
      <c r="O158" s="1513"/>
      <c r="P158" s="1513"/>
      <c r="Q158" s="1513"/>
      <c r="R158" s="1513"/>
      <c r="S158" s="1513"/>
      <c r="T158" s="1513"/>
      <c r="U158" s="1513"/>
      <c r="V158" s="1513"/>
      <c r="W158" s="1513"/>
      <c r="X158" s="1513"/>
      <c r="Y158" s="1513"/>
    </row>
    <row r="159" spans="1:25">
      <c r="A159" s="2145" t="s">
        <v>1030</v>
      </c>
      <c r="B159" s="2146"/>
      <c r="C159" s="2146"/>
      <c r="D159" s="2146"/>
      <c r="E159" s="1621" t="str">
        <f>IF(N111=1,"Complete","Incomplete")</f>
        <v>Complete</v>
      </c>
      <c r="F159" s="2147" t="s">
        <v>1012</v>
      </c>
      <c r="G159" s="2147"/>
      <c r="H159" s="2147"/>
      <c r="I159" s="2147"/>
      <c r="J159" s="2147"/>
      <c r="K159" s="2147"/>
      <c r="L159" s="2147"/>
      <c r="M159" s="2148"/>
      <c r="N159" s="1513"/>
      <c r="O159" s="1513"/>
      <c r="P159" s="1513"/>
      <c r="Q159" s="1513"/>
      <c r="R159" s="1513"/>
      <c r="S159" s="1513"/>
      <c r="T159" s="1513"/>
      <c r="U159" s="1513"/>
      <c r="V159" s="1513"/>
      <c r="W159" s="1513"/>
      <c r="X159" s="1513"/>
      <c r="Y159" s="1513"/>
    </row>
    <row r="160" spans="1:25">
      <c r="A160" s="2145" t="s">
        <v>1031</v>
      </c>
      <c r="B160" s="2146"/>
      <c r="C160" s="2146"/>
      <c r="D160" s="2146"/>
      <c r="E160" s="1621" t="str">
        <f>IF(N115=1,"Complete","Incomplete")</f>
        <v>Complete</v>
      </c>
      <c r="F160" s="2147" t="s">
        <v>1029</v>
      </c>
      <c r="G160" s="2147"/>
      <c r="H160" s="2147"/>
      <c r="I160" s="2147"/>
      <c r="J160" s="2147"/>
      <c r="K160" s="2147"/>
      <c r="L160" s="2147"/>
      <c r="M160" s="2148"/>
      <c r="N160" s="1513"/>
      <c r="O160" s="1513"/>
      <c r="P160" s="1513"/>
      <c r="Q160" s="1513"/>
      <c r="R160" s="1513"/>
      <c r="S160" s="1513"/>
      <c r="T160" s="1513"/>
      <c r="U160" s="1513"/>
      <c r="V160" s="1513"/>
      <c r="W160" s="1513"/>
      <c r="X160" s="1513"/>
      <c r="Y160" s="1513"/>
    </row>
    <row r="161" spans="1:25">
      <c r="A161" s="2145" t="s">
        <v>1032</v>
      </c>
      <c r="B161" s="2146"/>
      <c r="C161" s="2146"/>
      <c r="D161" s="2146"/>
      <c r="E161" s="1621" t="str">
        <f>IF(N118=1,"Complete","Incomplete")</f>
        <v>Complete</v>
      </c>
      <c r="F161" s="2147" t="s">
        <v>1012</v>
      </c>
      <c r="G161" s="2147"/>
      <c r="H161" s="2147"/>
      <c r="I161" s="2147"/>
      <c r="J161" s="2147"/>
      <c r="K161" s="2147"/>
      <c r="L161" s="2147"/>
      <c r="M161" s="2148"/>
      <c r="N161" s="1513"/>
      <c r="O161" s="1513"/>
      <c r="P161" s="1513"/>
      <c r="Q161" s="1513"/>
      <c r="R161" s="1513"/>
      <c r="S161" s="1513"/>
      <c r="T161" s="1513"/>
      <c r="U161" s="1513"/>
      <c r="V161" s="1513"/>
      <c r="W161" s="1513"/>
      <c r="X161" s="1513"/>
      <c r="Y161" s="1513"/>
    </row>
    <row r="162" spans="1:25">
      <c r="A162" s="2145" t="s">
        <v>1033</v>
      </c>
      <c r="B162" s="2146"/>
      <c r="C162" s="2146"/>
      <c r="D162" s="2146"/>
      <c r="E162" s="1621" t="str">
        <f>IF(N122=1,"Complete","Incomplete")</f>
        <v>Complete</v>
      </c>
      <c r="F162" s="2147" t="s">
        <v>1029</v>
      </c>
      <c r="G162" s="2147"/>
      <c r="H162" s="2147"/>
      <c r="I162" s="2147"/>
      <c r="J162" s="2147"/>
      <c r="K162" s="2147"/>
      <c r="L162" s="2147"/>
      <c r="M162" s="2148"/>
      <c r="N162" s="1513"/>
      <c r="O162" s="1513"/>
      <c r="P162" s="1513"/>
      <c r="Q162" s="1513"/>
      <c r="R162" s="1513"/>
      <c r="S162" s="1513"/>
      <c r="T162" s="1513"/>
      <c r="U162" s="1513"/>
      <c r="V162" s="1513"/>
      <c r="W162" s="1513"/>
      <c r="X162" s="1513"/>
      <c r="Y162" s="1513"/>
    </row>
    <row r="163" spans="1:25">
      <c r="A163" s="2145" t="s">
        <v>1034</v>
      </c>
      <c r="B163" s="2146"/>
      <c r="C163" s="2146"/>
      <c r="D163" s="2146"/>
      <c r="E163" s="1621" t="str">
        <f>IF(N130=1,"Complete","Incomplete")</f>
        <v>Complete</v>
      </c>
      <c r="F163" s="2147" t="s">
        <v>1035</v>
      </c>
      <c r="G163" s="2147"/>
      <c r="H163" s="2147"/>
      <c r="I163" s="2147"/>
      <c r="J163" s="2147"/>
      <c r="K163" s="2147"/>
      <c r="L163" s="2147"/>
      <c r="M163" s="2148"/>
      <c r="N163" s="1513"/>
      <c r="O163" s="1513"/>
      <c r="P163" s="1513"/>
      <c r="Q163" s="1513"/>
      <c r="R163" s="1513"/>
      <c r="S163" s="1513"/>
      <c r="T163" s="1513"/>
      <c r="U163" s="1513"/>
      <c r="V163" s="1513"/>
      <c r="W163" s="1513"/>
      <c r="X163" s="1513"/>
      <c r="Y163" s="1513"/>
    </row>
    <row r="164" spans="1:25">
      <c r="A164" s="2145" t="s">
        <v>1036</v>
      </c>
      <c r="B164" s="2146"/>
      <c r="C164" s="2146"/>
      <c r="D164" s="2146"/>
      <c r="E164" s="1621" t="str">
        <f>IF(N133=1,"Complete","Incomplete")</f>
        <v>Complete</v>
      </c>
      <c r="F164" s="2147" t="s">
        <v>1035</v>
      </c>
      <c r="G164" s="2147"/>
      <c r="H164" s="2147"/>
      <c r="I164" s="2147"/>
      <c r="J164" s="2147"/>
      <c r="K164" s="2147"/>
      <c r="L164" s="2147"/>
      <c r="M164" s="2148"/>
      <c r="N164" s="1513"/>
      <c r="O164" s="1513"/>
      <c r="P164" s="1513"/>
      <c r="Q164" s="1513"/>
      <c r="R164" s="1513"/>
      <c r="S164" s="1513"/>
      <c r="T164" s="1513"/>
      <c r="U164" s="1513"/>
      <c r="V164" s="1513"/>
      <c r="W164" s="1513"/>
      <c r="X164" s="1513"/>
      <c r="Y164" s="1513"/>
    </row>
    <row r="165" spans="1:25">
      <c r="A165" s="2145" t="s">
        <v>1037</v>
      </c>
      <c r="B165" s="2146"/>
      <c r="C165" s="2146"/>
      <c r="D165" s="2146"/>
      <c r="E165" s="1621" t="str">
        <f>IF(N135=1,"Complete","Incomplete")</f>
        <v>Complete</v>
      </c>
      <c r="F165" s="2147" t="s">
        <v>1038</v>
      </c>
      <c r="G165" s="2147"/>
      <c r="H165" s="2147"/>
      <c r="I165" s="2147"/>
      <c r="J165" s="2147"/>
      <c r="K165" s="2147"/>
      <c r="L165" s="2147"/>
      <c r="M165" s="2148"/>
      <c r="N165" s="1513"/>
      <c r="O165" s="1513"/>
      <c r="P165" s="1513"/>
      <c r="Q165" s="1513"/>
      <c r="R165" s="1513"/>
      <c r="S165" s="1513"/>
      <c r="T165" s="1513"/>
      <c r="U165" s="1513"/>
      <c r="V165" s="1513"/>
      <c r="W165" s="1513"/>
      <c r="X165" s="1513"/>
      <c r="Y165" s="1513"/>
    </row>
    <row r="166" spans="1:25">
      <c r="A166" s="2145" t="s">
        <v>1039</v>
      </c>
      <c r="B166" s="2146"/>
      <c r="C166" s="2146"/>
      <c r="D166" s="2146"/>
      <c r="E166" s="1621" t="str">
        <f>IF(N137=1,"Complete","Incomplete")</f>
        <v>Complete</v>
      </c>
      <c r="F166" s="2147" t="s">
        <v>1040</v>
      </c>
      <c r="G166" s="2147"/>
      <c r="H166" s="2147"/>
      <c r="I166" s="2147"/>
      <c r="J166" s="2147"/>
      <c r="K166" s="2147"/>
      <c r="L166" s="2147"/>
      <c r="M166" s="2148"/>
      <c r="N166" s="1513"/>
      <c r="O166" s="1513"/>
      <c r="P166" s="1513"/>
      <c r="Q166" s="1513"/>
      <c r="R166" s="1513"/>
      <c r="S166" s="1513"/>
      <c r="T166" s="1513"/>
      <c r="U166" s="1513"/>
      <c r="V166" s="1513"/>
      <c r="W166" s="1513"/>
      <c r="X166" s="1513"/>
      <c r="Y166" s="1513"/>
    </row>
    <row r="167" spans="1:25" ht="16" thickBot="1">
      <c r="A167" s="2161" t="s">
        <v>1041</v>
      </c>
      <c r="B167" s="2162"/>
      <c r="C167" s="2162"/>
      <c r="D167" s="2162"/>
      <c r="E167" s="1622" t="str">
        <f>IF(N138=1,"Complete","Incomplete")</f>
        <v>Complete</v>
      </c>
      <c r="F167" s="2163" t="s">
        <v>1038</v>
      </c>
      <c r="G167" s="2163"/>
      <c r="H167" s="2163"/>
      <c r="I167" s="2163"/>
      <c r="J167" s="2163"/>
      <c r="K167" s="2163"/>
      <c r="L167" s="2163"/>
      <c r="M167" s="2164"/>
      <c r="N167" s="1513"/>
      <c r="O167" s="1513"/>
      <c r="P167" s="1513"/>
      <c r="Q167" s="1513"/>
      <c r="R167" s="1513"/>
      <c r="S167" s="1513"/>
      <c r="T167" s="1513"/>
      <c r="U167" s="1513"/>
      <c r="V167" s="1513"/>
      <c r="W167" s="1513"/>
      <c r="X167" s="1513"/>
      <c r="Y167" s="1513"/>
    </row>
    <row r="168" spans="1: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A166:D166"/>
    <mergeCell ref="F166:M166"/>
    <mergeCell ref="A167:D167"/>
    <mergeCell ref="F167:M167"/>
    <mergeCell ref="A163:D163"/>
    <mergeCell ref="F163:M163"/>
    <mergeCell ref="A164:D164"/>
    <mergeCell ref="F164:M164"/>
    <mergeCell ref="A165:D165"/>
    <mergeCell ref="F165:M165"/>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48:D148"/>
    <mergeCell ref="F148:M148"/>
    <mergeCell ref="A149:D149"/>
    <mergeCell ref="F149:M149"/>
    <mergeCell ref="A150:D150"/>
    <mergeCell ref="F150:M150"/>
    <mergeCell ref="A145:D145"/>
    <mergeCell ref="F145:M145"/>
    <mergeCell ref="A146:D146"/>
    <mergeCell ref="F146:M146"/>
    <mergeCell ref="A147:D147"/>
    <mergeCell ref="F147:M147"/>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65:M65"/>
    <mergeCell ref="A66:D74"/>
    <mergeCell ref="I66:M74"/>
    <mergeCell ref="I75:M75"/>
    <mergeCell ref="A76:D87"/>
    <mergeCell ref="I76:M87"/>
    <mergeCell ref="A49:E51"/>
    <mergeCell ref="F49:F50"/>
    <mergeCell ref="G49:G50"/>
    <mergeCell ref="H49:H50"/>
    <mergeCell ref="I49:M51"/>
    <mergeCell ref="A52:D64"/>
    <mergeCell ref="I52:M64"/>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17:M17"/>
    <mergeCell ref="A18:D28"/>
    <mergeCell ref="E18:E21"/>
    <mergeCell ref="H18:I18"/>
    <mergeCell ref="J18:K18"/>
    <mergeCell ref="F19:K19"/>
    <mergeCell ref="H20:I20"/>
    <mergeCell ref="J20:K20"/>
    <mergeCell ref="E22:E25"/>
    <mergeCell ref="H22:I22"/>
    <mergeCell ref="A14:M14"/>
    <mergeCell ref="A15:M15"/>
    <mergeCell ref="A16:M16"/>
    <mergeCell ref="A7:A9"/>
    <mergeCell ref="B7:M9"/>
    <mergeCell ref="G10:H10"/>
    <mergeCell ref="I10:K10"/>
    <mergeCell ref="L10:M10"/>
    <mergeCell ref="B11:F11"/>
    <mergeCell ref="G11:H11"/>
    <mergeCell ref="I11:K11"/>
    <mergeCell ref="L11:M11"/>
    <mergeCell ref="A1:M1"/>
    <mergeCell ref="A2:M2"/>
    <mergeCell ref="A3:M3"/>
    <mergeCell ref="A4:M4"/>
    <mergeCell ref="A5:M5"/>
    <mergeCell ref="B6:M6"/>
    <mergeCell ref="B12:F12"/>
    <mergeCell ref="G12:M13"/>
    <mergeCell ref="B13:F13"/>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G35:M35" xr:uid="{29E13415-663A-42EE-A352-F54214FA90FD}">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B4A9A4E3-67D4-433D-BE1F-ECEF951BBB98}">
      <formula1>46023</formula1>
      <formula2>46388</formula2>
    </dataValidation>
    <dataValidation type="list" allowBlank="1" showInputMessage="1" showErrorMessage="1" sqref="H37:H40 K120 H118 K118 M111 K111 H111 K104 H104 K113 M104 M113 H120 K106 H106 H113 M37:M40 K37:K40" xr:uid="{F40B81AD-DAEC-43B1-B3F9-2D5B7B7688DE}">
      <formula1>$T$2</formula1>
    </dataValidation>
    <dataValidation allowBlank="1" showInputMessage="1" showErrorMessage="1" errorTitle="Too Many Characters" error="Limit response to fewer than 1000 characters, including spaces. " sqref="G44:M45" xr:uid="{43E1A73D-56B5-4568-8604-B4C3D0A1AD37}"/>
    <dataValidation type="textLength" operator="lessThanOrEqual" allowBlank="1" showInputMessage="1" showErrorMessage="1" errorTitle="Too Many Characters" error="Limit response to fewer than 1000 characters, including spaces. " sqref="G93:M95" xr:uid="{6E493023-D5D8-4D83-9B00-EFA3B81584F3}">
      <formula1>1000</formula1>
    </dataValidation>
    <dataValidation type="list" allowBlank="1" showInputMessage="1" showErrorMessage="1" sqref="G11:M11" xr:uid="{D874E4B7-FB4C-4D22-8844-530FF4F10186}">
      <formula1>$Q$2:$Q$14</formula1>
    </dataValidation>
    <dataValidation type="list" allowBlank="1" showInputMessage="1" showErrorMessage="1" sqref="E135 E133" xr:uid="{066A329F-1CE3-448B-91D3-9E9CE56597B8}">
      <formula1>$V$2:$V$3</formula1>
    </dataValidation>
    <dataValidation type="textLength" operator="lessThanOrEqual" allowBlank="1" showErrorMessage="1" errorTitle="Too Many Characters" error="Limit Response to no more than 500 characters, including spaces. " sqref="G115:M116" xr:uid="{BB3CBDB7-FA8E-4DB8-A219-144673422A96}">
      <formula1>500</formula1>
    </dataValidation>
    <dataValidation type="textLength" operator="lessThanOrEqual" allowBlank="1" showErrorMessage="1" errorTitle="Too Many Characters" error="Limit response to no more than 500 characters, including spaces. " sqref="G108:M109 G122" xr:uid="{C32373A9-B30A-46B2-B6A2-AEA73C3AF096}">
      <formula1>500</formula1>
    </dataValidation>
    <dataValidation type="textLength" operator="lessThanOrEqual" allowBlank="1" showErrorMessage="1" errorTitle="Too Many Characters" error="Limit reponse to no more than 500 characters, including spaces." sqref="I66:M74 I76" xr:uid="{E7C61FAF-6DFF-4635-A3BB-8354D048A187}">
      <formula1>500</formula1>
    </dataValidation>
    <dataValidation type="textLength" operator="lessThanOrEqual" allowBlank="1" showErrorMessage="1" errorTitle="Too Many Characters" error="Limit reponse to no more than 500 characters, including spaces. " sqref="I52:M64" xr:uid="{3B681662-B6AD-4A83-8D3A-DFBB825E3703}">
      <formula1>500</formula1>
    </dataValidation>
    <dataValidation type="textLength" operator="lessThanOrEqual" allowBlank="1" showErrorMessage="1" errorTitle="Too Many Characters" error="Limit response to no more than 1000 characters, including spaces" sqref="G12" xr:uid="{E264E53C-833C-443A-8933-9F99D4ECAC69}">
      <formula1>1000</formula1>
    </dataValidation>
    <dataValidation type="textLength" operator="lessThanOrEqual" allowBlank="1" showErrorMessage="1" errorTitle="Too Many Characters" error="Limit response to fewer than 1000 characters, including spaces. " sqref="G41:M41" xr:uid="{9D316D25-A319-41DC-9FF8-009B53D9A85C}">
      <formula1>1000</formula1>
    </dataValidation>
    <dataValidation type="textLength" operator="lessThanOrEqual" allowBlank="1" showErrorMessage="1" errorTitle="Too Many Characters" error="Limit response to no more than 2000 characters, including spaces. " sqref="B7:M9" xr:uid="{000DC114-F6DA-41CA-A3F1-B31E6EA2CF69}">
      <formula1>2000</formula1>
    </dataValidation>
    <dataValidation type="list" allowBlank="1" showInputMessage="1" showErrorMessage="1" sqref="H31:H32 H100:H102" xr:uid="{95DDB4B5-0535-43AF-97BB-879D72B396B6}">
      <formula1>$R$2:$R$3</formula1>
    </dataValidation>
    <dataValidation type="list" allowBlank="1" showInputMessage="1" showErrorMessage="1" sqref="G43:M43" xr:uid="{9FEF1355-4405-4A4B-ACE7-BDE155E9F672}">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34641CE5-9659-49E9-9282-2AAFE26812A6}">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DA93528D-824B-4AD5-A319-CE4B1A598829}">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9D4492F4-345F-446F-865D-B0B8C0B65526}">
      <formula1>G27*0.89</formula1>
    </dataValidation>
    <dataValidation type="list" allowBlank="1" showInputMessage="1" showErrorMessage="1" sqref="E130" xr:uid="{4B76A65F-8202-46E5-963B-B0B51F8EEA99}">
      <formula1>$V$2:$V$2</formula1>
    </dataValidation>
  </dataValidations>
  <pageMargins left="0.5" right="0.5" top="0.75" bottom="0.5" header="0.3" footer="0.3"/>
  <pageSetup scale="53"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Normal="100" zoomScaleSheetLayoutView="80" workbookViewId="0">
      <selection activeCell="N40" sqref="N40"/>
    </sheetView>
  </sheetViews>
  <sheetFormatPr baseColWidth="10" defaultColWidth="9.1640625" defaultRowHeight="15"/>
  <cols>
    <col min="1" max="1" width="2.6640625" style="1053" customWidth="1"/>
    <col min="2" max="2" width="3" style="1053" customWidth="1"/>
    <col min="3" max="3" width="39.6640625" style="1053" customWidth="1"/>
    <col min="4" max="4" width="9.5" style="1053" customWidth="1"/>
    <col min="5" max="5" width="13.1640625" style="1053" customWidth="1"/>
    <col min="6" max="6" width="12.33203125" style="1053" customWidth="1"/>
    <col min="7" max="7" width="12.5" style="1053" customWidth="1"/>
    <col min="8" max="8" width="11.6640625" style="1053" customWidth="1"/>
    <col min="9" max="9" width="10.83203125" style="1053" customWidth="1"/>
    <col min="10" max="10" width="12.33203125" style="1053" customWidth="1"/>
    <col min="11" max="11" width="12.1640625" style="1053" customWidth="1"/>
    <col min="12" max="12" width="13.1640625" style="1053" customWidth="1"/>
    <col min="13" max="13" width="12" style="1053" customWidth="1"/>
    <col min="14" max="14" width="17.83203125" style="1053" customWidth="1"/>
    <col min="15" max="16384" width="9.1640625" style="1053"/>
  </cols>
  <sheetData>
    <row r="1" spans="1:14" ht="15" customHeight="1">
      <c r="A1" s="1822"/>
      <c r="B1" s="1823"/>
      <c r="C1" s="1823"/>
      <c r="D1" s="1823"/>
      <c r="E1" s="1823"/>
      <c r="F1" s="1824" t="s">
        <v>1042</v>
      </c>
      <c r="G1" s="1823"/>
      <c r="H1" s="1823"/>
      <c r="I1" s="1823"/>
      <c r="J1" s="1823"/>
      <c r="K1" s="1823"/>
      <c r="L1" s="1201"/>
      <c r="M1" s="1051"/>
      <c r="N1" s="1051"/>
    </row>
    <row r="2" spans="1:14">
      <c r="A2" s="2166" t="s">
        <v>1043</v>
      </c>
      <c r="B2" s="2167"/>
      <c r="C2" s="2167"/>
      <c r="D2" s="2167"/>
      <c r="E2" s="2167"/>
      <c r="F2" s="2167"/>
      <c r="G2" s="2167"/>
      <c r="H2" s="2167"/>
      <c r="I2" s="2167"/>
      <c r="J2" s="2167"/>
      <c r="K2" s="2167"/>
      <c r="L2" s="1202"/>
      <c r="M2" s="1051"/>
      <c r="N2" s="1051"/>
    </row>
    <row r="3" spans="1:14">
      <c r="A3" s="1689" t="s">
        <v>1044</v>
      </c>
      <c r="B3" s="1506"/>
      <c r="C3" s="1506"/>
      <c r="D3" s="1506"/>
      <c r="E3" s="1506"/>
      <c r="F3" s="1506"/>
      <c r="G3" s="1507"/>
      <c r="H3" s="1506"/>
      <c r="I3" s="1506"/>
      <c r="J3" s="1506"/>
      <c r="K3" s="1506"/>
      <c r="L3" s="1508"/>
      <c r="M3" s="1051"/>
      <c r="N3" s="1051"/>
    </row>
    <row r="4" spans="1:14">
      <c r="A4" s="1065"/>
      <c r="B4" s="1051"/>
      <c r="C4" s="1051"/>
      <c r="D4" s="1051"/>
      <c r="E4" s="1051"/>
      <c r="F4" s="1051"/>
      <c r="G4" s="1076"/>
      <c r="H4" s="1051"/>
      <c r="I4" s="1051"/>
      <c r="J4" s="1051"/>
      <c r="K4" s="1051"/>
      <c r="L4" s="1202"/>
      <c r="M4" s="1051"/>
      <c r="N4" s="1051"/>
    </row>
    <row r="5" spans="1:14" ht="13.5" customHeight="1">
      <c r="A5" s="119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0"/>
      <c r="C5" s="1500"/>
      <c r="D5" s="1500"/>
      <c r="E5" s="1500"/>
      <c r="F5" s="1500"/>
      <c r="G5" s="1500"/>
      <c r="H5" s="1500"/>
      <c r="I5" s="1500"/>
      <c r="J5" s="1500"/>
      <c r="K5" s="1500"/>
      <c r="L5" s="1203"/>
      <c r="M5" s="1066"/>
      <c r="N5" s="1066"/>
    </row>
    <row r="6" spans="1:14" ht="17.25" customHeight="1">
      <c r="A6" s="1068" t="s">
        <v>1045</v>
      </c>
      <c r="B6" s="1066"/>
      <c r="C6" s="1066"/>
      <c r="D6" s="1066"/>
      <c r="E6" s="1066"/>
      <c r="F6" s="1066"/>
      <c r="G6" s="1066"/>
      <c r="H6" s="1066"/>
      <c r="I6" s="1066"/>
      <c r="J6" s="1066"/>
      <c r="K6" s="1066"/>
      <c r="L6" s="1067"/>
      <c r="M6" s="1066"/>
      <c r="N6" s="1066"/>
    </row>
    <row r="7" spans="1:14" ht="18" customHeight="1">
      <c r="A7" s="1069"/>
      <c r="B7" s="1070"/>
      <c r="C7" s="1070"/>
      <c r="D7" s="1070"/>
      <c r="E7" s="1070"/>
      <c r="F7" s="1070"/>
      <c r="G7" s="1070"/>
      <c r="H7" s="1070"/>
      <c r="I7" s="1070"/>
      <c r="J7" s="1070"/>
      <c r="K7" s="1070"/>
      <c r="L7" s="1071"/>
      <c r="M7" s="1070"/>
      <c r="N7" s="1070"/>
    </row>
    <row r="8" spans="1:14">
      <c r="A8" s="1194" t="s">
        <v>1046</v>
      </c>
      <c r="B8" s="1051"/>
      <c r="C8" s="1051"/>
      <c r="D8" s="1051"/>
      <c r="E8" s="1051"/>
      <c r="F8" s="1076"/>
      <c r="G8" s="1076"/>
      <c r="H8" s="1051"/>
      <c r="I8" s="1051"/>
      <c r="J8" s="1051"/>
      <c r="K8" s="1051"/>
      <c r="L8" s="1052"/>
      <c r="M8" s="1051"/>
      <c r="N8" s="1051"/>
    </row>
    <row r="9" spans="1:14">
      <c r="A9" s="1072" t="s">
        <v>1047</v>
      </c>
      <c r="B9" s="1051"/>
      <c r="C9" s="1051"/>
      <c r="D9" s="1051"/>
      <c r="E9" s="1051"/>
      <c r="F9" s="1076"/>
      <c r="G9" s="1073" t="s">
        <v>1048</v>
      </c>
      <c r="I9" s="1051"/>
      <c r="J9" s="1051"/>
      <c r="K9" s="1051"/>
      <c r="L9" s="1052"/>
      <c r="M9" s="1051"/>
      <c r="N9" s="1051"/>
    </row>
    <row r="10" spans="1:14">
      <c r="A10" s="1074"/>
      <c r="B10" s="1051"/>
      <c r="C10" s="1051"/>
      <c r="D10" s="1051"/>
      <c r="E10" s="1051"/>
      <c r="F10" s="1076"/>
      <c r="G10" s="1076"/>
      <c r="H10" s="1051"/>
      <c r="I10" s="1051"/>
      <c r="J10" s="1051"/>
      <c r="K10" s="1051"/>
      <c r="L10" s="1052"/>
      <c r="M10" s="1051"/>
      <c r="N10" s="1051"/>
    </row>
    <row r="11" spans="1:14">
      <c r="A11" s="1204" t="s">
        <v>1049</v>
      </c>
      <c r="B11" s="1195"/>
      <c r="C11" s="1195"/>
      <c r="D11" s="1195"/>
      <c r="E11" s="1195"/>
      <c r="F11" s="1076"/>
      <c r="G11" s="1076"/>
      <c r="H11" s="1051"/>
      <c r="I11" s="1075" t="s">
        <v>1050</v>
      </c>
      <c r="J11" s="2169" t="str">
        <f>Cover!J13</f>
        <v>West Chicago ESD 33</v>
      </c>
      <c r="K11" s="2169"/>
      <c r="L11" s="2170"/>
      <c r="M11" s="1051"/>
      <c r="N11" s="1051"/>
    </row>
    <row r="12" spans="1:14">
      <c r="A12" s="1695" t="s">
        <v>1051</v>
      </c>
      <c r="B12" s="1694"/>
      <c r="C12" s="1694"/>
      <c r="D12" s="1694"/>
      <c r="E12" s="1694"/>
      <c r="F12" s="1051"/>
      <c r="G12" s="1051"/>
      <c r="H12" s="1051"/>
      <c r="I12" s="1075" t="s">
        <v>1052</v>
      </c>
      <c r="J12" s="2171" t="str">
        <f>Cover!J14</f>
        <v>19022033002</v>
      </c>
      <c r="K12" s="2171"/>
      <c r="L12" s="2172"/>
      <c r="M12" s="1051"/>
      <c r="N12" s="1051"/>
    </row>
    <row r="13" spans="1:14">
      <c r="A13" s="1205"/>
      <c r="B13" s="1196"/>
      <c r="C13" s="1196"/>
      <c r="D13" s="1196"/>
      <c r="E13" s="1196"/>
      <c r="F13" s="1051"/>
      <c r="G13" s="1051"/>
      <c r="H13" s="1051"/>
      <c r="I13" s="1051"/>
      <c r="J13" s="1051"/>
      <c r="K13" s="1051"/>
      <c r="L13" s="1052"/>
      <c r="M13" s="1051"/>
      <c r="N13" s="1051"/>
    </row>
    <row r="14" spans="1:14">
      <c r="A14" s="1055"/>
      <c r="B14" s="1051"/>
      <c r="C14" s="1051"/>
      <c r="D14" s="1051"/>
      <c r="E14" s="1217" t="str">
        <f>"Estimated Actual Expenditures, Fiscal Year "&amp;'B27'!K2-1</f>
        <v>Estimated Actual Expenditures, Fiscal Year 2026</v>
      </c>
      <c r="F14" s="1218"/>
      <c r="G14" s="1218"/>
      <c r="H14" s="1218"/>
      <c r="I14" s="1217" t="str">
        <f>"Budgeted Expenditures, Fiscal Year "&amp;'B27'!K2</f>
        <v>Budgeted Expenditures, Fiscal Year 2027</v>
      </c>
      <c r="J14" s="1218"/>
      <c r="K14" s="1218"/>
      <c r="L14" s="1225"/>
      <c r="M14" s="1051"/>
      <c r="N14" s="1051"/>
    </row>
    <row r="15" spans="1:14">
      <c r="A15" s="1055"/>
      <c r="B15" s="1051"/>
      <c r="C15" s="1076"/>
      <c r="D15" s="1051"/>
      <c r="E15" s="1219" t="s">
        <v>57</v>
      </c>
      <c r="F15" s="1219" t="s">
        <v>58</v>
      </c>
      <c r="G15" s="1220" t="s">
        <v>64</v>
      </c>
      <c r="H15" s="1212"/>
      <c r="I15" s="1219" t="s">
        <v>57</v>
      </c>
      <c r="J15" s="1219" t="s">
        <v>58</v>
      </c>
      <c r="K15" s="1220" t="s">
        <v>64</v>
      </c>
      <c r="L15" s="1226"/>
      <c r="M15" s="1051"/>
      <c r="N15" s="1051"/>
    </row>
    <row r="16" spans="1:14" ht="45">
      <c r="A16" s="2173" t="s">
        <v>188</v>
      </c>
      <c r="B16" s="2174"/>
      <c r="C16" s="2174"/>
      <c r="D16" s="1221" t="s">
        <v>1053</v>
      </c>
      <c r="E16" s="1221" t="s">
        <v>782</v>
      </c>
      <c r="F16" s="1221" t="s">
        <v>783</v>
      </c>
      <c r="G16" s="1222" t="s">
        <v>1054</v>
      </c>
      <c r="H16" s="1219" t="s">
        <v>488</v>
      </c>
      <c r="I16" s="1221" t="s">
        <v>782</v>
      </c>
      <c r="J16" s="1221" t="s">
        <v>783</v>
      </c>
      <c r="K16" s="1222" t="s">
        <v>1054</v>
      </c>
      <c r="L16" s="1226" t="s">
        <v>488</v>
      </c>
      <c r="M16" s="1051"/>
      <c r="N16" s="1051"/>
    </row>
    <row r="17" spans="1:14">
      <c r="A17" s="1227">
        <v>1</v>
      </c>
      <c r="B17" s="1211" t="s">
        <v>538</v>
      </c>
      <c r="C17" s="1211"/>
      <c r="D17" s="1212">
        <v>2320</v>
      </c>
      <c r="E17" s="1213">
        <v>490506</v>
      </c>
      <c r="F17" s="1214"/>
      <c r="G17" s="1213">
        <v>0</v>
      </c>
      <c r="H17" s="1215">
        <f t="shared" ref="H17:H23" si="0">SUM(E17:G17)</f>
        <v>490506</v>
      </c>
      <c r="I17" s="1215">
        <f>'EstExp 11-19'!K52</f>
        <v>477514</v>
      </c>
      <c r="J17" s="1214"/>
      <c r="K17" s="1215">
        <f>'EstExp 11-19'!K361</f>
        <v>0</v>
      </c>
      <c r="L17" s="1228">
        <f t="shared" ref="L17:L23" si="1">SUM(I17:K17)</f>
        <v>477514</v>
      </c>
      <c r="M17" s="1051"/>
      <c r="N17" s="1051"/>
    </row>
    <row r="18" spans="1:14">
      <c r="A18" s="1227">
        <v>2</v>
      </c>
      <c r="B18" s="1211" t="s">
        <v>539</v>
      </c>
      <c r="C18" s="1211"/>
      <c r="D18" s="1212">
        <v>2330</v>
      </c>
      <c r="E18" s="1213">
        <v>305611</v>
      </c>
      <c r="F18" s="1214"/>
      <c r="G18" s="1213">
        <v>0</v>
      </c>
      <c r="H18" s="1215">
        <f t="shared" si="0"/>
        <v>305611</v>
      </c>
      <c r="I18" s="1215">
        <f>'EstExp 11-19'!K53</f>
        <v>291506</v>
      </c>
      <c r="J18" s="1214"/>
      <c r="K18" s="1215">
        <f>'EstExp 11-19'!K362</f>
        <v>0</v>
      </c>
      <c r="L18" s="1228">
        <f t="shared" si="1"/>
        <v>291506</v>
      </c>
      <c r="M18" s="1051"/>
      <c r="N18" s="1051"/>
    </row>
    <row r="19" spans="1:14">
      <c r="A19" s="1227">
        <v>3</v>
      </c>
      <c r="B19" s="1211" t="s">
        <v>1055</v>
      </c>
      <c r="C19" s="1211"/>
      <c r="D19" s="1216">
        <v>2490</v>
      </c>
      <c r="E19" s="1213">
        <v>0</v>
      </c>
      <c r="F19" s="1214"/>
      <c r="G19" s="1213">
        <v>0</v>
      </c>
      <c r="H19" s="1215">
        <f t="shared" si="0"/>
        <v>0</v>
      </c>
      <c r="I19" s="1215">
        <f>'EstExp 11-19'!K58</f>
        <v>0</v>
      </c>
      <c r="J19" s="1214"/>
      <c r="K19" s="1215">
        <f>'EstExp 11-19'!K368</f>
        <v>0</v>
      </c>
      <c r="L19" s="1228">
        <f t="shared" si="1"/>
        <v>0</v>
      </c>
      <c r="M19" s="1051"/>
      <c r="N19" s="1051"/>
    </row>
    <row r="20" spans="1:14">
      <c r="A20" s="1227">
        <v>4</v>
      </c>
      <c r="B20" s="1211" t="s">
        <v>548</v>
      </c>
      <c r="C20" s="1211"/>
      <c r="D20" s="1212">
        <v>2510</v>
      </c>
      <c r="E20" s="1213">
        <v>480320</v>
      </c>
      <c r="F20" s="1213">
        <v>0</v>
      </c>
      <c r="G20" s="1213">
        <v>0</v>
      </c>
      <c r="H20" s="1215">
        <f t="shared" si="0"/>
        <v>480320</v>
      </c>
      <c r="I20" s="1215">
        <f>'EstExp 11-19'!K61</f>
        <v>502786</v>
      </c>
      <c r="J20" s="1215">
        <f>'EstExp 11-19'!K126</f>
        <v>0</v>
      </c>
      <c r="K20" s="1215">
        <f>'EstExp 11-19'!K371</f>
        <v>0</v>
      </c>
      <c r="L20" s="1228">
        <f t="shared" si="1"/>
        <v>502786</v>
      </c>
      <c r="M20" s="1051"/>
      <c r="N20" s="1051"/>
    </row>
    <row r="21" spans="1:14">
      <c r="A21" s="1227">
        <v>5</v>
      </c>
      <c r="B21" s="1211" t="s">
        <v>553</v>
      </c>
      <c r="C21" s="1211"/>
      <c r="D21" s="1212">
        <v>2570</v>
      </c>
      <c r="E21" s="1213">
        <v>37186</v>
      </c>
      <c r="F21" s="1214"/>
      <c r="G21" s="1213">
        <v>0</v>
      </c>
      <c r="H21" s="1215">
        <f t="shared" si="0"/>
        <v>37186</v>
      </c>
      <c r="I21" s="1215">
        <f>'EstExp 11-19'!K66</f>
        <v>37000</v>
      </c>
      <c r="J21" s="1214"/>
      <c r="K21" s="1215">
        <f>'EstExp 11-19'!K377</f>
        <v>0</v>
      </c>
      <c r="L21" s="1228">
        <f t="shared" si="1"/>
        <v>37000</v>
      </c>
      <c r="M21" s="1051"/>
      <c r="N21" s="1051"/>
    </row>
    <row r="22" spans="1:14">
      <c r="A22" s="1227">
        <v>6</v>
      </c>
      <c r="B22" s="1211" t="s">
        <v>557</v>
      </c>
      <c r="C22" s="1211"/>
      <c r="D22" s="1212">
        <v>2610</v>
      </c>
      <c r="E22" s="1213">
        <v>0</v>
      </c>
      <c r="F22" s="1214"/>
      <c r="G22" s="1213">
        <v>0</v>
      </c>
      <c r="H22" s="1215">
        <f t="shared" si="0"/>
        <v>0</v>
      </c>
      <c r="I22" s="1215">
        <f>'EstExp 11-19'!K69</f>
        <v>0</v>
      </c>
      <c r="J22" s="1214"/>
      <c r="K22" s="1215">
        <f>'EstExp 11-19'!K380</f>
        <v>0</v>
      </c>
      <c r="L22" s="1228">
        <f t="shared" si="1"/>
        <v>0</v>
      </c>
      <c r="M22" s="1051"/>
      <c r="N22" s="1051"/>
    </row>
    <row r="23" spans="1:14" ht="13.5" customHeight="1">
      <c r="A23" s="1700">
        <v>7</v>
      </c>
      <c r="B23" s="1712" t="s">
        <v>1056</v>
      </c>
      <c r="C23" s="1713"/>
      <c r="D23" s="1714"/>
      <c r="E23" s="1698"/>
      <c r="F23" s="1698"/>
      <c r="G23" s="1698"/>
      <c r="H23" s="1223">
        <f t="shared" si="0"/>
        <v>0</v>
      </c>
      <c r="I23" s="1698"/>
      <c r="J23" s="1698"/>
      <c r="K23" s="1698"/>
      <c r="L23" s="1229">
        <f t="shared" si="1"/>
        <v>0</v>
      </c>
      <c r="M23" s="1051"/>
      <c r="N23" s="1051"/>
    </row>
    <row r="24" spans="1:14" ht="13.5" customHeight="1">
      <c r="A24" s="1701"/>
      <c r="B24" s="394" t="s">
        <v>1057</v>
      </c>
      <c r="C24" s="394"/>
      <c r="D24" s="1699"/>
      <c r="E24" s="1702"/>
      <c r="F24" s="1702"/>
      <c r="G24" s="1702"/>
      <c r="H24" s="1703"/>
      <c r="I24" s="1702"/>
      <c r="J24" s="1702"/>
      <c r="K24" s="1702"/>
      <c r="L24" s="1704"/>
      <c r="M24" s="1051"/>
      <c r="N24" s="1051"/>
    </row>
    <row r="25" spans="1:14">
      <c r="A25" s="1231">
        <v>8</v>
      </c>
      <c r="B25" s="1233" t="s">
        <v>1058</v>
      </c>
      <c r="C25" s="1234"/>
      <c r="D25" s="1235"/>
      <c r="E25" s="1232">
        <f t="shared" ref="E25:L25" si="2">SUM(E17:E22)-E23</f>
        <v>1313623</v>
      </c>
      <c r="F25" s="1223">
        <f t="shared" si="2"/>
        <v>0</v>
      </c>
      <c r="G25" s="1223">
        <f t="shared" si="2"/>
        <v>0</v>
      </c>
      <c r="H25" s="1223">
        <f t="shared" si="2"/>
        <v>1313623</v>
      </c>
      <c r="I25" s="1223">
        <f t="shared" si="2"/>
        <v>1308806</v>
      </c>
      <c r="J25" s="1223">
        <f t="shared" si="2"/>
        <v>0</v>
      </c>
      <c r="K25" s="1223">
        <f t="shared" si="2"/>
        <v>0</v>
      </c>
      <c r="L25" s="1229">
        <f t="shared" si="2"/>
        <v>1308806</v>
      </c>
      <c r="M25" s="1051"/>
      <c r="N25" s="1051"/>
    </row>
    <row r="26" spans="1:14" ht="13.5" customHeight="1">
      <c r="A26" s="1230">
        <v>9</v>
      </c>
      <c r="B26" s="1696" t="str">
        <f>"Estimated Percent Increase (Decrease) for FY"&amp;'B27'!K2</f>
        <v>Estimated Percent Increase (Decrease) for FY2027</v>
      </c>
      <c r="C26" s="1696"/>
      <c r="D26" s="1197"/>
      <c r="E26" s="1224"/>
      <c r="F26" s="1224"/>
      <c r="G26" s="1224"/>
      <c r="H26" s="1224"/>
      <c r="I26" s="1224"/>
      <c r="J26" s="1224"/>
      <c r="K26" s="1224"/>
      <c r="L26" s="2179">
        <f>IF(AND(H25&gt;0,L25&gt;0),(((L25-H25)/H25)),"Enter Actual Data")</f>
        <v>-3.6669577192238565E-3</v>
      </c>
      <c r="M26" s="1051"/>
      <c r="N26" s="1051"/>
    </row>
    <row r="27" spans="1:14" ht="16" thickBot="1">
      <c r="A27" s="1206"/>
      <c r="B27" s="1697" t="str">
        <f>"(Budgeted) over (Actual) FY "&amp;'B27'!K2-"1"</f>
        <v>(Budgeted) over (Actual) FY 2026</v>
      </c>
      <c r="C27" s="1697"/>
      <c r="D27" s="1207"/>
      <c r="E27" s="1208"/>
      <c r="F27" s="1208"/>
      <c r="G27" s="1208"/>
      <c r="H27" s="1208"/>
      <c r="I27" s="1208"/>
      <c r="J27" s="1208"/>
      <c r="K27" s="1208"/>
      <c r="L27" s="2180"/>
      <c r="M27" s="1051"/>
      <c r="N27" s="1051"/>
    </row>
    <row r="28" spans="1:14">
      <c r="A28" s="1198"/>
      <c r="B28" s="1054"/>
      <c r="C28" s="1051"/>
      <c r="D28" s="1051"/>
      <c r="E28" s="1051"/>
      <c r="F28" s="1051"/>
      <c r="G28" s="1051"/>
      <c r="H28" s="1051"/>
      <c r="I28" s="1051"/>
      <c r="J28" s="1051"/>
      <c r="K28" s="1051"/>
      <c r="L28" s="1051"/>
      <c r="M28" s="1051"/>
      <c r="N28" s="1051"/>
    </row>
    <row r="29" spans="1:14">
      <c r="A29" s="1198"/>
      <c r="B29" s="1054"/>
      <c r="C29" s="1051"/>
      <c r="D29" s="1051"/>
      <c r="E29" s="1051"/>
      <c r="F29" s="1051"/>
      <c r="G29" s="1051"/>
      <c r="H29" s="1051"/>
      <c r="I29" s="1051"/>
      <c r="J29" s="1051"/>
      <c r="K29" s="1051"/>
      <c r="L29" s="1051"/>
      <c r="M29" s="1051"/>
      <c r="N29" s="1051"/>
    </row>
    <row r="30" spans="1:14">
      <c r="A30" s="1051"/>
      <c r="B30" s="1054"/>
      <c r="C30" s="1051"/>
      <c r="D30" s="1051"/>
      <c r="E30" s="1051"/>
      <c r="F30" s="1051"/>
      <c r="G30" s="1051"/>
      <c r="H30" s="1051"/>
      <c r="I30" s="1051"/>
      <c r="J30" s="1051"/>
      <c r="K30" s="1051"/>
      <c r="L30" s="1051"/>
      <c r="M30" s="1051"/>
      <c r="N30" s="1051"/>
    </row>
    <row r="31" spans="1:14">
      <c r="A31" s="1051"/>
      <c r="B31" s="1054"/>
      <c r="C31" s="1051"/>
      <c r="D31" s="1051"/>
      <c r="E31" s="1051"/>
      <c r="F31" s="1051"/>
      <c r="G31" s="1051"/>
      <c r="H31" s="1051"/>
      <c r="I31" s="1051"/>
      <c r="J31" s="1051"/>
      <c r="K31" s="1051"/>
      <c r="L31" s="1051"/>
      <c r="M31" s="1051"/>
      <c r="N31" s="1051"/>
    </row>
    <row r="32" spans="1:14">
      <c r="A32" s="1199"/>
      <c r="B32" s="1054"/>
      <c r="C32" s="1051"/>
      <c r="D32" s="1051"/>
      <c r="E32" s="1051"/>
      <c r="F32" s="1051"/>
      <c r="G32" s="1051"/>
      <c r="H32" s="1051"/>
      <c r="I32" s="1051"/>
      <c r="J32" s="1051"/>
      <c r="K32" s="1051"/>
      <c r="L32" s="1051"/>
      <c r="M32" s="1051"/>
      <c r="N32" s="1051"/>
    </row>
    <row r="33" spans="1:14">
      <c r="A33" s="1051"/>
      <c r="B33" s="1054"/>
      <c r="C33" s="2175"/>
      <c r="D33" s="2175"/>
      <c r="E33" s="1192"/>
      <c r="F33" s="2176"/>
      <c r="G33" s="2176"/>
      <c r="H33" s="2176"/>
      <c r="I33" s="1051"/>
      <c r="J33" s="1051"/>
      <c r="K33" s="1051"/>
      <c r="L33" s="1051"/>
      <c r="M33" s="1051"/>
      <c r="N33" s="1051"/>
    </row>
    <row r="34" spans="1:14">
      <c r="A34" s="1051"/>
      <c r="B34" s="1054"/>
      <c r="C34" s="1056"/>
      <c r="D34" s="1051"/>
      <c r="E34" s="1057"/>
      <c r="F34" s="2177"/>
      <c r="G34" s="2177"/>
      <c r="H34" s="2177"/>
      <c r="I34" s="1051"/>
      <c r="J34" s="1051"/>
      <c r="K34" s="1051"/>
      <c r="L34" s="1051"/>
      <c r="M34" s="1051"/>
      <c r="N34" s="1051"/>
    </row>
    <row r="35" spans="1:14">
      <c r="A35" s="1051"/>
      <c r="B35" s="1054"/>
      <c r="C35" s="2178"/>
      <c r="D35" s="2178"/>
      <c r="E35" s="1058"/>
      <c r="F35" s="2178"/>
      <c r="G35" s="2178"/>
      <c r="H35" s="2178"/>
      <c r="I35" s="1051"/>
      <c r="J35" s="1051"/>
      <c r="K35" s="1051"/>
      <c r="L35" s="1051"/>
      <c r="M35" s="1051"/>
      <c r="N35" s="1051"/>
    </row>
    <row r="36" spans="1:14">
      <c r="A36" s="1051"/>
      <c r="B36" s="1054"/>
      <c r="C36" s="1191"/>
      <c r="D36" s="1051"/>
      <c r="E36" s="1059"/>
      <c r="F36" s="2168"/>
      <c r="G36" s="2168"/>
      <c r="H36" s="2168"/>
      <c r="I36" s="1051"/>
      <c r="J36" s="1051"/>
      <c r="K36" s="1051"/>
      <c r="L36" s="1051"/>
      <c r="M36" s="1051"/>
      <c r="N36" s="1051"/>
    </row>
    <row r="37" spans="1:14">
      <c r="A37" s="1051"/>
      <c r="B37" s="1054"/>
      <c r="C37" s="1060"/>
      <c r="D37" s="1051"/>
      <c r="E37" s="1061"/>
      <c r="F37" s="1193"/>
      <c r="G37" s="1193"/>
      <c r="H37" s="1193"/>
      <c r="I37" s="1051"/>
      <c r="J37" s="1051"/>
      <c r="K37" s="1051"/>
      <c r="L37" s="1051"/>
      <c r="M37" s="1051"/>
      <c r="N37" s="1051"/>
    </row>
    <row r="38" spans="1:14">
      <c r="A38" s="1051"/>
      <c r="B38" s="1062"/>
      <c r="C38" s="1051"/>
      <c r="D38" s="1051"/>
      <c r="E38" s="1051"/>
      <c r="F38" s="1051"/>
      <c r="G38" s="1051"/>
      <c r="H38" s="1051"/>
      <c r="I38" s="1051"/>
      <c r="J38" s="1051"/>
      <c r="K38" s="1051"/>
      <c r="L38" s="1051"/>
      <c r="M38" s="1051"/>
      <c r="N38" s="1051"/>
    </row>
    <row r="39" spans="1:14">
      <c r="A39" s="1051"/>
      <c r="B39" s="1063"/>
      <c r="C39" s="1051"/>
      <c r="D39" s="1051"/>
      <c r="E39" s="1051"/>
      <c r="F39" s="1051"/>
      <c r="G39" s="1051"/>
      <c r="H39" s="1051"/>
      <c r="I39" s="1051"/>
      <c r="J39" s="1051"/>
      <c r="K39" s="1051"/>
      <c r="L39" s="1051"/>
      <c r="M39" s="1051"/>
      <c r="N39" s="1051"/>
    </row>
    <row r="40" spans="1:14">
      <c r="A40" s="1051"/>
      <c r="B40" s="1064"/>
      <c r="C40" s="2165"/>
      <c r="D40" s="2165"/>
      <c r="E40" s="2165"/>
      <c r="F40" s="2165"/>
      <c r="G40" s="2165"/>
      <c r="H40" s="2165"/>
      <c r="I40" s="2165"/>
      <c r="J40" s="2165"/>
      <c r="K40" s="1190"/>
      <c r="L40" s="1051"/>
      <c r="M40" s="1051"/>
      <c r="N40" s="1051"/>
    </row>
    <row r="41" spans="1:14">
      <c r="A41" s="1051"/>
      <c r="B41" s="1051"/>
      <c r="C41" s="2165"/>
      <c r="D41" s="2165"/>
      <c r="E41" s="2165"/>
      <c r="F41" s="2165"/>
      <c r="G41" s="2165"/>
      <c r="H41" s="2165"/>
      <c r="I41" s="2165"/>
      <c r="J41" s="2165"/>
      <c r="K41" s="1190"/>
      <c r="L41" s="1051"/>
      <c r="M41" s="1051"/>
      <c r="N41" s="1051"/>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73"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E10" sqref="E10"/>
    </sheetView>
  </sheetViews>
  <sheetFormatPr baseColWidth="10" defaultColWidth="9.1640625" defaultRowHeight="12"/>
  <cols>
    <col min="1" max="1" width="25.1640625" style="104" customWidth="1"/>
    <col min="2" max="2" width="22.6640625" style="104" customWidth="1"/>
    <col min="3" max="4" width="16.6640625" style="104" customWidth="1"/>
    <col min="5" max="5" width="19.1640625" style="104" customWidth="1"/>
    <col min="6" max="6" width="33.1640625" style="104" customWidth="1"/>
    <col min="7" max="7" width="1.1640625" style="104" customWidth="1"/>
    <col min="8" max="8" width="36.5" style="104" bestFit="1" customWidth="1"/>
    <col min="9" max="16384" width="9.1640625" style="104"/>
  </cols>
  <sheetData>
    <row r="1" spans="1:8" ht="27" customHeight="1">
      <c r="A1" s="1783"/>
      <c r="B1" s="1784"/>
      <c r="C1" s="1785" t="s">
        <v>1059</v>
      </c>
      <c r="D1" s="1784"/>
      <c r="E1" s="1784"/>
      <c r="F1" s="1786"/>
    </row>
    <row r="2" spans="1:8" ht="14.25" customHeight="1">
      <c r="A2" s="2181" t="s">
        <v>1060</v>
      </c>
      <c r="B2" s="2182"/>
      <c r="C2" s="2182"/>
      <c r="D2" s="2182"/>
      <c r="E2" s="2182"/>
      <c r="F2" s="2183"/>
      <c r="H2" s="1765"/>
    </row>
    <row r="3" spans="1:8" ht="12" customHeight="1">
      <c r="A3" s="1788" t="s">
        <v>1061</v>
      </c>
      <c r="B3" s="1780"/>
      <c r="C3" s="1780"/>
      <c r="D3" s="1780"/>
      <c r="E3" s="1780"/>
      <c r="F3" s="1789"/>
    </row>
    <row r="4" spans="1:8" ht="13.5" customHeight="1">
      <c r="A4" s="1788" t="s">
        <v>1062</v>
      </c>
      <c r="B4" s="1780"/>
      <c r="C4" s="1780"/>
      <c r="D4" s="1780"/>
      <c r="E4" s="1780"/>
      <c r="F4" s="1789"/>
    </row>
    <row r="5" spans="1:8" ht="12.75" customHeight="1">
      <c r="A5" s="1790" t="s">
        <v>1063</v>
      </c>
      <c r="B5" s="1791"/>
      <c r="C5" s="1791"/>
      <c r="D5" s="1791"/>
      <c r="E5" s="1791"/>
      <c r="F5" s="1792"/>
    </row>
    <row r="6" spans="1:8">
      <c r="A6" s="1501" t="s">
        <v>1064</v>
      </c>
      <c r="B6" s="1028"/>
      <c r="C6" s="1028"/>
      <c r="D6" s="1028"/>
      <c r="E6" s="1028"/>
      <c r="F6" s="1787"/>
    </row>
    <row r="7" spans="1:8" ht="27.75" customHeight="1">
      <c r="A7" s="1711"/>
      <c r="B7" s="1711"/>
      <c r="C7" s="1711"/>
      <c r="D7" s="1711"/>
      <c r="E7" s="1711"/>
      <c r="F7" s="600"/>
    </row>
    <row r="8" spans="1:8" s="1080" customFormat="1" ht="27" thickBot="1">
      <c r="A8" s="1078" t="s">
        <v>1065</v>
      </c>
      <c r="B8" s="1078" t="s">
        <v>1066</v>
      </c>
      <c r="C8" s="1078" t="s">
        <v>1067</v>
      </c>
      <c r="D8" s="1078" t="s">
        <v>1068</v>
      </c>
      <c r="E8" s="1078" t="s">
        <v>1069</v>
      </c>
      <c r="F8" s="1078" t="s">
        <v>1070</v>
      </c>
      <c r="G8" s="1079"/>
    </row>
    <row r="9" spans="1:8" ht="13">
      <c r="A9" s="414" t="s">
        <v>6955</v>
      </c>
      <c r="B9" s="414" t="s">
        <v>6956</v>
      </c>
      <c r="C9" s="415">
        <v>5000</v>
      </c>
      <c r="D9" s="414"/>
      <c r="E9" s="414" t="s">
        <v>6957</v>
      </c>
      <c r="F9" s="414"/>
    </row>
    <row r="10" spans="1:8" ht="14" customHeight="1">
      <c r="A10" s="1081"/>
      <c r="B10" s="1081"/>
      <c r="C10" s="1082"/>
      <c r="D10" s="1081"/>
      <c r="E10" s="1081"/>
      <c r="F10" s="1081"/>
    </row>
    <row r="11" spans="1:8" ht="14" customHeight="1">
      <c r="A11" s="1081"/>
      <c r="B11" s="1081"/>
      <c r="C11" s="1082"/>
      <c r="D11" s="1081"/>
      <c r="E11" s="1081"/>
      <c r="F11" s="1081"/>
    </row>
    <row r="12" spans="1:8" ht="14" customHeight="1">
      <c r="A12" s="1081"/>
      <c r="B12" s="1081"/>
      <c r="C12" s="1082"/>
      <c r="D12" s="1081"/>
      <c r="E12" s="1081"/>
      <c r="F12" s="1081"/>
    </row>
    <row r="13" spans="1:8" ht="14" customHeight="1">
      <c r="A13" s="1081"/>
      <c r="B13" s="1081"/>
      <c r="C13" s="1082"/>
      <c r="D13" s="1081"/>
      <c r="E13" s="1081"/>
      <c r="F13" s="1081"/>
    </row>
    <row r="14" spans="1:8" ht="14" customHeight="1">
      <c r="A14" s="1081"/>
      <c r="B14" s="1081"/>
      <c r="C14" s="1082"/>
      <c r="D14" s="1081"/>
      <c r="E14" s="1081"/>
      <c r="F14" s="1081"/>
    </row>
    <row r="15" spans="1:8" ht="14" customHeight="1">
      <c r="A15" s="1081"/>
      <c r="B15" s="1081"/>
      <c r="C15" s="1082"/>
      <c r="D15" s="1081"/>
      <c r="E15" s="1081"/>
      <c r="F15" s="1081"/>
    </row>
    <row r="16" spans="1:8" ht="14" customHeight="1">
      <c r="A16" s="1081"/>
      <c r="B16" s="1081"/>
      <c r="C16" s="1082"/>
      <c r="D16" s="1081"/>
      <c r="E16" s="1081"/>
      <c r="F16" s="1081"/>
    </row>
    <row r="17" spans="1:6" ht="14" customHeight="1">
      <c r="A17" s="1081"/>
      <c r="B17" s="1081"/>
      <c r="C17" s="1082"/>
      <c r="D17" s="1081"/>
      <c r="E17" s="1081"/>
      <c r="F17" s="1081"/>
    </row>
    <row r="18" spans="1:6" ht="14" customHeight="1">
      <c r="A18" s="1081"/>
      <c r="B18" s="1081"/>
      <c r="C18" s="1082"/>
      <c r="D18" s="1081"/>
      <c r="E18" s="1081"/>
      <c r="F18" s="1081"/>
    </row>
    <row r="19" spans="1:6" ht="14" customHeight="1">
      <c r="A19" s="1081"/>
      <c r="B19" s="1081"/>
      <c r="C19" s="1082"/>
      <c r="D19" s="1081"/>
      <c r="E19" s="1081"/>
      <c r="F19" s="1081"/>
    </row>
    <row r="20" spans="1:6" ht="14" customHeight="1">
      <c r="A20" s="1081"/>
      <c r="B20" s="1081"/>
      <c r="C20" s="1082"/>
      <c r="D20" s="1081"/>
      <c r="E20" s="1081"/>
      <c r="F20" s="1081"/>
    </row>
    <row r="21" spans="1:6" ht="14" customHeight="1">
      <c r="A21" s="1081"/>
      <c r="B21" s="1081"/>
      <c r="C21" s="1082"/>
      <c r="D21" s="1081"/>
      <c r="E21" s="1081"/>
      <c r="F21" s="1081"/>
    </row>
    <row r="22" spans="1:6" ht="14" customHeight="1">
      <c r="A22" s="1081"/>
      <c r="B22" s="1081"/>
      <c r="C22" s="1082"/>
      <c r="D22" s="1081"/>
      <c r="E22" s="1081"/>
      <c r="F22" s="1081"/>
    </row>
    <row r="23" spans="1:6" ht="14" customHeight="1">
      <c r="A23" s="1081"/>
      <c r="B23" s="1081"/>
      <c r="C23" s="1082"/>
      <c r="D23" s="1081"/>
      <c r="E23" s="1081"/>
      <c r="F23" s="1081"/>
    </row>
    <row r="24" spans="1:6" ht="14" customHeight="1">
      <c r="A24" s="1081"/>
      <c r="B24" s="1081"/>
      <c r="C24" s="1082"/>
      <c r="D24" s="1081"/>
      <c r="E24" s="1081"/>
      <c r="F24" s="1081"/>
    </row>
    <row r="25" spans="1:6" ht="14" customHeight="1">
      <c r="A25" s="1081"/>
      <c r="B25" s="1081"/>
      <c r="C25" s="1082"/>
      <c r="D25" s="1081"/>
      <c r="E25" s="1081"/>
      <c r="F25" s="1081"/>
    </row>
    <row r="26" spans="1:6" ht="14" customHeight="1">
      <c r="A26" s="1081"/>
      <c r="B26" s="1081"/>
      <c r="C26" s="1082"/>
      <c r="D26" s="1081"/>
      <c r="E26" s="1081"/>
      <c r="F26" s="1081"/>
    </row>
    <row r="27" spans="1:6" ht="14" customHeight="1">
      <c r="A27" s="1081"/>
      <c r="B27" s="1491"/>
      <c r="C27" s="1082"/>
      <c r="D27" s="1081"/>
      <c r="E27" s="1081"/>
      <c r="F27" s="1081"/>
    </row>
    <row r="28" spans="1:6" ht="14" customHeight="1">
      <c r="A28" s="1081"/>
      <c r="B28" s="1081"/>
      <c r="C28" s="1082"/>
      <c r="D28" s="1081"/>
      <c r="E28" s="1081"/>
      <c r="F28" s="1081"/>
    </row>
    <row r="29" spans="1:6" ht="14" customHeight="1">
      <c r="A29" s="1081"/>
      <c r="B29" s="1081"/>
      <c r="C29" s="1082"/>
      <c r="D29" s="1081"/>
      <c r="E29" s="1081"/>
      <c r="F29" s="1081"/>
    </row>
    <row r="30" spans="1:6" ht="14" customHeight="1">
      <c r="A30" s="1081"/>
      <c r="B30" s="1081"/>
      <c r="C30" s="1082"/>
      <c r="D30" s="1081"/>
      <c r="E30" s="1081"/>
      <c r="F30" s="1081"/>
    </row>
    <row r="31" spans="1:6" ht="14" customHeight="1">
      <c r="A31" s="1081"/>
      <c r="B31" s="1081"/>
      <c r="C31" s="1082"/>
      <c r="D31" s="1081"/>
      <c r="E31" s="1081"/>
      <c r="F31" s="1081"/>
    </row>
    <row r="32" spans="1:6" ht="14" customHeight="1">
      <c r="A32" s="1081"/>
      <c r="B32" s="1081"/>
      <c r="C32" s="1082"/>
      <c r="D32" s="1081"/>
      <c r="E32" s="1081"/>
      <c r="F32" s="1081"/>
    </row>
    <row r="33" spans="1:6" ht="14" customHeight="1">
      <c r="A33" s="1081"/>
      <c r="B33" s="1081"/>
      <c r="C33" s="1082"/>
      <c r="D33" s="1081"/>
      <c r="E33" s="1081"/>
      <c r="F33" s="1081"/>
    </row>
    <row r="34" spans="1:6" ht="14" customHeight="1">
      <c r="A34" s="1081"/>
      <c r="B34" s="1081"/>
      <c r="C34" s="1082"/>
      <c r="D34" s="1081"/>
      <c r="E34" s="1081"/>
      <c r="F34" s="1081"/>
    </row>
    <row r="35" spans="1:6" ht="14" customHeight="1">
      <c r="A35" s="1081"/>
      <c r="B35" s="1081"/>
      <c r="C35" s="1082"/>
      <c r="D35" s="1081"/>
      <c r="E35" s="1081"/>
      <c r="F35" s="1081"/>
    </row>
    <row r="36" spans="1:6" ht="14" customHeight="1">
      <c r="A36" s="1081"/>
      <c r="B36" s="1081"/>
      <c r="C36" s="1082"/>
      <c r="D36" s="1081"/>
      <c r="E36" s="1081"/>
      <c r="F36" s="1081"/>
    </row>
    <row r="37" spans="1:6" ht="14" customHeight="1">
      <c r="A37" s="1081"/>
      <c r="B37" s="1081"/>
      <c r="C37" s="1082"/>
      <c r="D37" s="1081"/>
      <c r="E37" s="1081"/>
      <c r="F37" s="1081"/>
    </row>
    <row r="38" spans="1:6" ht="14" customHeight="1">
      <c r="A38" s="1081"/>
      <c r="B38" s="1081"/>
      <c r="C38" s="1082"/>
      <c r="D38" s="1081"/>
      <c r="E38" s="1081"/>
      <c r="F38" s="1081"/>
    </row>
    <row r="39" spans="1:6" ht="14" customHeight="1">
      <c r="A39" s="1081"/>
      <c r="B39" s="1081"/>
      <c r="C39" s="1082"/>
      <c r="D39" s="1081"/>
      <c r="E39" s="1081"/>
      <c r="F39" s="1081"/>
    </row>
    <row r="40" spans="1:6" ht="14" customHeight="1">
      <c r="A40" s="1081"/>
      <c r="B40" s="1081"/>
      <c r="C40" s="1082"/>
      <c r="D40" s="1081"/>
      <c r="E40" s="1081"/>
      <c r="F40" s="1081"/>
    </row>
    <row r="41" spans="1:6" ht="14" customHeight="1">
      <c r="A41" s="1081"/>
      <c r="B41" s="1081"/>
      <c r="C41" s="1082"/>
      <c r="D41" s="1081"/>
      <c r="E41" s="1081"/>
      <c r="F41" s="1081"/>
    </row>
    <row r="42" spans="1:6" ht="14" customHeight="1">
      <c r="A42" s="1081"/>
      <c r="B42" s="1081"/>
      <c r="C42" s="1082"/>
      <c r="D42" s="1081"/>
      <c r="E42" s="1081"/>
      <c r="F42" s="1081"/>
    </row>
    <row r="43" spans="1:6" ht="14" customHeight="1">
      <c r="A43" s="1081"/>
      <c r="B43" s="1081"/>
      <c r="C43" s="1082"/>
      <c r="D43" s="1081"/>
      <c r="E43" s="1081"/>
      <c r="F43" s="1081"/>
    </row>
    <row r="44" spans="1:6" ht="14" customHeight="1">
      <c r="A44" s="1081"/>
      <c r="B44" s="1081"/>
      <c r="C44" s="1082"/>
      <c r="D44" s="1081"/>
      <c r="E44" s="1081"/>
      <c r="F44" s="1081"/>
    </row>
    <row r="45" spans="1:6" ht="14" customHeight="1">
      <c r="A45" s="1081"/>
      <c r="B45" s="1081"/>
      <c r="C45" s="1082"/>
      <c r="D45" s="1081"/>
      <c r="E45" s="1081"/>
      <c r="F45" s="1081"/>
    </row>
    <row r="46" spans="1:6" ht="14" customHeight="1">
      <c r="A46" s="1081"/>
      <c r="B46" s="1081"/>
      <c r="C46" s="1082"/>
      <c r="D46" s="1081"/>
      <c r="E46" s="1081"/>
      <c r="F46" s="1081"/>
    </row>
    <row r="47" spans="1:6" ht="14" customHeight="1">
      <c r="A47" s="1081"/>
      <c r="B47" s="1081"/>
      <c r="C47" s="1082"/>
      <c r="D47" s="1081"/>
      <c r="E47" s="1081"/>
      <c r="F47" s="1081"/>
    </row>
    <row r="48" spans="1:6" ht="14" customHeight="1">
      <c r="A48" s="1081"/>
      <c r="B48" s="1081"/>
      <c r="C48" s="1082"/>
      <c r="D48" s="1081"/>
      <c r="E48" s="1081"/>
      <c r="F48" s="1081"/>
    </row>
    <row r="49" spans="1:6" ht="14" customHeight="1">
      <c r="A49" s="1081"/>
      <c r="B49" s="1081"/>
      <c r="C49" s="1082"/>
      <c r="D49" s="1081"/>
      <c r="E49" s="1081"/>
      <c r="F49" s="1081"/>
    </row>
    <row r="50" spans="1:6" ht="14" customHeight="1">
      <c r="A50" s="1081"/>
      <c r="B50" s="1081"/>
      <c r="C50" s="1082"/>
      <c r="D50" s="1081"/>
      <c r="E50" s="1081"/>
      <c r="F50" s="1081"/>
    </row>
    <row r="51" spans="1:6" ht="14" customHeight="1">
      <c r="A51" s="1081"/>
      <c r="B51" s="1081"/>
      <c r="C51" s="1082"/>
      <c r="D51" s="1081"/>
      <c r="E51" s="1081"/>
      <c r="F51" s="1081"/>
    </row>
    <row r="52" spans="1:6" ht="14" customHeight="1">
      <c r="A52" s="1081"/>
      <c r="B52" s="1081"/>
      <c r="C52" s="1082"/>
      <c r="D52" s="1081"/>
      <c r="E52" s="1081"/>
      <c r="F52" s="1081"/>
    </row>
    <row r="53" spans="1:6" ht="14" customHeight="1">
      <c r="A53" s="1081"/>
      <c r="B53" s="1081"/>
      <c r="C53" s="1082"/>
      <c r="D53" s="1081"/>
      <c r="E53" s="1081"/>
      <c r="F53" s="1081"/>
    </row>
    <row r="54" spans="1:6" ht="14" customHeight="1">
      <c r="A54" s="1081"/>
      <c r="B54" s="1081"/>
      <c r="C54" s="1082"/>
      <c r="D54" s="1081"/>
      <c r="E54" s="1081"/>
      <c r="F54" s="1081"/>
    </row>
    <row r="55" spans="1:6" ht="14" customHeight="1">
      <c r="A55" s="1081"/>
      <c r="B55" s="1081"/>
      <c r="C55" s="1082"/>
      <c r="D55" s="1081"/>
      <c r="E55" s="1081"/>
      <c r="F55" s="1081"/>
    </row>
    <row r="56" spans="1:6" ht="14" customHeight="1">
      <c r="A56" s="1081"/>
      <c r="B56" s="1081"/>
      <c r="C56" s="1082"/>
      <c r="D56" s="1081"/>
      <c r="E56" s="1081"/>
      <c r="F56" s="1081"/>
    </row>
    <row r="57" spans="1:6" ht="14" customHeight="1">
      <c r="A57" s="1081"/>
      <c r="B57" s="1081"/>
      <c r="C57" s="1082"/>
      <c r="D57" s="1081"/>
      <c r="E57" s="1081"/>
      <c r="F57" s="1081"/>
    </row>
    <row r="58" spans="1:6" ht="14" customHeight="1">
      <c r="A58" s="1081"/>
      <c r="B58" s="1081"/>
      <c r="C58" s="1082"/>
      <c r="D58" s="1081"/>
      <c r="E58" s="1081"/>
      <c r="F58" s="1081"/>
    </row>
    <row r="59" spans="1:6" ht="14" customHeight="1">
      <c r="A59" s="1081"/>
      <c r="B59" s="1081"/>
      <c r="C59" s="1082"/>
      <c r="D59" s="1081"/>
      <c r="E59" s="1081"/>
      <c r="F59" s="1081"/>
    </row>
    <row r="60" spans="1:6" ht="14" customHeight="1">
      <c r="A60" s="1081"/>
      <c r="B60" s="1081"/>
      <c r="C60" s="1082"/>
      <c r="D60" s="1081"/>
      <c r="E60" s="1081"/>
      <c r="F60" s="1081"/>
    </row>
    <row r="61" spans="1:6" ht="14" customHeight="1">
      <c r="A61" s="1081"/>
      <c r="B61" s="1081"/>
      <c r="C61" s="1082"/>
      <c r="D61" s="1081"/>
      <c r="E61" s="1081"/>
      <c r="F61" s="1081"/>
    </row>
    <row r="62" spans="1:6" ht="14" customHeight="1">
      <c r="A62" s="1081"/>
      <c r="B62" s="1081"/>
      <c r="C62" s="1082"/>
      <c r="D62" s="1081"/>
      <c r="E62" s="1081"/>
      <c r="F62" s="1081"/>
    </row>
    <row r="63" spans="1:6" ht="14" customHeight="1">
      <c r="A63" s="1081"/>
      <c r="B63" s="1081"/>
      <c r="C63" s="1082"/>
      <c r="D63" s="1081"/>
      <c r="E63" s="1081"/>
      <c r="F63" s="1081"/>
    </row>
    <row r="64" spans="1:6" ht="14" customHeight="1">
      <c r="A64" s="1081"/>
      <c r="B64" s="1081"/>
      <c r="C64" s="1082"/>
      <c r="D64" s="1081"/>
      <c r="E64" s="1081"/>
      <c r="F64" s="1081"/>
    </row>
    <row r="65" spans="1:6" ht="14" customHeight="1">
      <c r="A65" s="1081"/>
      <c r="B65" s="1081"/>
      <c r="C65" s="1082"/>
      <c r="D65" s="1081"/>
      <c r="E65" s="1081"/>
      <c r="F65" s="1081"/>
    </row>
    <row r="66" spans="1:6" ht="14" customHeight="1">
      <c r="A66" s="1081"/>
      <c r="B66" s="1081"/>
      <c r="C66" s="1082"/>
      <c r="D66" s="1081"/>
      <c r="E66" s="1081"/>
      <c r="F66" s="1081"/>
    </row>
    <row r="67" spans="1:6" ht="14" customHeight="1">
      <c r="A67" s="1081"/>
      <c r="B67" s="1081"/>
      <c r="C67" s="1082"/>
      <c r="D67" s="1081"/>
      <c r="E67" s="1081"/>
      <c r="F67" s="1081"/>
    </row>
    <row r="68" spans="1:6" ht="14" customHeight="1">
      <c r="A68" s="1081"/>
      <c r="B68" s="1081"/>
      <c r="C68" s="1082"/>
      <c r="D68" s="1081"/>
      <c r="E68" s="1081"/>
      <c r="F68" s="1081"/>
    </row>
    <row r="69" spans="1:6" ht="14" customHeight="1">
      <c r="A69" s="1081"/>
      <c r="B69" s="1081"/>
      <c r="C69" s="1082"/>
      <c r="D69" s="1081"/>
      <c r="E69" s="1081"/>
      <c r="F69" s="1081"/>
    </row>
    <row r="70" spans="1:6" ht="14" customHeight="1">
      <c r="A70" s="1081"/>
      <c r="B70" s="1081"/>
      <c r="C70" s="1082"/>
      <c r="D70" s="1081"/>
      <c r="E70" s="1081"/>
      <c r="F70" s="1081"/>
    </row>
    <row r="71" spans="1:6" ht="14" customHeight="1">
      <c r="A71" s="1081"/>
      <c r="B71" s="1081"/>
      <c r="C71" s="1082"/>
      <c r="D71" s="1081"/>
      <c r="E71" s="1081"/>
      <c r="F71" s="1081"/>
    </row>
    <row r="72" spans="1:6" ht="14" customHeight="1">
      <c r="A72" s="1081"/>
      <c r="B72" s="1081"/>
      <c r="C72" s="1082"/>
      <c r="D72" s="1081"/>
      <c r="E72" s="1081"/>
      <c r="F72" s="1081"/>
    </row>
    <row r="73" spans="1:6" ht="14" customHeight="1">
      <c r="A73" s="1081"/>
      <c r="B73" s="1081"/>
      <c r="C73" s="1082"/>
      <c r="D73" s="1081"/>
      <c r="E73" s="1081"/>
      <c r="F73" s="1081"/>
    </row>
    <row r="74" spans="1:6" ht="14" customHeight="1">
      <c r="A74" s="1081"/>
      <c r="B74" s="1081"/>
      <c r="C74" s="1082"/>
      <c r="D74" s="1081"/>
      <c r="E74" s="1081"/>
      <c r="F74" s="1081"/>
    </row>
    <row r="75" spans="1:6" ht="14" customHeight="1">
      <c r="A75" s="1081"/>
      <c r="B75" s="1081"/>
      <c r="C75" s="1082"/>
      <c r="D75" s="1081"/>
      <c r="E75" s="1081"/>
      <c r="F75" s="1081"/>
    </row>
    <row r="76" spans="1:6" ht="14" customHeight="1">
      <c r="A76" s="1081"/>
      <c r="B76" s="1081"/>
      <c r="C76" s="1082"/>
      <c r="D76" s="1081"/>
      <c r="E76" s="1081"/>
      <c r="F76" s="1081"/>
    </row>
    <row r="77" spans="1:6" ht="14" customHeight="1">
      <c r="A77" s="1081"/>
      <c r="B77" s="1081"/>
      <c r="C77" s="1082"/>
      <c r="D77" s="1081"/>
      <c r="E77" s="1081"/>
      <c r="F77" s="1081"/>
    </row>
    <row r="78" spans="1:6" ht="14" customHeight="1">
      <c r="A78" s="1081"/>
      <c r="B78" s="1081"/>
      <c r="C78" s="1082"/>
      <c r="D78" s="1081"/>
      <c r="E78" s="1081"/>
      <c r="F78" s="1081"/>
    </row>
    <row r="79" spans="1:6" ht="14" customHeight="1">
      <c r="A79" s="1081"/>
      <c r="B79" s="1081"/>
      <c r="C79" s="1082"/>
      <c r="D79" s="1081"/>
      <c r="E79" s="1081"/>
      <c r="F79" s="1081"/>
    </row>
    <row r="80" spans="1:6" ht="14" customHeight="1">
      <c r="A80" s="1081"/>
      <c r="B80" s="1081"/>
      <c r="C80" s="1082"/>
      <c r="D80" s="1081"/>
      <c r="E80" s="1081"/>
      <c r="F80" s="1081"/>
    </row>
    <row r="81" spans="1:6" ht="14" customHeight="1">
      <c r="A81" s="1081"/>
      <c r="B81" s="1081"/>
      <c r="C81" s="1082"/>
      <c r="D81" s="1081"/>
      <c r="E81" s="1081"/>
      <c r="F81" s="1081"/>
    </row>
    <row r="82" spans="1:6" ht="14" customHeight="1">
      <c r="A82" s="1081"/>
      <c r="B82" s="1081"/>
      <c r="C82" s="1082"/>
      <c r="D82" s="1081"/>
      <c r="E82" s="1081"/>
      <c r="F82" s="1081"/>
    </row>
    <row r="83" spans="1:6" ht="14" customHeight="1">
      <c r="A83" s="1081"/>
      <c r="B83" s="1081"/>
      <c r="C83" s="1082"/>
      <c r="D83" s="1081"/>
      <c r="E83" s="1081"/>
      <c r="F83" s="1081"/>
    </row>
    <row r="84" spans="1:6" ht="14" customHeight="1">
      <c r="A84" s="1081"/>
      <c r="B84" s="1081"/>
      <c r="C84" s="1082"/>
      <c r="D84" s="1081"/>
      <c r="E84" s="1081"/>
      <c r="F84" s="1081"/>
    </row>
    <row r="85" spans="1:6" ht="14" customHeight="1">
      <c r="A85" s="1081"/>
      <c r="B85" s="1081"/>
      <c r="C85" s="1082"/>
      <c r="D85" s="1081"/>
      <c r="E85" s="1081"/>
      <c r="F85" s="1081"/>
    </row>
    <row r="86" spans="1:6" ht="14" customHeight="1">
      <c r="A86" s="1081"/>
      <c r="B86" s="1081"/>
      <c r="C86" s="1082"/>
      <c r="D86" s="1081"/>
      <c r="E86" s="1081"/>
      <c r="F86" s="1081"/>
    </row>
    <row r="87" spans="1:6" ht="14" customHeight="1">
      <c r="A87" s="1081"/>
      <c r="B87" s="1081"/>
      <c r="C87" s="1082"/>
      <c r="D87" s="1081"/>
      <c r="E87" s="1081"/>
      <c r="F87" s="1081"/>
    </row>
    <row r="88" spans="1:6" ht="14" customHeight="1">
      <c r="A88" s="1081"/>
      <c r="B88" s="1081"/>
      <c r="C88" s="1082"/>
      <c r="D88" s="1081"/>
      <c r="E88" s="1081"/>
      <c r="F88" s="1081"/>
    </row>
    <row r="89" spans="1:6" ht="14" customHeight="1">
      <c r="A89" s="1081"/>
      <c r="B89" s="1081"/>
      <c r="C89" s="1082"/>
      <c r="D89" s="1081"/>
      <c r="E89" s="1081"/>
      <c r="F89" s="1081"/>
    </row>
    <row r="90" spans="1:6" ht="14" customHeight="1">
      <c r="A90" s="1081"/>
      <c r="B90" s="1081"/>
      <c r="C90" s="1082"/>
      <c r="D90" s="1081"/>
      <c r="E90" s="1081"/>
      <c r="F90" s="1081"/>
    </row>
    <row r="91" spans="1:6" ht="14" customHeight="1">
      <c r="A91" s="1081"/>
      <c r="B91" s="1081"/>
      <c r="C91" s="1082"/>
      <c r="D91" s="1081"/>
      <c r="E91" s="1081"/>
      <c r="F91" s="1081"/>
    </row>
    <row r="92" spans="1:6" ht="14" customHeight="1">
      <c r="A92" s="1081"/>
      <c r="B92" s="1081"/>
      <c r="C92" s="1082"/>
      <c r="D92" s="1081"/>
      <c r="E92" s="1081"/>
      <c r="F92" s="1081"/>
    </row>
    <row r="93" spans="1:6" ht="14" customHeight="1">
      <c r="A93" s="1081"/>
      <c r="B93" s="1081"/>
      <c r="C93" s="1082"/>
      <c r="D93" s="1081"/>
      <c r="E93" s="1081"/>
      <c r="F93" s="1081"/>
    </row>
    <row r="94" spans="1:6" ht="14" customHeight="1">
      <c r="A94" s="1081"/>
      <c r="B94" s="1081"/>
      <c r="C94" s="1082"/>
      <c r="D94" s="1081"/>
      <c r="E94" s="1081"/>
      <c r="F94" s="1081"/>
    </row>
    <row r="95" spans="1:6" ht="14" customHeight="1">
      <c r="A95" s="1081"/>
      <c r="B95" s="1081"/>
      <c r="C95" s="1082"/>
      <c r="D95" s="1081"/>
      <c r="E95" s="1081"/>
      <c r="F95" s="1081"/>
    </row>
    <row r="96" spans="1:6" ht="14" customHeight="1">
      <c r="A96" s="1081"/>
      <c r="B96" s="1081"/>
      <c r="C96" s="1082"/>
      <c r="D96" s="1081"/>
      <c r="E96" s="1081"/>
      <c r="F96" s="1081"/>
    </row>
    <row r="97" spans="1:6" ht="14" customHeight="1">
      <c r="A97" s="1081"/>
      <c r="B97" s="1081"/>
      <c r="C97" s="1082"/>
      <c r="D97" s="1081"/>
      <c r="E97" s="1081"/>
      <c r="F97" s="1081"/>
    </row>
    <row r="98" spans="1:6" ht="14" customHeight="1">
      <c r="A98" s="1081"/>
      <c r="B98" s="1081"/>
      <c r="C98" s="1082"/>
      <c r="D98" s="1081"/>
      <c r="E98" s="1081"/>
      <c r="F98" s="1081"/>
    </row>
    <row r="99" spans="1:6" ht="14" customHeight="1">
      <c r="A99" s="1081"/>
      <c r="B99" s="1081"/>
      <c r="C99" s="1082"/>
      <c r="D99" s="1081"/>
      <c r="E99" s="1081"/>
      <c r="F99" s="1081"/>
    </row>
    <row r="100" spans="1:6" ht="14" customHeight="1">
      <c r="A100" s="1081"/>
      <c r="B100" s="1081"/>
      <c r="C100" s="1082"/>
      <c r="D100" s="1081"/>
      <c r="E100" s="1081"/>
      <c r="F100" s="1081"/>
    </row>
    <row r="101" spans="1:6" ht="14" customHeight="1">
      <c r="A101" s="1081"/>
      <c r="B101" s="1081"/>
      <c r="C101" s="1082"/>
      <c r="D101" s="1081"/>
      <c r="E101" s="1081"/>
      <c r="F101" s="1081"/>
    </row>
    <row r="102" spans="1:6" ht="14" customHeight="1">
      <c r="A102" s="1081"/>
      <c r="B102" s="1081"/>
      <c r="C102" s="1082"/>
      <c r="D102" s="1081"/>
      <c r="E102" s="1081"/>
      <c r="F102" s="1081"/>
    </row>
    <row r="103" spans="1:6" ht="14" customHeight="1">
      <c r="A103" s="1081"/>
      <c r="B103" s="1081"/>
      <c r="C103" s="1082"/>
      <c r="D103" s="1081"/>
      <c r="E103" s="1081"/>
      <c r="F103" s="1081"/>
    </row>
    <row r="104" spans="1:6" ht="14" customHeight="1">
      <c r="A104" s="1081"/>
      <c r="B104" s="1081"/>
      <c r="C104" s="1082"/>
      <c r="D104" s="1081"/>
      <c r="E104" s="1081"/>
      <c r="F104" s="1081"/>
    </row>
    <row r="105" spans="1:6" ht="14" customHeight="1">
      <c r="A105" s="1081"/>
      <c r="B105" s="1081"/>
      <c r="C105" s="1082"/>
      <c r="D105" s="1081"/>
      <c r="E105" s="1081"/>
      <c r="F105" s="1081"/>
    </row>
    <row r="106" spans="1:6" ht="14" customHeight="1">
      <c r="A106" s="1081"/>
      <c r="B106" s="1081"/>
      <c r="C106" s="1082"/>
      <c r="D106" s="1081"/>
      <c r="E106" s="1081"/>
      <c r="F106" s="1081"/>
    </row>
    <row r="107" spans="1:6" ht="14" customHeight="1">
      <c r="A107" s="1081"/>
      <c r="B107" s="1081"/>
      <c r="C107" s="1082"/>
      <c r="D107" s="1081"/>
      <c r="E107" s="1081"/>
      <c r="F107" s="1081"/>
    </row>
    <row r="108" spans="1:6" ht="14" customHeight="1">
      <c r="A108" s="1081"/>
      <c r="B108" s="1081"/>
      <c r="C108" s="1082"/>
      <c r="D108" s="1081"/>
      <c r="E108" s="1081"/>
      <c r="F108" s="1081"/>
    </row>
    <row r="109" spans="1:6" ht="14" customHeight="1">
      <c r="A109" s="1081"/>
      <c r="B109" s="1081"/>
      <c r="C109" s="1082"/>
      <c r="D109" s="1081"/>
      <c r="E109" s="1081"/>
      <c r="F109" s="1081"/>
    </row>
    <row r="110" spans="1:6" ht="14" customHeight="1">
      <c r="A110" s="1081"/>
      <c r="B110" s="1081"/>
      <c r="C110" s="1082"/>
      <c r="D110" s="1081"/>
      <c r="E110" s="1081"/>
      <c r="F110" s="1081"/>
    </row>
    <row r="111" spans="1:6" ht="14" customHeight="1">
      <c r="A111" s="1081"/>
      <c r="B111" s="1081"/>
      <c r="C111" s="1082"/>
      <c r="D111" s="1081"/>
      <c r="E111" s="1081"/>
      <c r="F111" s="1081"/>
    </row>
    <row r="112" spans="1:6" ht="14" customHeight="1">
      <c r="A112" s="1081"/>
      <c r="B112" s="1081"/>
      <c r="C112" s="1082"/>
      <c r="D112" s="1081"/>
      <c r="E112" s="1081"/>
      <c r="F112" s="1081"/>
    </row>
    <row r="113" spans="1:6" ht="14" customHeight="1">
      <c r="A113" s="1081"/>
      <c r="B113" s="1081"/>
      <c r="C113" s="1082"/>
      <c r="D113" s="1081"/>
      <c r="E113" s="1081"/>
      <c r="F113" s="1081"/>
    </row>
    <row r="114" spans="1:6" ht="14" customHeight="1">
      <c r="A114" s="1081"/>
      <c r="B114" s="1081"/>
      <c r="C114" s="1082"/>
      <c r="D114" s="1081"/>
      <c r="E114" s="1081"/>
      <c r="F114" s="1081"/>
    </row>
    <row r="115" spans="1:6" ht="14" customHeight="1">
      <c r="A115" s="1081"/>
      <c r="B115" s="1081"/>
      <c r="C115" s="1082"/>
      <c r="D115" s="1081"/>
      <c r="E115" s="1081"/>
      <c r="F115" s="1081"/>
    </row>
    <row r="116" spans="1:6" ht="14" customHeight="1">
      <c r="A116" s="1081"/>
      <c r="B116" s="1081"/>
      <c r="C116" s="1082"/>
      <c r="D116" s="1081"/>
      <c r="E116" s="1081"/>
      <c r="F116" s="1081"/>
    </row>
    <row r="117" spans="1:6" ht="14" customHeight="1">
      <c r="A117" s="1081"/>
      <c r="B117" s="1081"/>
      <c r="C117" s="1082"/>
      <c r="D117" s="1081"/>
      <c r="E117" s="1081"/>
      <c r="F117" s="1081"/>
    </row>
    <row r="118" spans="1:6" ht="14" customHeight="1">
      <c r="A118" s="1081"/>
      <c r="B118" s="1081"/>
      <c r="C118" s="1082"/>
      <c r="D118" s="1081"/>
      <c r="E118" s="1081"/>
      <c r="F118" s="1081"/>
    </row>
    <row r="119" spans="1:6" ht="14" customHeight="1">
      <c r="A119" s="1081"/>
      <c r="B119" s="1081"/>
      <c r="C119" s="1082"/>
      <c r="D119" s="1081"/>
      <c r="E119" s="1081"/>
      <c r="F119" s="1081"/>
    </row>
    <row r="120" spans="1:6" ht="14" customHeight="1">
      <c r="A120" s="1081"/>
      <c r="B120" s="1081"/>
      <c r="C120" s="1082"/>
      <c r="D120" s="1081"/>
      <c r="E120" s="1081"/>
      <c r="F120" s="1081"/>
    </row>
    <row r="121" spans="1:6" ht="14" customHeight="1">
      <c r="A121" s="1081"/>
      <c r="B121" s="1081"/>
      <c r="C121" s="1082"/>
      <c r="D121" s="1081"/>
      <c r="E121" s="1081"/>
      <c r="F121" s="1081"/>
    </row>
    <row r="122" spans="1:6" ht="14" customHeight="1">
      <c r="A122" s="1081"/>
      <c r="B122" s="1081"/>
      <c r="C122" s="1082"/>
      <c r="D122" s="1081"/>
      <c r="E122" s="1081"/>
      <c r="F122" s="1081"/>
    </row>
    <row r="123" spans="1:6" ht="14" customHeight="1">
      <c r="A123" s="1081"/>
      <c r="B123" s="1081"/>
      <c r="C123" s="1082"/>
      <c r="D123" s="1081"/>
      <c r="E123" s="1081"/>
      <c r="F123" s="1081"/>
    </row>
    <row r="124" spans="1:6" ht="14" customHeight="1">
      <c r="A124" s="1081"/>
      <c r="B124" s="1081"/>
      <c r="C124" s="1082"/>
      <c r="D124" s="1081"/>
      <c r="E124" s="1081"/>
      <c r="F124" s="1081"/>
    </row>
    <row r="125" spans="1:6" ht="14" customHeight="1">
      <c r="A125" s="1081"/>
      <c r="B125" s="1081"/>
      <c r="C125" s="1082"/>
      <c r="D125" s="1081"/>
      <c r="E125" s="1081"/>
      <c r="F125" s="1081"/>
    </row>
    <row r="126" spans="1:6" ht="14" customHeight="1">
      <c r="A126" s="1081"/>
      <c r="B126" s="1081"/>
      <c r="C126" s="1082"/>
      <c r="D126" s="1081"/>
      <c r="E126" s="1081"/>
      <c r="F126" s="1081"/>
    </row>
    <row r="127" spans="1:6" ht="14" customHeight="1">
      <c r="A127" s="1081"/>
      <c r="B127" s="1081"/>
      <c r="C127" s="1082"/>
      <c r="D127" s="1081"/>
      <c r="E127" s="1081"/>
      <c r="F127" s="1081"/>
    </row>
    <row r="128" spans="1:6" ht="14" customHeight="1">
      <c r="A128" s="1081"/>
      <c r="B128" s="1081"/>
      <c r="C128" s="1082"/>
      <c r="D128" s="1081"/>
      <c r="E128" s="1081"/>
      <c r="F128" s="1081"/>
    </row>
    <row r="129" spans="1:6" ht="14" customHeight="1">
      <c r="A129" s="1081"/>
      <c r="B129" s="1081"/>
      <c r="C129" s="1082"/>
      <c r="D129" s="1081"/>
      <c r="E129" s="1081"/>
      <c r="F129" s="1081"/>
    </row>
    <row r="130" spans="1:6" ht="14" customHeight="1">
      <c r="A130" s="1081"/>
      <c r="B130" s="1081"/>
      <c r="C130" s="1082"/>
      <c r="D130" s="1081"/>
      <c r="E130" s="1081"/>
      <c r="F130" s="1081"/>
    </row>
    <row r="131" spans="1:6" ht="14" customHeight="1">
      <c r="A131" s="1081"/>
      <c r="B131" s="1081"/>
      <c r="C131" s="1082"/>
      <c r="D131" s="1081"/>
      <c r="E131" s="1081"/>
      <c r="F131" s="1081"/>
    </row>
    <row r="132" spans="1:6" ht="14" customHeight="1">
      <c r="A132" s="1081"/>
      <c r="B132" s="1081"/>
      <c r="C132" s="1082"/>
      <c r="D132" s="1081"/>
      <c r="E132" s="1081"/>
      <c r="F132" s="1081"/>
    </row>
    <row r="133" spans="1:6" ht="14" customHeight="1">
      <c r="A133" s="1081"/>
      <c r="B133" s="1081"/>
      <c r="C133" s="1082"/>
      <c r="D133" s="1081"/>
      <c r="E133" s="1081"/>
      <c r="F133" s="1081"/>
    </row>
    <row r="134" spans="1:6" ht="14" customHeight="1">
      <c r="A134" s="1081"/>
      <c r="B134" s="1081"/>
      <c r="C134" s="1082"/>
      <c r="D134" s="1081"/>
      <c r="E134" s="1081"/>
      <c r="F134" s="1081"/>
    </row>
    <row r="135" spans="1:6" ht="14" customHeight="1">
      <c r="A135" s="1081"/>
      <c r="B135" s="1081"/>
      <c r="C135" s="1082"/>
      <c r="D135" s="1081"/>
      <c r="E135" s="1081"/>
      <c r="F135" s="1081"/>
    </row>
    <row r="136" spans="1:6" ht="14" customHeight="1">
      <c r="A136" s="1081"/>
      <c r="B136" s="1081"/>
      <c r="C136" s="1082"/>
      <c r="D136" s="1081"/>
      <c r="E136" s="1081"/>
      <c r="F136" s="1081"/>
    </row>
    <row r="137" spans="1:6" ht="14" customHeight="1">
      <c r="A137" s="1081"/>
      <c r="B137" s="1081"/>
      <c r="C137" s="1082"/>
      <c r="D137" s="1081"/>
      <c r="E137" s="1081"/>
      <c r="F137" s="1081"/>
    </row>
    <row r="138" spans="1:6" ht="14" customHeight="1">
      <c r="A138" s="1081"/>
      <c r="B138" s="1081"/>
      <c r="C138" s="1082"/>
      <c r="D138" s="1081"/>
      <c r="E138" s="1081"/>
      <c r="F138" s="1081"/>
    </row>
    <row r="139" spans="1:6" ht="14" customHeight="1">
      <c r="A139" s="1081"/>
      <c r="B139" s="1081"/>
      <c r="C139" s="1082"/>
      <c r="D139" s="1081"/>
      <c r="E139" s="1081"/>
      <c r="F139" s="1081"/>
    </row>
    <row r="140" spans="1:6" ht="14" customHeight="1">
      <c r="A140" s="1081"/>
      <c r="B140" s="1081"/>
      <c r="C140" s="1082"/>
      <c r="D140" s="1081"/>
      <c r="E140" s="1081"/>
      <c r="F140" s="1081"/>
    </row>
    <row r="141" spans="1:6" ht="14" customHeight="1">
      <c r="A141" s="1081"/>
      <c r="B141" s="1081"/>
      <c r="C141" s="1082"/>
      <c r="D141" s="1081"/>
      <c r="E141" s="1081"/>
      <c r="F141" s="1081"/>
    </row>
    <row r="142" spans="1:6" ht="14" customHeight="1">
      <c r="A142" s="1081"/>
      <c r="B142" s="1081"/>
      <c r="C142" s="1082"/>
      <c r="D142" s="1081"/>
      <c r="E142" s="1081"/>
      <c r="F142" s="1081"/>
    </row>
    <row r="143" spans="1:6" ht="14" customHeight="1">
      <c r="A143" s="1081"/>
      <c r="B143" s="1081"/>
      <c r="C143" s="1082"/>
      <c r="D143" s="1081"/>
      <c r="E143" s="1081"/>
      <c r="F143" s="1081"/>
    </row>
    <row r="144" spans="1:6" ht="14" customHeight="1">
      <c r="A144" s="1081"/>
      <c r="B144" s="1081"/>
      <c r="C144" s="1082"/>
      <c r="D144" s="1081"/>
      <c r="E144" s="1081"/>
      <c r="F144" s="1081"/>
    </row>
    <row r="145" spans="1:6" ht="14" customHeight="1">
      <c r="A145" s="1081"/>
      <c r="B145" s="1081"/>
      <c r="C145" s="1082"/>
      <c r="D145" s="1081"/>
      <c r="E145" s="1081"/>
      <c r="F145" s="1081"/>
    </row>
    <row r="146" spans="1:6" ht="14" customHeight="1">
      <c r="A146" s="1081"/>
      <c r="B146" s="1081"/>
      <c r="C146" s="1082"/>
      <c r="D146" s="1081"/>
      <c r="E146" s="1081"/>
      <c r="F146" s="1081"/>
    </row>
    <row r="147" spans="1:6" ht="14" customHeight="1">
      <c r="A147" s="1081"/>
      <c r="B147" s="1081"/>
      <c r="C147" s="1082"/>
      <c r="D147" s="1081"/>
      <c r="E147" s="1081"/>
      <c r="F147" s="1081"/>
    </row>
    <row r="148" spans="1:6" ht="14" customHeight="1">
      <c r="A148" s="1081"/>
      <c r="B148" s="1081"/>
      <c r="C148" s="1082"/>
      <c r="D148" s="1081"/>
      <c r="E148" s="1081"/>
      <c r="F148" s="1081"/>
    </row>
    <row r="149" spans="1:6" ht="14" customHeight="1">
      <c r="A149" s="1081"/>
      <c r="B149" s="1081"/>
      <c r="C149" s="1082"/>
      <c r="D149" s="1081"/>
      <c r="E149" s="1081"/>
      <c r="F149" s="1081"/>
    </row>
    <row r="150" spans="1:6" ht="14" customHeight="1">
      <c r="A150" s="1081"/>
      <c r="B150" s="1081"/>
      <c r="C150" s="1082"/>
      <c r="D150" s="1081"/>
      <c r="E150" s="1081"/>
      <c r="F150" s="1081"/>
    </row>
    <row r="151" spans="1:6" ht="14" customHeight="1">
      <c r="A151" s="1081"/>
      <c r="B151" s="1081"/>
      <c r="C151" s="1082"/>
      <c r="D151" s="1081"/>
      <c r="E151" s="1081"/>
      <c r="F151" s="1081"/>
    </row>
    <row r="152" spans="1:6" ht="14" customHeight="1">
      <c r="A152" s="1081"/>
      <c r="B152" s="1081"/>
      <c r="C152" s="1082"/>
      <c r="D152" s="1081"/>
      <c r="E152" s="1081"/>
      <c r="F152" s="1081"/>
    </row>
    <row r="153" spans="1:6" ht="14" customHeight="1">
      <c r="A153" s="1081"/>
      <c r="B153" s="1081"/>
      <c r="C153" s="1082"/>
      <c r="D153" s="1081"/>
      <c r="E153" s="1081"/>
      <c r="F153" s="1081"/>
    </row>
    <row r="154" spans="1:6" ht="14" customHeight="1">
      <c r="A154" s="1081"/>
      <c r="B154" s="1081"/>
      <c r="C154" s="1082"/>
      <c r="D154" s="1081"/>
      <c r="E154" s="1081"/>
      <c r="F154" s="1081"/>
    </row>
    <row r="155" spans="1:6" ht="14" customHeight="1">
      <c r="A155" s="1081"/>
      <c r="B155" s="1081"/>
      <c r="C155" s="1082"/>
      <c r="D155" s="1081"/>
      <c r="E155" s="1081"/>
      <c r="F155" s="1081"/>
    </row>
    <row r="156" spans="1:6" ht="14" customHeight="1">
      <c r="A156" s="1081"/>
      <c r="B156" s="1081"/>
      <c r="C156" s="1082"/>
      <c r="D156" s="1081"/>
      <c r="E156" s="1081"/>
      <c r="F156" s="1081"/>
    </row>
    <row r="157" spans="1:6" ht="14" customHeight="1">
      <c r="A157" s="1081"/>
      <c r="B157" s="1081"/>
      <c r="C157" s="1082"/>
      <c r="D157" s="1081"/>
      <c r="E157" s="1081"/>
      <c r="F157" s="1081"/>
    </row>
    <row r="158" spans="1:6" ht="14" customHeight="1">
      <c r="A158" s="1081"/>
      <c r="B158" s="1081"/>
      <c r="C158" s="1082"/>
      <c r="D158" s="1081"/>
      <c r="E158" s="1081"/>
      <c r="F158" s="1081"/>
    </row>
    <row r="159" spans="1:6" ht="14" customHeight="1">
      <c r="A159" s="1081"/>
      <c r="B159" s="1081"/>
      <c r="C159" s="1082"/>
      <c r="D159" s="1081"/>
      <c r="E159" s="1081"/>
      <c r="F159" s="1081"/>
    </row>
    <row r="160" spans="1:6" ht="14" customHeight="1">
      <c r="A160" s="1081"/>
      <c r="B160" s="1081"/>
      <c r="C160" s="1082"/>
      <c r="D160" s="1081"/>
      <c r="E160" s="1081"/>
      <c r="F160" s="1081"/>
    </row>
    <row r="161" spans="1:6" ht="14" customHeight="1">
      <c r="A161" s="1081"/>
      <c r="B161" s="1081"/>
      <c r="C161" s="1082"/>
      <c r="D161" s="1081"/>
      <c r="E161" s="1081"/>
      <c r="F161" s="1081"/>
    </row>
    <row r="162" spans="1:6" ht="14" customHeight="1">
      <c r="A162" s="1081"/>
      <c r="B162" s="1081"/>
      <c r="C162" s="1082"/>
      <c r="D162" s="1081"/>
      <c r="E162" s="1081"/>
      <c r="F162" s="1081"/>
    </row>
    <row r="163" spans="1:6" ht="14" customHeight="1">
      <c r="A163" s="1081"/>
      <c r="B163" s="1081"/>
      <c r="C163" s="1082"/>
      <c r="D163" s="1081"/>
      <c r="E163" s="1081"/>
      <c r="F163" s="1081"/>
    </row>
    <row r="164" spans="1:6" ht="14" customHeight="1">
      <c r="A164" s="1081"/>
      <c r="B164" s="1081"/>
      <c r="C164" s="1082"/>
      <c r="D164" s="1081"/>
      <c r="E164" s="1081"/>
      <c r="F164" s="1081"/>
    </row>
    <row r="165" spans="1:6" ht="14" customHeight="1">
      <c r="A165" s="1081"/>
      <c r="B165" s="1081"/>
      <c r="C165" s="1082"/>
      <c r="D165" s="1081"/>
      <c r="E165" s="1081"/>
      <c r="F165" s="1081"/>
    </row>
    <row r="166" spans="1:6" ht="14" customHeight="1">
      <c r="A166" s="1081"/>
      <c r="B166" s="1081"/>
      <c r="C166" s="1082"/>
      <c r="D166" s="1081"/>
      <c r="E166" s="1081"/>
      <c r="F166" s="1081"/>
    </row>
    <row r="167" spans="1:6" ht="14" customHeight="1">
      <c r="A167" s="1081"/>
      <c r="B167" s="1081"/>
      <c r="C167" s="1082"/>
      <c r="D167" s="1081"/>
      <c r="E167" s="1081"/>
      <c r="F167" s="1081"/>
    </row>
    <row r="168" spans="1:6" ht="14" customHeight="1">
      <c r="A168" s="1081"/>
      <c r="B168" s="1081"/>
      <c r="C168" s="1082"/>
      <c r="D168" s="1081"/>
      <c r="E168" s="1081"/>
      <c r="F168" s="1081"/>
    </row>
    <row r="169" spans="1:6" ht="14" customHeight="1">
      <c r="A169" s="1081"/>
      <c r="B169" s="1081"/>
      <c r="C169" s="1082"/>
      <c r="D169" s="1081"/>
      <c r="E169" s="1081"/>
      <c r="F169" s="1081"/>
    </row>
    <row r="170" spans="1:6" ht="14" customHeight="1">
      <c r="A170" s="1081"/>
      <c r="B170" s="1081"/>
      <c r="C170" s="1082"/>
      <c r="D170" s="1081"/>
      <c r="E170" s="1081"/>
      <c r="F170" s="1081"/>
    </row>
    <row r="171" spans="1:6" ht="14" customHeight="1">
      <c r="A171" s="1081"/>
      <c r="B171" s="1081"/>
      <c r="C171" s="1082"/>
      <c r="D171" s="1081"/>
      <c r="E171" s="1081"/>
      <c r="F171" s="1081"/>
    </row>
    <row r="172" spans="1:6" ht="14" customHeight="1">
      <c r="A172" s="1081"/>
      <c r="B172" s="1081"/>
      <c r="C172" s="1082"/>
      <c r="D172" s="1081"/>
      <c r="E172" s="1081"/>
      <c r="F172" s="1081"/>
    </row>
    <row r="173" spans="1:6" ht="14" customHeight="1">
      <c r="A173" s="1081"/>
      <c r="B173" s="1081"/>
      <c r="C173" s="1082"/>
      <c r="D173" s="1081"/>
      <c r="E173" s="1081"/>
      <c r="F173" s="1081"/>
    </row>
    <row r="174" spans="1:6" ht="14" customHeight="1">
      <c r="A174" s="1081"/>
      <c r="B174" s="1081"/>
      <c r="C174" s="1082"/>
      <c r="D174" s="1081"/>
      <c r="E174" s="1081"/>
      <c r="F174" s="1081"/>
    </row>
    <row r="175" spans="1:6" ht="14" customHeight="1">
      <c r="A175" s="1081"/>
      <c r="B175" s="1081"/>
      <c r="C175" s="1082"/>
      <c r="D175" s="1081"/>
      <c r="E175" s="1081"/>
      <c r="F175" s="1081"/>
    </row>
    <row r="176" spans="1:6" ht="14" customHeight="1">
      <c r="A176" s="1081"/>
      <c r="B176" s="1081"/>
      <c r="C176" s="1082"/>
      <c r="D176" s="1081"/>
      <c r="E176" s="1081"/>
      <c r="F176" s="1081"/>
    </row>
    <row r="177" spans="1:6" ht="14" customHeight="1">
      <c r="A177" s="1081"/>
      <c r="B177" s="1081"/>
      <c r="C177" s="1082"/>
      <c r="D177" s="1081"/>
      <c r="E177" s="1081"/>
      <c r="F177" s="1081"/>
    </row>
    <row r="178" spans="1:6" ht="14" customHeight="1">
      <c r="A178" s="1081"/>
      <c r="B178" s="1081"/>
      <c r="C178" s="1082"/>
      <c r="D178" s="1081"/>
      <c r="E178" s="1081"/>
      <c r="F178" s="1081"/>
    </row>
    <row r="179" spans="1:6" ht="14" customHeight="1">
      <c r="A179" s="1081"/>
      <c r="B179" s="1081"/>
      <c r="C179" s="1082"/>
      <c r="D179" s="1081"/>
      <c r="E179" s="1081"/>
      <c r="F179" s="1081"/>
    </row>
    <row r="180" spans="1:6" ht="14" customHeight="1">
      <c r="A180" s="1081"/>
      <c r="B180" s="1081"/>
      <c r="C180" s="1082"/>
      <c r="D180" s="1081"/>
      <c r="E180" s="1081"/>
      <c r="F180" s="1081"/>
    </row>
    <row r="181" spans="1:6" ht="14" customHeight="1">
      <c r="A181" s="1081"/>
      <c r="B181" s="1081"/>
      <c r="C181" s="1082"/>
      <c r="D181" s="1081"/>
      <c r="E181" s="1081"/>
      <c r="F181" s="1081"/>
    </row>
    <row r="182" spans="1:6" ht="14" customHeight="1">
      <c r="A182" s="1081"/>
      <c r="B182" s="1081"/>
      <c r="C182" s="1082"/>
      <c r="D182" s="1081"/>
      <c r="E182" s="1081"/>
      <c r="F182" s="1081"/>
    </row>
    <row r="183" spans="1:6" ht="14" customHeight="1">
      <c r="A183" s="1081"/>
      <c r="B183" s="1081"/>
      <c r="C183" s="1082"/>
      <c r="D183" s="1081"/>
      <c r="E183" s="1081"/>
      <c r="F183" s="1081"/>
    </row>
    <row r="184" spans="1:6" ht="14" customHeight="1">
      <c r="A184" s="1081"/>
      <c r="B184" s="1081"/>
      <c r="C184" s="1082"/>
      <c r="D184" s="1081"/>
      <c r="E184" s="1081"/>
      <c r="F184" s="1081"/>
    </row>
    <row r="185" spans="1:6" ht="14" customHeight="1">
      <c r="A185" s="1081"/>
      <c r="B185" s="1081"/>
      <c r="C185" s="1082"/>
      <c r="D185" s="1081"/>
      <c r="E185" s="1081"/>
      <c r="F185" s="1081"/>
    </row>
    <row r="186" spans="1:6" ht="14" customHeight="1">
      <c r="A186" s="1081"/>
      <c r="B186" s="1081"/>
      <c r="C186" s="1082"/>
      <c r="D186" s="1081"/>
      <c r="E186" s="1081"/>
      <c r="F186" s="1081"/>
    </row>
    <row r="187" spans="1:6" ht="14" customHeight="1">
      <c r="A187" s="1081"/>
      <c r="B187" s="1081"/>
      <c r="C187" s="1082"/>
      <c r="D187" s="1081"/>
      <c r="E187" s="1081"/>
      <c r="F187" s="1081"/>
    </row>
    <row r="188" spans="1:6" ht="14" customHeight="1">
      <c r="A188" s="1081"/>
      <c r="B188" s="1081"/>
      <c r="C188" s="1082"/>
      <c r="D188" s="1081"/>
      <c r="E188" s="1081"/>
      <c r="F188" s="1081"/>
    </row>
    <row r="189" spans="1:6" ht="14" customHeight="1">
      <c r="A189" s="1081"/>
      <c r="B189" s="1081"/>
      <c r="C189" s="1082"/>
      <c r="D189" s="1081"/>
      <c r="E189" s="1081"/>
      <c r="F189" s="1081"/>
    </row>
    <row r="190" spans="1:6" ht="14" customHeight="1">
      <c r="A190" s="1081"/>
      <c r="B190" s="1081"/>
      <c r="C190" s="1082"/>
      <c r="D190" s="1081"/>
      <c r="E190" s="1081"/>
      <c r="F190" s="1081"/>
    </row>
    <row r="191" spans="1:6" ht="14" customHeight="1">
      <c r="A191" s="1081"/>
      <c r="B191" s="1081"/>
      <c r="C191" s="1082"/>
      <c r="D191" s="1081"/>
      <c r="E191" s="1081"/>
      <c r="F191" s="1081"/>
    </row>
    <row r="192" spans="1:6" ht="14" customHeight="1">
      <c r="A192" s="1081"/>
      <c r="B192" s="1081"/>
      <c r="C192" s="1082"/>
      <c r="D192" s="1081"/>
      <c r="E192" s="1081"/>
      <c r="F192" s="1081"/>
    </row>
    <row r="193" spans="1:6" ht="14" customHeight="1">
      <c r="A193" s="1081"/>
      <c r="B193" s="1081"/>
      <c r="C193" s="1082"/>
      <c r="D193" s="1081"/>
      <c r="E193" s="1081"/>
      <c r="F193" s="1081"/>
    </row>
    <row r="194" spans="1:6" ht="14" customHeight="1">
      <c r="A194" s="1081"/>
      <c r="B194" s="1081"/>
      <c r="C194" s="1082"/>
      <c r="D194" s="1081"/>
      <c r="E194" s="1081"/>
      <c r="F194" s="1081"/>
    </row>
    <row r="195" spans="1:6" ht="14" customHeight="1">
      <c r="A195" s="1081"/>
      <c r="B195" s="1081"/>
      <c r="C195" s="1082"/>
      <c r="D195" s="1081"/>
      <c r="E195" s="1081"/>
      <c r="F195" s="1081"/>
    </row>
    <row r="196" spans="1:6" ht="14" customHeight="1">
      <c r="A196" s="1081"/>
      <c r="B196" s="1081"/>
      <c r="C196" s="1082"/>
      <c r="D196" s="1081"/>
      <c r="E196" s="1081"/>
      <c r="F196" s="1081"/>
    </row>
    <row r="197" spans="1:6" ht="14" customHeight="1">
      <c r="A197" s="1081"/>
      <c r="B197" s="1081"/>
      <c r="C197" s="1082"/>
      <c r="D197" s="1081"/>
      <c r="E197" s="1081"/>
      <c r="F197" s="1081"/>
    </row>
    <row r="198" spans="1:6" ht="14" customHeight="1">
      <c r="A198" s="1081"/>
      <c r="B198" s="1081"/>
      <c r="C198" s="1082"/>
      <c r="D198" s="1081"/>
      <c r="E198" s="1081"/>
      <c r="F198" s="1081"/>
    </row>
    <row r="199" spans="1:6" ht="14" customHeight="1">
      <c r="A199" s="1081"/>
      <c r="B199" s="1081"/>
      <c r="C199" s="1082"/>
      <c r="D199" s="1081"/>
      <c r="E199" s="1081"/>
      <c r="F199" s="1081"/>
    </row>
    <row r="200" spans="1:6" ht="14" customHeight="1">
      <c r="A200" s="1081"/>
      <c r="B200" s="1081"/>
      <c r="C200" s="1082"/>
      <c r="D200" s="1081"/>
      <c r="E200" s="1081"/>
      <c r="F200" s="1081"/>
    </row>
    <row r="201" spans="1:6" ht="14" customHeight="1">
      <c r="A201" s="1081"/>
      <c r="B201" s="1081"/>
      <c r="C201" s="1082"/>
      <c r="D201" s="1081"/>
      <c r="E201" s="1081"/>
      <c r="F201" s="1081"/>
    </row>
    <row r="202" spans="1:6" ht="14" customHeight="1">
      <c r="A202" s="1081"/>
      <c r="B202" s="1081"/>
      <c r="C202" s="1082"/>
      <c r="D202" s="1081"/>
      <c r="E202" s="1081"/>
      <c r="F202" s="1081"/>
    </row>
    <row r="203" spans="1:6" ht="14" customHeight="1">
      <c r="A203" s="1081"/>
      <c r="B203" s="1081"/>
      <c r="C203" s="1082"/>
      <c r="D203" s="1081"/>
      <c r="E203" s="1081"/>
      <c r="F203" s="1081"/>
    </row>
    <row r="204" spans="1:6" ht="14" customHeight="1">
      <c r="A204" s="124"/>
      <c r="B204" s="124"/>
      <c r="C204" s="1077"/>
    </row>
    <row r="205" spans="1:6" ht="14" customHeight="1">
      <c r="A205" s="124"/>
      <c r="B205" s="124"/>
      <c r="C205" s="1077"/>
    </row>
    <row r="206" spans="1:6" ht="14" customHeight="1">
      <c r="A206" s="124"/>
      <c r="B206" s="124"/>
      <c r="C206" s="1077"/>
    </row>
    <row r="207" spans="1:6" ht="14" customHeight="1">
      <c r="A207" s="124"/>
      <c r="B207" s="124"/>
      <c r="C207" s="1077"/>
    </row>
    <row r="208" spans="1:6" ht="14" customHeight="1">
      <c r="A208" s="124"/>
      <c r="B208" s="124"/>
      <c r="C208" s="1077"/>
    </row>
    <row r="209" spans="1:3" ht="14" customHeight="1">
      <c r="A209" s="124"/>
      <c r="B209" s="124"/>
      <c r="C209" s="1077"/>
    </row>
    <row r="210" spans="1:3" ht="14" customHeight="1">
      <c r="A210" s="124"/>
      <c r="B210" s="124"/>
      <c r="C210" s="1077"/>
    </row>
    <row r="211" spans="1:3" ht="14" customHeight="1">
      <c r="A211" s="124"/>
      <c r="B211" s="124"/>
      <c r="C211" s="1077"/>
    </row>
    <row r="212" spans="1:3" ht="14" customHeight="1">
      <c r="A212" s="124"/>
      <c r="B212" s="124"/>
      <c r="C212" s="1077"/>
    </row>
    <row r="213" spans="1:3" ht="14" customHeight="1">
      <c r="A213" s="124"/>
      <c r="B213" s="124"/>
      <c r="C213" s="1077"/>
    </row>
    <row r="214" spans="1:3" ht="14" customHeight="1">
      <c r="A214" s="124"/>
      <c r="B214" s="124"/>
      <c r="C214" s="1077"/>
    </row>
    <row r="215" spans="1:3" ht="14" customHeight="1">
      <c r="A215" s="124"/>
      <c r="B215" s="124"/>
      <c r="C215" s="1077"/>
    </row>
    <row r="216" spans="1:3" ht="14" customHeight="1">
      <c r="A216" s="124"/>
      <c r="B216" s="124"/>
      <c r="C216" s="1077"/>
    </row>
    <row r="217" spans="1:3" ht="14" customHeight="1">
      <c r="A217" s="124"/>
      <c r="B217" s="124"/>
      <c r="C217" s="1077"/>
    </row>
    <row r="218" spans="1:3" ht="14" customHeight="1">
      <c r="A218" s="124"/>
      <c r="B218" s="124"/>
      <c r="C218" s="1077"/>
    </row>
    <row r="219" spans="1:3" ht="14" customHeight="1">
      <c r="A219" s="124"/>
      <c r="B219" s="124"/>
      <c r="C219" s="1077"/>
    </row>
    <row r="220" spans="1:3" ht="14" customHeight="1">
      <c r="A220" s="124"/>
      <c r="B220" s="124"/>
      <c r="C220" s="1077"/>
    </row>
    <row r="221" spans="1:3" ht="14" customHeight="1">
      <c r="A221" s="124"/>
      <c r="B221" s="124"/>
      <c r="C221" s="1077"/>
    </row>
    <row r="222" spans="1:3" ht="14" customHeight="1">
      <c r="A222" s="124"/>
      <c r="B222" s="124"/>
      <c r="C222" s="1077"/>
    </row>
    <row r="223" spans="1:3" ht="14" customHeight="1">
      <c r="A223" s="124"/>
      <c r="B223" s="124"/>
      <c r="C223" s="1077"/>
    </row>
    <row r="224" spans="1:3" ht="14" customHeight="1">
      <c r="A224" s="124"/>
      <c r="B224" s="124"/>
      <c r="C224" s="1077"/>
    </row>
    <row r="225" spans="1:3" ht="14" customHeight="1">
      <c r="A225" s="124"/>
      <c r="B225" s="124"/>
      <c r="C225" s="1077"/>
    </row>
    <row r="226" spans="1:3" ht="14" customHeight="1">
      <c r="A226" s="124"/>
      <c r="B226" s="124"/>
      <c r="C226" s="1077"/>
    </row>
    <row r="227" spans="1:3" ht="14" customHeight="1">
      <c r="A227" s="124"/>
      <c r="B227" s="124"/>
      <c r="C227" s="1077"/>
    </row>
    <row r="228" spans="1:3" ht="14" customHeight="1">
      <c r="A228" s="124"/>
      <c r="B228" s="124"/>
      <c r="C228" s="1077"/>
    </row>
    <row r="229" spans="1:3" ht="14" customHeight="1">
      <c r="A229" s="124"/>
      <c r="B229" s="124"/>
      <c r="C229" s="1077"/>
    </row>
    <row r="230" spans="1:3" ht="14" customHeight="1">
      <c r="A230" s="124"/>
      <c r="B230" s="124"/>
      <c r="C230" s="1077"/>
    </row>
    <row r="231" spans="1:3" ht="14" customHeight="1">
      <c r="A231" s="124"/>
      <c r="B231" s="124"/>
      <c r="C231" s="1077"/>
    </row>
    <row r="232" spans="1:3" ht="14" customHeight="1">
      <c r="A232" s="124"/>
      <c r="B232" s="124"/>
      <c r="C232" s="1077"/>
    </row>
    <row r="233" spans="1:3" ht="14" customHeight="1">
      <c r="A233" s="124"/>
      <c r="B233" s="124"/>
      <c r="C233" s="1077"/>
    </row>
    <row r="234" spans="1:3" ht="14" customHeight="1">
      <c r="A234" s="124"/>
      <c r="B234" s="124"/>
      <c r="C234" s="1077"/>
    </row>
    <row r="235" spans="1:3" ht="14" customHeight="1">
      <c r="A235" s="124"/>
      <c r="B235" s="124"/>
      <c r="C235" s="1077"/>
    </row>
    <row r="236" spans="1:3" ht="14" customHeight="1">
      <c r="A236" s="124"/>
      <c r="B236" s="124"/>
      <c r="C236" s="1077"/>
    </row>
    <row r="237" spans="1:3" ht="14" customHeight="1">
      <c r="A237" s="124"/>
      <c r="B237" s="124"/>
      <c r="C237" s="1077"/>
    </row>
    <row r="238" spans="1:3" ht="14" customHeight="1">
      <c r="A238" s="124"/>
      <c r="B238" s="124"/>
      <c r="C238" s="1077"/>
    </row>
    <row r="239" spans="1:3" ht="14" customHeight="1">
      <c r="A239" s="124"/>
      <c r="B239" s="124"/>
      <c r="C239" s="1077"/>
    </row>
    <row r="240" spans="1:3" ht="14" customHeight="1">
      <c r="A240" s="124"/>
      <c r="B240" s="124"/>
      <c r="C240" s="1077"/>
    </row>
    <row r="241" spans="1:3" ht="14" customHeight="1">
      <c r="A241" s="124"/>
      <c r="B241" s="124"/>
      <c r="C241" s="1077"/>
    </row>
    <row r="242" spans="1:3" ht="14" customHeight="1">
      <c r="A242" s="124"/>
      <c r="B242" s="124"/>
      <c r="C242" s="1077"/>
    </row>
    <row r="243" spans="1:3" ht="14" customHeight="1">
      <c r="A243" s="124"/>
      <c r="B243" s="124"/>
      <c r="C243" s="1077"/>
    </row>
    <row r="244" spans="1:3" ht="14" customHeight="1">
      <c r="A244" s="124"/>
      <c r="B244" s="124"/>
      <c r="C244" s="1077"/>
    </row>
    <row r="245" spans="1:3" ht="14" customHeight="1">
      <c r="A245" s="124"/>
      <c r="B245" s="124"/>
      <c r="C245" s="1077"/>
    </row>
    <row r="246" spans="1:3" ht="14" customHeight="1">
      <c r="A246" s="124"/>
      <c r="B246" s="124"/>
      <c r="C246" s="1077"/>
    </row>
    <row r="247" spans="1:3" ht="14" customHeight="1">
      <c r="A247" s="124"/>
      <c r="B247" s="124"/>
      <c r="C247" s="1077"/>
    </row>
    <row r="248" spans="1:3" ht="14" customHeight="1">
      <c r="A248" s="124"/>
      <c r="B248" s="124"/>
      <c r="C248" s="1077"/>
    </row>
    <row r="249" spans="1:3" ht="14" customHeight="1">
      <c r="A249" s="124"/>
      <c r="B249" s="124"/>
      <c r="C249" s="1077"/>
    </row>
    <row r="250" spans="1:3" ht="14" customHeight="1">
      <c r="A250" s="124"/>
      <c r="B250" s="124"/>
      <c r="C250" s="1077"/>
    </row>
    <row r="251" spans="1:3" ht="14" customHeight="1">
      <c r="A251" s="124"/>
      <c r="B251" s="124"/>
      <c r="C251" s="1077"/>
    </row>
    <row r="252" spans="1:3" ht="14" customHeight="1">
      <c r="A252" s="124"/>
      <c r="B252" s="124"/>
      <c r="C252" s="1077"/>
    </row>
    <row r="253" spans="1:3" ht="14" customHeight="1">
      <c r="A253" s="124"/>
      <c r="B253" s="124"/>
      <c r="C253" s="1077"/>
    </row>
    <row r="254" spans="1:3" ht="14" customHeight="1">
      <c r="A254" s="124"/>
      <c r="B254" s="124"/>
      <c r="C254" s="1077"/>
    </row>
    <row r="255" spans="1:3" ht="14" customHeight="1">
      <c r="A255" s="124"/>
      <c r="B255" s="124"/>
      <c r="C255" s="1077"/>
    </row>
    <row r="256" spans="1:3" ht="14" customHeight="1">
      <c r="A256" s="124"/>
      <c r="B256" s="124"/>
      <c r="C256" s="1077"/>
    </row>
    <row r="257" spans="1:3" ht="14" customHeight="1">
      <c r="A257" s="124"/>
      <c r="B257" s="124"/>
      <c r="C257" s="1077"/>
    </row>
    <row r="258" spans="1:3" ht="14" customHeight="1">
      <c r="A258" s="124"/>
      <c r="B258" s="124"/>
      <c r="C258" s="1077"/>
    </row>
    <row r="259" spans="1:3" ht="14" customHeight="1">
      <c r="A259" s="124"/>
      <c r="B259" s="124"/>
      <c r="C259" s="1077"/>
    </row>
    <row r="260" spans="1:3" ht="14" customHeight="1">
      <c r="A260" s="124"/>
      <c r="B260" s="124"/>
      <c r="C260" s="1077"/>
    </row>
    <row r="261" spans="1:3" ht="14" customHeight="1">
      <c r="A261" s="124"/>
      <c r="B261" s="124"/>
      <c r="C261" s="1077"/>
    </row>
    <row r="262" spans="1:3" ht="14" customHeight="1">
      <c r="A262" s="124"/>
      <c r="B262" s="124"/>
      <c r="C262" s="1077"/>
    </row>
    <row r="263" spans="1:3" ht="14" customHeight="1">
      <c r="A263" s="124"/>
      <c r="B263" s="124"/>
      <c r="C263" s="1077"/>
    </row>
    <row r="264" spans="1:3" ht="14" customHeight="1">
      <c r="A264" s="124"/>
      <c r="B264" s="124"/>
      <c r="C264" s="1077"/>
    </row>
    <row r="265" spans="1:3" ht="14" customHeight="1">
      <c r="A265" s="124"/>
      <c r="B265" s="124"/>
      <c r="C265" s="1077"/>
    </row>
    <row r="266" spans="1:3" ht="14" customHeight="1">
      <c r="A266" s="124"/>
      <c r="B266" s="124"/>
      <c r="C266" s="1077"/>
    </row>
    <row r="267" spans="1:3" ht="14" customHeight="1">
      <c r="A267" s="124"/>
      <c r="B267" s="124"/>
      <c r="C267" s="1077"/>
    </row>
    <row r="268" spans="1:3" ht="14" customHeight="1">
      <c r="A268" s="124"/>
      <c r="B268" s="124"/>
      <c r="C268" s="1077"/>
    </row>
    <row r="269" spans="1:3" ht="14" customHeight="1">
      <c r="A269" s="124"/>
      <c r="B269" s="124"/>
      <c r="C269" s="1077"/>
    </row>
    <row r="270" spans="1:3" ht="14" customHeight="1">
      <c r="A270" s="124"/>
      <c r="B270" s="124"/>
      <c r="C270" s="1077"/>
    </row>
    <row r="271" spans="1:3" ht="14" customHeight="1">
      <c r="A271" s="124"/>
      <c r="B271" s="124"/>
      <c r="C271" s="1077"/>
    </row>
    <row r="272" spans="1:3" ht="14" customHeight="1">
      <c r="A272" s="124"/>
      <c r="B272" s="124"/>
      <c r="C272" s="1077"/>
    </row>
    <row r="273" spans="1:3" ht="14" customHeight="1">
      <c r="A273" s="124"/>
      <c r="B273" s="124"/>
      <c r="C273" s="1077"/>
    </row>
    <row r="274" spans="1:3" ht="14" customHeight="1">
      <c r="A274" s="124"/>
      <c r="B274" s="124"/>
      <c r="C274" s="1077"/>
    </row>
    <row r="275" spans="1:3" ht="14" customHeight="1">
      <c r="A275" s="124"/>
      <c r="B275" s="124"/>
      <c r="C275" s="1077"/>
    </row>
    <row r="276" spans="1:3" ht="14" customHeight="1">
      <c r="A276" s="124"/>
      <c r="B276" s="124"/>
      <c r="C276" s="1077"/>
    </row>
    <row r="277" spans="1:3" ht="14" customHeight="1">
      <c r="A277" s="124"/>
      <c r="B277" s="124"/>
      <c r="C277" s="1077"/>
    </row>
    <row r="278" spans="1:3" ht="14" customHeight="1">
      <c r="A278" s="124"/>
      <c r="B278" s="124"/>
      <c r="C278" s="1077"/>
    </row>
    <row r="279" spans="1:3" ht="14" customHeight="1">
      <c r="A279" s="124"/>
      <c r="B279" s="124"/>
      <c r="C279" s="1077"/>
    </row>
    <row r="280" spans="1:3" ht="14" customHeight="1">
      <c r="A280" s="124"/>
      <c r="B280" s="124"/>
      <c r="C280" s="1077"/>
    </row>
    <row r="281" spans="1:3" ht="14" customHeight="1">
      <c r="A281" s="124"/>
      <c r="B281" s="124"/>
      <c r="C281" s="1077"/>
    </row>
    <row r="282" spans="1:3" ht="14" customHeight="1">
      <c r="A282" s="124"/>
      <c r="B282" s="124"/>
      <c r="C282" s="1077"/>
    </row>
    <row r="283" spans="1:3" ht="14" customHeight="1">
      <c r="A283" s="124"/>
      <c r="B283" s="124"/>
      <c r="C283" s="1077"/>
    </row>
    <row r="284" spans="1:3" ht="14" customHeight="1">
      <c r="A284" s="124"/>
      <c r="B284" s="124"/>
      <c r="C284" s="1077"/>
    </row>
    <row r="285" spans="1:3" ht="14" customHeight="1">
      <c r="A285" s="124"/>
      <c r="B285" s="124"/>
      <c r="C285" s="1077"/>
    </row>
    <row r="286" spans="1:3" ht="14" customHeight="1">
      <c r="A286" s="124"/>
      <c r="B286" s="124"/>
      <c r="C286" s="1077"/>
    </row>
    <row r="287" spans="1:3" ht="14" customHeight="1">
      <c r="A287" s="124"/>
      <c r="B287" s="124"/>
      <c r="C287" s="1077"/>
    </row>
    <row r="288" spans="1:3" ht="14" customHeight="1">
      <c r="A288" s="124"/>
      <c r="B288" s="124"/>
      <c r="C288" s="1077"/>
    </row>
    <row r="289" spans="1:3" ht="14" customHeight="1">
      <c r="A289" s="124"/>
      <c r="B289" s="124"/>
      <c r="C289" s="1077"/>
    </row>
    <row r="290" spans="1:3" ht="14" customHeight="1">
      <c r="A290" s="124"/>
      <c r="B290" s="124"/>
      <c r="C290" s="1077"/>
    </row>
    <row r="291" spans="1:3" ht="14" customHeight="1">
      <c r="A291" s="124"/>
      <c r="B291" s="124"/>
      <c r="C291" s="1077"/>
    </row>
    <row r="292" spans="1:3" ht="14" customHeight="1">
      <c r="A292" s="124"/>
      <c r="B292" s="124"/>
      <c r="C292" s="1077"/>
    </row>
    <row r="293" spans="1:3" ht="14" customHeight="1">
      <c r="A293" s="124"/>
      <c r="B293" s="124"/>
      <c r="C293" s="1077"/>
    </row>
    <row r="294" spans="1:3" ht="14" customHeight="1">
      <c r="A294" s="124"/>
      <c r="B294" s="124"/>
      <c r="C294" s="1077"/>
    </row>
    <row r="295" spans="1:3" ht="14" customHeight="1">
      <c r="A295" s="124"/>
      <c r="B295" s="124"/>
      <c r="C295" s="1077"/>
    </row>
    <row r="296" spans="1:3" ht="14" customHeight="1">
      <c r="A296" s="124"/>
      <c r="B296" s="124"/>
      <c r="C296" s="1077"/>
    </row>
    <row r="297" spans="1:3" ht="14" customHeight="1">
      <c r="A297" s="124"/>
      <c r="B297" s="124"/>
      <c r="C297" s="1077"/>
    </row>
    <row r="298" spans="1:3" ht="14" customHeight="1">
      <c r="A298" s="124"/>
      <c r="B298" s="124"/>
      <c r="C298" s="1077"/>
    </row>
    <row r="299" spans="1:3" ht="14" customHeight="1">
      <c r="A299" s="124"/>
      <c r="B299" s="124"/>
      <c r="C299" s="1077"/>
    </row>
    <row r="300" spans="1:3" ht="14" customHeight="1">
      <c r="A300" s="124"/>
      <c r="B300" s="124"/>
      <c r="C300" s="1077"/>
    </row>
    <row r="301" spans="1:3" ht="14" customHeight="1">
      <c r="A301" s="124"/>
      <c r="B301" s="124"/>
      <c r="C301" s="1077"/>
    </row>
    <row r="302" spans="1:3" ht="14" customHeight="1">
      <c r="A302" s="124"/>
      <c r="B302" s="124"/>
      <c r="C302" s="1077"/>
    </row>
    <row r="303" spans="1:3" ht="14" customHeight="1">
      <c r="A303" s="124"/>
      <c r="B303" s="124"/>
      <c r="C303" s="1077"/>
    </row>
    <row r="304" spans="1:3" ht="14" customHeight="1">
      <c r="A304" s="124"/>
      <c r="B304" s="124"/>
      <c r="C304" s="1077"/>
    </row>
    <row r="305" spans="1:3" ht="14" customHeight="1">
      <c r="A305" s="124"/>
      <c r="B305" s="124"/>
      <c r="C305" s="1077"/>
    </row>
    <row r="306" spans="1:3" ht="14" customHeight="1">
      <c r="A306" s="124"/>
      <c r="B306" s="124"/>
      <c r="C306" s="1077"/>
    </row>
    <row r="307" spans="1:3" ht="14" customHeight="1">
      <c r="A307" s="124"/>
      <c r="B307" s="124"/>
      <c r="C307" s="1077"/>
    </row>
    <row r="308" spans="1:3" ht="14" customHeight="1">
      <c r="A308" s="124"/>
      <c r="B308" s="124"/>
      <c r="C308" s="1077"/>
    </row>
    <row r="309" spans="1:3" ht="14" customHeight="1">
      <c r="A309" s="124"/>
      <c r="B309" s="124"/>
      <c r="C309" s="1077"/>
    </row>
    <row r="310" spans="1:3" ht="14" customHeight="1">
      <c r="A310" s="124"/>
      <c r="B310" s="124"/>
      <c r="C310" s="1077"/>
    </row>
    <row r="311" spans="1:3" ht="14" customHeight="1">
      <c r="A311" s="124"/>
      <c r="B311" s="124"/>
      <c r="C311" s="1077"/>
    </row>
    <row r="312" spans="1:3" ht="14" customHeight="1">
      <c r="A312" s="124"/>
      <c r="B312" s="124"/>
      <c r="C312" s="1077"/>
    </row>
    <row r="313" spans="1:3" ht="14" customHeight="1">
      <c r="A313" s="124"/>
      <c r="B313" s="124"/>
      <c r="C313" s="1077"/>
    </row>
    <row r="314" spans="1:3" ht="14" customHeight="1">
      <c r="A314" s="124"/>
      <c r="B314" s="124"/>
      <c r="C314" s="1077"/>
    </row>
    <row r="315" spans="1:3" ht="14" customHeight="1">
      <c r="A315" s="124"/>
      <c r="B315" s="124"/>
      <c r="C315" s="1077"/>
    </row>
    <row r="316" spans="1:3" ht="14" customHeight="1">
      <c r="A316" s="124"/>
      <c r="B316" s="124"/>
      <c r="C316" s="1077"/>
    </row>
    <row r="317" spans="1:3" ht="14" customHeight="1">
      <c r="A317" s="124"/>
      <c r="B317" s="124"/>
      <c r="C317" s="1077"/>
    </row>
    <row r="318" spans="1:3" ht="14" customHeight="1">
      <c r="A318" s="124"/>
      <c r="B318" s="124"/>
      <c r="C318" s="1077"/>
    </row>
    <row r="319" spans="1:3" ht="14" customHeight="1">
      <c r="A319" s="124"/>
      <c r="B319" s="124"/>
      <c r="C319" s="1077"/>
    </row>
    <row r="320" spans="1:3" ht="14" customHeight="1">
      <c r="A320" s="124"/>
      <c r="B320" s="124"/>
      <c r="C320" s="1077"/>
    </row>
    <row r="321" spans="1:3" ht="14" customHeight="1">
      <c r="A321" s="124"/>
      <c r="B321" s="124"/>
      <c r="C321" s="1077"/>
    </row>
    <row r="322" spans="1:3" ht="14" customHeight="1">
      <c r="A322" s="124"/>
      <c r="B322" s="124"/>
      <c r="C322" s="1077"/>
    </row>
    <row r="323" spans="1:3" ht="14" customHeight="1">
      <c r="A323" s="124"/>
      <c r="B323" s="124"/>
      <c r="C323" s="1077"/>
    </row>
    <row r="324" spans="1:3" ht="14" customHeight="1">
      <c r="A324" s="124"/>
      <c r="B324" s="124"/>
      <c r="C324" s="1077"/>
    </row>
    <row r="325" spans="1:3" ht="14" customHeight="1">
      <c r="A325" s="124"/>
      <c r="B325" s="124"/>
      <c r="C325" s="1077"/>
    </row>
    <row r="326" spans="1:3" ht="14" customHeight="1">
      <c r="A326" s="124"/>
      <c r="B326" s="124"/>
      <c r="C326" s="1077"/>
    </row>
    <row r="327" spans="1:3" ht="14" customHeight="1">
      <c r="A327" s="124"/>
      <c r="B327" s="124"/>
      <c r="C327" s="1077"/>
    </row>
    <row r="328" spans="1:3" ht="14" customHeight="1">
      <c r="A328" s="124"/>
      <c r="B328" s="124"/>
      <c r="C328" s="1077"/>
    </row>
    <row r="329" spans="1:3" ht="14" customHeight="1">
      <c r="A329" s="124"/>
      <c r="B329" s="124"/>
      <c r="C329" s="1077"/>
    </row>
    <row r="330" spans="1:3" ht="14" customHeight="1">
      <c r="A330" s="124"/>
      <c r="B330" s="124"/>
      <c r="C330" s="1077"/>
    </row>
    <row r="331" spans="1:3" ht="14" customHeight="1">
      <c r="A331" s="124"/>
      <c r="B331" s="124"/>
      <c r="C331" s="1077"/>
    </row>
    <row r="332" spans="1:3" ht="14" customHeight="1">
      <c r="A332" s="124"/>
      <c r="B332" s="124"/>
      <c r="C332" s="1077"/>
    </row>
    <row r="333" spans="1:3" ht="14" customHeight="1">
      <c r="A333" s="124"/>
      <c r="B333" s="124"/>
      <c r="C333" s="1077"/>
    </row>
    <row r="334" spans="1:3" ht="14" customHeight="1">
      <c r="A334" s="124"/>
      <c r="B334" s="124"/>
      <c r="C334" s="1077"/>
    </row>
    <row r="335" spans="1:3" ht="14" customHeight="1">
      <c r="A335" s="124"/>
      <c r="B335" s="124"/>
      <c r="C335" s="1077"/>
    </row>
    <row r="336" spans="1:3" ht="14" customHeight="1">
      <c r="A336" s="124"/>
      <c r="B336" s="124"/>
      <c r="C336" s="1077"/>
    </row>
    <row r="337" spans="1:3" ht="14" customHeight="1">
      <c r="A337" s="124"/>
      <c r="B337" s="124"/>
      <c r="C337" s="1077"/>
    </row>
    <row r="338" spans="1:3" ht="14" customHeight="1">
      <c r="A338" s="124"/>
      <c r="B338" s="124"/>
      <c r="C338" s="1077"/>
    </row>
    <row r="339" spans="1:3" ht="14" customHeight="1">
      <c r="A339" s="124"/>
      <c r="B339" s="124"/>
      <c r="C339" s="1077"/>
    </row>
    <row r="340" spans="1:3" ht="14" customHeight="1">
      <c r="A340" s="124"/>
      <c r="B340" s="124"/>
      <c r="C340" s="1077"/>
    </row>
    <row r="341" spans="1:3" ht="14" customHeight="1">
      <c r="A341" s="124"/>
      <c r="B341" s="124"/>
      <c r="C341" s="1077"/>
    </row>
    <row r="342" spans="1:3" ht="14" customHeight="1">
      <c r="A342" s="124"/>
      <c r="B342" s="124"/>
      <c r="C342" s="1077"/>
    </row>
    <row r="343" spans="1:3" ht="14" customHeight="1">
      <c r="A343" s="124"/>
      <c r="B343" s="124"/>
      <c r="C343" s="1077"/>
    </row>
    <row r="344" spans="1:3" ht="14" customHeight="1">
      <c r="A344" s="124"/>
      <c r="B344" s="124"/>
      <c r="C344" s="1077"/>
    </row>
    <row r="345" spans="1:3" ht="14" customHeight="1">
      <c r="A345" s="124"/>
      <c r="B345" s="124"/>
      <c r="C345" s="1077"/>
    </row>
    <row r="346" spans="1:3" ht="14" customHeight="1">
      <c r="A346" s="124"/>
      <c r="B346" s="124"/>
      <c r="C346" s="1077"/>
    </row>
    <row r="347" spans="1:3" ht="14" customHeight="1">
      <c r="A347" s="124"/>
      <c r="B347" s="124"/>
      <c r="C347" s="1077"/>
    </row>
    <row r="348" spans="1:3" ht="14" customHeight="1">
      <c r="A348" s="124"/>
      <c r="B348" s="124"/>
      <c r="C348" s="1077"/>
    </row>
    <row r="349" spans="1:3" ht="14" customHeight="1">
      <c r="A349" s="124"/>
      <c r="B349" s="124"/>
      <c r="C349" s="1077"/>
    </row>
    <row r="350" spans="1:3" ht="14" customHeight="1">
      <c r="A350" s="124"/>
      <c r="B350" s="124"/>
      <c r="C350" s="1077"/>
    </row>
    <row r="351" spans="1:3" ht="14" customHeight="1">
      <c r="A351" s="124"/>
      <c r="B351" s="124"/>
      <c r="C351" s="1077"/>
    </row>
    <row r="352" spans="1:3" ht="14" customHeight="1">
      <c r="A352" s="124"/>
      <c r="B352" s="124"/>
      <c r="C352" s="1077"/>
    </row>
    <row r="353" spans="1:3" ht="14" customHeight="1">
      <c r="A353" s="124"/>
      <c r="B353" s="124"/>
      <c r="C353" s="1077"/>
    </row>
    <row r="354" spans="1:3" ht="14" customHeight="1">
      <c r="A354" s="124"/>
      <c r="B354" s="124"/>
      <c r="C354" s="1077"/>
    </row>
    <row r="355" spans="1:3" ht="14" customHeight="1">
      <c r="A355" s="124"/>
      <c r="B355" s="124"/>
      <c r="C355" s="1077"/>
    </row>
    <row r="356" spans="1:3" ht="14" customHeight="1">
      <c r="A356" s="124"/>
      <c r="B356" s="124"/>
      <c r="C356" s="1077"/>
    </row>
    <row r="357" spans="1:3" ht="14" customHeight="1">
      <c r="A357" s="124"/>
      <c r="B357" s="124"/>
      <c r="C357" s="1077"/>
    </row>
    <row r="358" spans="1:3" ht="14" customHeight="1">
      <c r="A358" s="124"/>
      <c r="B358" s="124"/>
      <c r="C358" s="1077"/>
    </row>
    <row r="359" spans="1:3" ht="14" customHeight="1">
      <c r="A359" s="124"/>
      <c r="B359" s="124"/>
      <c r="C359" s="1077"/>
    </row>
    <row r="360" spans="1:3" ht="14" customHeight="1">
      <c r="A360" s="124"/>
      <c r="B360" s="124"/>
      <c r="C360" s="1077"/>
    </row>
    <row r="361" spans="1:3" ht="14" customHeight="1">
      <c r="A361" s="124"/>
      <c r="B361" s="124"/>
      <c r="C361" s="1077"/>
    </row>
    <row r="362" spans="1:3" ht="14" customHeight="1">
      <c r="A362" s="124"/>
      <c r="B362" s="124"/>
      <c r="C362" s="1077"/>
    </row>
    <row r="363" spans="1:3" ht="14" customHeight="1">
      <c r="A363" s="124"/>
      <c r="B363" s="124"/>
      <c r="C363" s="1077"/>
    </row>
    <row r="364" spans="1:3" ht="14" customHeight="1">
      <c r="A364" s="124"/>
      <c r="B364" s="124"/>
      <c r="C364" s="1077"/>
    </row>
    <row r="365" spans="1:3" ht="14" customHeight="1">
      <c r="A365" s="124"/>
      <c r="B365" s="124"/>
      <c r="C365" s="1077"/>
    </row>
    <row r="366" spans="1:3" ht="14" customHeight="1">
      <c r="A366" s="124"/>
      <c r="B366" s="124"/>
      <c r="C366" s="1077"/>
    </row>
    <row r="367" spans="1:3" ht="14" customHeight="1">
      <c r="A367" s="124"/>
      <c r="B367" s="124"/>
      <c r="C367" s="1077"/>
    </row>
    <row r="368" spans="1:3" ht="14" customHeight="1">
      <c r="A368" s="124"/>
      <c r="B368" s="124"/>
      <c r="C368" s="1077"/>
    </row>
    <row r="369" spans="1:3" ht="14" customHeight="1">
      <c r="A369" s="124"/>
      <c r="B369" s="124"/>
      <c r="C369" s="1077"/>
    </row>
    <row r="370" spans="1:3" ht="14" customHeight="1">
      <c r="A370" s="124"/>
      <c r="B370" s="124"/>
      <c r="C370" s="1077"/>
    </row>
    <row r="371" spans="1:3" ht="14" customHeight="1">
      <c r="A371" s="124"/>
      <c r="B371" s="124"/>
      <c r="C371" s="1077"/>
    </row>
    <row r="372" spans="1:3" ht="14" customHeight="1">
      <c r="A372" s="124"/>
      <c r="B372" s="124"/>
      <c r="C372" s="1077"/>
    </row>
    <row r="373" spans="1:3" ht="14" customHeight="1">
      <c r="A373" s="124"/>
      <c r="B373" s="124"/>
      <c r="C373" s="1077"/>
    </row>
    <row r="374" spans="1:3" ht="14" customHeight="1">
      <c r="A374" s="124"/>
      <c r="B374" s="124"/>
      <c r="C374" s="1077"/>
    </row>
    <row r="375" spans="1:3" ht="14" customHeight="1">
      <c r="A375" s="124"/>
      <c r="B375" s="124"/>
      <c r="C375" s="1077"/>
    </row>
    <row r="376" spans="1:3" ht="14" customHeight="1">
      <c r="A376" s="124"/>
      <c r="B376" s="124"/>
      <c r="C376" s="1077"/>
    </row>
    <row r="377" spans="1:3" ht="14" customHeight="1">
      <c r="A377" s="124"/>
      <c r="B377" s="124"/>
      <c r="C377" s="1077"/>
    </row>
    <row r="378" spans="1:3" ht="14" customHeight="1">
      <c r="A378" s="124"/>
      <c r="B378" s="124"/>
      <c r="C378" s="1077"/>
    </row>
    <row r="379" spans="1:3" ht="14" customHeight="1">
      <c r="A379" s="124"/>
      <c r="B379" s="124"/>
      <c r="C379" s="1077"/>
    </row>
    <row r="380" spans="1:3" ht="14" customHeight="1">
      <c r="A380" s="124"/>
      <c r="B380" s="124"/>
      <c r="C380" s="1077"/>
    </row>
    <row r="381" spans="1:3" ht="14" customHeight="1">
      <c r="A381" s="124"/>
      <c r="B381" s="124"/>
      <c r="C381" s="1077"/>
    </row>
    <row r="382" spans="1:3" ht="14" customHeight="1">
      <c r="A382" s="124"/>
      <c r="B382" s="124"/>
      <c r="C382" s="1077"/>
    </row>
    <row r="383" spans="1:3" ht="14" customHeight="1">
      <c r="A383" s="124"/>
      <c r="B383" s="124"/>
      <c r="C383" s="1077"/>
    </row>
    <row r="384" spans="1:3" ht="14" customHeight="1">
      <c r="A384" s="124"/>
      <c r="B384" s="124"/>
      <c r="C384" s="1077"/>
    </row>
    <row r="385" spans="1:3" ht="14" customHeight="1">
      <c r="A385" s="124"/>
      <c r="B385" s="124"/>
      <c r="C385" s="1077"/>
    </row>
    <row r="386" spans="1:3" ht="14" customHeight="1">
      <c r="A386" s="124"/>
      <c r="B386" s="124"/>
      <c r="C386" s="1077"/>
    </row>
    <row r="387" spans="1:3" ht="14" customHeight="1">
      <c r="A387" s="124"/>
      <c r="B387" s="124"/>
      <c r="C387" s="1077"/>
    </row>
    <row r="388" spans="1:3" ht="14" customHeight="1">
      <c r="A388" s="124"/>
      <c r="B388" s="124"/>
      <c r="C388" s="1077"/>
    </row>
    <row r="389" spans="1:3" ht="14" customHeight="1">
      <c r="A389" s="124"/>
      <c r="B389" s="124"/>
      <c r="C389" s="1077"/>
    </row>
    <row r="390" spans="1:3" ht="14" customHeight="1">
      <c r="A390" s="124"/>
      <c r="B390" s="124"/>
      <c r="C390" s="1077"/>
    </row>
    <row r="391" spans="1:3" ht="14" customHeight="1">
      <c r="A391" s="124"/>
      <c r="B391" s="124"/>
      <c r="C391" s="1077"/>
    </row>
    <row r="392" spans="1:3" ht="14" customHeight="1">
      <c r="A392" s="124"/>
      <c r="B392" s="124"/>
      <c r="C392" s="1077"/>
    </row>
    <row r="393" spans="1:3" ht="14" customHeight="1">
      <c r="A393" s="124"/>
      <c r="B393" s="124"/>
      <c r="C393" s="1077"/>
    </row>
    <row r="394" spans="1:3" ht="14" customHeight="1">
      <c r="A394" s="124"/>
      <c r="B394" s="124"/>
      <c r="C394" s="1077"/>
    </row>
    <row r="395" spans="1:3" ht="14" customHeight="1">
      <c r="A395" s="124"/>
      <c r="B395" s="124"/>
      <c r="C395" s="1077"/>
    </row>
    <row r="396" spans="1:3" ht="14" customHeight="1">
      <c r="A396" s="124"/>
      <c r="B396" s="124"/>
      <c r="C396" s="1077"/>
    </row>
    <row r="397" spans="1:3" ht="14" customHeight="1">
      <c r="A397" s="124"/>
      <c r="B397" s="124"/>
      <c r="C397" s="1077"/>
    </row>
    <row r="398" spans="1:3" ht="14" customHeight="1">
      <c r="A398" s="124"/>
      <c r="B398" s="124"/>
      <c r="C398" s="1077"/>
    </row>
    <row r="399" spans="1:3" ht="14" customHeight="1">
      <c r="A399" s="124"/>
      <c r="B399" s="124"/>
      <c r="C399" s="1077"/>
    </row>
    <row r="400" spans="1:3" ht="14" customHeight="1">
      <c r="A400" s="124"/>
      <c r="B400" s="124"/>
      <c r="C400" s="1077"/>
    </row>
    <row r="401" spans="1:3" ht="14" customHeight="1">
      <c r="A401" s="124"/>
      <c r="B401" s="124"/>
      <c r="C401" s="1077"/>
    </row>
    <row r="402" spans="1:3" ht="14" customHeight="1">
      <c r="A402" s="124"/>
      <c r="B402" s="124"/>
      <c r="C402" s="1077"/>
    </row>
    <row r="403" spans="1:3" ht="14" customHeight="1">
      <c r="A403" s="124"/>
      <c r="B403" s="124"/>
      <c r="C403" s="1077"/>
    </row>
    <row r="404" spans="1:3" ht="14" customHeight="1">
      <c r="A404" s="124"/>
      <c r="B404" s="124"/>
      <c r="C404" s="1077"/>
    </row>
    <row r="405" spans="1:3" ht="14" customHeight="1">
      <c r="A405" s="124"/>
      <c r="B405" s="124"/>
      <c r="C405" s="1077"/>
    </row>
    <row r="406" spans="1:3" ht="14" customHeight="1">
      <c r="A406" s="124"/>
      <c r="B406" s="124"/>
      <c r="C406" s="1077"/>
    </row>
    <row r="407" spans="1:3" ht="14" customHeight="1">
      <c r="A407" s="124"/>
      <c r="B407" s="124"/>
      <c r="C407" s="1077"/>
    </row>
    <row r="408" spans="1:3" ht="14" customHeight="1">
      <c r="A408" s="124"/>
      <c r="B408" s="124"/>
      <c r="C408" s="1077"/>
    </row>
    <row r="409" spans="1:3" ht="14" customHeight="1">
      <c r="A409" s="124"/>
      <c r="B409" s="124"/>
      <c r="C409" s="1077"/>
    </row>
    <row r="410" spans="1:3" ht="14" customHeight="1">
      <c r="A410" s="124"/>
      <c r="B410" s="124"/>
      <c r="C410" s="1077"/>
    </row>
    <row r="411" spans="1:3" ht="14" customHeight="1">
      <c r="A411" s="124"/>
      <c r="B411" s="124"/>
      <c r="C411" s="1077"/>
    </row>
    <row r="412" spans="1:3" ht="14" customHeight="1">
      <c r="A412" s="124"/>
      <c r="B412" s="124"/>
      <c r="C412" s="1077"/>
    </row>
    <row r="413" spans="1:3" ht="14" customHeight="1">
      <c r="A413" s="124"/>
      <c r="B413" s="124"/>
      <c r="C413" s="1077"/>
    </row>
    <row r="414" spans="1:3" ht="14" customHeight="1">
      <c r="A414" s="124"/>
      <c r="B414" s="124"/>
      <c r="C414" s="1077"/>
    </row>
    <row r="415" spans="1:3" ht="14" customHeight="1">
      <c r="A415" s="124"/>
      <c r="B415" s="124"/>
      <c r="C415" s="1077"/>
    </row>
    <row r="416" spans="1:3" ht="14" customHeight="1">
      <c r="A416" s="124"/>
      <c r="B416" s="124"/>
      <c r="C416" s="1077"/>
    </row>
    <row r="417" spans="1:3" ht="14" customHeight="1">
      <c r="A417" s="124"/>
      <c r="B417" s="124"/>
      <c r="C417" s="1077"/>
    </row>
    <row r="418" spans="1:3" ht="14" customHeight="1">
      <c r="A418" s="124"/>
      <c r="B418" s="124"/>
      <c r="C418" s="1077"/>
    </row>
    <row r="419" spans="1:3" ht="14" customHeight="1">
      <c r="A419" s="124"/>
      <c r="B419" s="124"/>
      <c r="C419" s="1077"/>
    </row>
    <row r="420" spans="1:3" ht="14" customHeight="1">
      <c r="A420" s="124"/>
      <c r="B420" s="124"/>
      <c r="C420" s="1077"/>
    </row>
    <row r="421" spans="1:3" ht="14" customHeight="1">
      <c r="A421" s="124"/>
      <c r="B421" s="124"/>
      <c r="C421" s="1077"/>
    </row>
    <row r="422" spans="1:3" ht="14" customHeight="1">
      <c r="A422" s="124"/>
      <c r="B422" s="124"/>
      <c r="C422" s="1077"/>
    </row>
    <row r="423" spans="1:3" ht="14" customHeight="1">
      <c r="A423" s="124"/>
      <c r="B423" s="124"/>
      <c r="C423" s="1077"/>
    </row>
    <row r="424" spans="1:3" ht="14" customHeight="1">
      <c r="A424" s="124"/>
      <c r="B424" s="124"/>
      <c r="C424" s="1077"/>
    </row>
    <row r="425" spans="1:3" ht="14" customHeight="1">
      <c r="A425" s="124"/>
      <c r="B425" s="124"/>
      <c r="C425" s="1077"/>
    </row>
    <row r="426" spans="1:3" ht="14" customHeight="1">
      <c r="A426" s="124"/>
      <c r="B426" s="124"/>
      <c r="C426" s="1077"/>
    </row>
    <row r="427" spans="1:3" ht="14" customHeight="1">
      <c r="A427" s="124"/>
      <c r="B427" s="124"/>
      <c r="C427" s="1077"/>
    </row>
    <row r="428" spans="1:3" ht="14" customHeight="1">
      <c r="A428" s="124"/>
      <c r="B428" s="124"/>
      <c r="C428" s="1077"/>
    </row>
    <row r="429" spans="1:3" ht="14" customHeight="1">
      <c r="A429" s="124"/>
      <c r="B429" s="124"/>
      <c r="C429" s="1077"/>
    </row>
    <row r="430" spans="1:3" ht="14" customHeight="1">
      <c r="A430" s="124"/>
      <c r="B430" s="124"/>
      <c r="C430" s="1077"/>
    </row>
    <row r="431" spans="1:3" ht="14" customHeight="1">
      <c r="A431" s="124"/>
      <c r="B431" s="124"/>
      <c r="C431" s="1077"/>
    </row>
    <row r="432" spans="1:3" ht="14" customHeight="1">
      <c r="A432" s="124"/>
      <c r="B432" s="124"/>
      <c r="C432" s="1077"/>
    </row>
    <row r="433" spans="1:3" ht="14" customHeight="1">
      <c r="A433" s="124"/>
      <c r="B433" s="124"/>
      <c r="C433" s="1077"/>
    </row>
    <row r="434" spans="1:3" ht="14" customHeight="1">
      <c r="A434" s="124"/>
      <c r="B434" s="124"/>
      <c r="C434" s="1077"/>
    </row>
    <row r="435" spans="1:3" ht="14" customHeight="1">
      <c r="A435" s="124"/>
      <c r="B435" s="124"/>
      <c r="C435" s="1077"/>
    </row>
    <row r="436" spans="1:3" ht="14" customHeight="1">
      <c r="A436" s="124"/>
      <c r="B436" s="124"/>
      <c r="C436" s="1077"/>
    </row>
    <row r="437" spans="1:3" ht="14" customHeight="1">
      <c r="A437" s="124"/>
      <c r="B437" s="124"/>
      <c r="C437" s="1077"/>
    </row>
    <row r="438" spans="1:3" ht="14" customHeight="1">
      <c r="A438" s="124"/>
      <c r="B438" s="124"/>
      <c r="C438" s="1077"/>
    </row>
    <row r="439" spans="1:3" ht="14" customHeight="1">
      <c r="A439" s="124"/>
      <c r="B439" s="124"/>
      <c r="C439" s="1077"/>
    </row>
    <row r="440" spans="1:3" ht="14" customHeight="1">
      <c r="A440" s="124"/>
      <c r="B440" s="124"/>
      <c r="C440" s="1077"/>
    </row>
    <row r="441" spans="1:3" ht="14" customHeight="1">
      <c r="A441" s="124"/>
      <c r="B441" s="124"/>
      <c r="C441" s="1077"/>
    </row>
    <row r="442" spans="1:3" ht="14" customHeight="1">
      <c r="A442" s="124"/>
      <c r="B442" s="124"/>
      <c r="C442" s="1077"/>
    </row>
    <row r="443" spans="1:3" ht="14" customHeight="1">
      <c r="A443" s="124"/>
      <c r="B443" s="124"/>
      <c r="C443" s="1077"/>
    </row>
    <row r="444" spans="1:3" ht="14" customHeight="1">
      <c r="A444" s="124"/>
      <c r="B444" s="124"/>
      <c r="C444" s="1077"/>
    </row>
    <row r="445" spans="1:3" ht="14" customHeight="1">
      <c r="A445" s="124"/>
      <c r="B445" s="124"/>
      <c r="C445" s="1077"/>
    </row>
    <row r="446" spans="1:3" ht="14" customHeight="1">
      <c r="A446" s="124"/>
      <c r="B446" s="124"/>
      <c r="C446" s="1077"/>
    </row>
    <row r="447" spans="1:3" ht="14" customHeight="1">
      <c r="A447" s="124"/>
      <c r="B447" s="124"/>
      <c r="C447" s="1077"/>
    </row>
    <row r="448" spans="1:3" ht="14" customHeight="1">
      <c r="A448" s="124"/>
      <c r="B448" s="124"/>
      <c r="C448" s="1077"/>
    </row>
    <row r="449" spans="1:3" ht="14" customHeight="1">
      <c r="A449" s="124"/>
      <c r="B449" s="124"/>
      <c r="C449" s="1077"/>
    </row>
    <row r="450" spans="1:3" ht="14" customHeight="1">
      <c r="A450" s="124"/>
      <c r="B450" s="124"/>
      <c r="C450" s="1077"/>
    </row>
    <row r="451" spans="1:3" ht="14" customHeight="1">
      <c r="A451" s="124"/>
      <c r="B451" s="124"/>
      <c r="C451" s="1077"/>
    </row>
    <row r="452" spans="1:3" ht="14" customHeight="1">
      <c r="A452" s="124"/>
      <c r="B452" s="124"/>
      <c r="C452" s="1077"/>
    </row>
    <row r="453" spans="1:3" ht="14" customHeight="1">
      <c r="A453" s="124"/>
      <c r="B453" s="124"/>
      <c r="C453" s="1077"/>
    </row>
    <row r="454" spans="1:3" ht="14" customHeight="1">
      <c r="A454" s="124"/>
      <c r="B454" s="124"/>
      <c r="C454" s="1077"/>
    </row>
    <row r="455" spans="1:3" ht="14" customHeight="1">
      <c r="A455" s="124"/>
      <c r="B455" s="124"/>
      <c r="C455" s="1077"/>
    </row>
    <row r="456" spans="1:3" ht="14" customHeight="1">
      <c r="A456" s="124"/>
      <c r="B456" s="124"/>
      <c r="C456" s="1077"/>
    </row>
    <row r="457" spans="1:3" ht="14" customHeight="1">
      <c r="A457" s="124"/>
      <c r="B457" s="124"/>
      <c r="C457" s="1077"/>
    </row>
    <row r="458" spans="1:3" ht="14" customHeight="1">
      <c r="A458" s="124"/>
      <c r="B458" s="124"/>
      <c r="C458" s="1077"/>
    </row>
    <row r="459" spans="1:3" ht="14" customHeight="1">
      <c r="A459" s="124"/>
      <c r="B459" s="124"/>
      <c r="C459" s="1077"/>
    </row>
    <row r="460" spans="1:3" ht="14" customHeight="1">
      <c r="A460" s="124"/>
      <c r="B460" s="124"/>
      <c r="C460" s="1077"/>
    </row>
    <row r="461" spans="1:3" ht="14" customHeight="1">
      <c r="A461" s="124"/>
      <c r="B461" s="124"/>
      <c r="C461" s="1077"/>
    </row>
    <row r="462" spans="1:3" ht="14" customHeight="1">
      <c r="A462" s="124"/>
      <c r="B462" s="124"/>
      <c r="C462" s="1077"/>
    </row>
    <row r="463" spans="1:3" ht="14" customHeight="1">
      <c r="A463" s="124"/>
      <c r="B463" s="124"/>
      <c r="C463" s="1077"/>
    </row>
    <row r="464" spans="1:3" ht="14" customHeight="1">
      <c r="A464" s="124"/>
      <c r="B464" s="124"/>
      <c r="C464" s="1077"/>
    </row>
    <row r="465" spans="1:3" ht="14" customHeight="1">
      <c r="A465" s="124"/>
      <c r="B465" s="124"/>
      <c r="C465" s="1077"/>
    </row>
    <row r="466" spans="1:3" ht="14" customHeight="1">
      <c r="A466" s="124"/>
      <c r="B466" s="124"/>
      <c r="C466" s="1077"/>
    </row>
    <row r="467" spans="1:3" ht="14" customHeight="1">
      <c r="A467" s="124"/>
      <c r="B467" s="124"/>
      <c r="C467" s="1077"/>
    </row>
    <row r="468" spans="1:3" ht="14" customHeight="1">
      <c r="A468" s="124"/>
      <c r="B468" s="124"/>
      <c r="C468" s="1077"/>
    </row>
    <row r="469" spans="1:3" ht="14" customHeight="1">
      <c r="A469" s="124"/>
      <c r="B469" s="124"/>
      <c r="C469" s="1077"/>
    </row>
    <row r="470" spans="1:3" ht="14" customHeight="1">
      <c r="A470" s="124"/>
      <c r="B470" s="124"/>
      <c r="C470" s="1077"/>
    </row>
    <row r="471" spans="1:3" ht="14" customHeight="1">
      <c r="A471" s="124"/>
      <c r="B471" s="124"/>
      <c r="C471" s="1077"/>
    </row>
    <row r="472" spans="1:3" ht="14" customHeight="1">
      <c r="A472" s="124"/>
      <c r="B472" s="124"/>
      <c r="C472" s="1077"/>
    </row>
    <row r="473" spans="1:3" ht="14" customHeight="1">
      <c r="A473" s="124"/>
      <c r="B473" s="124"/>
      <c r="C473" s="1077"/>
    </row>
    <row r="474" spans="1:3" ht="14" customHeight="1">
      <c r="A474" s="124"/>
      <c r="B474" s="124"/>
      <c r="C474" s="1077"/>
    </row>
    <row r="475" spans="1:3" ht="14" customHeight="1">
      <c r="A475" s="124"/>
      <c r="B475" s="124"/>
      <c r="C475" s="1077"/>
    </row>
    <row r="476" spans="1:3" ht="14" customHeight="1">
      <c r="A476" s="124"/>
      <c r="B476" s="124"/>
      <c r="C476" s="1077"/>
    </row>
    <row r="477" spans="1:3" ht="14" customHeight="1">
      <c r="A477" s="124"/>
      <c r="B477" s="124"/>
      <c r="C477" s="1077"/>
    </row>
    <row r="478" spans="1:3" ht="14" customHeight="1">
      <c r="A478" s="124"/>
      <c r="B478" s="124"/>
      <c r="C478" s="1077"/>
    </row>
    <row r="479" spans="1:3" ht="14" customHeight="1">
      <c r="A479" s="124"/>
      <c r="B479" s="124"/>
      <c r="C479" s="1077"/>
    </row>
    <row r="480" spans="1:3" ht="14" customHeight="1">
      <c r="A480" s="124"/>
      <c r="B480" s="124"/>
      <c r="C480" s="1077"/>
    </row>
    <row r="481" spans="1:3" ht="14" customHeight="1">
      <c r="A481" s="124"/>
      <c r="B481" s="124"/>
      <c r="C481" s="1077"/>
    </row>
    <row r="482" spans="1:3" ht="14" customHeight="1">
      <c r="A482" s="124"/>
      <c r="B482" s="124"/>
      <c r="C482" s="1077"/>
    </row>
    <row r="483" spans="1:3" ht="14" customHeight="1">
      <c r="A483" s="124"/>
      <c r="B483" s="124"/>
      <c r="C483" s="1077"/>
    </row>
    <row r="484" spans="1:3" ht="14" customHeight="1">
      <c r="A484" s="124"/>
      <c r="B484" s="124"/>
      <c r="C484" s="1077"/>
    </row>
    <row r="485" spans="1:3" ht="14" customHeight="1">
      <c r="A485" s="124"/>
      <c r="B485" s="124"/>
      <c r="C485" s="1077"/>
    </row>
    <row r="486" spans="1:3" ht="14" customHeight="1">
      <c r="A486" s="124"/>
      <c r="B486" s="124"/>
      <c r="C486" s="1077"/>
    </row>
    <row r="487" spans="1:3" ht="14" customHeight="1">
      <c r="A487" s="124"/>
      <c r="B487" s="124"/>
      <c r="C487" s="1077"/>
    </row>
    <row r="488" spans="1:3" ht="14" customHeight="1">
      <c r="A488" s="124"/>
      <c r="B488" s="124"/>
      <c r="C488" s="1077"/>
    </row>
    <row r="489" spans="1:3" ht="14" customHeight="1">
      <c r="A489" s="124"/>
      <c r="B489" s="124"/>
      <c r="C489" s="1077"/>
    </row>
    <row r="490" spans="1:3" ht="14" customHeight="1">
      <c r="A490" s="124"/>
      <c r="B490" s="124"/>
      <c r="C490" s="1077"/>
    </row>
    <row r="491" spans="1:3" ht="14" customHeight="1">
      <c r="A491" s="124"/>
      <c r="B491" s="124"/>
      <c r="C491" s="1077"/>
    </row>
    <row r="492" spans="1:3" ht="14" customHeight="1">
      <c r="A492" s="124"/>
      <c r="B492" s="124"/>
      <c r="C492" s="1077"/>
    </row>
    <row r="493" spans="1:3" ht="14" customHeight="1">
      <c r="A493" s="124"/>
      <c r="B493" s="124"/>
      <c r="C493" s="1077"/>
    </row>
    <row r="494" spans="1:3" ht="14" customHeight="1">
      <c r="A494" s="124"/>
      <c r="B494" s="124"/>
      <c r="C494" s="1077"/>
    </row>
    <row r="495" spans="1:3" ht="14" customHeight="1">
      <c r="A495" s="124"/>
      <c r="B495" s="124"/>
      <c r="C495" s="1077"/>
    </row>
    <row r="496" spans="1:3" ht="14" customHeight="1">
      <c r="A496" s="124"/>
      <c r="B496" s="124"/>
      <c r="C496" s="1077"/>
    </row>
    <row r="497" spans="1:3" ht="14" customHeight="1">
      <c r="A497" s="124"/>
      <c r="B497" s="124"/>
      <c r="C497" s="1077"/>
    </row>
    <row r="498" spans="1:3" ht="14" customHeight="1">
      <c r="A498" s="124"/>
      <c r="B498" s="124"/>
      <c r="C498" s="1077"/>
    </row>
    <row r="499" spans="1:3" ht="14" customHeight="1">
      <c r="A499" s="124"/>
      <c r="B499" s="124"/>
      <c r="C499" s="1077"/>
    </row>
    <row r="500" spans="1:3" ht="14" customHeight="1">
      <c r="A500" s="124"/>
      <c r="B500" s="124"/>
      <c r="C500" s="1077"/>
    </row>
    <row r="501" spans="1:3" ht="14" customHeight="1">
      <c r="A501" s="124"/>
      <c r="B501" s="124"/>
      <c r="C501" s="1077"/>
    </row>
    <row r="502" spans="1:3" ht="14" customHeight="1">
      <c r="A502" s="124"/>
      <c r="B502" s="124"/>
      <c r="C502" s="1077"/>
    </row>
    <row r="503" spans="1:3" ht="14" customHeight="1">
      <c r="A503" s="124"/>
      <c r="B503" s="124"/>
      <c r="C503" s="1077"/>
    </row>
    <row r="504" spans="1:3" ht="14" customHeight="1">
      <c r="A504" s="124"/>
      <c r="B504" s="124"/>
      <c r="C504" s="1077"/>
    </row>
    <row r="505" spans="1:3" ht="14" customHeight="1">
      <c r="A505" s="124"/>
      <c r="B505" s="124"/>
      <c r="C505" s="1077"/>
    </row>
    <row r="506" spans="1:3" ht="14" customHeight="1">
      <c r="A506" s="124"/>
      <c r="B506" s="124"/>
      <c r="C506" s="1077"/>
    </row>
    <row r="507" spans="1:3" ht="14" customHeight="1">
      <c r="A507" s="124"/>
      <c r="B507" s="124"/>
      <c r="C507" s="1077"/>
    </row>
    <row r="508" spans="1:3" ht="14" customHeight="1">
      <c r="A508" s="124"/>
      <c r="B508" s="124"/>
      <c r="C508" s="1077"/>
    </row>
    <row r="509" spans="1:3" ht="14" customHeight="1">
      <c r="A509" s="124"/>
      <c r="B509" s="124"/>
      <c r="C509" s="1077"/>
    </row>
    <row r="510" spans="1:3" ht="14" customHeight="1">
      <c r="A510" s="124"/>
      <c r="B510" s="124"/>
      <c r="C510" s="1077"/>
    </row>
    <row r="511" spans="1:3" ht="14" customHeight="1">
      <c r="A511" s="124"/>
      <c r="B511" s="124"/>
      <c r="C511" s="1077"/>
    </row>
    <row r="512" spans="1:3" ht="14" customHeight="1">
      <c r="A512" s="124"/>
      <c r="B512" s="124"/>
      <c r="C512" s="1077"/>
    </row>
    <row r="513" spans="1:3" ht="14" customHeight="1">
      <c r="A513" s="124"/>
      <c r="B513" s="124"/>
      <c r="C513" s="1077"/>
    </row>
    <row r="514" spans="1:3" ht="14" customHeight="1">
      <c r="A514" s="124"/>
      <c r="B514" s="124"/>
      <c r="C514" s="1077"/>
    </row>
    <row r="515" spans="1:3" ht="14" customHeight="1">
      <c r="A515" s="124"/>
      <c r="B515" s="124"/>
      <c r="C515" s="1077"/>
    </row>
    <row r="516" spans="1:3" ht="14" customHeight="1">
      <c r="A516" s="124"/>
      <c r="B516" s="124"/>
      <c r="C516" s="1077"/>
    </row>
    <row r="517" spans="1:3" ht="14" customHeight="1">
      <c r="A517" s="124"/>
      <c r="B517" s="124"/>
      <c r="C517" s="1077"/>
    </row>
    <row r="518" spans="1:3" ht="14" customHeight="1">
      <c r="A518" s="124"/>
      <c r="B518" s="124"/>
      <c r="C518" s="1077"/>
    </row>
    <row r="519" spans="1:3" ht="14" customHeight="1">
      <c r="A519" s="124"/>
      <c r="B519" s="124"/>
      <c r="C519" s="1077"/>
    </row>
    <row r="520" spans="1:3" ht="14" customHeight="1">
      <c r="A520" s="124"/>
      <c r="B520" s="124"/>
      <c r="C520" s="1077"/>
    </row>
    <row r="521" spans="1:3" ht="14" customHeight="1">
      <c r="A521" s="124"/>
      <c r="B521" s="124"/>
      <c r="C521" s="1077"/>
    </row>
    <row r="522" spans="1:3" ht="14" customHeight="1">
      <c r="A522" s="124"/>
      <c r="B522" s="124"/>
      <c r="C522" s="1077"/>
    </row>
    <row r="523" spans="1:3" ht="14" customHeight="1">
      <c r="A523" s="124"/>
      <c r="B523" s="124"/>
      <c r="C523" s="1077"/>
    </row>
    <row r="524" spans="1:3" ht="14" customHeight="1">
      <c r="A524" s="124"/>
      <c r="B524" s="124"/>
      <c r="C524" s="1077"/>
    </row>
    <row r="525" spans="1:3" ht="14" customHeight="1">
      <c r="A525" s="124"/>
      <c r="B525" s="124"/>
      <c r="C525" s="1077"/>
    </row>
    <row r="526" spans="1:3" ht="14" customHeight="1">
      <c r="A526" s="124"/>
      <c r="B526" s="124"/>
      <c r="C526" s="1077"/>
    </row>
    <row r="527" spans="1:3" ht="14" customHeight="1">
      <c r="A527" s="124"/>
      <c r="B527" s="124"/>
      <c r="C527" s="1077"/>
    </row>
    <row r="528" spans="1:3" ht="14" customHeight="1">
      <c r="A528" s="124"/>
      <c r="B528" s="124"/>
      <c r="C528" s="1077"/>
    </row>
    <row r="529" spans="1:3" ht="14" customHeight="1">
      <c r="A529" s="124"/>
      <c r="B529" s="124"/>
      <c r="C529" s="1077"/>
    </row>
    <row r="530" spans="1:3" ht="14" customHeight="1">
      <c r="A530" s="124"/>
      <c r="B530" s="124"/>
      <c r="C530" s="1077"/>
    </row>
    <row r="531" spans="1:3" ht="14" customHeight="1">
      <c r="A531" s="124"/>
      <c r="B531" s="124"/>
      <c r="C531" s="1077"/>
    </row>
    <row r="532" spans="1:3" ht="14" customHeight="1">
      <c r="A532" s="124"/>
      <c r="B532" s="124"/>
      <c r="C532" s="1077"/>
    </row>
    <row r="533" spans="1:3" ht="14" customHeight="1">
      <c r="A533" s="124"/>
      <c r="B533" s="124"/>
      <c r="C533" s="1077"/>
    </row>
    <row r="534" spans="1:3" ht="14" customHeight="1">
      <c r="A534" s="124"/>
      <c r="B534" s="124"/>
      <c r="C534" s="1077"/>
    </row>
    <row r="535" spans="1:3" ht="14" customHeight="1">
      <c r="A535" s="124"/>
      <c r="B535" s="124"/>
      <c r="C535" s="1077"/>
    </row>
    <row r="536" spans="1:3" ht="14" customHeight="1">
      <c r="A536" s="124"/>
      <c r="B536" s="124"/>
      <c r="C536" s="1077"/>
    </row>
    <row r="537" spans="1:3" ht="14" customHeight="1">
      <c r="A537" s="124"/>
      <c r="B537" s="124"/>
      <c r="C537" s="1077"/>
    </row>
    <row r="538" spans="1:3" ht="14" customHeight="1">
      <c r="A538" s="124"/>
      <c r="B538" s="124"/>
      <c r="C538" s="1077"/>
    </row>
    <row r="539" spans="1:3" ht="14" customHeight="1">
      <c r="A539" s="124"/>
      <c r="B539" s="124"/>
      <c r="C539" s="1077"/>
    </row>
    <row r="540" spans="1:3" ht="14" customHeight="1">
      <c r="A540" s="124"/>
      <c r="B540" s="124"/>
      <c r="C540" s="1077"/>
    </row>
    <row r="541" spans="1:3" ht="14" customHeight="1">
      <c r="A541" s="124"/>
      <c r="B541" s="124"/>
      <c r="C541" s="1077"/>
    </row>
    <row r="542" spans="1:3" ht="14" customHeight="1">
      <c r="A542" s="124"/>
      <c r="B542" s="124"/>
      <c r="C542" s="1077"/>
    </row>
    <row r="543" spans="1:3" ht="14" customHeight="1">
      <c r="A543" s="124"/>
      <c r="B543" s="124"/>
      <c r="C543" s="1077"/>
    </row>
    <row r="544" spans="1:3" ht="14" customHeight="1">
      <c r="A544" s="124"/>
      <c r="B544" s="124"/>
      <c r="C544" s="1077"/>
    </row>
    <row r="545" spans="1:3" ht="14" customHeight="1">
      <c r="A545" s="124"/>
      <c r="B545" s="124"/>
      <c r="C545" s="1077"/>
    </row>
    <row r="546" spans="1:3" ht="14" customHeight="1">
      <c r="A546" s="124"/>
      <c r="B546" s="124"/>
      <c r="C546" s="1077"/>
    </row>
    <row r="547" spans="1:3" ht="14" customHeight="1">
      <c r="A547" s="124"/>
      <c r="B547" s="124"/>
      <c r="C547" s="1077"/>
    </row>
    <row r="548" spans="1:3" ht="14" customHeight="1">
      <c r="A548" s="124"/>
      <c r="B548" s="124"/>
      <c r="C548" s="1077"/>
    </row>
    <row r="549" spans="1:3" ht="14" customHeight="1">
      <c r="A549" s="124"/>
      <c r="B549" s="124"/>
      <c r="C549" s="1077"/>
    </row>
    <row r="550" spans="1:3" ht="14" customHeight="1">
      <c r="A550" s="124"/>
      <c r="B550" s="124"/>
      <c r="C550" s="1077"/>
    </row>
    <row r="551" spans="1:3" ht="14" customHeight="1">
      <c r="A551" s="124"/>
      <c r="B551" s="124"/>
      <c r="C551" s="1077"/>
    </row>
    <row r="552" spans="1:3" ht="14" customHeight="1">
      <c r="A552" s="124"/>
      <c r="B552" s="124"/>
      <c r="C552" s="1077"/>
    </row>
    <row r="553" spans="1:3" ht="14" customHeight="1">
      <c r="A553" s="124"/>
      <c r="B553" s="124"/>
      <c r="C553" s="1077"/>
    </row>
    <row r="554" spans="1:3" ht="14" customHeight="1">
      <c r="A554" s="124"/>
      <c r="B554" s="124"/>
    </row>
    <row r="555" spans="1:3" ht="14" customHeight="1">
      <c r="A555" s="124"/>
      <c r="B555" s="124"/>
    </row>
    <row r="556" spans="1:3" ht="14" customHeight="1">
      <c r="A556" s="124"/>
      <c r="B556" s="124"/>
    </row>
    <row r="557" spans="1:3" ht="14" customHeight="1">
      <c r="A557" s="124"/>
      <c r="B557" s="124"/>
    </row>
    <row r="558" spans="1:3" ht="14" customHeight="1">
      <c r="A558" s="124"/>
      <c r="B558" s="124"/>
    </row>
    <row r="559" spans="1:3" ht="14" customHeight="1">
      <c r="A559" s="124"/>
      <c r="B559" s="124"/>
    </row>
    <row r="560" spans="1:3" ht="14" customHeight="1">
      <c r="A560" s="124"/>
      <c r="B560" s="124"/>
    </row>
    <row r="561" spans="1:2" ht="14" customHeight="1">
      <c r="A561" s="124"/>
      <c r="B561" s="124"/>
    </row>
    <row r="562" spans="1:2" ht="14" customHeight="1">
      <c r="A562" s="124"/>
      <c r="B562" s="124"/>
    </row>
    <row r="563" spans="1:2" ht="14" customHeight="1">
      <c r="A563" s="124"/>
      <c r="B563" s="124"/>
    </row>
    <row r="564" spans="1:2" ht="14" customHeight="1">
      <c r="A564" s="124"/>
      <c r="B564" s="124"/>
    </row>
    <row r="565" spans="1:2" ht="14" customHeight="1">
      <c r="A565" s="124"/>
      <c r="B565" s="124"/>
    </row>
    <row r="566" spans="1:2" ht="14" customHeight="1">
      <c r="A566" s="124"/>
      <c r="B566" s="124"/>
    </row>
    <row r="567" spans="1:2" ht="14" customHeight="1">
      <c r="A567" s="124"/>
      <c r="B567" s="124"/>
    </row>
    <row r="568" spans="1:2" ht="14" customHeight="1">
      <c r="A568" s="124"/>
      <c r="B568" s="124"/>
    </row>
    <row r="569" spans="1:2" ht="14" customHeight="1">
      <c r="A569" s="124"/>
      <c r="B569" s="124"/>
    </row>
    <row r="570" spans="1:2" ht="14" customHeight="1">
      <c r="A570" s="124"/>
      <c r="B570" s="124"/>
    </row>
    <row r="571" spans="1:2" ht="14" customHeight="1">
      <c r="A571" s="124"/>
      <c r="B571" s="124"/>
    </row>
    <row r="572" spans="1:2" ht="14" customHeight="1">
      <c r="A572" s="124"/>
      <c r="B572" s="124"/>
    </row>
    <row r="573" spans="1:2" ht="14" customHeight="1">
      <c r="A573" s="124"/>
      <c r="B573" s="124"/>
    </row>
    <row r="574" spans="1:2" ht="14" customHeight="1">
      <c r="A574" s="124"/>
      <c r="B574" s="124"/>
    </row>
    <row r="575" spans="1:2" ht="14" customHeight="1">
      <c r="A575" s="124"/>
      <c r="B575" s="124"/>
    </row>
    <row r="576" spans="1:2" ht="14" customHeight="1">
      <c r="A576" s="124"/>
      <c r="B576" s="124"/>
    </row>
    <row r="577" spans="1:2" ht="14" customHeight="1">
      <c r="A577" s="124"/>
      <c r="B577" s="124"/>
    </row>
    <row r="578" spans="1:2" ht="14" customHeight="1">
      <c r="A578" s="124"/>
      <c r="B578" s="124"/>
    </row>
    <row r="579" spans="1:2" ht="14" customHeight="1">
      <c r="A579" s="124"/>
      <c r="B579" s="124"/>
    </row>
    <row r="580" spans="1:2" ht="14" customHeight="1">
      <c r="A580" s="124"/>
      <c r="B580" s="124"/>
    </row>
    <row r="581" spans="1:2" ht="14" customHeight="1">
      <c r="A581" s="124"/>
      <c r="B581" s="124"/>
    </row>
    <row r="582" spans="1:2" ht="14" customHeight="1">
      <c r="A582" s="124"/>
      <c r="B582" s="124"/>
    </row>
    <row r="583" spans="1:2" ht="14" customHeight="1">
      <c r="A583" s="124"/>
      <c r="B583" s="124"/>
    </row>
    <row r="584" spans="1:2" ht="14" customHeight="1">
      <c r="A584" s="124"/>
      <c r="B584" s="124"/>
    </row>
    <row r="585" spans="1:2" ht="14" customHeight="1">
      <c r="A585" s="124"/>
      <c r="B585" s="124"/>
    </row>
    <row r="586" spans="1:2" ht="14" customHeight="1">
      <c r="A586" s="124"/>
      <c r="B586" s="124"/>
    </row>
    <row r="587" spans="1:2" ht="14" customHeight="1">
      <c r="A587" s="124"/>
      <c r="B587" s="124"/>
    </row>
    <row r="588" spans="1:2" ht="14" customHeight="1">
      <c r="A588" s="124"/>
      <c r="B588" s="124"/>
    </row>
    <row r="589" spans="1:2" ht="14" customHeight="1">
      <c r="A589" s="124"/>
      <c r="B589" s="124"/>
    </row>
    <row r="590" spans="1:2" ht="14" customHeight="1">
      <c r="A590" s="124"/>
      <c r="B590" s="124"/>
    </row>
    <row r="591" spans="1:2" ht="14" customHeight="1">
      <c r="A591" s="124"/>
      <c r="B591" s="124"/>
    </row>
    <row r="592" spans="1:2" ht="14" customHeight="1">
      <c r="A592" s="124"/>
      <c r="B592" s="124"/>
    </row>
    <row r="593" spans="1:2" ht="14" customHeight="1">
      <c r="A593" s="124"/>
      <c r="B593" s="124"/>
    </row>
    <row r="594" spans="1:2" ht="14" customHeight="1">
      <c r="A594" s="124"/>
      <c r="B594" s="124"/>
    </row>
    <row r="595" spans="1:2" ht="14" customHeight="1">
      <c r="A595" s="124"/>
      <c r="B595" s="124"/>
    </row>
    <row r="596" spans="1:2" ht="14" customHeight="1">
      <c r="A596" s="124"/>
      <c r="B596" s="124"/>
    </row>
    <row r="597" spans="1:2" ht="14" customHeight="1">
      <c r="A597" s="124"/>
      <c r="B597" s="124"/>
    </row>
    <row r="598" spans="1:2" ht="14" customHeight="1">
      <c r="A598" s="124"/>
      <c r="B598" s="124"/>
    </row>
    <row r="599" spans="1:2" ht="14" customHeight="1">
      <c r="A599" s="124"/>
      <c r="B599" s="124"/>
    </row>
    <row r="600" spans="1:2" ht="14" customHeight="1">
      <c r="A600" s="124"/>
      <c r="B600" s="124"/>
    </row>
    <row r="601" spans="1:2" ht="14" customHeight="1">
      <c r="A601" s="124"/>
      <c r="B601" s="124"/>
    </row>
    <row r="602" spans="1:2" ht="14" customHeight="1">
      <c r="A602" s="124"/>
      <c r="B602" s="124"/>
    </row>
    <row r="603" spans="1:2" ht="14" customHeight="1">
      <c r="A603" s="124"/>
      <c r="B603" s="124"/>
    </row>
    <row r="604" spans="1:2" ht="14" customHeight="1">
      <c r="A604" s="124"/>
      <c r="B604" s="124"/>
    </row>
    <row r="605" spans="1:2" ht="14" customHeight="1">
      <c r="A605" s="124"/>
      <c r="B605" s="124"/>
    </row>
    <row r="606" spans="1:2" ht="14" customHeight="1">
      <c r="A606" s="124"/>
      <c r="B606" s="124"/>
    </row>
    <row r="607" spans="1:2" ht="14" customHeight="1">
      <c r="A607" s="124"/>
      <c r="B607" s="124"/>
    </row>
    <row r="608" spans="1:2" ht="14" customHeight="1">
      <c r="A608" s="124"/>
      <c r="B608" s="124"/>
    </row>
    <row r="609" spans="1:2" ht="14" customHeight="1">
      <c r="A609" s="124"/>
      <c r="B609" s="124"/>
    </row>
    <row r="610" spans="1:2" ht="14" customHeight="1">
      <c r="A610" s="124"/>
      <c r="B610" s="124"/>
    </row>
    <row r="611" spans="1:2" ht="14" customHeight="1">
      <c r="A611" s="124"/>
      <c r="B611" s="124"/>
    </row>
    <row r="612" spans="1:2" ht="14" customHeight="1">
      <c r="A612" s="124"/>
      <c r="B612" s="124"/>
    </row>
    <row r="613" spans="1:2" ht="14" customHeight="1">
      <c r="A613" s="124"/>
      <c r="B613" s="124"/>
    </row>
    <row r="614" spans="1:2" ht="14" customHeight="1">
      <c r="A614" s="124"/>
      <c r="B614" s="124"/>
    </row>
    <row r="615" spans="1:2" ht="14" customHeight="1">
      <c r="A615" s="124"/>
      <c r="B615" s="124"/>
    </row>
    <row r="616" spans="1:2" ht="14" customHeight="1">
      <c r="A616" s="124"/>
      <c r="B616" s="124"/>
    </row>
    <row r="617" spans="1:2" ht="14" customHeight="1">
      <c r="A617" s="124"/>
      <c r="B617" s="124"/>
    </row>
    <row r="618" spans="1:2" ht="14" customHeight="1">
      <c r="A618" s="124"/>
      <c r="B618" s="124"/>
    </row>
    <row r="619" spans="1:2" ht="14" customHeight="1">
      <c r="A619" s="124"/>
      <c r="B619" s="124"/>
    </row>
    <row r="620" spans="1:2" ht="14" customHeight="1">
      <c r="A620" s="124"/>
      <c r="B620" s="124"/>
    </row>
    <row r="621" spans="1:2" ht="14" customHeight="1">
      <c r="A621" s="124"/>
      <c r="B621" s="124"/>
    </row>
    <row r="622" spans="1:2" ht="14" customHeight="1">
      <c r="A622" s="124"/>
      <c r="B622" s="124"/>
    </row>
    <row r="623" spans="1:2" ht="14" customHeight="1">
      <c r="A623" s="124"/>
      <c r="B623" s="124"/>
    </row>
    <row r="624" spans="1:2" ht="14" customHeight="1">
      <c r="A624" s="124"/>
      <c r="B624" s="124"/>
    </row>
    <row r="625" spans="1:2" ht="14" customHeight="1">
      <c r="A625" s="124"/>
      <c r="B625" s="124"/>
    </row>
    <row r="626" spans="1:2" ht="14" customHeight="1">
      <c r="A626" s="124"/>
      <c r="B626" s="124"/>
    </row>
    <row r="627" spans="1:2" ht="14" customHeight="1">
      <c r="A627" s="124"/>
      <c r="B627" s="124"/>
    </row>
    <row r="628" spans="1:2" ht="14" customHeight="1">
      <c r="A628" s="124"/>
      <c r="B628" s="124"/>
    </row>
    <row r="629" spans="1:2" ht="14" customHeight="1">
      <c r="A629" s="124"/>
      <c r="B629" s="124"/>
    </row>
    <row r="630" spans="1:2" ht="14" customHeight="1">
      <c r="A630" s="124"/>
      <c r="B630" s="124"/>
    </row>
    <row r="631" spans="1:2" ht="14" customHeight="1">
      <c r="A631" s="124"/>
      <c r="B631" s="124"/>
    </row>
    <row r="632" spans="1:2" ht="14" customHeight="1">
      <c r="A632" s="124"/>
      <c r="B632" s="124"/>
    </row>
    <row r="633" spans="1:2" ht="14" customHeight="1">
      <c r="A633" s="124"/>
      <c r="B633" s="124"/>
    </row>
    <row r="634" spans="1:2">
      <c r="A634" s="124"/>
      <c r="B634" s="124"/>
    </row>
    <row r="635" spans="1:2">
      <c r="A635" s="124"/>
      <c r="B635" s="124"/>
    </row>
    <row r="636" spans="1:2">
      <c r="A636" s="124"/>
      <c r="B636" s="124"/>
    </row>
    <row r="637" spans="1:2">
      <c r="A637" s="124"/>
      <c r="B637" s="124"/>
    </row>
    <row r="638" spans="1:2">
      <c r="A638" s="124"/>
      <c r="B638" s="124"/>
    </row>
    <row r="639" spans="1:2">
      <c r="A639" s="124"/>
      <c r="B639" s="124"/>
    </row>
    <row r="640" spans="1:2">
      <c r="A640" s="124"/>
      <c r="B640" s="124"/>
    </row>
    <row r="641" spans="1:2">
      <c r="A641" s="124"/>
      <c r="B641" s="124"/>
    </row>
    <row r="642" spans="1: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1"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baseColWidth="10" defaultColWidth="9.1640625" defaultRowHeight="14"/>
  <cols>
    <col min="1" max="1" width="3" style="109" bestFit="1" customWidth="1"/>
    <col min="2" max="2" width="90.83203125" style="148" customWidth="1"/>
    <col min="3" max="3" width="11.5" style="148" customWidth="1"/>
    <col min="4" max="4" width="7.83203125" style="148" customWidth="1"/>
    <col min="5" max="16384" width="9.1640625" style="109"/>
  </cols>
  <sheetData>
    <row r="1" spans="1:2">
      <c r="B1" s="1080" t="s">
        <v>1071</v>
      </c>
    </row>
    <row r="2" spans="1:2" ht="5.25" customHeight="1"/>
    <row r="3" spans="1:2" ht="25">
      <c r="A3" s="430">
        <v>1</v>
      </c>
      <c r="B3" s="431" t="s">
        <v>1072</v>
      </c>
    </row>
    <row r="4" spans="1:2" ht="6" customHeight="1">
      <c r="A4" s="430"/>
      <c r="B4" s="432"/>
    </row>
    <row r="5" spans="1:2" ht="25">
      <c r="A5" s="430">
        <v>2</v>
      </c>
      <c r="B5" s="431" t="s">
        <v>1073</v>
      </c>
    </row>
    <row r="6" spans="1:2" ht="6" customHeight="1">
      <c r="A6" s="433"/>
    </row>
    <row r="7" spans="1:2" ht="25">
      <c r="A7" s="434">
        <v>3</v>
      </c>
      <c r="B7" s="435" t="s">
        <v>1074</v>
      </c>
    </row>
    <row r="8" spans="1:2" ht="12" customHeight="1">
      <c r="A8" s="430" t="s">
        <v>1075</v>
      </c>
      <c r="B8" s="148" t="s">
        <v>1076</v>
      </c>
    </row>
    <row r="9" spans="1:2" ht="13.25" customHeight="1">
      <c r="A9" s="434">
        <v>4</v>
      </c>
      <c r="B9" s="148" t="s">
        <v>1077</v>
      </c>
    </row>
    <row r="10" spans="1:2" ht="13.25" customHeight="1">
      <c r="A10" s="433"/>
      <c r="B10" s="148" t="s">
        <v>1078</v>
      </c>
    </row>
    <row r="11" spans="1:2" ht="13.25" customHeight="1">
      <c r="A11" s="433"/>
      <c r="B11" s="148" t="s">
        <v>1079</v>
      </c>
    </row>
    <row r="12" spans="1:2" ht="13.25" customHeight="1">
      <c r="A12" s="433"/>
      <c r="B12" s="148" t="s">
        <v>1080</v>
      </c>
    </row>
    <row r="13" spans="1:2" ht="13.25" customHeight="1">
      <c r="A13" s="433"/>
      <c r="B13" s="148" t="s">
        <v>1081</v>
      </c>
    </row>
    <row r="14" spans="1:2" ht="6" customHeight="1">
      <c r="A14" s="436"/>
      <c r="B14" s="432"/>
    </row>
    <row r="15" spans="1:2" ht="49">
      <c r="A15" s="434">
        <v>5</v>
      </c>
      <c r="B15" s="435" t="s">
        <v>1082</v>
      </c>
    </row>
    <row r="16" spans="1:2" ht="6" customHeight="1">
      <c r="A16" s="136"/>
      <c r="B16" s="437"/>
    </row>
    <row r="17" spans="1:4" ht="33.75" customHeight="1">
      <c r="A17" s="434">
        <v>6</v>
      </c>
      <c r="B17" s="403" t="s">
        <v>1083</v>
      </c>
    </row>
    <row r="18" spans="1:4" ht="6" customHeight="1">
      <c r="A18" s="438"/>
      <c r="B18" s="432"/>
    </row>
    <row r="19" spans="1:4" ht="13.25" customHeight="1">
      <c r="A19" s="439">
        <v>7</v>
      </c>
      <c r="B19" s="432" t="s">
        <v>1084</v>
      </c>
      <c r="D19" s="440"/>
    </row>
    <row r="20" spans="1:4" ht="6" customHeight="1">
      <c r="A20" s="441"/>
      <c r="B20" s="432"/>
    </row>
    <row r="21" spans="1:4" ht="20.75" customHeight="1">
      <c r="A21" s="439">
        <v>8</v>
      </c>
      <c r="B21" s="442" t="s">
        <v>1085</v>
      </c>
    </row>
    <row r="22" spans="1:4" ht="6" customHeight="1">
      <c r="A22" s="439"/>
      <c r="B22" s="442"/>
    </row>
    <row r="23" spans="1:4" ht="16">
      <c r="A23" s="443">
        <v>9</v>
      </c>
      <c r="B23" s="442" t="s">
        <v>1086</v>
      </c>
    </row>
    <row r="24" spans="1:4" ht="6" customHeight="1">
      <c r="A24" s="438"/>
      <c r="B24" s="432"/>
    </row>
    <row r="25" spans="1:4" ht="13.25" customHeight="1">
      <c r="A25" s="444">
        <v>10</v>
      </c>
      <c r="B25" s="432" t="s">
        <v>1087</v>
      </c>
    </row>
    <row r="26" spans="1:4" ht="6" customHeight="1"/>
    <row r="27" spans="1:4" ht="13.25" customHeight="1">
      <c r="A27" s="445">
        <v>11</v>
      </c>
      <c r="B27" s="446" t="s">
        <v>1088</v>
      </c>
    </row>
    <row r="28" spans="1:4" ht="6" customHeight="1"/>
    <row r="29" spans="1:4" ht="16">
      <c r="A29" s="447" t="s">
        <v>1089</v>
      </c>
      <c r="B29" s="448" t="s">
        <v>1090</v>
      </c>
    </row>
    <row r="30" spans="1:4" ht="6" customHeight="1"/>
    <row r="31" spans="1:4" ht="24">
      <c r="A31" s="447" t="s">
        <v>1091</v>
      </c>
      <c r="B31" s="449" t="s">
        <v>1092</v>
      </c>
    </row>
    <row r="32" spans="1:4" ht="6" customHeight="1">
      <c r="A32" s="450"/>
      <c r="B32" s="451"/>
    </row>
    <row r="33" spans="1:2" ht="20.25" customHeight="1">
      <c r="A33" s="452">
        <v>14</v>
      </c>
      <c r="B33" s="453" t="s">
        <v>1093</v>
      </c>
    </row>
    <row r="34" spans="1:2" ht="6" customHeight="1"/>
    <row r="35" spans="1:2" ht="24">
      <c r="A35" s="454">
        <v>15</v>
      </c>
      <c r="B35" s="455" t="s">
        <v>1094</v>
      </c>
    </row>
    <row r="36" spans="1:2" ht="8.25" customHeight="1">
      <c r="A36" s="456"/>
      <c r="B36" s="457"/>
    </row>
    <row r="37" spans="1:2" ht="11.25" customHeight="1">
      <c r="A37" s="454">
        <v>16</v>
      </c>
      <c r="B37" s="458" t="s">
        <v>1095</v>
      </c>
    </row>
    <row r="38" spans="1:2">
      <c r="B38" s="435" t="s">
        <v>1096</v>
      </c>
    </row>
    <row r="39" spans="1:2">
      <c r="B39" s="148" t="s">
        <v>1097</v>
      </c>
    </row>
    <row r="40" spans="1:2">
      <c r="B40" s="148" t="s">
        <v>1098</v>
      </c>
    </row>
    <row r="51" spans="4:4">
      <c r="D51" s="437"/>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C20" sqref="C20"/>
    </sheetView>
  </sheetViews>
  <sheetFormatPr baseColWidth="10" defaultColWidth="9.1640625" defaultRowHeight="14"/>
  <cols>
    <col min="1" max="1" width="3" style="428" customWidth="1"/>
    <col min="2" max="2" width="86.33203125" style="394" customWidth="1"/>
    <col min="3" max="3" width="49.83203125" style="394" bestFit="1" customWidth="1"/>
    <col min="4" max="4" width="7.6640625" style="491" customWidth="1"/>
    <col min="5" max="5" width="2.83203125" style="394" customWidth="1"/>
    <col min="6" max="6" width="5.83203125" style="394" hidden="1" customWidth="1"/>
    <col min="7" max="7" width="2.83203125" style="394" customWidth="1"/>
    <col min="8" max="8" width="9.1640625" style="394" customWidth="1"/>
    <col min="9" max="9" width="13" style="394" customWidth="1"/>
    <col min="10" max="10" width="14.1640625" style="394" customWidth="1"/>
    <col min="11" max="16384" width="9.1640625" style="394"/>
  </cols>
  <sheetData>
    <row r="1" spans="1:11" ht="15">
      <c r="A1" s="1770"/>
      <c r="B1" s="1854" t="s">
        <v>1099</v>
      </c>
      <c r="C1" s="1855"/>
    </row>
    <row r="2" spans="1:11" ht="22.5" customHeight="1">
      <c r="A2" s="1771"/>
      <c r="B2" s="1772" t="s">
        <v>1100</v>
      </c>
      <c r="C2" s="1773" t="s">
        <v>1101</v>
      </c>
    </row>
    <row r="3" spans="1:11" ht="12" customHeight="1">
      <c r="A3" s="1774"/>
      <c r="B3" s="1775"/>
      <c r="C3" s="1776"/>
    </row>
    <row r="4" spans="1:11" s="459" customFormat="1" ht="30" customHeight="1">
      <c r="A4" s="1777"/>
      <c r="B4" s="1778" t="s">
        <v>1102</v>
      </c>
      <c r="C4" s="1779" t="s">
        <v>1103</v>
      </c>
      <c r="D4" s="492"/>
    </row>
    <row r="5" spans="1:11" s="459" customFormat="1">
      <c r="A5" s="418">
        <v>1</v>
      </c>
      <c r="B5" s="419" t="s">
        <v>1104</v>
      </c>
      <c r="C5" s="1492"/>
      <c r="D5" s="492"/>
    </row>
    <row r="6" spans="1:11" ht="23.5" customHeight="1">
      <c r="A6" s="416"/>
      <c r="B6" s="477" t="s">
        <v>1105</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17"/>
      <c r="B7" s="477" t="s">
        <v>6936</v>
      </c>
      <c r="C7" s="1690" t="str">
        <f>IF(AND(C6='DeficitBudgetSum Calc 21'!G23,'DefReductPlan 22-26'!Z22&gt;0),"Deficit Reduction Plan complete",IF(AND(C6='DeficitBudgetSum Calc 21'!G23,'DefReductPlan 22-26'!Z22=0),"ERROR - PLEASE COMPLETE Deficit Reduction Plan",""))</f>
        <v/>
      </c>
      <c r="F7" s="491"/>
      <c r="G7" s="491"/>
      <c r="I7" s="1766"/>
      <c r="J7" s="1762" t="s">
        <v>1106</v>
      </c>
      <c r="K7" s="1763"/>
    </row>
    <row r="8" spans="1:11">
      <c r="A8" s="418">
        <v>2</v>
      </c>
      <c r="B8" s="419" t="s">
        <v>1107</v>
      </c>
      <c r="C8" s="1492"/>
      <c r="F8" s="491"/>
      <c r="G8" s="491"/>
      <c r="I8" s="1236" t="s">
        <v>806</v>
      </c>
      <c r="J8" s="1850" t="str" cm="1">
        <f t="array" ref="J8">IF(ChosenDistrict="","",Cover!J14)</f>
        <v/>
      </c>
      <c r="K8" s="1238" t="s">
        <v>1108</v>
      </c>
    </row>
    <row r="9" spans="1:11" ht="14.25" customHeight="1">
      <c r="A9" s="420"/>
      <c r="B9" s="1168" t="s">
        <v>6933</v>
      </c>
      <c r="C9" s="1691" t="str">
        <f>IF(ChosenDistrict="","ERROR -Choose district from drop-down list.","OK")</f>
        <v>OK</v>
      </c>
      <c r="F9" s="491" t="str">
        <f>C9</f>
        <v>OK</v>
      </c>
      <c r="G9" s="491"/>
      <c r="I9" s="1236" t="s">
        <v>1109</v>
      </c>
      <c r="J9" s="1237">
        <f>IF('EBF Spending Plan 29-33'!G31="[Enter $]","",'EBF Spending Plan 29-33'!G31)</f>
        <v>71502.05</v>
      </c>
      <c r="K9" s="1238" t="str">
        <f>IF('EBF Spending Plan 29-33'!H31="[Enter $]","",'EBF Spending Plan 29-33'!H31)</f>
        <v>Actual</v>
      </c>
    </row>
    <row r="10" spans="1:11">
      <c r="A10" s="420"/>
      <c r="B10" s="1493" t="s">
        <v>1110</v>
      </c>
      <c r="C10" s="1691" t="str">
        <f>IF(AND(Cover!B6="",Cover!B7=""),"ERROR - Choose Accounting Basis.","OK")</f>
        <v>OK</v>
      </c>
      <c r="F10" s="491" t="str">
        <f t="shared" ref="F10:F12" si="0">C10</f>
        <v>OK</v>
      </c>
      <c r="G10" s="491"/>
      <c r="I10" s="1236" t="s">
        <v>1111</v>
      </c>
      <c r="J10" s="1237">
        <f>IF('EBF Spending Plan 29-33'!G100="[Enter $]","",'EBF Spending Plan 29-33'!G100)</f>
        <v>6942808</v>
      </c>
      <c r="K10" s="1238" t="str">
        <f>IF('EBF Spending Plan 29-33'!H100="[Enter $]","",'EBF Spending Plan 29-33'!H100)</f>
        <v>Actual</v>
      </c>
    </row>
    <row r="11" spans="1:11">
      <c r="A11" s="421"/>
      <c r="B11" s="1493" t="s">
        <v>1112</v>
      </c>
      <c r="C11" s="1691" t="str">
        <f>IF(OR(ISBLANK(Cover!M32),ISBLANK(Cover!Q32),ISBLANK(Cover!P44),ISBLANK(Cover!T44)),"ERROR - INPUT DATE(S)","OK")</f>
        <v>OK</v>
      </c>
      <c r="F11" s="491" t="str">
        <f t="shared" si="0"/>
        <v>OK</v>
      </c>
      <c r="G11" s="491"/>
      <c r="I11" s="1236" t="s">
        <v>1113</v>
      </c>
      <c r="J11" s="1237">
        <f>IF('EBF Spending Plan 29-33'!G101="[Enter $]","",'EBF Spending Plan 29-33'!G101)</f>
        <v>2103691</v>
      </c>
      <c r="K11" s="1238" t="str">
        <f>IF('EBF Spending Plan 29-33'!H101="[Enter $]","",'EBF Spending Plan 29-33'!H101)</f>
        <v>Actual</v>
      </c>
    </row>
    <row r="12" spans="1:11" ht="15" thickBot="1">
      <c r="A12" s="423"/>
      <c r="B12" s="1493" t="s">
        <v>1114</v>
      </c>
      <c r="C12" s="1691" t="str" cm="1">
        <f t="array" ref="C12">IF(AND(Cover!E50:J59="",Cover!K50:Q59=""),"ERROR - TYPE BOARD NAMES","OK")</f>
        <v>OK</v>
      </c>
      <c r="F12" s="491" t="str">
        <f t="shared" si="0"/>
        <v>OK</v>
      </c>
      <c r="G12" s="491"/>
      <c r="I12" s="1239" t="s">
        <v>1115</v>
      </c>
      <c r="J12" s="1240">
        <f>IF('EBF Spending Plan 29-33'!G102="[Enter $]","",'EBF Spending Plan 29-33'!G102)</f>
        <v>2071181</v>
      </c>
      <c r="K12" s="1241" t="str">
        <f>IF('EBF Spending Plan 29-33'!H102="[Enter $]","",'EBF Spending Plan 29-33'!H102)</f>
        <v>Actual</v>
      </c>
    </row>
    <row r="13" spans="1:11">
      <c r="A13" s="425">
        <v>3</v>
      </c>
      <c r="B13" s="419" t="s">
        <v>1116</v>
      </c>
      <c r="C13" s="1705"/>
      <c r="F13" s="491"/>
      <c r="G13" s="491"/>
    </row>
    <row r="14" spans="1:11" ht="22.5" customHeight="1">
      <c r="A14" s="421"/>
      <c r="B14" s="422" t="s">
        <v>1117</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1"/>
    </row>
    <row r="15" spans="1:11" ht="22.5" customHeight="1">
      <c r="A15" s="421"/>
      <c r="B15" s="422" t="s">
        <v>1118</v>
      </c>
      <c r="C15" s="1691" t="str">
        <f>IF(ISNUMBER('BudgetSum 2-4'!C83),"OK","ERROR - ENTER AMOUNT. IF ZERO, ENTER NUMBER 0")</f>
        <v>OK</v>
      </c>
      <c r="F15" s="491" t="str">
        <f t="shared" ref="F15:F33" si="1">C15</f>
        <v>OK</v>
      </c>
      <c r="G15" s="491"/>
    </row>
    <row r="16" spans="1:11" ht="26">
      <c r="A16" s="421"/>
      <c r="B16" s="422" t="s">
        <v>1119</v>
      </c>
      <c r="C16" s="1691" t="str">
        <f>IF(SUM('BudgetSum 2-4'!C29:D29,'BudgetSum 2-4'!F29)&lt;&gt;SUM('BudgetSum 2-4'!C52:D52,'BudgetSum 2-4'!F52),"ERROR - CHECK TRANSFER(S)","OK")</f>
        <v>OK</v>
      </c>
      <c r="F16" s="491" t="str">
        <f t="shared" si="1"/>
        <v>OK</v>
      </c>
      <c r="G16" s="491"/>
    </row>
    <row r="17" spans="1:6" ht="26">
      <c r="A17" s="421"/>
      <c r="B17" s="422" t="s">
        <v>1120</v>
      </c>
      <c r="C17" s="1691" t="str">
        <f>IF(SUM('BudgetSum 2-4'!C30:K30)&lt;&gt;SUM('BudgetSum 2-4'!C53:J53),"ERROR - CHECK TRANSFER(S)","OK")</f>
        <v>OK</v>
      </c>
      <c r="F17" s="491" t="str">
        <f t="shared" si="1"/>
        <v>OK</v>
      </c>
    </row>
    <row r="18" spans="1:6" ht="26">
      <c r="A18" s="423"/>
      <c r="B18" s="424" t="s">
        <v>1121</v>
      </c>
      <c r="C18" s="1691" t="str">
        <f>IF(('BudgetSum 2-4'!E39)&lt;&gt;SUM('BudgetSum 2-4'!C57:H60),"ERROR - CHECK TRANSFER(S)","OK")</f>
        <v>OK</v>
      </c>
      <c r="F18" s="491" t="str">
        <f t="shared" si="1"/>
        <v>OK</v>
      </c>
    </row>
    <row r="19" spans="1:6" ht="26">
      <c r="A19" s="423"/>
      <c r="B19" s="424" t="s">
        <v>1122</v>
      </c>
      <c r="C19" s="1691" t="str">
        <f>IF(('BudgetSum 2-4'!E40)&lt;&gt;SUM('BudgetSum 2-4'!C61:H64),"ERROR - CHECK TRANSFER(S)","OK")</f>
        <v>OK</v>
      </c>
      <c r="F19" s="491" t="str">
        <f t="shared" si="1"/>
        <v>OK</v>
      </c>
    </row>
    <row r="20" spans="1:6" ht="26">
      <c r="A20" s="423"/>
      <c r="B20" s="424" t="s">
        <v>1123</v>
      </c>
      <c r="C20" s="1691" t="str">
        <f>IF(('BudgetSum 2-4'!E41)&lt;&gt;SUM('BudgetSum 2-4'!C65:D68),"ERROR - CHECK TRANSFER(S)","OK")</f>
        <v>OK</v>
      </c>
      <c r="F20" s="491" t="str">
        <f t="shared" si="1"/>
        <v>OK</v>
      </c>
    </row>
    <row r="21" spans="1:6" ht="26">
      <c r="A21" s="423"/>
      <c r="B21" s="424" t="s">
        <v>1124</v>
      </c>
      <c r="C21" s="1691" t="str">
        <f>IF(('BudgetSum 2-4'!E42)&lt;&gt;SUM('BudgetSum 2-4'!C69:D72),"ERROR - CHECK TRANSFER(S)","OK")</f>
        <v>OK</v>
      </c>
      <c r="F21" s="491" t="str">
        <f t="shared" si="1"/>
        <v>OK</v>
      </c>
    </row>
    <row r="22" spans="1:6">
      <c r="A22" s="423"/>
      <c r="B22" s="424" t="s">
        <v>1125</v>
      </c>
      <c r="C22" s="1691" t="str">
        <f>IF(('BudgetSum 2-4'!H43)&lt;&gt;SUM('BudgetSum 2-4'!C73:D76),"ERROR - CHECK TRANSFER(S)","OK")</f>
        <v>OK</v>
      </c>
      <c r="F22" s="491" t="str">
        <f t="shared" si="1"/>
        <v>OK</v>
      </c>
    </row>
    <row r="23" spans="1:6">
      <c r="A23" s="425">
        <v>4</v>
      </c>
      <c r="B23" s="1706" t="s">
        <v>1126</v>
      </c>
      <c r="C23" s="1708"/>
      <c r="F23" s="491">
        <f t="shared" si="1"/>
        <v>0</v>
      </c>
    </row>
    <row r="24" spans="1:6">
      <c r="A24" s="426"/>
      <c r="B24" s="422" t="s">
        <v>1127</v>
      </c>
      <c r="C24" s="1691" t="str">
        <f>IF(OR('CashSum 5'!$C$3&lt;0,'CashSum 5'!$C$3=""),"CHECK ERROR - NEGATIVE BEGINNING BALANCE OR BLANK","OK")</f>
        <v>OK</v>
      </c>
      <c r="F24" s="491" t="str">
        <f t="shared" si="1"/>
        <v>OK</v>
      </c>
    </row>
    <row r="25" spans="1:6">
      <c r="A25" s="421"/>
      <c r="B25" s="422" t="s">
        <v>1128</v>
      </c>
      <c r="C25" s="1691" t="str">
        <f>IF(OR('CashSum 5'!$D$3&lt;0,'CashSum 5'!$D$3=""),"CHECK ERROR - NEGATIVE BEGINNING BALANCE OR BLANK","OK")</f>
        <v>OK</v>
      </c>
      <c r="F25" s="491" t="str">
        <f t="shared" si="1"/>
        <v>OK</v>
      </c>
    </row>
    <row r="26" spans="1:6">
      <c r="A26" s="421"/>
      <c r="B26" s="422" t="s">
        <v>1129</v>
      </c>
      <c r="C26" s="1691" t="str">
        <f>IF(OR('CashSum 5'!$E$3&lt;0,'CashSum 5'!$E$3=""),"CHECK ERROR - NEGATIVE BEGINNING BALANCE OR BLANK","OK")</f>
        <v>OK</v>
      </c>
      <c r="F26" s="491" t="str">
        <f t="shared" si="1"/>
        <v>OK</v>
      </c>
    </row>
    <row r="27" spans="1:6">
      <c r="A27" s="421"/>
      <c r="B27" s="422" t="s">
        <v>1130</v>
      </c>
      <c r="C27" s="1691" t="str">
        <f>IF(OR('CashSum 5'!$F$3&lt;0,'CashSum 5'!$F$3=""),"CHECK ERROR - NEGATIVE BEGINNING BALANCE OR BLANK","OK")</f>
        <v>OK</v>
      </c>
      <c r="F27" s="491" t="str">
        <f t="shared" si="1"/>
        <v>OK</v>
      </c>
    </row>
    <row r="28" spans="1:6">
      <c r="A28" s="421"/>
      <c r="B28" s="422" t="s">
        <v>1131</v>
      </c>
      <c r="C28" s="1691" t="str">
        <f>IF(OR('CashSum 5'!$G$3&lt;0,'CashSum 5'!$G$3=""),"CHECK ERROR - NEGATIVE BEGINNING BALANCE OR BLANK","OK")</f>
        <v>OK</v>
      </c>
      <c r="F28" s="491" t="str">
        <f t="shared" si="1"/>
        <v>OK</v>
      </c>
    </row>
    <row r="29" spans="1:6">
      <c r="A29" s="421"/>
      <c r="B29" s="422" t="s">
        <v>1132</v>
      </c>
      <c r="C29" s="1691" t="str">
        <f>IF(OR('CashSum 5'!$H$3&lt;0,'CashSum 5'!$H$3=""),"CHECK ERROR - NEGATIVE BEGINNING BALANCE OR BLANK","OK")</f>
        <v>OK</v>
      </c>
      <c r="F29" s="491" t="str">
        <f t="shared" si="1"/>
        <v>OK</v>
      </c>
    </row>
    <row r="30" spans="1:6">
      <c r="A30" s="421"/>
      <c r="B30" s="422" t="s">
        <v>1133</v>
      </c>
      <c r="C30" s="1691" t="str">
        <f>IF(OR('CashSum 5'!$I$3&lt;0,'CashSum 5'!$I$3=""),"CHECK ERROR - NEGATIVE BEGINNING BALANCE OR BLANK","OK")</f>
        <v>OK</v>
      </c>
      <c r="F30" s="491" t="str">
        <f t="shared" si="1"/>
        <v>OK</v>
      </c>
    </row>
    <row r="31" spans="1:6">
      <c r="A31" s="421"/>
      <c r="B31" s="422" t="s">
        <v>1134</v>
      </c>
      <c r="C31" s="1691" t="str">
        <f>IF(OR('CashSum 5'!$J$3&lt;0,'CashSum 5'!$J$3=""),"CHECK ERROR - NEGATIVE BEGINNING BALANCE OR BLANK","OK")</f>
        <v>OK</v>
      </c>
      <c r="F31" s="491" t="str">
        <f t="shared" si="1"/>
        <v>OK</v>
      </c>
    </row>
    <row r="32" spans="1:6">
      <c r="A32" s="421"/>
      <c r="B32" s="422" t="s">
        <v>1135</v>
      </c>
      <c r="C32" s="1691" t="str">
        <f>IF(OR('CashSum 5'!$K$3&lt;0,'CashSum 5'!$K$3=""),"CHECK ERROR - NEGATIVE BEGINNING BALANCE OR BLANK","OK")</f>
        <v>OK</v>
      </c>
      <c r="F32" s="491" t="str">
        <f t="shared" si="1"/>
        <v>OK</v>
      </c>
    </row>
    <row r="33" spans="1:6">
      <c r="A33" s="423"/>
      <c r="B33" s="422" t="s">
        <v>1136</v>
      </c>
      <c r="C33" s="1691" t="str">
        <f>IF(ISNUMBER('CashSum 5'!C23),"OK","ERROR - ENTER AMOUNTS. IF ZERO, ENTER NUMBER 0")</f>
        <v>OK</v>
      </c>
      <c r="F33" s="491" t="str">
        <f t="shared" si="1"/>
        <v>OK</v>
      </c>
    </row>
    <row r="34" spans="1:6">
      <c r="A34" s="489">
        <v>5</v>
      </c>
      <c r="B34" s="1706" t="s">
        <v>1137</v>
      </c>
      <c r="C34" s="1707"/>
      <c r="F34" s="491">
        <f t="shared" ref="F34:F52" si="2">C34</f>
        <v>0</v>
      </c>
    </row>
    <row r="35" spans="1:6">
      <c r="A35" s="421"/>
      <c r="B35" s="427" t="s">
        <v>1138</v>
      </c>
      <c r="C35" s="1691" t="str">
        <f>IF('CashSum 5'!$C$21&lt;0,"CHECK ERROR - NEGATIVE END BALANCE","OK")</f>
        <v>OK</v>
      </c>
      <c r="F35" s="491" t="str">
        <f t="shared" si="2"/>
        <v>OK</v>
      </c>
    </row>
    <row r="36" spans="1:6">
      <c r="A36" s="421"/>
      <c r="B36" s="427" t="s">
        <v>1139</v>
      </c>
      <c r="C36" s="1691" t="str">
        <f>IF('CashSum 5'!$D$21&lt;0,"CHECK ERROR - NEGATIVE END BALANCE","OK")</f>
        <v>OK</v>
      </c>
      <c r="F36" s="491" t="str">
        <f t="shared" si="2"/>
        <v>OK</v>
      </c>
    </row>
    <row r="37" spans="1:6">
      <c r="A37" s="421"/>
      <c r="B37" s="422" t="s">
        <v>1140</v>
      </c>
      <c r="C37" s="1691" t="str">
        <f>IF('CashSum 5'!$E$21&lt;0,"CHECK ERROR - NEGATIVE END BALANCE","OK")</f>
        <v>OK</v>
      </c>
      <c r="F37" s="491" t="str">
        <f t="shared" si="2"/>
        <v>OK</v>
      </c>
    </row>
    <row r="38" spans="1:6">
      <c r="A38" s="421"/>
      <c r="B38" s="427" t="s">
        <v>1141</v>
      </c>
      <c r="C38" s="1691" t="str">
        <f>IF('CashSum 5'!$F$21&lt;0,"CHECK ERROR - NEGATIVE END BALANCE","OK")</f>
        <v>OK</v>
      </c>
      <c r="F38" s="491" t="str">
        <f t="shared" si="2"/>
        <v>OK</v>
      </c>
    </row>
    <row r="39" spans="1:6">
      <c r="A39" s="421"/>
      <c r="B39" s="427" t="s">
        <v>1142</v>
      </c>
      <c r="C39" s="1691" t="str">
        <f>IF('CashSum 5'!$G$21&lt;0,"CHECK ERROR - NEGATIVE END BALANCE","OK")</f>
        <v>OK</v>
      </c>
      <c r="F39" s="491" t="str">
        <f t="shared" si="2"/>
        <v>OK</v>
      </c>
    </row>
    <row r="40" spans="1:6">
      <c r="A40" s="421"/>
      <c r="B40" s="422" t="s">
        <v>1143</v>
      </c>
      <c r="C40" s="1691" t="str">
        <f>IF('CashSum 5'!$H$21&lt;0,"CHECK ERROR - NEGATIVE END BALANCE","OK")</f>
        <v>OK</v>
      </c>
      <c r="F40" s="491" t="str">
        <f t="shared" si="2"/>
        <v>OK</v>
      </c>
    </row>
    <row r="41" spans="1:6">
      <c r="A41" s="421"/>
      <c r="B41" s="427" t="s">
        <v>1144</v>
      </c>
      <c r="C41" s="1691" t="str">
        <f>IF('CashSum 5'!$I$21&lt;0,"CHECK ERROR - NEGATIVE END BALANCE","OK")</f>
        <v>OK</v>
      </c>
      <c r="F41" s="491" t="str">
        <f t="shared" si="2"/>
        <v>OK</v>
      </c>
    </row>
    <row r="42" spans="1:6">
      <c r="A42" s="421"/>
      <c r="B42" s="422" t="s">
        <v>1145</v>
      </c>
      <c r="C42" s="1691" t="str">
        <f>IF('CashSum 5'!$J$21&lt;0,"CHECK ERROR - NEGATIVE END BALANCE","OK")</f>
        <v>OK</v>
      </c>
      <c r="F42" s="491" t="str">
        <f t="shared" si="2"/>
        <v>OK</v>
      </c>
    </row>
    <row r="43" spans="1:6">
      <c r="A43" s="421"/>
      <c r="B43" s="427" t="s">
        <v>1146</v>
      </c>
      <c r="C43" s="1691" t="str">
        <f>IF('CashSum 5'!$K$21&lt;0,"ERROR - NEGATIVE END BALANCE. PLEASE CORRECT.","OK")</f>
        <v>OK</v>
      </c>
      <c r="F43" s="491" t="str">
        <f t="shared" si="2"/>
        <v>OK</v>
      </c>
    </row>
    <row r="44" spans="1:6">
      <c r="A44" s="489">
        <v>6</v>
      </c>
      <c r="B44" s="419" t="s">
        <v>1147</v>
      </c>
      <c r="C44" s="1705"/>
      <c r="F44" s="491">
        <f t="shared" si="2"/>
        <v>0</v>
      </c>
    </row>
    <row r="45" spans="1:6" ht="26">
      <c r="A45" s="421"/>
      <c r="B45" s="422" t="s">
        <v>1148</v>
      </c>
      <c r="C45" s="1691" t="str">
        <f>IF(SUM('CashSum 5'!C6:K6)&lt;&gt;SUM('CashSum 5'!C15:K15),"ERROR - CHECK INTERFUND LOANS","OK")</f>
        <v>OK</v>
      </c>
      <c r="F45" s="491" t="str">
        <f t="shared" si="2"/>
        <v>OK</v>
      </c>
    </row>
    <row r="46" spans="1:6" ht="26">
      <c r="A46" s="421"/>
      <c r="B46" s="422" t="s">
        <v>1149</v>
      </c>
      <c r="C46" s="1691" t="str">
        <f>IF(SUM('CashSum 5'!C7:K7)&lt;&gt;SUM('CashSum 5'!C16:K16),"ERROR - CHECK INTERFUND LOANS","OK")</f>
        <v>OK</v>
      </c>
      <c r="F46" s="491" t="str">
        <f t="shared" si="2"/>
        <v>OK</v>
      </c>
    </row>
    <row r="47" spans="1:6">
      <c r="A47" s="489">
        <v>7</v>
      </c>
      <c r="B47" s="419" t="s">
        <v>6937</v>
      </c>
      <c r="C47" s="1705"/>
      <c r="F47" s="491">
        <f t="shared" si="2"/>
        <v>0</v>
      </c>
    </row>
    <row r="48" spans="1:6">
      <c r="A48" s="421"/>
      <c r="B48" s="422" t="s">
        <v>1150</v>
      </c>
      <c r="C48" s="1691" t="str">
        <f>IF(OR('BudgetSum 2-4'!C9&gt;0,'BudgetSum 2-4'!D9&gt;0,'BudgetSum 2-4'!E9&gt;0,'BudgetSum 2-4'!F9&gt;0,'BudgetSum 2-4'!G9&gt;0,'BudgetSum 2-4'!H9&gt;0,'BudgetSum 2-4'!I9&gt;0,'BudgetSum 2-4'!J9&gt;0,'BudgetSum 2-4'!K9&gt;0),"OK","ERROR - ESTREV TAB IS BLANK. PLEASE INPUT AMOUNTS.")</f>
        <v>OK</v>
      </c>
      <c r="F48" s="491" t="str">
        <f t="shared" si="2"/>
        <v>OK</v>
      </c>
    </row>
    <row r="49" spans="1:6" ht="12.75" customHeight="1">
      <c r="A49" s="489">
        <v>8</v>
      </c>
      <c r="B49" s="419" t="s">
        <v>6938</v>
      </c>
      <c r="C49" s="1705"/>
      <c r="F49" s="491">
        <f t="shared" si="2"/>
        <v>0</v>
      </c>
    </row>
    <row r="50" spans="1:6">
      <c r="A50" s="421"/>
      <c r="B50" s="422" t="s">
        <v>1151</v>
      </c>
      <c r="C50" s="1691" t="str">
        <f>IF(OR('BudgetSum 2-4'!C19&gt;0,'BudgetSum 2-4'!D19&gt;0,'BudgetSum 2-4'!E19&gt;0,'BudgetSum 2-4'!F19&gt;0,'BudgetSum 2-4'!G19&gt;0,'BudgetSum 2-4'!H19&gt;0,'BudgetSum 2-4'!I19&gt;0,'BudgetSum 2-4'!J19&gt;0,'BudgetSum 2-4'!K19&gt;0),"OK","ERROR - ESTEXP TAB IS BLANK. PLEASE INPUT AMOUNTS.")</f>
        <v>OK</v>
      </c>
      <c r="F50" s="491" t="str">
        <f t="shared" si="2"/>
        <v>OK</v>
      </c>
    </row>
    <row r="51" spans="1:6">
      <c r="A51" s="489">
        <v>9</v>
      </c>
      <c r="B51" s="419" t="s">
        <v>1152</v>
      </c>
      <c r="C51" s="1705"/>
      <c r="F51" s="491">
        <f t="shared" si="2"/>
        <v>0</v>
      </c>
    </row>
    <row r="52" spans="1:6" ht="12.75" customHeight="1">
      <c r="A52" s="421"/>
      <c r="B52" s="422" t="s">
        <v>1153</v>
      </c>
      <c r="C52" s="1691" t="str">
        <f>IF('Itemize 20'!C2="OK","OK","ERROR -Please describe revenue.")</f>
        <v>OK</v>
      </c>
      <c r="F52" s="491" t="str">
        <f t="shared" si="2"/>
        <v>OK</v>
      </c>
    </row>
    <row r="53" spans="1:6">
      <c r="A53" s="421"/>
      <c r="B53" s="422" t="s">
        <v>1154</v>
      </c>
      <c r="C53" s="1691" t="str">
        <f>IF('Itemize 20'!C3="OK","OK","ERROR -Please describe expenditures.")</f>
        <v>OK</v>
      </c>
      <c r="F53" s="491">
        <f>COUNTIFS(F8:F52,"OK")</f>
        <v>37</v>
      </c>
    </row>
    <row r="54" spans="1:6">
      <c r="A54" s="1187">
        <v>10</v>
      </c>
      <c r="B54" s="1709" t="s">
        <v>1155</v>
      </c>
      <c r="C54" s="1710"/>
      <c r="F54" s="491"/>
    </row>
    <row r="55" spans="1:6">
      <c r="A55" s="1188"/>
      <c r="B55" s="1189" t="s">
        <v>1156</v>
      </c>
      <c r="C55" s="1692" t="str">
        <f>IF(Cover!B3="x","OK",IF(Cover!H8="Yes","OK",IF('EBF Spending Plan 29-33'!N140=24,"OK","INCOMPLETE")))</f>
        <v>OK</v>
      </c>
      <c r="F55" s="491"/>
    </row>
    <row r="56" spans="1:6" ht="16">
      <c r="B56" s="429"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cellIs" dxfId="17" priority="25" operator="equal">
      <formula>"Deficit Reduction Plan is not required"</formula>
    </cfRule>
    <cfRule type="expression" dxfId="16" priority="16">
      <formula>C7="Deficit Reduction Plan complete"</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68"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baseColWidth="10" defaultColWidth="9.1640625" defaultRowHeight="15"/>
  <cols>
    <col min="1" max="1" width="46.33203125" style="1169" customWidth="1"/>
    <col min="2" max="2" width="73.33203125" style="1169" customWidth="1"/>
    <col min="3" max="3" width="16.6640625" style="1169" customWidth="1"/>
    <col min="4" max="16384" width="9.1640625" style="1169"/>
  </cols>
  <sheetData>
    <row r="1" spans="1:3" ht="21">
      <c r="A1" s="2184" t="s">
        <v>1158</v>
      </c>
      <c r="B1" s="2184"/>
    </row>
    <row r="3" spans="1:3">
      <c r="A3" s="1172" t="s">
        <v>1159</v>
      </c>
      <c r="B3" s="1172" t="s">
        <v>1160</v>
      </c>
      <c r="C3" s="1172" t="s">
        <v>1161</v>
      </c>
    </row>
    <row r="4" spans="1:3">
      <c r="A4" s="1623" t="s">
        <v>1162</v>
      </c>
      <c r="B4" s="1169" t="str">
        <f>'EBF Spending Plan 29-33'!A2</f>
        <v>WEST CHICAGO SCHOOL DIST 33</v>
      </c>
      <c r="C4" s="1623" t="s">
        <v>1163</v>
      </c>
    </row>
    <row r="5" spans="1:3">
      <c r="A5" s="1623" t="s">
        <v>1164</v>
      </c>
      <c r="B5" s="1169" t="str">
        <f>IF('EBF Spending Plan 29-33'!O1="","",'EBF Spending Plan 29-33'!O1&amp;"00")</f>
        <v>1902203300200</v>
      </c>
      <c r="C5" s="1623" t="s">
        <v>1163</v>
      </c>
    </row>
    <row r="6" spans="1:3">
      <c r="A6" s="1624" t="s">
        <v>1165</v>
      </c>
      <c r="B6" s="1169" t="str">
        <f>'EBF Spending Plan 29-33'!B7</f>
        <v>By Spring 2027, 39% of students will be at or above the 65% ile on the Reading NWEA MAP assessment, up from a Spring 2026 baseline of 32%.  By Spring 2027, 45% of students will be at or above the 65%ile on the Math NWEA MAP assessment, up from at Spring 2026 baseline of 40%. By Spring 2027, 60% of students taking the ACCESS will meet their Progress to Proficiency (PtP).  By Spring 2027, 44% of students will be proficient/above proficienct on the English Language Arts IAR, up from a Spring 2026 baseline of 39%.  By Spring 2027, 31% of students will be proficient/above proficient on the Math IAR, from a Spring 2026 baseline of 26%.</v>
      </c>
      <c r="C6" s="1623" t="s">
        <v>1163</v>
      </c>
    </row>
    <row r="7" spans="1:3">
      <c r="A7" s="1169" t="s">
        <v>1166</v>
      </c>
      <c r="B7" s="1169" t="str">
        <f>'EBF Spending Plan 29-33'!G11</f>
        <v>Improve programs, curriculum, and/or learning tools</v>
      </c>
      <c r="C7" s="1623" t="s">
        <v>1163</v>
      </c>
    </row>
    <row r="8" spans="1:3">
      <c r="A8" s="1169" t="s">
        <v>1167</v>
      </c>
      <c r="B8" s="1169" t="str">
        <f>'EBF Spending Plan 29-33'!I11</f>
        <v>Increase number and/or quality of professional development opportunities</v>
      </c>
      <c r="C8" s="1623" t="s">
        <v>1163</v>
      </c>
    </row>
    <row r="9" spans="1:3">
      <c r="A9" s="1169" t="s">
        <v>1168</v>
      </c>
      <c r="B9" s="1169" t="str">
        <f>'EBF Spending Plan 29-33'!L11</f>
        <v>Increase number and/or quality of community, parent, and family engagement opportunities</v>
      </c>
      <c r="C9" s="1623" t="s">
        <v>1163</v>
      </c>
    </row>
    <row r="10" spans="1:3">
      <c r="A10" s="1169" t="s">
        <v>1169</v>
      </c>
      <c r="B10" s="1169" t="str">
        <f>IF('EBF Spending Plan 29-33'!G12="","",'EBF Spending Plan 29-33'!G12)</f>
        <v/>
      </c>
      <c r="C10" s="1623" t="s">
        <v>1163</v>
      </c>
    </row>
    <row r="11" spans="1:3">
      <c r="A11" s="1623" t="s">
        <v>1170</v>
      </c>
      <c r="B11" s="1257">
        <f>'EBF Spending Plan 29-33'!G18</f>
        <v>3060.37</v>
      </c>
      <c r="C11" s="1623" t="s">
        <v>1171</v>
      </c>
    </row>
    <row r="12" spans="1:3">
      <c r="A12" s="1623" t="s">
        <v>1172</v>
      </c>
      <c r="B12" s="1169">
        <f>'EBF Spending Plan 29-33'!J18</f>
        <v>58805015.670000002</v>
      </c>
      <c r="C12" s="1623" t="s">
        <v>1171</v>
      </c>
    </row>
    <row r="13" spans="1:3">
      <c r="A13" s="1623" t="s">
        <v>1173</v>
      </c>
      <c r="B13" s="1169">
        <f>'EBF Spending Plan 29-33'!G20</f>
        <v>53873878.789999999</v>
      </c>
      <c r="C13" s="1623" t="s">
        <v>1171</v>
      </c>
    </row>
    <row r="14" spans="1:3">
      <c r="A14" s="1623" t="s">
        <v>1174</v>
      </c>
      <c r="B14" s="1171">
        <f>'EBF Spending Plan 29-33'!J20</f>
        <v>0.91614428082678545</v>
      </c>
      <c r="C14" s="1623" t="s">
        <v>1171</v>
      </c>
    </row>
    <row r="15" spans="1:3">
      <c r="A15" s="1623" t="s">
        <v>1175</v>
      </c>
      <c r="B15" s="1169">
        <f>'EBF Spending Plan 29-33'!G22</f>
        <v>3</v>
      </c>
      <c r="C15" s="1623" t="s">
        <v>1171</v>
      </c>
    </row>
    <row r="16" spans="1:3">
      <c r="A16" s="1623" t="s">
        <v>1176</v>
      </c>
      <c r="B16" s="1169">
        <f>'EBF Spending Plan 29-33'!G24</f>
        <v>26524815.539999999</v>
      </c>
      <c r="C16" s="1623" t="s">
        <v>1171</v>
      </c>
    </row>
    <row r="17" spans="1:3">
      <c r="A17" s="1623" t="s">
        <v>1177</v>
      </c>
      <c r="B17" s="1169">
        <f>'EBF Spending Plan 29-33'!J22</f>
        <v>26601804.41</v>
      </c>
      <c r="C17" s="1623" t="s">
        <v>1171</v>
      </c>
    </row>
    <row r="18" spans="1:3">
      <c r="A18" s="1623" t="s">
        <v>1178</v>
      </c>
      <c r="B18" s="1169">
        <f>'EBF Spending Plan 29-33'!J24</f>
        <v>76988.87</v>
      </c>
      <c r="C18" s="1623" t="s">
        <v>1171</v>
      </c>
    </row>
    <row r="19" spans="1:3">
      <c r="A19" s="1623" t="s">
        <v>1179</v>
      </c>
      <c r="B19" s="1169">
        <f>'EBF Spending Plan 29-33'!G26</f>
        <v>6929051.4100000001</v>
      </c>
      <c r="C19" s="1623" t="s">
        <v>1171</v>
      </c>
    </row>
    <row r="20" spans="1:3">
      <c r="A20" s="1623" t="s">
        <v>1180</v>
      </c>
      <c r="B20" s="1169">
        <f>'EBF Spending Plan 29-33'!G27</f>
        <v>2093680.63</v>
      </c>
      <c r="C20" s="1623" t="s">
        <v>1171</v>
      </c>
    </row>
    <row r="21" spans="1:3">
      <c r="A21" s="1623" t="s">
        <v>1181</v>
      </c>
      <c r="B21" s="1169">
        <f>'EBF Spending Plan 29-33'!G28</f>
        <v>2066941.3599999996</v>
      </c>
      <c r="C21" s="1623" t="s">
        <v>1171</v>
      </c>
    </row>
    <row r="22" spans="1:3">
      <c r="A22" s="1624" t="s">
        <v>1182</v>
      </c>
      <c r="B22" s="1169">
        <f>'EBF Spending Plan 29-33'!G31</f>
        <v>71502.05</v>
      </c>
      <c r="C22" s="1624" t="s">
        <v>1183</v>
      </c>
    </row>
    <row r="23" spans="1:3">
      <c r="A23" s="1624" t="s">
        <v>1184</v>
      </c>
      <c r="B23" s="1169" t="str">
        <f>'EBF Spending Plan 29-33'!H31</f>
        <v>Actual</v>
      </c>
      <c r="C23" s="1624" t="s">
        <v>1183</v>
      </c>
    </row>
    <row r="24" spans="1:3">
      <c r="A24" s="1169" t="s">
        <v>1185</v>
      </c>
      <c r="B24" s="1169" t="str">
        <f>'EBF Spending Plan 29-33'!G35</f>
        <v>Student growth and achievement data, disaggregated by student groups</v>
      </c>
      <c r="C24" s="1624" t="s">
        <v>1183</v>
      </c>
    </row>
    <row r="25" spans="1:3">
      <c r="A25" s="1169" t="s">
        <v>1186</v>
      </c>
      <c r="B25" s="1169" t="str">
        <f>'EBF Spending Plan 29-33'!I35</f>
        <v>Student grades or other local academic performance data</v>
      </c>
      <c r="C25" s="1624" t="s">
        <v>1183</v>
      </c>
    </row>
    <row r="26" spans="1:3">
      <c r="A26" s="1169" t="s">
        <v>1187</v>
      </c>
      <c r="B26" s="1169" t="str">
        <f>'EBF Spending Plan 29-33'!L35</f>
        <v>Family and community engagement data</v>
      </c>
      <c r="C26" s="1624" t="s">
        <v>1183</v>
      </c>
    </row>
    <row r="27" spans="1:3">
      <c r="A27" s="1169" t="s">
        <v>1188</v>
      </c>
      <c r="B27" s="1169" t="str">
        <f>IF('EBF Spending Plan 29-33'!H37="","",'EBF Spending Plan 29-33'!H37)</f>
        <v>Yes</v>
      </c>
      <c r="C27" s="1624" t="s">
        <v>1183</v>
      </c>
    </row>
    <row r="28" spans="1:3">
      <c r="A28" s="1169" t="s">
        <v>1189</v>
      </c>
      <c r="B28" s="1169" t="str">
        <f>IF('EBF Spending Plan 29-33'!H38="","",'EBF Spending Plan 29-33'!H38)</f>
        <v>Yes</v>
      </c>
      <c r="C28" s="1624" t="s">
        <v>1183</v>
      </c>
    </row>
    <row r="29" spans="1:3">
      <c r="A29" s="1169" t="s">
        <v>1190</v>
      </c>
      <c r="B29" s="1169" t="str">
        <f>IF('EBF Spending Plan 29-33'!H39="","",'EBF Spending Plan 29-33'!H39)</f>
        <v/>
      </c>
      <c r="C29" s="1624" t="s">
        <v>1183</v>
      </c>
    </row>
    <row r="30" spans="1:3">
      <c r="A30" s="1169" t="s">
        <v>1191</v>
      </c>
      <c r="B30" s="1169" t="str">
        <f>IF('EBF Spending Plan 29-33'!H40="","",'EBF Spending Plan 29-33'!H40)</f>
        <v/>
      </c>
      <c r="C30" s="1624" t="s">
        <v>1183</v>
      </c>
    </row>
    <row r="31" spans="1:3">
      <c r="A31" s="1169" t="s">
        <v>1192</v>
      </c>
      <c r="B31" s="1169" t="str">
        <f>IF('EBF Spending Plan 29-33'!K37="","",'EBF Spending Plan 29-33'!K37)</f>
        <v>Yes</v>
      </c>
      <c r="C31" s="1624" t="s">
        <v>1183</v>
      </c>
    </row>
    <row r="32" spans="1:3">
      <c r="A32" s="1169" t="s">
        <v>1193</v>
      </c>
      <c r="B32" s="1169" t="str">
        <f>IF('EBF Spending Plan 29-33'!K38="","",'EBF Spending Plan 29-33'!K38)</f>
        <v>Yes</v>
      </c>
      <c r="C32" s="1624" t="s">
        <v>1183</v>
      </c>
    </row>
    <row r="33" spans="1:3">
      <c r="A33" s="1169" t="s">
        <v>1194</v>
      </c>
      <c r="B33" s="1169" t="str">
        <f>IF('EBF Spending Plan 29-33'!K39="","",'EBF Spending Plan 29-33'!K39)</f>
        <v/>
      </c>
      <c r="C33" s="1624" t="s">
        <v>1183</v>
      </c>
    </row>
    <row r="34" spans="1:3">
      <c r="A34" s="1169" t="s">
        <v>1195</v>
      </c>
      <c r="B34" s="1169" t="str">
        <f>IF('EBF Spending Plan 29-33'!K40="","",'EBF Spending Plan 29-33'!K40)</f>
        <v/>
      </c>
      <c r="C34" s="1624" t="s">
        <v>1183</v>
      </c>
    </row>
    <row r="35" spans="1:3">
      <c r="A35" s="1169" t="s">
        <v>1196</v>
      </c>
      <c r="B35" s="1169" t="str">
        <f>IF('EBF Spending Plan 29-33'!M37="","",'EBF Spending Plan 29-33'!M37)</f>
        <v>Yes</v>
      </c>
      <c r="C35" s="1624" t="s">
        <v>1183</v>
      </c>
    </row>
    <row r="36" spans="1:3">
      <c r="A36" s="1169" t="s">
        <v>1197</v>
      </c>
      <c r="B36" s="1169" t="str">
        <f>IF('EBF Spending Plan 29-33'!M38="","",'EBF Spending Plan 29-33'!M38)</f>
        <v>Yes</v>
      </c>
      <c r="C36" s="1624" t="s">
        <v>1183</v>
      </c>
    </row>
    <row r="37" spans="1:3">
      <c r="A37" s="1169" t="s">
        <v>1198</v>
      </c>
      <c r="B37" s="1169" t="str">
        <f>IF('EBF Spending Plan 29-33'!M39="","",'EBF Spending Plan 29-33'!M39)</f>
        <v/>
      </c>
      <c r="C37" s="1624" t="s">
        <v>1183</v>
      </c>
    </row>
    <row r="38" spans="1:3">
      <c r="A38" s="1169" t="s">
        <v>1199</v>
      </c>
      <c r="B38" s="1169" t="str">
        <f>IF('EBF Spending Plan 29-33'!M40="","",'EBF Spending Plan 29-33'!M40)</f>
        <v/>
      </c>
      <c r="C38" s="1624" t="s">
        <v>1183</v>
      </c>
    </row>
    <row r="39" spans="1:3">
      <c r="A39" s="1169" t="s">
        <v>1200</v>
      </c>
      <c r="B39" s="1169" t="str">
        <f>IF('EBF Spending Plan 29-33'!G41="","",'EBF Spending Plan 29-33'!G41)</f>
        <v/>
      </c>
      <c r="C39" s="1624" t="s">
        <v>1183</v>
      </c>
    </row>
    <row r="40" spans="1:3">
      <c r="A40" s="1169" t="s">
        <v>1201</v>
      </c>
      <c r="B40" s="1169" t="str">
        <f>'EBF Spending Plan 29-33'!G43</f>
        <v>Core Teachers</v>
      </c>
      <c r="C40" s="1624" t="s">
        <v>1183</v>
      </c>
    </row>
    <row r="41" spans="1:3">
      <c r="A41" s="1169" t="s">
        <v>1202</v>
      </c>
      <c r="B41" s="1169" t="str">
        <f>'EBF Spending Plan 29-33'!I43</f>
        <v>Core Intervention Teacher</v>
      </c>
      <c r="C41" s="1624" t="s">
        <v>1183</v>
      </c>
    </row>
    <row r="42" spans="1:3">
      <c r="A42" s="1169" t="s">
        <v>1203</v>
      </c>
      <c r="B42" s="1169" t="str">
        <f>'EBF Spending Plan 29-33'!L43</f>
        <v>Student Activities</v>
      </c>
      <c r="C42" s="1624" t="s">
        <v>1183</v>
      </c>
    </row>
    <row r="43" spans="1:3">
      <c r="A43" s="1169" t="s">
        <v>1204</v>
      </c>
      <c r="B43" s="1169" t="str">
        <f>IF('EBF Spending Plan 29-33'!G44="","",'EBF Spending Plan 29-33'!G44)</f>
        <v/>
      </c>
      <c r="C43" s="1624" t="s">
        <v>1183</v>
      </c>
    </row>
    <row r="44" spans="1:3">
      <c r="A44" s="1169" t="s">
        <v>1205</v>
      </c>
      <c r="B44" s="1169">
        <f>'EBF Spending Plan 29-33'!F52</f>
        <v>11961677.699999999</v>
      </c>
      <c r="C44" s="1623" t="s">
        <v>1206</v>
      </c>
    </row>
    <row r="45" spans="1:3">
      <c r="A45" s="1169" t="s">
        <v>1207</v>
      </c>
      <c r="B45" s="1169">
        <f>'EBF Spending Plan 29-33'!F53</f>
        <v>2392335.54</v>
      </c>
      <c r="C45" s="1623" t="s">
        <v>1206</v>
      </c>
    </row>
    <row r="46" spans="1:3">
      <c r="A46" s="1169" t="s">
        <v>1208</v>
      </c>
      <c r="B46" s="1169">
        <f>'EBF Spending Plan 29-33'!F54</f>
        <v>1163468.96</v>
      </c>
      <c r="C46" s="1623" t="s">
        <v>1206</v>
      </c>
    </row>
    <row r="47" spans="1:3">
      <c r="A47" s="1169" t="s">
        <v>1209</v>
      </c>
      <c r="B47" s="1169">
        <f>'EBF Spending Plan 29-33'!F55</f>
        <v>516336.88</v>
      </c>
      <c r="C47" s="1623" t="s">
        <v>1206</v>
      </c>
    </row>
    <row r="48" spans="1:3">
      <c r="A48" s="1169" t="s">
        <v>1210</v>
      </c>
      <c r="B48" s="1169">
        <f>'EBF Spending Plan 29-33'!F56</f>
        <v>534876.17000000004</v>
      </c>
      <c r="C48" s="1623" t="s">
        <v>1206</v>
      </c>
    </row>
    <row r="49" spans="1:3">
      <c r="A49" s="1169" t="s">
        <v>1211</v>
      </c>
      <c r="B49" s="1169">
        <f>'EBF Spending Plan 29-33'!F57</f>
        <v>701008.49</v>
      </c>
      <c r="C49" s="1623" t="s">
        <v>1206</v>
      </c>
    </row>
    <row r="50" spans="1:3">
      <c r="A50" s="1169" t="s">
        <v>1212</v>
      </c>
      <c r="B50" s="1169">
        <f>'EBF Spending Plan 29-33'!F58</f>
        <v>272112.74</v>
      </c>
      <c r="C50" s="1623" t="s">
        <v>1206</v>
      </c>
    </row>
    <row r="51" spans="1:3">
      <c r="A51" s="1169" t="s">
        <v>1213</v>
      </c>
      <c r="B51" s="1169">
        <f>'EBF Spending Plan 29-33'!F59</f>
        <v>454957.88</v>
      </c>
      <c r="C51" s="1623" t="s">
        <v>1206</v>
      </c>
    </row>
    <row r="52" spans="1:3">
      <c r="A52" s="1169" t="s">
        <v>1214</v>
      </c>
      <c r="B52" s="1169">
        <f>'EBF Spending Plan 29-33'!F60</f>
        <v>593523.18000000005</v>
      </c>
      <c r="C52" s="1623" t="s">
        <v>1206</v>
      </c>
    </row>
    <row r="53" spans="1:3">
      <c r="A53" s="1169" t="s">
        <v>1215</v>
      </c>
      <c r="B53" s="1169">
        <f>'EBF Spending Plan 29-33'!F61</f>
        <v>341469.49</v>
      </c>
      <c r="C53" s="1623" t="s">
        <v>1206</v>
      </c>
    </row>
    <row r="54" spans="1:3">
      <c r="A54" s="1169" t="s">
        <v>1216</v>
      </c>
      <c r="B54" s="1169">
        <f>'EBF Spending Plan 29-33'!F62</f>
        <v>870138.02</v>
      </c>
      <c r="C54" s="1623" t="s">
        <v>1206</v>
      </c>
    </row>
    <row r="55" spans="1:3">
      <c r="A55" s="1169" t="s">
        <v>1217</v>
      </c>
      <c r="B55" s="1169">
        <f>'EBF Spending Plan 29-33'!F63</f>
        <v>753377.86</v>
      </c>
      <c r="C55" s="1623" t="s">
        <v>1206</v>
      </c>
    </row>
    <row r="56" spans="1:3">
      <c r="A56" s="1169" t="s">
        <v>1218</v>
      </c>
      <c r="B56" s="1169">
        <f>'EBF Spending Plan 29-33'!F64</f>
        <v>545926.87</v>
      </c>
      <c r="C56" s="1623" t="s">
        <v>1206</v>
      </c>
    </row>
    <row r="57" spans="1:3">
      <c r="A57" s="1169" t="s">
        <v>1219</v>
      </c>
      <c r="B57" s="1169">
        <f>'EBF Spending Plan 29-33'!F65</f>
        <v>21101209.779999994</v>
      </c>
      <c r="C57" s="1623" t="s">
        <v>1206</v>
      </c>
    </row>
    <row r="58" spans="1:3">
      <c r="A58" s="1169" t="s">
        <v>1220</v>
      </c>
      <c r="B58" s="1169">
        <f>'EBF Spending Plan 29-33'!F66</f>
        <v>272246.40000000002</v>
      </c>
      <c r="C58" s="1623" t="s">
        <v>1206</v>
      </c>
    </row>
    <row r="59" spans="1:3">
      <c r="A59" s="1169" t="s">
        <v>1221</v>
      </c>
      <c r="B59" s="1169">
        <f>'EBF Spending Plan 29-33'!F67</f>
        <v>382546.25</v>
      </c>
      <c r="C59" s="1623" t="s">
        <v>1206</v>
      </c>
    </row>
    <row r="60" spans="1:3">
      <c r="A60" s="1169" t="s">
        <v>1222</v>
      </c>
      <c r="B60" s="1169">
        <f>'EBF Spending Plan 29-33'!F68</f>
        <v>1043586.1699999999</v>
      </c>
      <c r="C60" s="1623" t="s">
        <v>1206</v>
      </c>
    </row>
    <row r="61" spans="1:3">
      <c r="A61" s="1169" t="s">
        <v>1223</v>
      </c>
      <c r="B61" s="1169">
        <f>'EBF Spending Plan 29-33'!F69</f>
        <v>104052.58</v>
      </c>
      <c r="C61" s="1623" t="s">
        <v>1206</v>
      </c>
    </row>
    <row r="62" spans="1:3">
      <c r="A62" s="1169" t="s">
        <v>1224</v>
      </c>
      <c r="B62" s="1169">
        <f>'EBF Spending Plan 29-33'!F70</f>
        <v>1747471.27</v>
      </c>
      <c r="C62" s="1623" t="s">
        <v>1206</v>
      </c>
    </row>
    <row r="63" spans="1:3">
      <c r="A63" s="1169" t="s">
        <v>1225</v>
      </c>
      <c r="B63" s="1169">
        <f>'EBF Spending Plan 29-33'!F71</f>
        <v>595913.28</v>
      </c>
      <c r="C63" s="1623" t="s">
        <v>1206</v>
      </c>
    </row>
    <row r="64" spans="1:3">
      <c r="A64" s="1169" t="s">
        <v>1226</v>
      </c>
      <c r="B64" s="1169">
        <f>'EBF Spending Plan 29-33'!F72</f>
        <v>4844565.71</v>
      </c>
      <c r="C64" s="1623" t="s">
        <v>1206</v>
      </c>
    </row>
    <row r="65" spans="1:3">
      <c r="A65" s="1169" t="s">
        <v>1227</v>
      </c>
      <c r="B65" s="1169">
        <f>'EBF Spending Plan 29-33'!F73</f>
        <v>3060.37</v>
      </c>
      <c r="C65" s="1623" t="s">
        <v>1206</v>
      </c>
    </row>
    <row r="66" spans="1:3">
      <c r="A66" s="1169" t="s">
        <v>1228</v>
      </c>
      <c r="B66" s="1169">
        <f>'EBF Spending Plan 29-33'!F74</f>
        <v>11041554.368459998</v>
      </c>
      <c r="C66" s="1623" t="s">
        <v>1206</v>
      </c>
    </row>
    <row r="67" spans="1:3">
      <c r="A67" s="1169" t="s">
        <v>1229</v>
      </c>
      <c r="B67" s="1169">
        <f>'EBF Spending Plan 29-33'!F75</f>
        <v>23441118.388459995</v>
      </c>
      <c r="C67" s="1623" t="s">
        <v>1206</v>
      </c>
    </row>
    <row r="68" spans="1:3">
      <c r="A68" s="1169" t="s">
        <v>1230</v>
      </c>
      <c r="B68" s="1169">
        <f>'EBF Spending Plan 29-33'!F76</f>
        <v>1176159.74</v>
      </c>
      <c r="C68" s="1623" t="s">
        <v>1206</v>
      </c>
    </row>
    <row r="69" spans="1:3">
      <c r="A69" s="1169" t="s">
        <v>1231</v>
      </c>
      <c r="B69" s="1169">
        <f>'EBF Spending Plan 29-33'!F77</f>
        <v>1176159.74</v>
      </c>
      <c r="C69" s="1623" t="s">
        <v>1206</v>
      </c>
    </row>
    <row r="70" spans="1:3">
      <c r="A70" s="1169" t="s">
        <v>1232</v>
      </c>
      <c r="B70" s="1169">
        <f>'EBF Spending Plan 29-33'!F78</f>
        <v>1225099.54</v>
      </c>
      <c r="C70" s="1623" t="s">
        <v>1206</v>
      </c>
    </row>
    <row r="71" spans="1:3">
      <c r="A71" s="1169" t="s">
        <v>1233</v>
      </c>
      <c r="B71" s="1169">
        <f>'EBF Spending Plan 29-33'!F79</f>
        <v>1225099.54</v>
      </c>
      <c r="C71" s="1623" t="s">
        <v>1206</v>
      </c>
    </row>
    <row r="72" spans="1:3">
      <c r="A72" s="1169" t="s">
        <v>1234</v>
      </c>
      <c r="B72" s="1169">
        <f>'EBF Spending Plan 29-33'!F80</f>
        <v>1259598.0900000001</v>
      </c>
      <c r="C72" s="1623" t="s">
        <v>1206</v>
      </c>
    </row>
    <row r="73" spans="1:3">
      <c r="A73" s="1169" t="s">
        <v>1235</v>
      </c>
      <c r="B73" s="1169">
        <f>'EBF Spending Plan 29-33'!F81</f>
        <v>1259598.0900000001</v>
      </c>
      <c r="C73" s="1623" t="s">
        <v>1206</v>
      </c>
    </row>
    <row r="74" spans="1:3">
      <c r="A74" s="1169" t="s">
        <v>1236</v>
      </c>
      <c r="B74" s="1169">
        <f>'EBF Spending Plan 29-33'!F82</f>
        <v>1311747.06</v>
      </c>
      <c r="C74" s="1623" t="s">
        <v>1206</v>
      </c>
    </row>
    <row r="75" spans="1:3">
      <c r="A75" s="1169" t="s">
        <v>1237</v>
      </c>
      <c r="B75" s="1169">
        <f>'EBF Spending Plan 29-33'!F83</f>
        <v>1311747.06</v>
      </c>
      <c r="C75" s="1623" t="s">
        <v>1206</v>
      </c>
    </row>
    <row r="76" spans="1:3">
      <c r="A76" s="1169" t="s">
        <v>1238</v>
      </c>
      <c r="B76" s="1169">
        <f>'EBF Spending Plan 29-33'!F84</f>
        <v>1574096.47</v>
      </c>
      <c r="C76" s="1623" t="s">
        <v>1206</v>
      </c>
    </row>
    <row r="77" spans="1:3">
      <c r="A77" s="1169" t="s">
        <v>1239</v>
      </c>
      <c r="B77" s="1169">
        <f>'EBF Spending Plan 29-33'!F85</f>
        <v>1740973.16</v>
      </c>
      <c r="C77" s="1623" t="s">
        <v>1206</v>
      </c>
    </row>
    <row r="78" spans="1:3">
      <c r="A78" s="1169" t="s">
        <v>1240</v>
      </c>
      <c r="B78" s="1169">
        <f>'EBF Spending Plan 29-33'!F86</f>
        <v>726459.61</v>
      </c>
      <c r="C78" s="1623" t="s">
        <v>1206</v>
      </c>
    </row>
    <row r="79" spans="1:3">
      <c r="A79" s="1169" t="s">
        <v>1241</v>
      </c>
      <c r="B79" s="1169">
        <f>'EBF Spending Plan 29-33'!F87</f>
        <v>275949.28000000003</v>
      </c>
      <c r="C79" s="1623" t="s">
        <v>1206</v>
      </c>
    </row>
    <row r="80" spans="1:3">
      <c r="A80" s="1169" t="s">
        <v>1242</v>
      </c>
      <c r="B80" s="1169">
        <f>'EBF Spending Plan 29-33'!F88</f>
        <v>14262687.380000001</v>
      </c>
      <c r="C80" s="1623" t="s">
        <v>1206</v>
      </c>
    </row>
    <row r="81" spans="1:3">
      <c r="A81" s="1169" t="s">
        <v>1243</v>
      </c>
      <c r="B81" s="1169">
        <f>'EBF Spending Plan 29-33'!F90</f>
        <v>58805015.670000002</v>
      </c>
      <c r="C81" s="1623" t="s">
        <v>1206</v>
      </c>
    </row>
    <row r="82" spans="1:3">
      <c r="A82" s="1169" t="s">
        <v>1244</v>
      </c>
      <c r="B82" s="1169">
        <f>IF('EBF Spending Plan 29-33'!G52="","",'EBF Spending Plan 29-33'!G52)</f>
        <v>71502</v>
      </c>
      <c r="C82" s="1623" t="s">
        <v>1245</v>
      </c>
    </row>
    <row r="83" spans="1:3">
      <c r="A83" s="1169" t="s">
        <v>1246</v>
      </c>
      <c r="B83" s="1169" t="str">
        <f>IF('EBF Spending Plan 29-33'!G53="","",'EBF Spending Plan 29-33'!G53)</f>
        <v/>
      </c>
      <c r="C83" s="1623" t="s">
        <v>1245</v>
      </c>
    </row>
    <row r="84" spans="1:3">
      <c r="A84" s="1169" t="s">
        <v>1247</v>
      </c>
      <c r="B84" s="1169" t="str">
        <f>IF('EBF Spending Plan 29-33'!G54="","",'EBF Spending Plan 29-33'!G54)</f>
        <v/>
      </c>
      <c r="C84" s="1623" t="s">
        <v>1245</v>
      </c>
    </row>
    <row r="85" spans="1:3">
      <c r="A85" s="1169" t="s">
        <v>1248</v>
      </c>
      <c r="B85" s="1169" t="str">
        <f>IF('EBF Spending Plan 29-33'!G55="","",'EBF Spending Plan 29-33'!G55)</f>
        <v/>
      </c>
      <c r="C85" s="1623" t="s">
        <v>1245</v>
      </c>
    </row>
    <row r="86" spans="1:3">
      <c r="A86" s="1169" t="s">
        <v>1249</v>
      </c>
      <c r="B86" s="1169" t="str">
        <f>IF('EBF Spending Plan 29-33'!G56="","",'EBF Spending Plan 29-33'!G56)</f>
        <v/>
      </c>
      <c r="C86" s="1623" t="s">
        <v>1245</v>
      </c>
    </row>
    <row r="87" spans="1:3">
      <c r="A87" s="1169" t="s">
        <v>1250</v>
      </c>
      <c r="B87" s="1169" t="str">
        <f>IF('EBF Spending Plan 29-33'!G57="","",'EBF Spending Plan 29-33'!G57)</f>
        <v/>
      </c>
      <c r="C87" s="1623" t="s">
        <v>1245</v>
      </c>
    </row>
    <row r="88" spans="1:3">
      <c r="A88" s="1169" t="s">
        <v>1251</v>
      </c>
      <c r="B88" s="1169" t="str">
        <f>IF('EBF Spending Plan 29-33'!G58="","",'EBF Spending Plan 29-33'!G58)</f>
        <v/>
      </c>
      <c r="C88" s="1623" t="s">
        <v>1245</v>
      </c>
    </row>
    <row r="89" spans="1:3">
      <c r="A89" s="1169" t="s">
        <v>1252</v>
      </c>
      <c r="B89" s="1169" t="str">
        <f>IF('EBF Spending Plan 29-33'!G59="","",'EBF Spending Plan 29-33'!G59)</f>
        <v/>
      </c>
      <c r="C89" s="1623" t="s">
        <v>1245</v>
      </c>
    </row>
    <row r="90" spans="1:3">
      <c r="A90" s="1169" t="s">
        <v>1253</v>
      </c>
      <c r="B90" s="1169" t="str">
        <f>IF('EBF Spending Plan 29-33'!G60="","",'EBF Spending Plan 29-33'!G60)</f>
        <v/>
      </c>
      <c r="C90" s="1623" t="s">
        <v>1245</v>
      </c>
    </row>
    <row r="91" spans="1:3">
      <c r="A91" s="1169" t="s">
        <v>1254</v>
      </c>
      <c r="B91" s="1169" t="str">
        <f>IF('EBF Spending Plan 29-33'!G61="","",'EBF Spending Plan 29-33'!G61)</f>
        <v/>
      </c>
      <c r="C91" s="1623" t="s">
        <v>1245</v>
      </c>
    </row>
    <row r="92" spans="1:3">
      <c r="A92" s="1169" t="s">
        <v>1255</v>
      </c>
      <c r="B92" s="1169" t="str">
        <f>IF('EBF Spending Plan 29-33'!G62="","",'EBF Spending Plan 29-33'!G62)</f>
        <v/>
      </c>
      <c r="C92" s="1623" t="s">
        <v>1245</v>
      </c>
    </row>
    <row r="93" spans="1:3">
      <c r="A93" s="1169" t="s">
        <v>1256</v>
      </c>
      <c r="B93" s="1169" t="str">
        <f>IF('EBF Spending Plan 29-33'!G63="","",'EBF Spending Plan 29-33'!G63)</f>
        <v/>
      </c>
      <c r="C93" s="1623" t="s">
        <v>1245</v>
      </c>
    </row>
    <row r="94" spans="1:3">
      <c r="A94" s="1169" t="s">
        <v>1257</v>
      </c>
      <c r="B94" s="1169" t="str">
        <f>IF('EBF Spending Plan 29-33'!G64="","",'EBF Spending Plan 29-33'!G64)</f>
        <v/>
      </c>
      <c r="C94" s="1623" t="s">
        <v>1245</v>
      </c>
    </row>
    <row r="95" spans="1:3">
      <c r="A95" s="1169" t="s">
        <v>1258</v>
      </c>
      <c r="B95" s="1169">
        <f>'EBF Spending Plan 29-33'!G65</f>
        <v>71502</v>
      </c>
      <c r="C95" s="1623" t="s">
        <v>1245</v>
      </c>
    </row>
    <row r="96" spans="1:3">
      <c r="A96" s="1169" t="s">
        <v>1259</v>
      </c>
      <c r="B96" s="1169" t="str">
        <f>IF('EBF Spending Plan 29-33'!G66="","",'EBF Spending Plan 29-33'!G66)</f>
        <v/>
      </c>
      <c r="C96" s="1623" t="s">
        <v>1245</v>
      </c>
    </row>
    <row r="97" spans="1:3">
      <c r="A97" s="1169" t="s">
        <v>1260</v>
      </c>
      <c r="B97" s="1169" t="str">
        <f>IF('EBF Spending Plan 29-33'!G67="","",'EBF Spending Plan 29-33'!G67)</f>
        <v/>
      </c>
      <c r="C97" s="1623" t="s">
        <v>1245</v>
      </c>
    </row>
    <row r="98" spans="1:3">
      <c r="A98" s="1169" t="s">
        <v>1261</v>
      </c>
      <c r="B98" s="1169" t="str">
        <f>IF('EBF Spending Plan 29-33'!G68="","",'EBF Spending Plan 29-33'!G68)</f>
        <v/>
      </c>
      <c r="C98" s="1623" t="s">
        <v>1245</v>
      </c>
    </row>
    <row r="99" spans="1:3">
      <c r="A99" s="1169" t="s">
        <v>1262</v>
      </c>
      <c r="B99" s="1169" t="str">
        <f>IF('EBF Spending Plan 29-33'!G69="","",'EBF Spending Plan 29-33'!G69)</f>
        <v/>
      </c>
      <c r="C99" s="1623" t="s">
        <v>1245</v>
      </c>
    </row>
    <row r="100" spans="1:3">
      <c r="A100" s="1169" t="s">
        <v>1263</v>
      </c>
      <c r="B100" s="1169" t="str">
        <f>IF('EBF Spending Plan 29-33'!G70="","",'EBF Spending Plan 29-33'!G70)</f>
        <v/>
      </c>
      <c r="C100" s="1623" t="s">
        <v>1245</v>
      </c>
    </row>
    <row r="101" spans="1:3">
      <c r="A101" s="1169" t="s">
        <v>1264</v>
      </c>
      <c r="B101" s="1169" t="str">
        <f>IF('EBF Spending Plan 29-33'!G71="","",'EBF Spending Plan 29-33'!G71)</f>
        <v/>
      </c>
      <c r="C101" s="1623" t="s">
        <v>1245</v>
      </c>
    </row>
    <row r="102" spans="1:3">
      <c r="A102" s="1169" t="s">
        <v>1265</v>
      </c>
      <c r="B102" s="1169" t="str">
        <f>IF('EBF Spending Plan 29-33'!G72="","",'EBF Spending Plan 29-33'!G72)</f>
        <v/>
      </c>
      <c r="C102" s="1623" t="s">
        <v>1245</v>
      </c>
    </row>
    <row r="103" spans="1:3">
      <c r="A103" s="1169" t="s">
        <v>1266</v>
      </c>
      <c r="B103" s="1169" t="str">
        <f>IF('EBF Spending Plan 29-33'!G73="","",'EBF Spending Plan 29-33'!G73)</f>
        <v/>
      </c>
      <c r="C103" s="1623" t="s">
        <v>1245</v>
      </c>
    </row>
    <row r="104" spans="1:3">
      <c r="A104" s="1169" t="s">
        <v>1267</v>
      </c>
      <c r="B104" s="1169" t="str">
        <f>IF('EBF Spending Plan 29-33'!G74="","",'EBF Spending Plan 29-33'!G74)</f>
        <v/>
      </c>
      <c r="C104" s="1623" t="s">
        <v>1245</v>
      </c>
    </row>
    <row r="105" spans="1:3">
      <c r="A105" s="1169" t="s">
        <v>1268</v>
      </c>
      <c r="B105" s="1169" t="str">
        <f>'EBF Spending Plan 29-33'!G75</f>
        <v/>
      </c>
      <c r="C105" s="1623" t="s">
        <v>1245</v>
      </c>
    </row>
    <row r="106" spans="1:3">
      <c r="A106" s="1169" t="s">
        <v>1269</v>
      </c>
      <c r="B106" s="1169" t="str">
        <f>IF('EBF Spending Plan 29-33'!G76="","",'EBF Spending Plan 29-33'!G76)</f>
        <v/>
      </c>
      <c r="C106" s="1623" t="s">
        <v>1245</v>
      </c>
    </row>
    <row r="107" spans="1:3">
      <c r="A107" s="1169" t="s">
        <v>1270</v>
      </c>
      <c r="B107" s="1169" t="str">
        <f>IF('EBF Spending Plan 29-33'!G77="","",'EBF Spending Plan 29-33'!G77)</f>
        <v/>
      </c>
      <c r="C107" s="1623" t="s">
        <v>1245</v>
      </c>
    </row>
    <row r="108" spans="1:3">
      <c r="A108" s="1169" t="s">
        <v>1271</v>
      </c>
      <c r="B108" s="1169" t="str">
        <f>IF('EBF Spending Plan 29-33'!G78="","",'EBF Spending Plan 29-33'!G78)</f>
        <v/>
      </c>
      <c r="C108" s="1623" t="s">
        <v>1245</v>
      </c>
    </row>
    <row r="109" spans="1:3">
      <c r="A109" s="1169" t="s">
        <v>1272</v>
      </c>
      <c r="B109" s="1169" t="str">
        <f>IF('EBF Spending Plan 29-33'!G79="","",'EBF Spending Plan 29-33'!G79)</f>
        <v/>
      </c>
      <c r="C109" s="1623" t="s">
        <v>1245</v>
      </c>
    </row>
    <row r="110" spans="1:3">
      <c r="A110" s="1169" t="s">
        <v>1273</v>
      </c>
      <c r="B110" s="1169" t="str">
        <f>IF('EBF Spending Plan 29-33'!G80="","",'EBF Spending Plan 29-33'!G80)</f>
        <v/>
      </c>
      <c r="C110" s="1623" t="s">
        <v>1245</v>
      </c>
    </row>
    <row r="111" spans="1:3">
      <c r="A111" s="1169" t="s">
        <v>1274</v>
      </c>
      <c r="B111" s="1169" t="str">
        <f>IF('EBF Spending Plan 29-33'!G81="","",'EBF Spending Plan 29-33'!G81)</f>
        <v/>
      </c>
      <c r="C111" s="1623" t="s">
        <v>1245</v>
      </c>
    </row>
    <row r="112" spans="1:3">
      <c r="A112" s="1169" t="s">
        <v>1275</v>
      </c>
      <c r="B112" s="1169" t="str">
        <f>IF('EBF Spending Plan 29-33'!G82="","",'EBF Spending Plan 29-33'!G82)</f>
        <v/>
      </c>
      <c r="C112" s="1623" t="s">
        <v>1245</v>
      </c>
    </row>
    <row r="113" spans="1:3">
      <c r="A113" s="1169" t="s">
        <v>1276</v>
      </c>
      <c r="B113" s="1169" t="str">
        <f>IF('EBF Spending Plan 29-33'!G83="","",'EBF Spending Plan 29-33'!G83)</f>
        <v/>
      </c>
      <c r="C113" s="1623" t="s">
        <v>1245</v>
      </c>
    </row>
    <row r="114" spans="1:3">
      <c r="A114" s="1169" t="s">
        <v>1277</v>
      </c>
      <c r="B114" s="1169" t="str">
        <f>IF('EBF Spending Plan 29-33'!G84="","",'EBF Spending Plan 29-33'!G84)</f>
        <v/>
      </c>
      <c r="C114" s="1623" t="s">
        <v>1245</v>
      </c>
    </row>
    <row r="115" spans="1:3">
      <c r="A115" s="1169" t="s">
        <v>1278</v>
      </c>
      <c r="B115" s="1169" t="str">
        <f>IF('EBF Spending Plan 29-33'!G85="","",'EBF Spending Plan 29-33'!G85)</f>
        <v/>
      </c>
      <c r="C115" s="1623" t="s">
        <v>1245</v>
      </c>
    </row>
    <row r="116" spans="1:3">
      <c r="A116" s="1169" t="s">
        <v>1279</v>
      </c>
      <c r="B116" s="1169" t="str">
        <f>IF('EBF Spending Plan 29-33'!G86="","",'EBF Spending Plan 29-33'!G86)</f>
        <v/>
      </c>
      <c r="C116" s="1623" t="s">
        <v>1245</v>
      </c>
    </row>
    <row r="117" spans="1:3">
      <c r="A117" s="1169" t="s">
        <v>1280</v>
      </c>
      <c r="B117" s="1169" t="str">
        <f>IF('EBF Spending Plan 29-33'!G87="","",'EBF Spending Plan 29-33'!G87)</f>
        <v/>
      </c>
      <c r="C117" s="1623" t="s">
        <v>1245</v>
      </c>
    </row>
    <row r="118" spans="1:3">
      <c r="A118" s="1169" t="s">
        <v>1281</v>
      </c>
      <c r="B118" s="1169" t="str">
        <f>'EBF Spending Plan 29-33'!G88</f>
        <v/>
      </c>
      <c r="C118" s="1623" t="s">
        <v>1245</v>
      </c>
    </row>
    <row r="119" spans="1:3">
      <c r="A119" s="1169" t="s">
        <v>1282</v>
      </c>
      <c r="B119" s="1169" t="str">
        <f>IF('EBF Spending Plan 29-33'!G89="","",'EBF Spending Plan 29-33'!G89)</f>
        <v/>
      </c>
      <c r="C119" s="1623" t="s">
        <v>1245</v>
      </c>
    </row>
    <row r="120" spans="1:3">
      <c r="A120" s="1169" t="s">
        <v>1283</v>
      </c>
      <c r="B120" s="1169">
        <f>'EBF Spending Plan 29-33'!G90</f>
        <v>71502</v>
      </c>
      <c r="C120" s="1623" t="s">
        <v>1245</v>
      </c>
    </row>
    <row r="121" spans="1:3">
      <c r="A121" s="1169" t="s">
        <v>1284</v>
      </c>
      <c r="B121" s="1169" t="str">
        <f>IF('EBF Spending Plan 29-33'!H52="","",'EBF Spending Plan 29-33'!H52)</f>
        <v/>
      </c>
      <c r="C121" s="1623" t="s">
        <v>1285</v>
      </c>
    </row>
    <row r="122" spans="1:3">
      <c r="A122" s="1169" t="s">
        <v>1286</v>
      </c>
      <c r="B122" s="1169" t="str">
        <f>IF('EBF Spending Plan 29-33'!H53="","",'EBF Spending Plan 29-33'!H53)</f>
        <v/>
      </c>
      <c r="C122" s="1623" t="s">
        <v>1285</v>
      </c>
    </row>
    <row r="123" spans="1:3">
      <c r="A123" s="1169" t="s">
        <v>1287</v>
      </c>
      <c r="B123" s="1169" t="str">
        <f>IF('EBF Spending Plan 29-33'!H54="","",'EBF Spending Plan 29-33'!H54)</f>
        <v/>
      </c>
      <c r="C123" s="1623" t="s">
        <v>1285</v>
      </c>
    </row>
    <row r="124" spans="1:3">
      <c r="A124" s="1169" t="s">
        <v>1288</v>
      </c>
      <c r="B124" s="1169" t="str">
        <f>IF('EBF Spending Plan 29-33'!H55="","",'EBF Spending Plan 29-33'!H55)</f>
        <v/>
      </c>
      <c r="C124" s="1623" t="s">
        <v>1285</v>
      </c>
    </row>
    <row r="125" spans="1:3">
      <c r="A125" s="1169" t="s">
        <v>1289</v>
      </c>
      <c r="B125" s="1169" t="str">
        <f>IF('EBF Spending Plan 29-33'!H56="","",'EBF Spending Plan 29-33'!H56)</f>
        <v/>
      </c>
      <c r="C125" s="1623" t="s">
        <v>1285</v>
      </c>
    </row>
    <row r="126" spans="1:3">
      <c r="A126" s="1169" t="s">
        <v>1290</v>
      </c>
      <c r="B126" s="1169" t="str">
        <f>IF('EBF Spending Plan 29-33'!H57="","",'EBF Spending Plan 29-33'!H57)</f>
        <v/>
      </c>
      <c r="C126" s="1623" t="s">
        <v>1285</v>
      </c>
    </row>
    <row r="127" spans="1:3">
      <c r="A127" s="1169" t="s">
        <v>1291</v>
      </c>
      <c r="B127" s="1169" t="str">
        <f>IF('EBF Spending Plan 29-33'!H58="","",'EBF Spending Plan 29-33'!H58)</f>
        <v/>
      </c>
      <c r="C127" s="1623" t="s">
        <v>1285</v>
      </c>
    </row>
    <row r="128" spans="1:3">
      <c r="A128" s="1169" t="s">
        <v>1292</v>
      </c>
      <c r="B128" s="1169" t="str">
        <f>IF('EBF Spending Plan 29-33'!H59="","",'EBF Spending Plan 29-33'!H59)</f>
        <v/>
      </c>
      <c r="C128" s="1623" t="s">
        <v>1285</v>
      </c>
    </row>
    <row r="129" spans="1:3">
      <c r="A129" s="1169" t="s">
        <v>1293</v>
      </c>
      <c r="B129" s="1169" t="str">
        <f>IF('EBF Spending Plan 29-33'!H60="","",'EBF Spending Plan 29-33'!H60)</f>
        <v/>
      </c>
      <c r="C129" s="1623" t="s">
        <v>1285</v>
      </c>
    </row>
    <row r="130" spans="1:3">
      <c r="A130" s="1169" t="s">
        <v>1294</v>
      </c>
      <c r="B130" s="1169" t="str">
        <f>IF('EBF Spending Plan 29-33'!H61="","",'EBF Spending Plan 29-33'!H61)</f>
        <v/>
      </c>
      <c r="C130" s="1623" t="s">
        <v>1285</v>
      </c>
    </row>
    <row r="131" spans="1:3">
      <c r="A131" s="1169" t="s">
        <v>1295</v>
      </c>
      <c r="B131" s="1169" t="str">
        <f>IF('EBF Spending Plan 29-33'!H62="","",'EBF Spending Plan 29-33'!H62)</f>
        <v/>
      </c>
      <c r="C131" s="1623" t="s">
        <v>1285</v>
      </c>
    </row>
    <row r="132" spans="1:3">
      <c r="A132" s="1169" t="s">
        <v>1296</v>
      </c>
      <c r="B132" s="1169" t="str">
        <f>IF('EBF Spending Plan 29-33'!H63="","",'EBF Spending Plan 29-33'!H63)</f>
        <v/>
      </c>
      <c r="C132" s="1623" t="s">
        <v>1285</v>
      </c>
    </row>
    <row r="133" spans="1:3">
      <c r="A133" s="1169" t="s">
        <v>1297</v>
      </c>
      <c r="B133" s="1169" t="str">
        <f>IF('EBF Spending Plan 29-33'!H64="","",'EBF Spending Plan 29-33'!H64)</f>
        <v/>
      </c>
      <c r="C133" s="1623" t="s">
        <v>1285</v>
      </c>
    </row>
    <row r="134" spans="1:3">
      <c r="A134" s="1169" t="s">
        <v>1298</v>
      </c>
      <c r="B134" s="1169" t="str">
        <f>'EBF Spending Plan 29-33'!H65</f>
        <v/>
      </c>
      <c r="C134" s="1623" t="s">
        <v>1285</v>
      </c>
    </row>
    <row r="135" spans="1:3">
      <c r="A135" s="1169" t="s">
        <v>1299</v>
      </c>
      <c r="B135" s="1169" t="str">
        <f>IF('EBF Spending Plan 29-33'!H66="","",'EBF Spending Plan 29-33'!H66)</f>
        <v/>
      </c>
      <c r="C135" s="1623" t="s">
        <v>1285</v>
      </c>
    </row>
    <row r="136" spans="1:3">
      <c r="A136" s="1169" t="s">
        <v>1300</v>
      </c>
      <c r="B136" s="1169" t="str">
        <f>IF('EBF Spending Plan 29-33'!H67="","",'EBF Spending Plan 29-33'!H67)</f>
        <v/>
      </c>
      <c r="C136" s="1623" t="s">
        <v>1285</v>
      </c>
    </row>
    <row r="137" spans="1:3">
      <c r="A137" s="1169" t="s">
        <v>1301</v>
      </c>
      <c r="B137" s="1169" t="str">
        <f>IF('EBF Spending Plan 29-33'!H68="","",'EBF Spending Plan 29-33'!H68)</f>
        <v/>
      </c>
      <c r="C137" s="1623" t="s">
        <v>1285</v>
      </c>
    </row>
    <row r="138" spans="1:3">
      <c r="A138" s="1169" t="s">
        <v>1302</v>
      </c>
      <c r="B138" s="1169" t="str">
        <f>IF('EBF Spending Plan 29-33'!H69="","",'EBF Spending Plan 29-33'!H69)</f>
        <v/>
      </c>
      <c r="C138" s="1623" t="s">
        <v>1285</v>
      </c>
    </row>
    <row r="139" spans="1:3">
      <c r="A139" s="1169" t="s">
        <v>1303</v>
      </c>
      <c r="B139" s="1169" t="str">
        <f>IF('EBF Spending Plan 29-33'!H70="","",'EBF Spending Plan 29-33'!H70)</f>
        <v/>
      </c>
      <c r="C139" s="1623" t="s">
        <v>1285</v>
      </c>
    </row>
    <row r="140" spans="1:3">
      <c r="A140" s="1169" t="s">
        <v>1304</v>
      </c>
      <c r="B140" s="1169" t="str">
        <f>IF('EBF Spending Plan 29-33'!H71="","",'EBF Spending Plan 29-33'!H71)</f>
        <v/>
      </c>
      <c r="C140" s="1623" t="s">
        <v>1285</v>
      </c>
    </row>
    <row r="141" spans="1:3">
      <c r="A141" s="1169" t="s">
        <v>1305</v>
      </c>
      <c r="B141" s="1169" t="str">
        <f>IF('EBF Spending Plan 29-33'!H72="","",'EBF Spending Plan 29-33'!H72)</f>
        <v/>
      </c>
      <c r="C141" s="1623" t="s">
        <v>1285</v>
      </c>
    </row>
    <row r="142" spans="1:3">
      <c r="A142" s="1169" t="s">
        <v>1306</v>
      </c>
      <c r="B142" s="1169" t="str">
        <f>IF('EBF Spending Plan 29-33'!H73="","",'EBF Spending Plan 29-33'!H73)</f>
        <v/>
      </c>
      <c r="C142" s="1623" t="s">
        <v>1285</v>
      </c>
    </row>
    <row r="143" spans="1:3">
      <c r="A143" s="1169" t="s">
        <v>1307</v>
      </c>
      <c r="B143" s="1169" t="str">
        <f>IF('EBF Spending Plan 29-33'!H74="","",'EBF Spending Plan 29-33'!H74)</f>
        <v/>
      </c>
      <c r="C143" s="1623" t="s">
        <v>1285</v>
      </c>
    </row>
    <row r="144" spans="1:3">
      <c r="A144" s="1169" t="s">
        <v>1308</v>
      </c>
      <c r="B144" s="1169" t="str">
        <f>'EBF Spending Plan 29-33'!H75</f>
        <v/>
      </c>
      <c r="C144" s="1623" t="s">
        <v>1285</v>
      </c>
    </row>
    <row r="145" spans="1:3">
      <c r="A145" s="1169" t="s">
        <v>1309</v>
      </c>
      <c r="B145" s="1169" t="str">
        <f>IF('EBF Spending Plan 29-33'!H76="","",'EBF Spending Plan 29-33'!H76)</f>
        <v/>
      </c>
      <c r="C145" s="1623" t="s">
        <v>1285</v>
      </c>
    </row>
    <row r="146" spans="1:3">
      <c r="A146" s="1169" t="s">
        <v>1310</v>
      </c>
      <c r="B146" s="1169" t="str">
        <f>IF('EBF Spending Plan 29-33'!H77="","",'EBF Spending Plan 29-33'!H77)</f>
        <v/>
      </c>
      <c r="C146" s="1623" t="s">
        <v>1285</v>
      </c>
    </row>
    <row r="147" spans="1:3">
      <c r="A147" s="1169" t="s">
        <v>1311</v>
      </c>
      <c r="B147" s="1169" t="str">
        <f>IF('EBF Spending Plan 29-33'!H78="","",'EBF Spending Plan 29-33'!H78)</f>
        <v/>
      </c>
      <c r="C147" s="1623" t="s">
        <v>1285</v>
      </c>
    </row>
    <row r="148" spans="1:3">
      <c r="A148" s="1169" t="s">
        <v>1312</v>
      </c>
      <c r="B148" s="1169" t="str">
        <f>IF('EBF Spending Plan 29-33'!H79="","",'EBF Spending Plan 29-33'!H79)</f>
        <v/>
      </c>
      <c r="C148" s="1623" t="s">
        <v>1285</v>
      </c>
    </row>
    <row r="149" spans="1:3">
      <c r="A149" s="1169" t="s">
        <v>1313</v>
      </c>
      <c r="B149" s="1169" t="str">
        <f>IF('EBF Spending Plan 29-33'!H80="","",'EBF Spending Plan 29-33'!H80)</f>
        <v/>
      </c>
      <c r="C149" s="1623" t="s">
        <v>1285</v>
      </c>
    </row>
    <row r="150" spans="1:3">
      <c r="A150" s="1169" t="s">
        <v>1314</v>
      </c>
      <c r="B150" s="1169" t="str">
        <f>IF('EBF Spending Plan 29-33'!H81="","",'EBF Spending Plan 29-33'!H81)</f>
        <v/>
      </c>
      <c r="C150" s="1623" t="s">
        <v>1285</v>
      </c>
    </row>
    <row r="151" spans="1:3">
      <c r="A151" s="1169" t="s">
        <v>1315</v>
      </c>
      <c r="B151" s="1169" t="str">
        <f>IF('EBF Spending Plan 29-33'!H82="","",'EBF Spending Plan 29-33'!H82)</f>
        <v/>
      </c>
      <c r="C151" s="1623" t="s">
        <v>1285</v>
      </c>
    </row>
    <row r="152" spans="1:3">
      <c r="A152" s="1169" t="s">
        <v>1316</v>
      </c>
      <c r="B152" s="1169" t="str">
        <f>IF('EBF Spending Plan 29-33'!H83="","",'EBF Spending Plan 29-33'!H83)</f>
        <v/>
      </c>
      <c r="C152" s="1623" t="s">
        <v>1285</v>
      </c>
    </row>
    <row r="153" spans="1:3">
      <c r="A153" s="1169" t="s">
        <v>1317</v>
      </c>
      <c r="B153" s="1169" t="str">
        <f>IF('EBF Spending Plan 29-33'!H84="","",'EBF Spending Plan 29-33'!H84)</f>
        <v/>
      </c>
      <c r="C153" s="1623" t="s">
        <v>1285</v>
      </c>
    </row>
    <row r="154" spans="1:3">
      <c r="A154" s="1169" t="s">
        <v>1318</v>
      </c>
      <c r="B154" s="1169" t="str">
        <f>IF('EBF Spending Plan 29-33'!H85="","",'EBF Spending Plan 29-33'!H85)</f>
        <v/>
      </c>
      <c r="C154" s="1623" t="s">
        <v>1285</v>
      </c>
    </row>
    <row r="155" spans="1:3">
      <c r="A155" s="1169" t="s">
        <v>1319</v>
      </c>
      <c r="B155" s="1169" t="str">
        <f>IF('EBF Spending Plan 29-33'!H86="","",'EBF Spending Plan 29-33'!H86)</f>
        <v/>
      </c>
      <c r="C155" s="1623" t="s">
        <v>1285</v>
      </c>
    </row>
    <row r="156" spans="1:3">
      <c r="A156" s="1169" t="s">
        <v>1320</v>
      </c>
      <c r="B156" s="1169" t="str">
        <f>IF('EBF Spending Plan 29-33'!H87="","",'EBF Spending Plan 29-33'!H87)</f>
        <v/>
      </c>
      <c r="C156" s="1623" t="s">
        <v>1285</v>
      </c>
    </row>
    <row r="157" spans="1:3">
      <c r="A157" s="1169" t="s">
        <v>1321</v>
      </c>
      <c r="B157" s="1169" t="str">
        <f>'EBF Spending Plan 29-33'!H88</f>
        <v/>
      </c>
      <c r="C157" s="1623" t="s">
        <v>1285</v>
      </c>
    </row>
    <row r="158" spans="1:3">
      <c r="A158" s="1169" t="s">
        <v>1322</v>
      </c>
      <c r="B158" s="1169" t="str">
        <f>IF('EBF Spending Plan 29-33'!H89="","",'EBF Spending Plan 29-33'!H89)</f>
        <v/>
      </c>
      <c r="C158" s="1623" t="s">
        <v>1285</v>
      </c>
    </row>
    <row r="159" spans="1:3">
      <c r="A159" s="1169" t="s">
        <v>1323</v>
      </c>
      <c r="B159" s="1169" t="str">
        <f>'EBF Spending Plan 29-33'!H90</f>
        <v/>
      </c>
      <c r="C159" s="1623" t="s">
        <v>1285</v>
      </c>
    </row>
    <row r="160" spans="1:3">
      <c r="A160" s="1169" t="s">
        <v>1324</v>
      </c>
      <c r="B160" s="1169" t="str">
        <f>IF('EBF Spending Plan 29-33'!G93="","",'EBF Spending Plan 29-33'!G93)</f>
        <v/>
      </c>
      <c r="C160" s="1623" t="s">
        <v>1245</v>
      </c>
    </row>
    <row r="161" spans="1:3">
      <c r="A161" s="1169" t="s">
        <v>1325</v>
      </c>
      <c r="B161" s="1169">
        <f>'EBF Spending Plan 29-33'!G100</f>
        <v>6942808</v>
      </c>
      <c r="C161" s="1623" t="s">
        <v>1326</v>
      </c>
    </row>
    <row r="162" spans="1:3">
      <c r="A162" s="1623" t="s">
        <v>1327</v>
      </c>
      <c r="B162" s="1169" t="str">
        <f>'EBF Spending Plan 29-33'!H100</f>
        <v>Actual</v>
      </c>
      <c r="C162" s="1623"/>
    </row>
    <row r="163" spans="1:3">
      <c r="A163" s="1623" t="s">
        <v>1328</v>
      </c>
      <c r="B163" s="1169">
        <f>'EBF Spending Plan 29-33'!G101</f>
        <v>2103691</v>
      </c>
      <c r="C163" s="1623" t="s">
        <v>1326</v>
      </c>
    </row>
    <row r="164" spans="1:3">
      <c r="A164" s="1623" t="s">
        <v>1329</v>
      </c>
      <c r="B164" s="1169" t="str">
        <f>'EBF Spending Plan 29-33'!H101</f>
        <v>Actual</v>
      </c>
      <c r="C164" s="1623"/>
    </row>
    <row r="165" spans="1:3">
      <c r="A165" s="1623" t="s">
        <v>1330</v>
      </c>
      <c r="B165" s="1169">
        <f>'EBF Spending Plan 29-33'!G102</f>
        <v>2071181</v>
      </c>
      <c r="C165" s="1623" t="s">
        <v>1326</v>
      </c>
    </row>
    <row r="166" spans="1:3">
      <c r="A166" s="1623" t="s">
        <v>1331</v>
      </c>
      <c r="B166" s="1169" t="str">
        <f>'EBF Spending Plan 29-33'!H102</f>
        <v>Actual</v>
      </c>
      <c r="C166" s="1623"/>
    </row>
    <row r="167" spans="1:3">
      <c r="A167" s="1169" t="s">
        <v>1332</v>
      </c>
      <c r="B167" s="1169" t="str">
        <f>IF('EBF Spending Plan 29-33'!H104="","",'EBF Spending Plan 29-33'!H104)</f>
        <v>Yes</v>
      </c>
      <c r="C167" s="1623" t="s">
        <v>1326</v>
      </c>
    </row>
    <row r="168" spans="1:3">
      <c r="A168" s="1169" t="s">
        <v>1333</v>
      </c>
      <c r="B168" s="1169" t="str">
        <f>IF('EBF Spending Plan 29-33'!G105="[Optional - Enter $]","",'EBF Spending Plan 29-33'!G105)</f>
        <v/>
      </c>
      <c r="C168" s="1623" t="s">
        <v>1326</v>
      </c>
    </row>
    <row r="169" spans="1:3">
      <c r="A169" s="1169" t="s">
        <v>1334</v>
      </c>
      <c r="B169" s="1169" t="str">
        <f>IF('EBF Spending Plan 29-33'!H106="","",'EBF Spending Plan 29-33'!H106)</f>
        <v/>
      </c>
      <c r="C169" s="1623" t="s">
        <v>1326</v>
      </c>
    </row>
    <row r="170" spans="1:3">
      <c r="A170" s="1169" t="s">
        <v>1335</v>
      </c>
      <c r="B170" s="1169" t="str">
        <f>IF('EBF Spending Plan 29-33'!G107="[Optional - Enter $]","",'EBF Spending Plan 29-33'!G107)</f>
        <v/>
      </c>
      <c r="C170" s="1623" t="s">
        <v>1326</v>
      </c>
    </row>
    <row r="171" spans="1:3">
      <c r="A171" s="1169" t="s">
        <v>1336</v>
      </c>
      <c r="B171" s="1169" t="str">
        <f>IF('EBF Spending Plan 29-33'!K104="","",'EBF Spending Plan 29-33'!K104)</f>
        <v>Yes</v>
      </c>
      <c r="C171" s="1623" t="s">
        <v>1326</v>
      </c>
    </row>
    <row r="172" spans="1:3">
      <c r="A172" s="1169" t="s">
        <v>1337</v>
      </c>
      <c r="B172" s="1169" t="str">
        <f>IF('EBF Spending Plan 29-33'!I105="[Optional - Enter $]","",'EBF Spending Plan 29-33'!I105)</f>
        <v/>
      </c>
      <c r="C172" s="1623" t="s">
        <v>1326</v>
      </c>
    </row>
    <row r="173" spans="1:3">
      <c r="A173" s="1169" t="s">
        <v>1338</v>
      </c>
      <c r="B173" s="1169" t="str">
        <f>IF('EBF Spending Plan 29-33'!K106="","",'EBF Spending Plan 29-33'!K106)</f>
        <v>Yes</v>
      </c>
      <c r="C173" s="1623" t="s">
        <v>1326</v>
      </c>
    </row>
    <row r="174" spans="1:3">
      <c r="A174" s="1169" t="s">
        <v>1339</v>
      </c>
      <c r="B174" s="1169" t="str">
        <f>IF('EBF Spending Plan 29-33'!I107="[Optional - Enter $]","",'EBF Spending Plan 29-33'!I107)</f>
        <v/>
      </c>
      <c r="C174" s="1623" t="s">
        <v>1326</v>
      </c>
    </row>
    <row r="175" spans="1:3">
      <c r="A175" s="1169" t="s">
        <v>1340</v>
      </c>
      <c r="B175" s="1169" t="str">
        <f>IF('EBF Spending Plan 29-33'!M104="","",'EBF Spending Plan 29-33'!M104)</f>
        <v/>
      </c>
      <c r="C175" s="1623" t="s">
        <v>1326</v>
      </c>
    </row>
    <row r="176" spans="1:3">
      <c r="A176" s="1169" t="s">
        <v>1341</v>
      </c>
      <c r="B176" s="1169" t="str">
        <f>IF('EBF Spending Plan 29-33'!L105="[Optional - Enter $]","",'EBF Spending Plan 29-33'!L105)</f>
        <v/>
      </c>
      <c r="C176" s="1623" t="s">
        <v>1326</v>
      </c>
    </row>
    <row r="177" spans="1:3">
      <c r="A177" s="1169" t="s">
        <v>1342</v>
      </c>
      <c r="B177" s="1169" t="str">
        <f>IF('EBF Spending Plan 29-33'!G108="","",'EBF Spending Plan 29-33'!G108)</f>
        <v/>
      </c>
      <c r="C177" s="1623" t="s">
        <v>1326</v>
      </c>
    </row>
    <row r="178" spans="1:3">
      <c r="A178" s="1169" t="s">
        <v>1343</v>
      </c>
      <c r="B178" s="1169" t="str">
        <f>IF('EBF Spending Plan 29-33'!H111="","",'EBF Spending Plan 29-33'!H111)</f>
        <v>Yes</v>
      </c>
      <c r="C178" s="1623" t="s">
        <v>1326</v>
      </c>
    </row>
    <row r="179" spans="1:3">
      <c r="A179" s="1169" t="s">
        <v>1344</v>
      </c>
      <c r="B179" s="1169" t="str">
        <f>IF('EBF Spending Plan 29-33'!G112="[Optional - Enter $]","",'EBF Spending Plan 29-33'!G112)</f>
        <v/>
      </c>
      <c r="C179" s="1623" t="s">
        <v>1326</v>
      </c>
    </row>
    <row r="180" spans="1:3">
      <c r="A180" s="1169" t="s">
        <v>1345</v>
      </c>
      <c r="B180" s="1169" t="str">
        <f>IF('EBF Spending Plan 29-33'!H113="","",'EBF Spending Plan 29-33'!H113)</f>
        <v/>
      </c>
      <c r="C180" s="1623" t="s">
        <v>1326</v>
      </c>
    </row>
    <row r="181" spans="1:3">
      <c r="A181" s="1169" t="s">
        <v>1346</v>
      </c>
      <c r="B181" s="1169" t="str">
        <f>IF('EBF Spending Plan 29-33'!G114="[Optional - Enter $]","",'EBF Spending Plan 29-33'!G114)</f>
        <v/>
      </c>
      <c r="C181" s="1623" t="s">
        <v>1326</v>
      </c>
    </row>
    <row r="182" spans="1:3">
      <c r="A182" s="1169" t="s">
        <v>1347</v>
      </c>
      <c r="B182" s="1169" t="str">
        <f>IF('EBF Spending Plan 29-33'!K111="","",'EBF Spending Plan 29-33'!K111)</f>
        <v/>
      </c>
      <c r="C182" s="1623" t="s">
        <v>1326</v>
      </c>
    </row>
    <row r="183" spans="1:3">
      <c r="A183" s="1169" t="s">
        <v>1348</v>
      </c>
      <c r="B183" s="1169" t="str">
        <f>IF('EBF Spending Plan 29-33'!I112="[Optional - Enter $]","",'EBF Spending Plan 29-33'!I112)</f>
        <v/>
      </c>
      <c r="C183" s="1623" t="s">
        <v>1326</v>
      </c>
    </row>
    <row r="184" spans="1:3">
      <c r="A184" s="1169" t="s">
        <v>1349</v>
      </c>
      <c r="B184" s="1169" t="str">
        <f>IF('EBF Spending Plan 29-33'!K113="","",'EBF Spending Plan 29-33'!K113)</f>
        <v>Yes</v>
      </c>
      <c r="C184" s="1623" t="s">
        <v>1326</v>
      </c>
    </row>
    <row r="185" spans="1:3">
      <c r="A185" s="1169" t="s">
        <v>1350</v>
      </c>
      <c r="B185" s="1169" t="str">
        <f>IF('EBF Spending Plan 29-33'!I114="[Optional - Enter $]","",'EBF Spending Plan 29-33'!I114)</f>
        <v/>
      </c>
      <c r="C185" s="1623" t="s">
        <v>1326</v>
      </c>
    </row>
    <row r="186" spans="1:3">
      <c r="A186" s="1169" t="s">
        <v>1351</v>
      </c>
      <c r="B186" s="1169" t="str">
        <f>IF('EBF Spending Plan 29-33'!M111="","",'EBF Spending Plan 29-33'!M111)</f>
        <v>Yes</v>
      </c>
      <c r="C186" s="1623" t="s">
        <v>1326</v>
      </c>
    </row>
    <row r="187" spans="1:3">
      <c r="A187" s="1169" t="s">
        <v>1352</v>
      </c>
      <c r="B187" s="1169" t="str">
        <f>IF('EBF Spending Plan 29-33'!L112="[Optional - Enter $]","",'EBF Spending Plan 29-33'!L112)</f>
        <v/>
      </c>
      <c r="C187" s="1623" t="s">
        <v>1326</v>
      </c>
    </row>
    <row r="188" spans="1:3">
      <c r="A188" s="1169" t="s">
        <v>1353</v>
      </c>
      <c r="B188" s="1169" t="str">
        <f>IF('EBF Spending Plan 29-33'!M113="","",'EBF Spending Plan 29-33'!M113)</f>
        <v/>
      </c>
      <c r="C188" s="1623" t="s">
        <v>1326</v>
      </c>
    </row>
    <row r="189" spans="1:3">
      <c r="A189" s="1169" t="s">
        <v>1354</v>
      </c>
      <c r="B189" s="1169" t="str">
        <f>IF('EBF Spending Plan 29-33'!L114="[Optional - Enter $]","",'EBF Spending Plan 29-33'!L114)</f>
        <v/>
      </c>
      <c r="C189" s="1623" t="s">
        <v>1326</v>
      </c>
    </row>
    <row r="190" spans="1:3">
      <c r="A190" s="1169" t="s">
        <v>1355</v>
      </c>
      <c r="B190" s="1169" t="str">
        <f>IF('EBF Spending Plan 29-33'!G115="","",'EBF Spending Plan 29-33'!G115)</f>
        <v/>
      </c>
      <c r="C190" s="1623" t="s">
        <v>1326</v>
      </c>
    </row>
    <row r="191" spans="1:3">
      <c r="A191" s="1169" t="s">
        <v>1356</v>
      </c>
      <c r="B191" s="1169" t="str">
        <f>IF('EBF Spending Plan 29-33'!H118="","",'EBF Spending Plan 29-33'!H118)</f>
        <v>Yes</v>
      </c>
      <c r="C191" s="1623" t="s">
        <v>1326</v>
      </c>
    </row>
    <row r="192" spans="1:3">
      <c r="A192" s="1169" t="s">
        <v>1357</v>
      </c>
      <c r="B192" s="1169" t="str">
        <f>IF('EBF Spending Plan 29-33'!G119="[Optional - Enter $]","",'EBF Spending Plan 29-33'!G119)</f>
        <v/>
      </c>
      <c r="C192" s="1623" t="s">
        <v>1326</v>
      </c>
    </row>
    <row r="193" spans="1:3">
      <c r="A193" s="1169" t="s">
        <v>1358</v>
      </c>
      <c r="B193" s="1169" t="str">
        <f>IF('EBF Spending Plan 29-33'!H120="","",'EBF Spending Plan 29-33'!H120)</f>
        <v>Yes</v>
      </c>
      <c r="C193" s="1623" t="s">
        <v>1326</v>
      </c>
    </row>
    <row r="194" spans="1:3">
      <c r="A194" s="1169" t="s">
        <v>1359</v>
      </c>
      <c r="B194" s="1169" t="str">
        <f>IF('EBF Spending Plan 29-33'!G121="[Optional - Enter $]","",'EBF Spending Plan 29-33'!G121)</f>
        <v/>
      </c>
      <c r="C194" s="1623" t="s">
        <v>1326</v>
      </c>
    </row>
    <row r="195" spans="1:3">
      <c r="A195" s="1169" t="s">
        <v>1360</v>
      </c>
      <c r="B195" s="1169" t="str">
        <f>IF('EBF Spending Plan 29-33'!K118="","",'EBF Spending Plan 29-33'!K118)</f>
        <v>Yes</v>
      </c>
      <c r="C195" s="1623" t="s">
        <v>1326</v>
      </c>
    </row>
    <row r="196" spans="1:3">
      <c r="A196" s="1169" t="s">
        <v>1361</v>
      </c>
      <c r="B196" s="1169" t="str">
        <f>IF('EBF Spending Plan 29-33'!I119="[Optional - Enter $]","",'EBF Spending Plan 29-33'!I119)</f>
        <v/>
      </c>
      <c r="C196" s="1623" t="s">
        <v>1326</v>
      </c>
    </row>
    <row r="197" spans="1:3">
      <c r="A197" s="1169" t="s">
        <v>1362</v>
      </c>
      <c r="B197" s="1169" t="str">
        <f>IF('EBF Spending Plan 29-33'!K120="","",'EBF Spending Plan 29-33'!K120)</f>
        <v/>
      </c>
      <c r="C197" s="1623" t="s">
        <v>1326</v>
      </c>
    </row>
    <row r="198" spans="1:3">
      <c r="A198" s="1169" t="s">
        <v>1363</v>
      </c>
      <c r="B198" s="1169" t="str">
        <f>IF('EBF Spending Plan 29-33'!I121="[Optional - Enter $]","",'EBF Spending Plan 29-33'!I121)</f>
        <v/>
      </c>
      <c r="C198" s="1623" t="s">
        <v>1326</v>
      </c>
    </row>
    <row r="199" spans="1:3">
      <c r="A199" s="1169" t="s">
        <v>1364</v>
      </c>
      <c r="B199" s="1169" t="str">
        <f>IF('EBF Spending Plan 29-33'!G122="","",'EBF Spending Plan 29-33'!G122)</f>
        <v/>
      </c>
      <c r="C199" s="1623" t="s">
        <v>1326</v>
      </c>
    </row>
    <row r="200" spans="1:3">
      <c r="A200" s="1169" t="s">
        <v>1365</v>
      </c>
      <c r="B200" s="1169" t="str">
        <f>IF('EBF Spending Plan 29-33'!E130="","",'EBF Spending Plan 29-33'!E130)</f>
        <v>Yes</v>
      </c>
      <c r="C200" s="1623" t="s">
        <v>812</v>
      </c>
    </row>
    <row r="201" spans="1:3">
      <c r="A201" s="1169" t="s">
        <v>1366</v>
      </c>
      <c r="B201" s="1169" t="str">
        <f>IF('EBF Spending Plan 29-33'!E133="","",'EBF Spending Plan 29-33'!E133)</f>
        <v>Yes</v>
      </c>
      <c r="C201" s="1623" t="s">
        <v>812</v>
      </c>
    </row>
    <row r="202" spans="1:3">
      <c r="A202" s="1169" t="s">
        <v>1367</v>
      </c>
      <c r="B202" s="1169" t="str">
        <f>IF('EBF Spending Plan 29-33'!E135="","",'EBF Spending Plan 29-33'!E135)</f>
        <v>Yes</v>
      </c>
      <c r="C202" s="1623" t="s">
        <v>812</v>
      </c>
    </row>
    <row r="203" spans="1:3">
      <c r="A203" s="1169" t="s">
        <v>1368</v>
      </c>
      <c r="B203" s="1170">
        <f>IF('EBF Spending Plan 29-33'!F137="","",'EBF Spending Plan 29-33'!F137)</f>
        <v>46323</v>
      </c>
      <c r="C203" s="1623" t="s">
        <v>812</v>
      </c>
    </row>
    <row r="204" spans="1:3">
      <c r="A204" s="1169" t="s">
        <v>1369</v>
      </c>
      <c r="B204" s="1169" t="str">
        <f>IF('EBF Spending Plan 29-33'!F138="","",'EBF Spending Plan 29-33'!F138)</f>
        <v>Janet Ayala, MLL Director</v>
      </c>
      <c r="C204" s="1623"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1001"/>
  <sheetViews>
    <sheetView zoomScaleNormal="100" workbookViewId="0">
      <pane ySplit="1" topLeftCell="A2" activePane="bottomLeft" state="frozen"/>
      <selection pane="bottomLeft"/>
    </sheetView>
  </sheetViews>
  <sheetFormatPr baseColWidth="10" defaultColWidth="9.1640625" defaultRowHeight="13"/>
  <cols>
    <col min="1" max="1" width="45.6640625" style="10" customWidth="1"/>
    <col min="2" max="2" width="20.33203125" style="10" bestFit="1" customWidth="1"/>
    <col min="3" max="3" width="30" style="10" customWidth="1"/>
    <col min="4" max="4" width="29.6640625" style="10" customWidth="1"/>
    <col min="5" max="6" width="15" style="10" customWidth="1"/>
    <col min="7" max="7" width="9.1640625" style="10"/>
    <col min="8" max="8" width="12.5" customWidth="1"/>
    <col min="9" max="9" width="27.6640625" customWidth="1"/>
    <col min="10" max="16384" width="9.1640625" style="10"/>
  </cols>
  <sheetData>
    <row r="1" spans="1:6" ht="30" thickBot="1">
      <c r="A1" s="1242" t="s">
        <v>1370</v>
      </c>
      <c r="B1" s="1505" t="s">
        <v>1371</v>
      </c>
      <c r="C1" s="1243" t="s">
        <v>1372</v>
      </c>
      <c r="D1" s="1244" t="s">
        <v>1373</v>
      </c>
      <c r="E1" s="1166" t="s">
        <v>806</v>
      </c>
      <c r="F1" s="1166" t="s">
        <v>1374</v>
      </c>
    </row>
    <row r="2" spans="1:6">
      <c r="A2" s="1494" t="s">
        <v>1375</v>
      </c>
      <c r="B2" s="1494" t="s">
        <v>1376</v>
      </c>
      <c r="C2" s="1494" t="s">
        <v>1377</v>
      </c>
      <c r="D2" s="2" t="s">
        <v>1378</v>
      </c>
      <c r="E2" s="1494" t="s">
        <v>1376</v>
      </c>
      <c r="F2" s="1495" t="s">
        <v>1379</v>
      </c>
    </row>
    <row r="3" spans="1:6">
      <c r="A3" s="1494" t="s">
        <v>1380</v>
      </c>
      <c r="B3" s="1494" t="s">
        <v>1381</v>
      </c>
      <c r="C3" s="1494" t="s">
        <v>1382</v>
      </c>
      <c r="D3" s="2" t="s">
        <v>1383</v>
      </c>
      <c r="E3" s="1494" t="s">
        <v>1381</v>
      </c>
      <c r="F3" s="1495" t="s">
        <v>1384</v>
      </c>
    </row>
    <row r="4" spans="1:6">
      <c r="A4" s="1494" t="s">
        <v>1385</v>
      </c>
      <c r="B4" s="1494" t="s">
        <v>1386</v>
      </c>
      <c r="C4" s="1494" t="s">
        <v>1387</v>
      </c>
      <c r="D4" s="2" t="s">
        <v>1383</v>
      </c>
      <c r="E4" s="1494" t="s">
        <v>1386</v>
      </c>
      <c r="F4" s="1495" t="s">
        <v>1384</v>
      </c>
    </row>
    <row r="5" spans="1:6">
      <c r="A5" s="1494" t="s">
        <v>1388</v>
      </c>
      <c r="B5" s="1494" t="s">
        <v>1389</v>
      </c>
      <c r="C5" s="1494" t="s">
        <v>1390</v>
      </c>
      <c r="D5" s="2" t="s">
        <v>1383</v>
      </c>
      <c r="E5" s="1494" t="s">
        <v>1389</v>
      </c>
      <c r="F5" s="1495" t="s">
        <v>1391</v>
      </c>
    </row>
    <row r="6" spans="1:6">
      <c r="A6" s="1494" t="s">
        <v>1392</v>
      </c>
      <c r="B6" s="1494" t="s">
        <v>1393</v>
      </c>
      <c r="C6" s="1494" t="s">
        <v>1394</v>
      </c>
      <c r="D6" s="2" t="s">
        <v>1383</v>
      </c>
      <c r="E6" s="1494" t="s">
        <v>1393</v>
      </c>
      <c r="F6" s="1495" t="s">
        <v>1091</v>
      </c>
    </row>
    <row r="7" spans="1:6">
      <c r="A7" s="1494" t="s">
        <v>1395</v>
      </c>
      <c r="B7" s="1494" t="s">
        <v>1396</v>
      </c>
      <c r="C7" s="1494" t="s">
        <v>1397</v>
      </c>
      <c r="D7" s="2" t="s">
        <v>1383</v>
      </c>
      <c r="E7" s="1494" t="s">
        <v>1396</v>
      </c>
      <c r="F7" s="1495" t="s">
        <v>1398</v>
      </c>
    </row>
    <row r="8" spans="1:6">
      <c r="A8" s="1494" t="s">
        <v>1399</v>
      </c>
      <c r="B8" s="1494" t="s">
        <v>1400</v>
      </c>
      <c r="C8" s="1494" t="s">
        <v>1401</v>
      </c>
      <c r="D8" s="2" t="s">
        <v>1383</v>
      </c>
      <c r="E8" s="1494" t="s">
        <v>1400</v>
      </c>
      <c r="F8" s="1495" t="s">
        <v>1391</v>
      </c>
    </row>
    <row r="9" spans="1:6">
      <c r="A9" s="1494" t="s">
        <v>1402</v>
      </c>
      <c r="B9" s="1494" t="s">
        <v>1403</v>
      </c>
      <c r="C9" s="1494" t="s">
        <v>1404</v>
      </c>
      <c r="D9" s="2" t="s">
        <v>1383</v>
      </c>
      <c r="E9" s="1494" t="s">
        <v>1403</v>
      </c>
      <c r="F9" s="1495" t="s">
        <v>1405</v>
      </c>
    </row>
    <row r="10" spans="1:6">
      <c r="A10" s="1494" t="s">
        <v>1406</v>
      </c>
      <c r="B10" s="1494" t="s">
        <v>1407</v>
      </c>
      <c r="C10" s="1494" t="s">
        <v>1408</v>
      </c>
      <c r="D10" s="2" t="s">
        <v>1383</v>
      </c>
      <c r="E10" s="1494" t="s">
        <v>1407</v>
      </c>
      <c r="F10" s="1495" t="s">
        <v>1405</v>
      </c>
    </row>
    <row r="11" spans="1:6">
      <c r="A11" s="1494" t="s">
        <v>1409</v>
      </c>
      <c r="B11" s="1494" t="s">
        <v>1410</v>
      </c>
      <c r="C11" s="1494" t="s">
        <v>1411</v>
      </c>
      <c r="D11" s="2" t="s">
        <v>1383</v>
      </c>
      <c r="E11" s="1494" t="s">
        <v>1410</v>
      </c>
      <c r="F11" s="1495" t="s">
        <v>1398</v>
      </c>
    </row>
    <row r="12" spans="1:6">
      <c r="A12" s="1494" t="s">
        <v>1412</v>
      </c>
      <c r="B12" s="1494" t="s">
        <v>1413</v>
      </c>
      <c r="C12" s="1494" t="s">
        <v>1377</v>
      </c>
      <c r="D12" s="2" t="s">
        <v>1383</v>
      </c>
      <c r="E12" s="1494" t="s">
        <v>1413</v>
      </c>
      <c r="F12" s="1495" t="s">
        <v>1391</v>
      </c>
    </row>
    <row r="13" spans="1:6">
      <c r="A13" s="1494" t="s">
        <v>1414</v>
      </c>
      <c r="B13" s="1494" t="s">
        <v>1415</v>
      </c>
      <c r="C13" s="1494" t="s">
        <v>1416</v>
      </c>
      <c r="D13" s="2" t="s">
        <v>1383</v>
      </c>
      <c r="E13" s="1494" t="s">
        <v>1415</v>
      </c>
      <c r="F13" s="1495" t="s">
        <v>1384</v>
      </c>
    </row>
    <row r="14" spans="1:6">
      <c r="A14" s="1494" t="s">
        <v>1417</v>
      </c>
      <c r="B14" s="1494" t="s">
        <v>1418</v>
      </c>
      <c r="C14" s="1494" t="s">
        <v>1419</v>
      </c>
      <c r="D14" s="2" t="s">
        <v>1383</v>
      </c>
      <c r="E14" s="1494" t="s">
        <v>1418</v>
      </c>
      <c r="F14" s="1495" t="s">
        <v>1384</v>
      </c>
    </row>
    <row r="15" spans="1:6">
      <c r="A15" s="1494" t="s">
        <v>1420</v>
      </c>
      <c r="B15" s="1494" t="s">
        <v>1421</v>
      </c>
      <c r="C15" s="1494" t="s">
        <v>1422</v>
      </c>
      <c r="D15" s="2" t="s">
        <v>1383</v>
      </c>
      <c r="E15" s="1494" t="s">
        <v>1421</v>
      </c>
      <c r="F15" s="1495" t="s">
        <v>1384</v>
      </c>
    </row>
    <row r="16" spans="1:6">
      <c r="A16" s="1494" t="s">
        <v>1423</v>
      </c>
      <c r="B16" s="1494" t="s">
        <v>1424</v>
      </c>
      <c r="C16" s="1494" t="s">
        <v>1425</v>
      </c>
      <c r="D16" s="2" t="s">
        <v>1383</v>
      </c>
      <c r="E16" s="1494" t="s">
        <v>1424</v>
      </c>
      <c r="F16" s="1495" t="s">
        <v>1384</v>
      </c>
    </row>
    <row r="17" spans="1:6">
      <c r="A17" s="1494" t="s">
        <v>1426</v>
      </c>
      <c r="B17" s="1494" t="s">
        <v>1427</v>
      </c>
      <c r="C17" s="1494" t="s">
        <v>1428</v>
      </c>
      <c r="D17" s="2" t="s">
        <v>1383</v>
      </c>
      <c r="E17" s="1494" t="s">
        <v>1427</v>
      </c>
      <c r="F17" s="1495" t="s">
        <v>1398</v>
      </c>
    </row>
    <row r="18" spans="1:6">
      <c r="A18" s="1494" t="s">
        <v>1429</v>
      </c>
      <c r="B18" s="1494" t="s">
        <v>1430</v>
      </c>
      <c r="C18" s="1494" t="s">
        <v>1428</v>
      </c>
      <c r="D18" s="2" t="s">
        <v>1383</v>
      </c>
      <c r="E18" s="1494" t="s">
        <v>1430</v>
      </c>
      <c r="F18" s="1495" t="s">
        <v>1431</v>
      </c>
    </row>
    <row r="19" spans="1:6">
      <c r="A19" s="1494" t="s">
        <v>1432</v>
      </c>
      <c r="B19" s="1494" t="s">
        <v>1433</v>
      </c>
      <c r="C19" s="1494" t="s">
        <v>1422</v>
      </c>
      <c r="D19" s="2" t="s">
        <v>1383</v>
      </c>
      <c r="E19" s="1494" t="s">
        <v>1433</v>
      </c>
      <c r="F19" s="1495" t="s">
        <v>1384</v>
      </c>
    </row>
    <row r="20" spans="1:6">
      <c r="A20" s="1494" t="s">
        <v>1434</v>
      </c>
      <c r="B20" s="1494" t="s">
        <v>1435</v>
      </c>
      <c r="C20" s="1494" t="s">
        <v>1394</v>
      </c>
      <c r="D20" s="2" t="s">
        <v>1383</v>
      </c>
      <c r="E20" s="1494" t="s">
        <v>1435</v>
      </c>
      <c r="F20" s="1495" t="s">
        <v>1398</v>
      </c>
    </row>
    <row r="21" spans="1:6">
      <c r="A21" s="1494" t="s">
        <v>1436</v>
      </c>
      <c r="B21" s="1494" t="s">
        <v>1437</v>
      </c>
      <c r="C21" s="1494" t="s">
        <v>1394</v>
      </c>
      <c r="D21" s="2" t="s">
        <v>1383</v>
      </c>
      <c r="E21" s="1494" t="s">
        <v>1437</v>
      </c>
      <c r="F21" s="1495" t="s">
        <v>1398</v>
      </c>
    </row>
    <row r="22" spans="1:6">
      <c r="A22" s="1494" t="s">
        <v>1438</v>
      </c>
      <c r="B22" s="1494" t="s">
        <v>1439</v>
      </c>
      <c r="C22" s="1494" t="s">
        <v>1377</v>
      </c>
      <c r="D22" s="2" t="s">
        <v>1383</v>
      </c>
      <c r="E22" s="1494" t="s">
        <v>1439</v>
      </c>
      <c r="F22" s="1495" t="s">
        <v>1391</v>
      </c>
    </row>
    <row r="23" spans="1:6">
      <c r="A23" s="1494" t="s">
        <v>1440</v>
      </c>
      <c r="B23" s="1494" t="s">
        <v>1441</v>
      </c>
      <c r="C23" s="1494" t="s">
        <v>1442</v>
      </c>
      <c r="D23" s="2" t="s">
        <v>1383</v>
      </c>
      <c r="E23" s="1494" t="s">
        <v>1441</v>
      </c>
      <c r="F23" s="1495" t="s">
        <v>1384</v>
      </c>
    </row>
    <row r="24" spans="1:6">
      <c r="A24" s="1494" t="s">
        <v>1443</v>
      </c>
      <c r="B24" s="1494" t="s">
        <v>1444</v>
      </c>
      <c r="C24" s="1494" t="s">
        <v>1445</v>
      </c>
      <c r="D24" s="2" t="s">
        <v>1383</v>
      </c>
      <c r="E24" s="1494" t="s">
        <v>1444</v>
      </c>
      <c r="F24" s="1495" t="s">
        <v>1384</v>
      </c>
    </row>
    <row r="25" spans="1:6">
      <c r="A25" s="1494" t="s">
        <v>1446</v>
      </c>
      <c r="B25" s="1494" t="s">
        <v>1447</v>
      </c>
      <c r="C25" s="1494" t="s">
        <v>1377</v>
      </c>
      <c r="D25" s="2" t="s">
        <v>1383</v>
      </c>
      <c r="E25" s="1494" t="s">
        <v>1447</v>
      </c>
      <c r="F25" s="1495" t="s">
        <v>1431</v>
      </c>
    </row>
    <row r="26" spans="1:6">
      <c r="A26" s="1494" t="s">
        <v>1448</v>
      </c>
      <c r="B26" s="1494" t="s">
        <v>1449</v>
      </c>
      <c r="C26" s="1494" t="s">
        <v>1377</v>
      </c>
      <c r="D26" s="2" t="s">
        <v>1383</v>
      </c>
      <c r="E26" s="1494" t="s">
        <v>1449</v>
      </c>
      <c r="F26" s="1495" t="s">
        <v>1391</v>
      </c>
    </row>
    <row r="27" spans="1:6">
      <c r="A27" s="1494" t="s">
        <v>1450</v>
      </c>
      <c r="B27" s="1494" t="s">
        <v>1451</v>
      </c>
      <c r="C27" s="1494" t="s">
        <v>1452</v>
      </c>
      <c r="D27" s="2" t="s">
        <v>1383</v>
      </c>
      <c r="E27" s="1494" t="s">
        <v>1451</v>
      </c>
      <c r="F27" s="1495" t="s">
        <v>1453</v>
      </c>
    </row>
    <row r="28" spans="1:6">
      <c r="A28" s="1494" t="s">
        <v>1454</v>
      </c>
      <c r="B28" s="1494" t="s">
        <v>1455</v>
      </c>
      <c r="C28" s="1494" t="s">
        <v>1452</v>
      </c>
      <c r="D28" s="2" t="s">
        <v>1383</v>
      </c>
      <c r="E28" s="1494" t="s">
        <v>1455</v>
      </c>
      <c r="F28" s="1495" t="s">
        <v>1456</v>
      </c>
    </row>
    <row r="29" spans="1:6">
      <c r="A29" s="1494" t="s">
        <v>1457</v>
      </c>
      <c r="B29" s="1494" t="s">
        <v>1458</v>
      </c>
      <c r="C29" s="1494" t="s">
        <v>1442</v>
      </c>
      <c r="D29" s="2" t="s">
        <v>1383</v>
      </c>
      <c r="E29" s="1494" t="s">
        <v>1458</v>
      </c>
      <c r="F29" s="1495" t="s">
        <v>1384</v>
      </c>
    </row>
    <row r="30" spans="1:6">
      <c r="A30" s="1494" t="s">
        <v>1459</v>
      </c>
      <c r="B30" s="1494" t="s">
        <v>1460</v>
      </c>
      <c r="C30" s="1494" t="s">
        <v>1461</v>
      </c>
      <c r="D30" s="2" t="s">
        <v>1383</v>
      </c>
      <c r="E30" s="1494" t="s">
        <v>1460</v>
      </c>
      <c r="F30" s="1495" t="s">
        <v>1398</v>
      </c>
    </row>
    <row r="31" spans="1:6">
      <c r="A31" s="1494" t="s">
        <v>1462</v>
      </c>
      <c r="B31" s="1494" t="s">
        <v>1463</v>
      </c>
      <c r="C31" s="1494" t="s">
        <v>1425</v>
      </c>
      <c r="D31" s="2" t="s">
        <v>1383</v>
      </c>
      <c r="E31" s="1494" t="s">
        <v>1463</v>
      </c>
      <c r="F31" s="1495" t="s">
        <v>1384</v>
      </c>
    </row>
    <row r="32" spans="1:6">
      <c r="A32" s="1494" t="s">
        <v>1464</v>
      </c>
      <c r="B32" s="1494" t="s">
        <v>1465</v>
      </c>
      <c r="C32" s="1494" t="s">
        <v>1466</v>
      </c>
      <c r="D32" s="2" t="s">
        <v>1383</v>
      </c>
      <c r="E32" s="1494" t="s">
        <v>1465</v>
      </c>
      <c r="F32" s="1495" t="s">
        <v>1384</v>
      </c>
    </row>
    <row r="33" spans="1:6">
      <c r="A33" s="1494" t="s">
        <v>1467</v>
      </c>
      <c r="B33" s="1494" t="s">
        <v>1468</v>
      </c>
      <c r="C33" s="1494" t="s">
        <v>1469</v>
      </c>
      <c r="D33" s="2" t="s">
        <v>1383</v>
      </c>
      <c r="E33" s="1494" t="s">
        <v>1468</v>
      </c>
      <c r="F33" s="1495" t="s">
        <v>1384</v>
      </c>
    </row>
    <row r="34" spans="1:6">
      <c r="A34" s="1494" t="s">
        <v>1470</v>
      </c>
      <c r="B34" s="1494" t="s">
        <v>1471</v>
      </c>
      <c r="C34" s="1494" t="s">
        <v>1377</v>
      </c>
      <c r="D34" s="2" t="s">
        <v>1383</v>
      </c>
      <c r="E34" s="1494" t="s">
        <v>1471</v>
      </c>
      <c r="F34" s="1495" t="s">
        <v>1391</v>
      </c>
    </row>
    <row r="35" spans="1:6">
      <c r="A35" s="1494" t="s">
        <v>1472</v>
      </c>
      <c r="B35" s="1494" t="s">
        <v>1473</v>
      </c>
      <c r="C35" s="1494" t="s">
        <v>1474</v>
      </c>
      <c r="D35" s="2" t="s">
        <v>1383</v>
      </c>
      <c r="E35" s="1494" t="s">
        <v>1473</v>
      </c>
      <c r="F35" s="1495" t="s">
        <v>1384</v>
      </c>
    </row>
    <row r="36" spans="1:6">
      <c r="A36" s="1494" t="s">
        <v>1475</v>
      </c>
      <c r="B36" s="1494" t="s">
        <v>1476</v>
      </c>
      <c r="C36" s="1494" t="s">
        <v>1477</v>
      </c>
      <c r="D36" s="2" t="s">
        <v>1383</v>
      </c>
      <c r="E36" s="1494" t="s">
        <v>1476</v>
      </c>
      <c r="F36" s="1495" t="s">
        <v>1478</v>
      </c>
    </row>
    <row r="37" spans="1:6">
      <c r="A37" s="1494" t="s">
        <v>1479</v>
      </c>
      <c r="B37" s="1494" t="s">
        <v>1480</v>
      </c>
      <c r="C37" s="1494" t="s">
        <v>1477</v>
      </c>
      <c r="D37" s="2" t="s">
        <v>1383</v>
      </c>
      <c r="E37" s="1494" t="s">
        <v>1480</v>
      </c>
      <c r="F37" s="1495" t="s">
        <v>1478</v>
      </c>
    </row>
    <row r="38" spans="1:6">
      <c r="A38" s="1494" t="s">
        <v>1481</v>
      </c>
      <c r="B38" s="1494" t="s">
        <v>1482</v>
      </c>
      <c r="C38" s="1494" t="s">
        <v>1401</v>
      </c>
      <c r="D38" s="2" t="s">
        <v>1383</v>
      </c>
      <c r="E38" s="1494" t="s">
        <v>1482</v>
      </c>
      <c r="F38" s="1495" t="s">
        <v>1391</v>
      </c>
    </row>
    <row r="39" spans="1:6">
      <c r="A39" s="1494" t="s">
        <v>1483</v>
      </c>
      <c r="B39" s="1494" t="s">
        <v>1484</v>
      </c>
      <c r="C39" s="1494" t="s">
        <v>1377</v>
      </c>
      <c r="D39" s="2" t="s">
        <v>1383</v>
      </c>
      <c r="E39" s="1494" t="s">
        <v>1484</v>
      </c>
      <c r="F39" s="1495" t="s">
        <v>1391</v>
      </c>
    </row>
    <row r="40" spans="1:6">
      <c r="A40" s="1494" t="s">
        <v>1485</v>
      </c>
      <c r="B40" s="1494" t="s">
        <v>1486</v>
      </c>
      <c r="C40" s="1494" t="s">
        <v>1474</v>
      </c>
      <c r="D40" s="2" t="s">
        <v>1383</v>
      </c>
      <c r="E40" s="1494" t="s">
        <v>1486</v>
      </c>
      <c r="F40" s="1495" t="s">
        <v>1384</v>
      </c>
    </row>
    <row r="41" spans="1:6">
      <c r="A41" s="1494" t="s">
        <v>1487</v>
      </c>
      <c r="B41" s="1494" t="s">
        <v>1488</v>
      </c>
      <c r="C41" s="1494" t="s">
        <v>1394</v>
      </c>
      <c r="D41" s="2" t="s">
        <v>1383</v>
      </c>
      <c r="E41" s="1494" t="s">
        <v>1488</v>
      </c>
      <c r="F41" s="1495" t="s">
        <v>1391</v>
      </c>
    </row>
    <row r="42" spans="1:6">
      <c r="A42" s="1494" t="s">
        <v>1489</v>
      </c>
      <c r="B42" s="1494" t="s">
        <v>1490</v>
      </c>
      <c r="C42" s="1494" t="s">
        <v>1394</v>
      </c>
      <c r="D42" s="2" t="s">
        <v>1383</v>
      </c>
      <c r="E42" s="1494" t="s">
        <v>1490</v>
      </c>
      <c r="F42" s="1495" t="s">
        <v>1384</v>
      </c>
    </row>
    <row r="43" spans="1:6">
      <c r="A43" s="1494" t="s">
        <v>1491</v>
      </c>
      <c r="B43" s="1494" t="s">
        <v>1492</v>
      </c>
      <c r="C43" s="1494" t="s">
        <v>1401</v>
      </c>
      <c r="D43" s="2" t="s">
        <v>1383</v>
      </c>
      <c r="E43" s="1494" t="s">
        <v>1492</v>
      </c>
      <c r="F43" s="1495" t="s">
        <v>1391</v>
      </c>
    </row>
    <row r="44" spans="1:6">
      <c r="A44" s="1494" t="s">
        <v>1493</v>
      </c>
      <c r="B44" s="1494" t="s">
        <v>1494</v>
      </c>
      <c r="C44" s="1494" t="s">
        <v>1495</v>
      </c>
      <c r="D44" s="2" t="s">
        <v>1383</v>
      </c>
      <c r="E44" s="1494" t="s">
        <v>1494</v>
      </c>
      <c r="F44" s="1495" t="s">
        <v>1391</v>
      </c>
    </row>
    <row r="45" spans="1:6">
      <c r="A45" s="1494" t="s">
        <v>1496</v>
      </c>
      <c r="B45" s="1494" t="s">
        <v>1497</v>
      </c>
      <c r="C45" s="1494" t="s">
        <v>1477</v>
      </c>
      <c r="D45" s="2" t="s">
        <v>1383</v>
      </c>
      <c r="E45" s="1494" t="s">
        <v>1497</v>
      </c>
      <c r="F45" s="1495" t="s">
        <v>1478</v>
      </c>
    </row>
    <row r="46" spans="1:6">
      <c r="A46" s="1494" t="s">
        <v>1498</v>
      </c>
      <c r="B46" s="1494" t="s">
        <v>1499</v>
      </c>
      <c r="C46" s="1494" t="s">
        <v>1394</v>
      </c>
      <c r="D46" s="2" t="s">
        <v>1383</v>
      </c>
      <c r="E46" s="1494" t="s">
        <v>1499</v>
      </c>
      <c r="F46" s="1495" t="s">
        <v>1398</v>
      </c>
    </row>
    <row r="47" spans="1:6">
      <c r="A47" s="1494" t="s">
        <v>1500</v>
      </c>
      <c r="B47" s="1494" t="s">
        <v>1501</v>
      </c>
      <c r="C47" s="1494" t="s">
        <v>1387</v>
      </c>
      <c r="D47" s="2" t="s">
        <v>1383</v>
      </c>
      <c r="E47" s="1494" t="s">
        <v>1501</v>
      </c>
      <c r="F47" s="1495" t="s">
        <v>1384</v>
      </c>
    </row>
    <row r="48" spans="1:6">
      <c r="A48" s="1494" t="s">
        <v>1502</v>
      </c>
      <c r="B48" s="1494" t="s">
        <v>1503</v>
      </c>
      <c r="C48" s="1494" t="s">
        <v>1416</v>
      </c>
      <c r="D48" s="2" t="s">
        <v>1383</v>
      </c>
      <c r="E48" s="1494" t="s">
        <v>1503</v>
      </c>
      <c r="F48" s="1495" t="s">
        <v>1384</v>
      </c>
    </row>
    <row r="49" spans="1:6">
      <c r="A49" s="1494" t="s">
        <v>1504</v>
      </c>
      <c r="B49" s="1494" t="s">
        <v>1505</v>
      </c>
      <c r="C49" s="1494" t="s">
        <v>1506</v>
      </c>
      <c r="D49" s="2" t="s">
        <v>1383</v>
      </c>
      <c r="E49" s="1494" t="s">
        <v>1505</v>
      </c>
      <c r="F49" s="1495" t="s">
        <v>1384</v>
      </c>
    </row>
    <row r="50" spans="1:6">
      <c r="A50" t="s">
        <v>1507</v>
      </c>
      <c r="B50" t="s">
        <v>1508</v>
      </c>
      <c r="C50" s="1494" t="s">
        <v>1509</v>
      </c>
      <c r="D50" s="2" t="s">
        <v>1378</v>
      </c>
      <c r="E50" t="s">
        <v>1508</v>
      </c>
      <c r="F50" s="1495" t="s">
        <v>1510</v>
      </c>
    </row>
    <row r="51" spans="1:6">
      <c r="A51" s="1494" t="s">
        <v>1511</v>
      </c>
      <c r="B51" s="1494" t="s">
        <v>1512</v>
      </c>
      <c r="C51" s="1494" t="s">
        <v>1513</v>
      </c>
      <c r="D51" s="2" t="s">
        <v>1383</v>
      </c>
      <c r="E51" s="1494" t="s">
        <v>1512</v>
      </c>
      <c r="F51" s="1495" t="s">
        <v>1391</v>
      </c>
    </row>
    <row r="52" spans="1:6">
      <c r="A52" s="1494" t="s">
        <v>1514</v>
      </c>
      <c r="B52" s="1494" t="s">
        <v>1515</v>
      </c>
      <c r="C52" s="1496" t="s">
        <v>1513</v>
      </c>
      <c r="D52" s="2" t="s">
        <v>1378</v>
      </c>
      <c r="E52" s="1494" t="s">
        <v>1515</v>
      </c>
      <c r="F52" s="1495" t="s">
        <v>1379</v>
      </c>
    </row>
    <row r="53" spans="1:6">
      <c r="A53" s="1494" t="s">
        <v>1516</v>
      </c>
      <c r="B53" s="1494" t="s">
        <v>1517</v>
      </c>
      <c r="C53" s="1494" t="s">
        <v>1513</v>
      </c>
      <c r="D53" s="2" t="s">
        <v>1383</v>
      </c>
      <c r="E53" s="1494" t="s">
        <v>1517</v>
      </c>
      <c r="F53" s="1495" t="s">
        <v>1391</v>
      </c>
    </row>
    <row r="54" spans="1:6">
      <c r="A54" s="1494" t="s">
        <v>1518</v>
      </c>
      <c r="B54" s="1494" t="s">
        <v>1519</v>
      </c>
      <c r="C54" s="1494" t="s">
        <v>1513</v>
      </c>
      <c r="D54" s="2" t="s">
        <v>1383</v>
      </c>
      <c r="E54" s="1494" t="s">
        <v>1519</v>
      </c>
      <c r="F54" s="1495" t="s">
        <v>1453</v>
      </c>
    </row>
    <row r="55" spans="1:6">
      <c r="A55" s="1494" t="s">
        <v>1520</v>
      </c>
      <c r="B55" s="1494" t="s">
        <v>1521</v>
      </c>
      <c r="C55" s="1494" t="s">
        <v>1377</v>
      </c>
      <c r="D55" s="2" t="s">
        <v>1383</v>
      </c>
      <c r="E55" s="1494" t="s">
        <v>1521</v>
      </c>
      <c r="F55" s="1495" t="s">
        <v>1391</v>
      </c>
    </row>
    <row r="56" spans="1:6">
      <c r="A56" s="1494" t="s">
        <v>1522</v>
      </c>
      <c r="B56" s="1494" t="s">
        <v>1523</v>
      </c>
      <c r="C56" s="1494" t="s">
        <v>1524</v>
      </c>
      <c r="D56" s="2" t="s">
        <v>1383</v>
      </c>
      <c r="E56" s="1494" t="s">
        <v>1523</v>
      </c>
      <c r="F56" s="1495" t="s">
        <v>1384</v>
      </c>
    </row>
    <row r="57" spans="1:6">
      <c r="A57" s="1494" t="s">
        <v>1525</v>
      </c>
      <c r="B57" s="1494" t="s">
        <v>1526</v>
      </c>
      <c r="C57" s="1494" t="s">
        <v>1527</v>
      </c>
      <c r="D57" s="2" t="s">
        <v>1383</v>
      </c>
      <c r="E57" s="1494" t="s">
        <v>1526</v>
      </c>
      <c r="F57" s="1495" t="s">
        <v>1384</v>
      </c>
    </row>
    <row r="58" spans="1:6">
      <c r="A58" s="1494" t="s">
        <v>1528</v>
      </c>
      <c r="B58" s="1494" t="s">
        <v>1529</v>
      </c>
      <c r="C58" s="1494" t="s">
        <v>1390</v>
      </c>
      <c r="D58" s="2" t="s">
        <v>1383</v>
      </c>
      <c r="E58" s="1494" t="s">
        <v>1529</v>
      </c>
      <c r="F58" s="1495" t="s">
        <v>1391</v>
      </c>
    </row>
    <row r="59" spans="1:6">
      <c r="A59" s="1494" t="s">
        <v>1530</v>
      </c>
      <c r="B59" s="1494" t="s">
        <v>1531</v>
      </c>
      <c r="C59" s="1494" t="s">
        <v>1390</v>
      </c>
      <c r="D59" s="2" t="s">
        <v>1383</v>
      </c>
      <c r="E59" s="1494" t="s">
        <v>1531</v>
      </c>
      <c r="F59" s="1495" t="s">
        <v>1391</v>
      </c>
    </row>
    <row r="60" spans="1:6">
      <c r="A60" s="1494" t="s">
        <v>1532</v>
      </c>
      <c r="B60" s="1494" t="s">
        <v>1533</v>
      </c>
      <c r="C60" s="1494" t="s">
        <v>1397</v>
      </c>
      <c r="D60" s="2" t="s">
        <v>1383</v>
      </c>
      <c r="E60" s="1494" t="s">
        <v>1533</v>
      </c>
      <c r="F60" s="1495" t="s">
        <v>1398</v>
      </c>
    </row>
    <row r="61" spans="1:6">
      <c r="A61" s="1494" t="s">
        <v>1534</v>
      </c>
      <c r="B61" s="1494" t="s">
        <v>1535</v>
      </c>
      <c r="C61" s="1494" t="s">
        <v>1397</v>
      </c>
      <c r="D61" s="2" t="s">
        <v>1383</v>
      </c>
      <c r="E61" s="1494" t="s">
        <v>1535</v>
      </c>
      <c r="F61" s="1495" t="s">
        <v>1091</v>
      </c>
    </row>
    <row r="62" spans="1:6">
      <c r="A62" s="1494" t="s">
        <v>1536</v>
      </c>
      <c r="B62" s="1494" t="s">
        <v>1537</v>
      </c>
      <c r="C62" s="1494" t="s">
        <v>1377</v>
      </c>
      <c r="D62" s="2" t="s">
        <v>1383</v>
      </c>
      <c r="E62" s="1494" t="s">
        <v>1537</v>
      </c>
      <c r="F62" s="1495" t="s">
        <v>1391</v>
      </c>
    </row>
    <row r="63" spans="1:6">
      <c r="A63" s="1494" t="s">
        <v>1538</v>
      </c>
      <c r="B63" s="1494" t="s">
        <v>1539</v>
      </c>
      <c r="C63" s="1494" t="s">
        <v>1377</v>
      </c>
      <c r="D63" s="2" t="s">
        <v>1383</v>
      </c>
      <c r="E63" s="1494" t="s">
        <v>1539</v>
      </c>
      <c r="F63" s="1495" t="s">
        <v>1391</v>
      </c>
    </row>
    <row r="64" spans="1:6">
      <c r="A64" s="1494" t="s">
        <v>1540</v>
      </c>
      <c r="B64" s="1494" t="s">
        <v>1541</v>
      </c>
      <c r="C64" s="1494" t="s">
        <v>1377</v>
      </c>
      <c r="D64" s="2" t="s">
        <v>1383</v>
      </c>
      <c r="E64" s="1494" t="s">
        <v>1541</v>
      </c>
      <c r="F64" s="1495" t="s">
        <v>1391</v>
      </c>
    </row>
    <row r="65" spans="1:6">
      <c r="A65" s="1494" t="s">
        <v>1542</v>
      </c>
      <c r="B65" s="1494" t="s">
        <v>1543</v>
      </c>
      <c r="C65" s="1494" t="s">
        <v>1419</v>
      </c>
      <c r="D65" s="2" t="s">
        <v>1383</v>
      </c>
      <c r="E65" s="1494" t="s">
        <v>1543</v>
      </c>
      <c r="F65" s="1495" t="s">
        <v>1384</v>
      </c>
    </row>
    <row r="66" spans="1:6">
      <c r="A66" s="1494" t="s">
        <v>1544</v>
      </c>
      <c r="B66" s="1494" t="s">
        <v>1545</v>
      </c>
      <c r="C66" s="1494" t="s">
        <v>1546</v>
      </c>
      <c r="D66" s="2" t="s">
        <v>1383</v>
      </c>
      <c r="E66" s="1494" t="s">
        <v>1545</v>
      </c>
      <c r="F66" s="1495" t="s">
        <v>1391</v>
      </c>
    </row>
    <row r="67" spans="1:6">
      <c r="A67" s="1494" t="s">
        <v>1547</v>
      </c>
      <c r="B67" s="1494" t="s">
        <v>1548</v>
      </c>
      <c r="C67" s="1496" t="s">
        <v>1549</v>
      </c>
      <c r="D67" s="2" t="s">
        <v>1378</v>
      </c>
      <c r="E67" s="1494" t="s">
        <v>1548</v>
      </c>
      <c r="F67" s="1495" t="s">
        <v>1550</v>
      </c>
    </row>
    <row r="68" spans="1:6">
      <c r="A68" s="1494" t="s">
        <v>1551</v>
      </c>
      <c r="B68" s="1494" t="s">
        <v>1552</v>
      </c>
      <c r="C68" s="1494" t="s">
        <v>1394</v>
      </c>
      <c r="D68" s="2" t="s">
        <v>1383</v>
      </c>
      <c r="E68" s="1494" t="s">
        <v>1552</v>
      </c>
      <c r="F68" s="1495" t="s">
        <v>1391</v>
      </c>
    </row>
    <row r="69" spans="1:6">
      <c r="A69" s="1494" t="s">
        <v>1553</v>
      </c>
      <c r="B69" s="1494" t="s">
        <v>1554</v>
      </c>
      <c r="C69" s="1494" t="s">
        <v>1452</v>
      </c>
      <c r="D69" s="2" t="s">
        <v>1383</v>
      </c>
      <c r="E69" s="1494" t="s">
        <v>1554</v>
      </c>
      <c r="F69" s="1495" t="s">
        <v>1384</v>
      </c>
    </row>
    <row r="70" spans="1:6">
      <c r="A70" s="1494" t="s">
        <v>1555</v>
      </c>
      <c r="B70" s="1494" t="s">
        <v>1556</v>
      </c>
      <c r="C70" s="1494" t="s">
        <v>1452</v>
      </c>
      <c r="D70" s="2" t="s">
        <v>1378</v>
      </c>
      <c r="E70" s="1494" t="s">
        <v>1556</v>
      </c>
      <c r="F70" s="1495" t="s">
        <v>1557</v>
      </c>
    </row>
    <row r="71" spans="1:6">
      <c r="A71" s="1494" t="s">
        <v>1558</v>
      </c>
      <c r="B71" s="1494" t="s">
        <v>1559</v>
      </c>
      <c r="C71" s="1496" t="s">
        <v>1560</v>
      </c>
      <c r="D71" s="2" t="s">
        <v>1378</v>
      </c>
      <c r="E71" s="1494" t="s">
        <v>1559</v>
      </c>
      <c r="F71" s="1495" t="s">
        <v>1379</v>
      </c>
    </row>
    <row r="72" spans="1:6">
      <c r="A72" s="1494" t="s">
        <v>1561</v>
      </c>
      <c r="B72" s="1494" t="s">
        <v>1562</v>
      </c>
      <c r="C72" s="1494" t="s">
        <v>1377</v>
      </c>
      <c r="D72" s="2" t="s">
        <v>1383</v>
      </c>
      <c r="E72" s="1494" t="s">
        <v>1562</v>
      </c>
      <c r="F72" s="1495" t="s">
        <v>1453</v>
      </c>
    </row>
    <row r="73" spans="1:6">
      <c r="A73" s="1494" t="s">
        <v>1563</v>
      </c>
      <c r="B73" s="1494" t="s">
        <v>1564</v>
      </c>
      <c r="C73" s="1494" t="s">
        <v>1390</v>
      </c>
      <c r="D73" s="2" t="s">
        <v>1383</v>
      </c>
      <c r="E73" s="1494" t="s">
        <v>1564</v>
      </c>
      <c r="F73" s="1495" t="s">
        <v>1391</v>
      </c>
    </row>
    <row r="74" spans="1:6">
      <c r="A74" s="1494" t="s">
        <v>1565</v>
      </c>
      <c r="B74" s="1494" t="s">
        <v>1566</v>
      </c>
      <c r="C74" s="1496" t="s">
        <v>1567</v>
      </c>
      <c r="D74" s="2" t="s">
        <v>1378</v>
      </c>
      <c r="E74" s="1494" t="s">
        <v>1566</v>
      </c>
      <c r="F74" s="1495" t="s">
        <v>1568</v>
      </c>
    </row>
    <row r="75" spans="1:6">
      <c r="A75" s="1494" t="s">
        <v>1569</v>
      </c>
      <c r="B75" s="1494" t="s">
        <v>1570</v>
      </c>
      <c r="C75" s="1494" t="s">
        <v>1567</v>
      </c>
      <c r="D75" s="2" t="s">
        <v>1383</v>
      </c>
      <c r="E75" s="1494" t="s">
        <v>1570</v>
      </c>
      <c r="F75" s="1495" t="s">
        <v>1571</v>
      </c>
    </row>
    <row r="76" spans="1:6">
      <c r="A76" s="1494" t="s">
        <v>1572</v>
      </c>
      <c r="B76" s="1494" t="s">
        <v>1573</v>
      </c>
      <c r="C76" s="1494" t="s">
        <v>1574</v>
      </c>
      <c r="D76" s="2" t="s">
        <v>1383</v>
      </c>
      <c r="E76" s="1494" t="s">
        <v>1573</v>
      </c>
      <c r="F76" s="1495" t="s">
        <v>1384</v>
      </c>
    </row>
    <row r="77" spans="1:6">
      <c r="A77" s="1494" t="s">
        <v>1575</v>
      </c>
      <c r="B77" s="1494" t="s">
        <v>1576</v>
      </c>
      <c r="C77" s="1494" t="s">
        <v>1546</v>
      </c>
      <c r="D77" s="2" t="s">
        <v>1383</v>
      </c>
      <c r="E77" s="1494" t="s">
        <v>1576</v>
      </c>
      <c r="F77" s="1495" t="s">
        <v>1577</v>
      </c>
    </row>
    <row r="78" spans="1:6">
      <c r="A78" s="1494" t="s">
        <v>1578</v>
      </c>
      <c r="B78" s="1494" t="s">
        <v>1579</v>
      </c>
      <c r="C78" s="1496" t="s">
        <v>1580</v>
      </c>
      <c r="D78" s="2" t="s">
        <v>1378</v>
      </c>
      <c r="E78" s="1494" t="s">
        <v>1579</v>
      </c>
      <c r="F78" s="1495" t="s">
        <v>1550</v>
      </c>
    </row>
    <row r="79" spans="1:6">
      <c r="A79" s="1494" t="s">
        <v>1581</v>
      </c>
      <c r="B79" s="1494" t="s">
        <v>1582</v>
      </c>
      <c r="C79" s="1494" t="s">
        <v>1583</v>
      </c>
      <c r="D79" s="2" t="s">
        <v>1383</v>
      </c>
      <c r="E79" s="1494" t="s">
        <v>1582</v>
      </c>
      <c r="F79" s="1495" t="s">
        <v>1384</v>
      </c>
    </row>
    <row r="80" spans="1:6">
      <c r="A80" s="1494" t="s">
        <v>1584</v>
      </c>
      <c r="B80" s="1494" t="s">
        <v>1585</v>
      </c>
      <c r="C80" s="1494" t="s">
        <v>1586</v>
      </c>
      <c r="D80" s="2" t="s">
        <v>1378</v>
      </c>
      <c r="E80" s="1494" t="s">
        <v>1585</v>
      </c>
      <c r="F80" s="1495" t="s">
        <v>1587</v>
      </c>
    </row>
    <row r="81" spans="1:6">
      <c r="A81" s="1494" t="s">
        <v>1588</v>
      </c>
      <c r="B81" s="1494" t="s">
        <v>1589</v>
      </c>
      <c r="C81" s="1494" t="s">
        <v>1590</v>
      </c>
      <c r="D81" s="2" t="s">
        <v>1383</v>
      </c>
      <c r="E81" s="1494" t="s">
        <v>1589</v>
      </c>
      <c r="F81" s="1495" t="s">
        <v>1391</v>
      </c>
    </row>
    <row r="82" spans="1:6">
      <c r="A82" s="1494" t="s">
        <v>1591</v>
      </c>
      <c r="B82" s="1494" t="s">
        <v>1592</v>
      </c>
      <c r="C82" s="1494" t="s">
        <v>1593</v>
      </c>
      <c r="D82" s="2" t="s">
        <v>1383</v>
      </c>
      <c r="E82" s="1494" t="s">
        <v>1592</v>
      </c>
      <c r="F82" s="1495" t="s">
        <v>1391</v>
      </c>
    </row>
    <row r="83" spans="1:6">
      <c r="A83" s="1494" t="s">
        <v>1594</v>
      </c>
      <c r="B83" s="1494" t="s">
        <v>1595</v>
      </c>
      <c r="C83" s="1494" t="s">
        <v>1596</v>
      </c>
      <c r="D83" s="2" t="s">
        <v>1383</v>
      </c>
      <c r="E83" s="1494" t="s">
        <v>1595</v>
      </c>
      <c r="F83" s="1495" t="s">
        <v>1384</v>
      </c>
    </row>
    <row r="84" spans="1:6">
      <c r="A84" s="1494" t="s">
        <v>1597</v>
      </c>
      <c r="B84" s="1494" t="s">
        <v>1598</v>
      </c>
      <c r="C84" s="1494" t="s">
        <v>1590</v>
      </c>
      <c r="D84" s="2" t="s">
        <v>1383</v>
      </c>
      <c r="E84" s="1494" t="s">
        <v>1598</v>
      </c>
      <c r="F84" s="1495" t="s">
        <v>1431</v>
      </c>
    </row>
    <row r="85" spans="1:6">
      <c r="A85" s="1494" t="s">
        <v>1599</v>
      </c>
      <c r="B85" s="1494" t="s">
        <v>1600</v>
      </c>
      <c r="C85" s="1494" t="s">
        <v>1590</v>
      </c>
      <c r="D85" s="2" t="s">
        <v>1383</v>
      </c>
      <c r="E85" s="1494" t="s">
        <v>1600</v>
      </c>
      <c r="F85" s="1495" t="s">
        <v>1391</v>
      </c>
    </row>
    <row r="86" spans="1:6">
      <c r="A86" s="1494" t="s">
        <v>1601</v>
      </c>
      <c r="B86" s="1494" t="s">
        <v>1602</v>
      </c>
      <c r="C86" s="1494" t="s">
        <v>1401</v>
      </c>
      <c r="D86" s="2" t="s">
        <v>1383</v>
      </c>
      <c r="E86" s="1494" t="s">
        <v>1602</v>
      </c>
      <c r="F86" s="1495" t="s">
        <v>1398</v>
      </c>
    </row>
    <row r="87" spans="1:6">
      <c r="A87" s="1494" t="s">
        <v>1603</v>
      </c>
      <c r="B87" s="1494" t="s">
        <v>1604</v>
      </c>
      <c r="C87" s="1494" t="s">
        <v>1377</v>
      </c>
      <c r="D87" s="2" t="s">
        <v>1383</v>
      </c>
      <c r="E87" s="1494" t="s">
        <v>1604</v>
      </c>
      <c r="F87" s="1495" t="s">
        <v>1431</v>
      </c>
    </row>
    <row r="88" spans="1:6">
      <c r="A88" s="1494" t="s">
        <v>1605</v>
      </c>
      <c r="B88" s="1494" t="s">
        <v>1606</v>
      </c>
      <c r="C88" s="1494" t="s">
        <v>1495</v>
      </c>
      <c r="D88" s="2" t="s">
        <v>1383</v>
      </c>
      <c r="E88" s="1494" t="s">
        <v>1606</v>
      </c>
      <c r="F88" s="1495" t="s">
        <v>1384</v>
      </c>
    </row>
    <row r="89" spans="1:6">
      <c r="A89" s="1494" t="s">
        <v>1607</v>
      </c>
      <c r="B89" s="1494" t="s">
        <v>1608</v>
      </c>
      <c r="C89" s="1494" t="s">
        <v>1377</v>
      </c>
      <c r="D89" s="2" t="s">
        <v>1383</v>
      </c>
      <c r="E89" s="1494" t="s">
        <v>1608</v>
      </c>
      <c r="F89" s="1495" t="s">
        <v>1391</v>
      </c>
    </row>
    <row r="90" spans="1:6">
      <c r="A90" s="1494" t="s">
        <v>1609</v>
      </c>
      <c r="B90" s="1494" t="s">
        <v>1610</v>
      </c>
      <c r="C90" s="1494" t="s">
        <v>1513</v>
      </c>
      <c r="D90" s="2" t="s">
        <v>1383</v>
      </c>
      <c r="E90" s="1494" t="s">
        <v>1610</v>
      </c>
      <c r="F90" s="1495" t="s">
        <v>1478</v>
      </c>
    </row>
    <row r="91" spans="1:6">
      <c r="A91" s="1494" t="s">
        <v>1611</v>
      </c>
      <c r="B91" s="1494" t="s">
        <v>1612</v>
      </c>
      <c r="C91" s="1494" t="s">
        <v>1377</v>
      </c>
      <c r="D91" s="2" t="s">
        <v>1383</v>
      </c>
      <c r="E91" s="1494" t="s">
        <v>1612</v>
      </c>
      <c r="F91" s="1495" t="s">
        <v>1391</v>
      </c>
    </row>
    <row r="92" spans="1:6">
      <c r="A92" s="1494" t="s">
        <v>1613</v>
      </c>
      <c r="B92" s="1494" t="s">
        <v>1614</v>
      </c>
      <c r="C92" s="1494" t="s">
        <v>1615</v>
      </c>
      <c r="D92" s="2" t="s">
        <v>1383</v>
      </c>
      <c r="E92" s="1494" t="s">
        <v>1614</v>
      </c>
      <c r="F92" s="1495" t="s">
        <v>1384</v>
      </c>
    </row>
    <row r="93" spans="1:6">
      <c r="A93" s="1494" t="s">
        <v>1616</v>
      </c>
      <c r="B93" s="1494" t="s">
        <v>1617</v>
      </c>
      <c r="C93" s="1494" t="s">
        <v>1586</v>
      </c>
      <c r="D93" s="2" t="s">
        <v>1383</v>
      </c>
      <c r="E93" s="1494" t="s">
        <v>1617</v>
      </c>
      <c r="F93" s="1495" t="s">
        <v>1384</v>
      </c>
    </row>
    <row r="94" spans="1:6">
      <c r="A94" s="1494" t="s">
        <v>1618</v>
      </c>
      <c r="B94" s="1494" t="s">
        <v>1619</v>
      </c>
      <c r="C94" s="1494" t="s">
        <v>1620</v>
      </c>
      <c r="D94" s="2" t="s">
        <v>1383</v>
      </c>
      <c r="E94" s="1494" t="s">
        <v>1619</v>
      </c>
      <c r="F94" s="1495" t="s">
        <v>1384</v>
      </c>
    </row>
    <row r="95" spans="1:6">
      <c r="A95" s="1494" t="s">
        <v>1621</v>
      </c>
      <c r="B95" s="1494" t="s">
        <v>1622</v>
      </c>
      <c r="C95" s="1494" t="s">
        <v>1623</v>
      </c>
      <c r="D95" s="2" t="s">
        <v>1383</v>
      </c>
      <c r="E95" s="1494" t="s">
        <v>1622</v>
      </c>
      <c r="F95" s="1495" t="s">
        <v>1456</v>
      </c>
    </row>
    <row r="96" spans="1:6">
      <c r="A96" s="1494" t="s">
        <v>1624</v>
      </c>
      <c r="B96" s="1494" t="s">
        <v>1625</v>
      </c>
      <c r="C96" s="1494" t="s">
        <v>1626</v>
      </c>
      <c r="D96" s="2" t="s">
        <v>1383</v>
      </c>
      <c r="E96" s="1494" t="s">
        <v>1625</v>
      </c>
      <c r="F96" s="1495" t="s">
        <v>1384</v>
      </c>
    </row>
    <row r="97" spans="1:6">
      <c r="A97" s="1494" t="s">
        <v>1627</v>
      </c>
      <c r="B97" s="1494" t="s">
        <v>1628</v>
      </c>
      <c r="C97" s="1494" t="s">
        <v>1377</v>
      </c>
      <c r="D97" s="2" t="s">
        <v>1383</v>
      </c>
      <c r="E97" s="1494" t="s">
        <v>1628</v>
      </c>
      <c r="F97" s="1495" t="s">
        <v>1391</v>
      </c>
    </row>
    <row r="98" spans="1:6">
      <c r="A98" s="1494" t="s">
        <v>1629</v>
      </c>
      <c r="B98" s="1494" t="s">
        <v>1630</v>
      </c>
      <c r="C98" s="1494" t="s">
        <v>1509</v>
      </c>
      <c r="D98" s="2" t="s">
        <v>1383</v>
      </c>
      <c r="E98" s="1494" t="s">
        <v>1630</v>
      </c>
      <c r="F98" s="1495" t="s">
        <v>1384</v>
      </c>
    </row>
    <row r="99" spans="1:6">
      <c r="A99" s="1494" t="s">
        <v>1631</v>
      </c>
      <c r="B99" s="1494" t="s">
        <v>1632</v>
      </c>
      <c r="C99" s="1494" t="s">
        <v>1377</v>
      </c>
      <c r="D99" s="2" t="s">
        <v>1383</v>
      </c>
      <c r="E99" s="1494" t="s">
        <v>1632</v>
      </c>
      <c r="F99" s="1495" t="s">
        <v>1391</v>
      </c>
    </row>
    <row r="100" spans="1:6">
      <c r="A100" s="1494" t="s">
        <v>1633</v>
      </c>
      <c r="B100" s="1494" t="s">
        <v>1634</v>
      </c>
      <c r="C100" s="1494" t="s">
        <v>1635</v>
      </c>
      <c r="D100" s="2" t="s">
        <v>1383</v>
      </c>
      <c r="E100" s="1494" t="s">
        <v>1634</v>
      </c>
      <c r="F100" s="1495" t="s">
        <v>1384</v>
      </c>
    </row>
    <row r="101" spans="1:6">
      <c r="A101" s="1494" t="s">
        <v>1636</v>
      </c>
      <c r="B101" s="1494" t="s">
        <v>1637</v>
      </c>
      <c r="C101" s="1494" t="s">
        <v>1390</v>
      </c>
      <c r="D101" s="2" t="s">
        <v>1383</v>
      </c>
      <c r="E101" s="1494" t="s">
        <v>1637</v>
      </c>
      <c r="F101" s="1495" t="s">
        <v>1391</v>
      </c>
    </row>
    <row r="102" spans="1:6">
      <c r="A102" s="1494" t="s">
        <v>1638</v>
      </c>
      <c r="B102" s="1494" t="s">
        <v>1639</v>
      </c>
      <c r="C102" s="1494" t="s">
        <v>1640</v>
      </c>
      <c r="D102" s="2" t="s">
        <v>1383</v>
      </c>
      <c r="E102" s="1494" t="s">
        <v>1639</v>
      </c>
      <c r="F102" s="1495" t="s">
        <v>1384</v>
      </c>
    </row>
    <row r="103" spans="1:6">
      <c r="A103" s="1494" t="s">
        <v>1641</v>
      </c>
      <c r="B103" s="1494" t="s">
        <v>1642</v>
      </c>
      <c r="C103" s="1494" t="s">
        <v>1513</v>
      </c>
      <c r="D103" s="2" t="s">
        <v>1383</v>
      </c>
      <c r="E103" s="1494" t="s">
        <v>1642</v>
      </c>
      <c r="F103" s="1495" t="s">
        <v>1384</v>
      </c>
    </row>
    <row r="104" spans="1:6">
      <c r="A104" s="1494" t="s">
        <v>1643</v>
      </c>
      <c r="B104" s="1494" t="s">
        <v>1644</v>
      </c>
      <c r="C104" s="1494" t="s">
        <v>1645</v>
      </c>
      <c r="D104" s="2" t="s">
        <v>1383</v>
      </c>
      <c r="E104" s="1494" t="s">
        <v>1644</v>
      </c>
      <c r="F104" s="1495" t="s">
        <v>1478</v>
      </c>
    </row>
    <row r="105" spans="1:6">
      <c r="A105" s="1494" t="s">
        <v>1646</v>
      </c>
      <c r="B105" s="1494" t="s">
        <v>1647</v>
      </c>
      <c r="C105" s="1494" t="s">
        <v>1620</v>
      </c>
      <c r="D105" s="2" t="s">
        <v>1383</v>
      </c>
      <c r="E105" s="1494" t="s">
        <v>1647</v>
      </c>
      <c r="F105" s="1495" t="s">
        <v>1384</v>
      </c>
    </row>
    <row r="106" spans="1:6">
      <c r="A106" s="1494" t="s">
        <v>1648</v>
      </c>
      <c r="B106" s="1494" t="s">
        <v>1649</v>
      </c>
      <c r="C106" s="1494" t="s">
        <v>1377</v>
      </c>
      <c r="D106" s="2" t="s">
        <v>1383</v>
      </c>
      <c r="E106" s="1494" t="s">
        <v>1649</v>
      </c>
      <c r="F106" s="1495" t="s">
        <v>1391</v>
      </c>
    </row>
    <row r="107" spans="1:6">
      <c r="A107" s="1494" t="s">
        <v>1650</v>
      </c>
      <c r="B107" s="1494" t="s">
        <v>1651</v>
      </c>
      <c r="C107" s="1494" t="s">
        <v>1377</v>
      </c>
      <c r="D107" s="2" t="s">
        <v>1383</v>
      </c>
      <c r="E107" s="1494" t="s">
        <v>1651</v>
      </c>
      <c r="F107" s="1495" t="s">
        <v>1391</v>
      </c>
    </row>
    <row r="108" spans="1:6">
      <c r="A108" s="1494" t="s">
        <v>1652</v>
      </c>
      <c r="B108" s="1494" t="s">
        <v>1653</v>
      </c>
      <c r="C108" s="1494" t="s">
        <v>1422</v>
      </c>
      <c r="D108" s="2" t="s">
        <v>1383</v>
      </c>
      <c r="E108" s="1494" t="s">
        <v>1653</v>
      </c>
      <c r="F108" s="1495" t="s">
        <v>1384</v>
      </c>
    </row>
    <row r="109" spans="1:6">
      <c r="A109" s="1494" t="s">
        <v>1654</v>
      </c>
      <c r="B109" s="1494" t="s">
        <v>1655</v>
      </c>
      <c r="C109" s="1494" t="s">
        <v>1466</v>
      </c>
      <c r="D109" s="2" t="s">
        <v>1383</v>
      </c>
      <c r="E109" s="1494" t="s">
        <v>1655</v>
      </c>
      <c r="F109" s="1495" t="s">
        <v>1571</v>
      </c>
    </row>
    <row r="110" spans="1:6">
      <c r="A110" s="1494" t="s">
        <v>1656</v>
      </c>
      <c r="B110" s="1494" t="s">
        <v>1657</v>
      </c>
      <c r="C110" s="1496" t="s">
        <v>1474</v>
      </c>
      <c r="D110" s="2" t="s">
        <v>1378</v>
      </c>
      <c r="E110" s="1494" t="s">
        <v>1657</v>
      </c>
      <c r="F110" s="1495" t="s">
        <v>1658</v>
      </c>
    </row>
    <row r="111" spans="1:6">
      <c r="A111" s="1494" t="s">
        <v>1659</v>
      </c>
      <c r="B111" s="1494" t="s">
        <v>1660</v>
      </c>
      <c r="C111" s="1494" t="s">
        <v>1560</v>
      </c>
      <c r="D111" s="2" t="s">
        <v>1383</v>
      </c>
      <c r="E111" s="1494" t="s">
        <v>1660</v>
      </c>
      <c r="F111" s="1495" t="s">
        <v>1391</v>
      </c>
    </row>
    <row r="112" spans="1:6">
      <c r="A112" s="1494" t="s">
        <v>1661</v>
      </c>
      <c r="B112" s="1494" t="s">
        <v>1662</v>
      </c>
      <c r="C112" s="1494" t="s">
        <v>1663</v>
      </c>
      <c r="D112" s="2" t="s">
        <v>1383</v>
      </c>
      <c r="E112" s="1494" t="s">
        <v>1662</v>
      </c>
      <c r="F112" s="1495" t="s">
        <v>1431</v>
      </c>
    </row>
    <row r="113" spans="1:6">
      <c r="A113" s="1494" t="s">
        <v>1664</v>
      </c>
      <c r="B113" s="1494" t="s">
        <v>1665</v>
      </c>
      <c r="C113" s="1494" t="s">
        <v>1663</v>
      </c>
      <c r="D113" s="2" t="s">
        <v>1383</v>
      </c>
      <c r="E113" s="1494" t="s">
        <v>1665</v>
      </c>
      <c r="F113" s="1495" t="s">
        <v>1391</v>
      </c>
    </row>
    <row r="114" spans="1:6">
      <c r="A114" s="1494" t="s">
        <v>1666</v>
      </c>
      <c r="B114" s="1494" t="s">
        <v>1667</v>
      </c>
      <c r="C114" s="1496" t="s">
        <v>1668</v>
      </c>
      <c r="D114" s="2" t="s">
        <v>1378</v>
      </c>
      <c r="E114" s="1494" t="s">
        <v>1667</v>
      </c>
      <c r="F114" s="1495" t="s">
        <v>1587</v>
      </c>
    </row>
    <row r="115" spans="1:6">
      <c r="A115" s="1494" t="s">
        <v>1669</v>
      </c>
      <c r="B115" s="1494" t="s">
        <v>1670</v>
      </c>
      <c r="C115" t="s">
        <v>1671</v>
      </c>
      <c r="D115" s="2" t="s">
        <v>1378</v>
      </c>
      <c r="E115" s="1494" t="s">
        <v>1670</v>
      </c>
      <c r="F115" s="1495" t="s">
        <v>1658</v>
      </c>
    </row>
    <row r="116" spans="1:6">
      <c r="A116" s="1494" t="s">
        <v>1672</v>
      </c>
      <c r="B116" s="1494" t="s">
        <v>1673</v>
      </c>
      <c r="C116" s="1496" t="s">
        <v>1377</v>
      </c>
      <c r="D116" s="2" t="s">
        <v>1378</v>
      </c>
      <c r="E116" s="1494" t="s">
        <v>1673</v>
      </c>
      <c r="F116" s="1495" t="s">
        <v>1674</v>
      </c>
    </row>
    <row r="117" spans="1:6">
      <c r="A117" s="1494" t="s">
        <v>1675</v>
      </c>
      <c r="B117" s="1494" t="s">
        <v>1676</v>
      </c>
      <c r="C117" t="s">
        <v>1677</v>
      </c>
      <c r="D117" s="2" t="s">
        <v>1378</v>
      </c>
      <c r="E117" s="1494" t="s">
        <v>1676</v>
      </c>
      <c r="F117" s="1495" t="s">
        <v>1674</v>
      </c>
    </row>
    <row r="118" spans="1:6">
      <c r="A118" s="1494" t="s">
        <v>1678</v>
      </c>
      <c r="B118" s="1494" t="s">
        <v>1679</v>
      </c>
      <c r="C118" s="1496" t="s">
        <v>1377</v>
      </c>
      <c r="D118" s="2" t="s">
        <v>1378</v>
      </c>
      <c r="E118" s="1494" t="s">
        <v>1679</v>
      </c>
      <c r="F118" s="1495" t="s">
        <v>1587</v>
      </c>
    </row>
    <row r="119" spans="1:6">
      <c r="A119" s="1494" t="s">
        <v>1680</v>
      </c>
      <c r="B119" s="1494" t="s">
        <v>1681</v>
      </c>
      <c r="C119" s="1494" t="s">
        <v>1626</v>
      </c>
      <c r="D119" s="2" t="s">
        <v>1383</v>
      </c>
      <c r="E119" s="1494" t="s">
        <v>1681</v>
      </c>
      <c r="F119" s="1495" t="s">
        <v>1384</v>
      </c>
    </row>
    <row r="120" spans="1:6">
      <c r="A120" s="1494" t="s">
        <v>1682</v>
      </c>
      <c r="B120" s="1494" t="s">
        <v>1683</v>
      </c>
      <c r="C120" s="1494" t="s">
        <v>1401</v>
      </c>
      <c r="D120" s="2" t="s">
        <v>1383</v>
      </c>
      <c r="E120" s="1494" t="s">
        <v>1683</v>
      </c>
      <c r="F120" s="1495" t="s">
        <v>1384</v>
      </c>
    </row>
    <row r="121" spans="1:6">
      <c r="A121" s="1494" t="s">
        <v>1684</v>
      </c>
      <c r="B121" s="1494" t="s">
        <v>1685</v>
      </c>
      <c r="C121" s="1494" t="s">
        <v>1686</v>
      </c>
      <c r="D121" s="2" t="s">
        <v>1383</v>
      </c>
      <c r="E121" s="1494" t="s">
        <v>1685</v>
      </c>
      <c r="F121" s="1495" t="s">
        <v>1384</v>
      </c>
    </row>
    <row r="122" spans="1:6">
      <c r="A122" s="1494" t="s">
        <v>1687</v>
      </c>
      <c r="B122" s="1494" t="s">
        <v>1688</v>
      </c>
      <c r="C122" s="1494" t="s">
        <v>1689</v>
      </c>
      <c r="D122" s="2" t="s">
        <v>1383</v>
      </c>
      <c r="E122" s="1494" t="s">
        <v>1688</v>
      </c>
      <c r="F122" s="1495" t="s">
        <v>1384</v>
      </c>
    </row>
    <row r="123" spans="1:6">
      <c r="A123" s="1494" t="s">
        <v>1690</v>
      </c>
      <c r="B123" s="1494" t="s">
        <v>1691</v>
      </c>
      <c r="C123" s="1494" t="s">
        <v>1692</v>
      </c>
      <c r="D123" s="2" t="s">
        <v>1383</v>
      </c>
      <c r="E123" s="1494" t="s">
        <v>1691</v>
      </c>
      <c r="F123" s="1495" t="s">
        <v>1384</v>
      </c>
    </row>
    <row r="124" spans="1:6">
      <c r="A124" s="1494" t="s">
        <v>1693</v>
      </c>
      <c r="B124" s="1494" t="s">
        <v>1694</v>
      </c>
      <c r="C124" s="1494" t="s">
        <v>1695</v>
      </c>
      <c r="D124" s="2" t="s">
        <v>1383</v>
      </c>
      <c r="E124" s="1494" t="s">
        <v>1694</v>
      </c>
      <c r="F124" s="1495" t="s">
        <v>1384</v>
      </c>
    </row>
    <row r="125" spans="1:6">
      <c r="A125" s="1494" t="s">
        <v>1696</v>
      </c>
      <c r="B125" s="1494" t="s">
        <v>1697</v>
      </c>
      <c r="C125" s="1494" t="s">
        <v>1698</v>
      </c>
      <c r="D125" s="2" t="s">
        <v>1383</v>
      </c>
      <c r="E125" s="1494" t="s">
        <v>1697</v>
      </c>
      <c r="F125" s="1495" t="s">
        <v>1398</v>
      </c>
    </row>
    <row r="126" spans="1:6">
      <c r="A126" s="1494" t="s">
        <v>1699</v>
      </c>
      <c r="B126" s="1494" t="s">
        <v>1700</v>
      </c>
      <c r="C126" s="1494" t="s">
        <v>1404</v>
      </c>
      <c r="D126" s="2" t="s">
        <v>1383</v>
      </c>
      <c r="E126" s="1494" t="s">
        <v>1700</v>
      </c>
      <c r="F126" s="1495" t="s">
        <v>1398</v>
      </c>
    </row>
    <row r="127" spans="1:6">
      <c r="A127" s="1494" t="s">
        <v>1701</v>
      </c>
      <c r="B127" s="1494" t="s">
        <v>1702</v>
      </c>
      <c r="C127" s="1494" t="s">
        <v>1703</v>
      </c>
      <c r="D127" s="2" t="s">
        <v>1383</v>
      </c>
      <c r="E127" s="1494" t="s">
        <v>1702</v>
      </c>
      <c r="F127" s="1495" t="s">
        <v>1384</v>
      </c>
    </row>
    <row r="128" spans="1:6">
      <c r="A128" s="1494" t="s">
        <v>1704</v>
      </c>
      <c r="B128" s="1494" t="s">
        <v>1705</v>
      </c>
      <c r="C128" s="1494" t="s">
        <v>1390</v>
      </c>
      <c r="D128" s="2" t="s">
        <v>1383</v>
      </c>
      <c r="E128" s="1494" t="s">
        <v>1705</v>
      </c>
      <c r="F128" s="1495" t="s">
        <v>1391</v>
      </c>
    </row>
    <row r="129" spans="1:6">
      <c r="A129" s="1494" t="s">
        <v>1706</v>
      </c>
      <c r="B129" s="1494" t="s">
        <v>1707</v>
      </c>
      <c r="C129" s="1494" t="s">
        <v>1377</v>
      </c>
      <c r="D129" s="2" t="s">
        <v>1383</v>
      </c>
      <c r="E129" s="1494" t="s">
        <v>1707</v>
      </c>
      <c r="F129" s="1495" t="s">
        <v>1398</v>
      </c>
    </row>
    <row r="130" spans="1:6">
      <c r="A130" s="1494" t="s">
        <v>1708</v>
      </c>
      <c r="B130" s="1494" t="s">
        <v>1709</v>
      </c>
      <c r="C130" s="1494" t="s">
        <v>1377</v>
      </c>
      <c r="D130" s="2" t="s">
        <v>1383</v>
      </c>
      <c r="E130" s="1494" t="s">
        <v>1709</v>
      </c>
      <c r="F130" s="1495" t="s">
        <v>1398</v>
      </c>
    </row>
    <row r="131" spans="1:6">
      <c r="A131" s="1494" t="s">
        <v>1710</v>
      </c>
      <c r="B131" s="1494" t="s">
        <v>1711</v>
      </c>
      <c r="C131" s="1494" t="s">
        <v>1390</v>
      </c>
      <c r="D131" s="2" t="s">
        <v>1383</v>
      </c>
      <c r="E131" s="1494" t="s">
        <v>1711</v>
      </c>
      <c r="F131" s="1495" t="s">
        <v>1398</v>
      </c>
    </row>
    <row r="132" spans="1:6">
      <c r="A132" s="1494" t="s">
        <v>1712</v>
      </c>
      <c r="B132" s="1494" t="s">
        <v>1713</v>
      </c>
      <c r="C132" s="1494" t="s">
        <v>1714</v>
      </c>
      <c r="D132" s="2" t="s">
        <v>1383</v>
      </c>
      <c r="E132" s="1494" t="s">
        <v>1713</v>
      </c>
      <c r="F132" s="1495" t="s">
        <v>1398</v>
      </c>
    </row>
    <row r="133" spans="1:6">
      <c r="A133" s="1494" t="s">
        <v>1715</v>
      </c>
      <c r="B133" s="1494" t="s">
        <v>1716</v>
      </c>
      <c r="C133" s="1494" t="s">
        <v>1377</v>
      </c>
      <c r="D133" s="2" t="s">
        <v>1383</v>
      </c>
      <c r="E133" s="1494" t="s">
        <v>1716</v>
      </c>
      <c r="F133" s="1495" t="s">
        <v>1398</v>
      </c>
    </row>
    <row r="134" spans="1:6">
      <c r="A134" s="1494" t="s">
        <v>1717</v>
      </c>
      <c r="B134" s="1494" t="s">
        <v>1718</v>
      </c>
      <c r="C134" s="1494" t="s">
        <v>1390</v>
      </c>
      <c r="D134" s="2" t="s">
        <v>1383</v>
      </c>
      <c r="E134" s="1494" t="s">
        <v>1718</v>
      </c>
      <c r="F134" s="1495" t="s">
        <v>1398</v>
      </c>
    </row>
    <row r="135" spans="1:6">
      <c r="A135" s="1494" t="s">
        <v>1719</v>
      </c>
      <c r="B135" s="1494" t="s">
        <v>1720</v>
      </c>
      <c r="C135" s="1494" t="s">
        <v>1390</v>
      </c>
      <c r="D135" s="2" t="s">
        <v>1383</v>
      </c>
      <c r="E135" s="1494" t="s">
        <v>1720</v>
      </c>
      <c r="F135" s="1495" t="s">
        <v>1398</v>
      </c>
    </row>
    <row r="136" spans="1:6">
      <c r="A136" s="1494" t="s">
        <v>1721</v>
      </c>
      <c r="B136" s="1494" t="s">
        <v>1722</v>
      </c>
      <c r="C136" s="1494" t="s">
        <v>1390</v>
      </c>
      <c r="D136" s="2" t="s">
        <v>1383</v>
      </c>
      <c r="E136" s="1494" t="s">
        <v>1722</v>
      </c>
      <c r="F136" s="1495" t="s">
        <v>1391</v>
      </c>
    </row>
    <row r="137" spans="1:6">
      <c r="A137" s="1494" t="s">
        <v>1723</v>
      </c>
      <c r="B137" s="1494" t="s">
        <v>1724</v>
      </c>
      <c r="C137" s="1494" t="s">
        <v>1725</v>
      </c>
      <c r="D137" s="2" t="s">
        <v>1383</v>
      </c>
      <c r="E137" s="1494" t="s">
        <v>1724</v>
      </c>
      <c r="F137" s="1495" t="s">
        <v>1384</v>
      </c>
    </row>
    <row r="138" spans="1:6">
      <c r="A138" s="1494" t="s">
        <v>1726</v>
      </c>
      <c r="B138" s="1494" t="s">
        <v>1727</v>
      </c>
      <c r="C138" s="1494" t="s">
        <v>1401</v>
      </c>
      <c r="D138" s="2" t="s">
        <v>1383</v>
      </c>
      <c r="E138" s="1494" t="s">
        <v>1727</v>
      </c>
      <c r="F138" s="1495" t="s">
        <v>1431</v>
      </c>
    </row>
    <row r="139" spans="1:6">
      <c r="A139" s="1494" t="s">
        <v>1728</v>
      </c>
      <c r="B139" s="1494" t="s">
        <v>1729</v>
      </c>
      <c r="C139" s="1494" t="s">
        <v>1730</v>
      </c>
      <c r="D139" s="2" t="s">
        <v>1383</v>
      </c>
      <c r="E139" s="1494" t="s">
        <v>1729</v>
      </c>
      <c r="F139" s="1495" t="s">
        <v>1391</v>
      </c>
    </row>
    <row r="140" spans="1:6">
      <c r="A140" s="1494" t="s">
        <v>1731</v>
      </c>
      <c r="B140" s="1494" t="s">
        <v>1732</v>
      </c>
      <c r="C140" s="1494" t="s">
        <v>1733</v>
      </c>
      <c r="D140" s="2" t="s">
        <v>1383</v>
      </c>
      <c r="E140" s="1494" t="s">
        <v>1732</v>
      </c>
      <c r="F140" s="1495" t="s">
        <v>1384</v>
      </c>
    </row>
    <row r="141" spans="1:6">
      <c r="A141" s="1494" t="s">
        <v>1734</v>
      </c>
      <c r="B141" s="1494" t="s">
        <v>1735</v>
      </c>
      <c r="C141" s="1494" t="s">
        <v>1477</v>
      </c>
      <c r="D141" s="2" t="s">
        <v>1383</v>
      </c>
      <c r="E141" s="1494" t="s">
        <v>1735</v>
      </c>
      <c r="F141" s="1495" t="s">
        <v>1384</v>
      </c>
    </row>
    <row r="142" spans="1:6">
      <c r="A142" s="1494" t="s">
        <v>1736</v>
      </c>
      <c r="B142" s="1494" t="s">
        <v>1737</v>
      </c>
      <c r="C142" s="1494" t="s">
        <v>1738</v>
      </c>
      <c r="D142" s="2" t="s">
        <v>1383</v>
      </c>
      <c r="E142" s="1494" t="s">
        <v>1737</v>
      </c>
      <c r="F142" s="1495" t="s">
        <v>1384</v>
      </c>
    </row>
    <row r="143" spans="1:6">
      <c r="A143" s="1494" t="s">
        <v>1739</v>
      </c>
      <c r="B143" s="1494" t="s">
        <v>1740</v>
      </c>
      <c r="C143" s="1496" t="s">
        <v>1741</v>
      </c>
      <c r="D143" s="2" t="s">
        <v>1378</v>
      </c>
      <c r="E143" s="1494" t="s">
        <v>1740</v>
      </c>
      <c r="F143" s="1495" t="s">
        <v>1587</v>
      </c>
    </row>
    <row r="144" spans="1:6">
      <c r="A144" s="1494" t="s">
        <v>1742</v>
      </c>
      <c r="B144" s="1494" t="s">
        <v>1743</v>
      </c>
      <c r="C144" t="s">
        <v>1744</v>
      </c>
      <c r="D144" s="2" t="s">
        <v>1378</v>
      </c>
      <c r="E144" s="1494" t="s">
        <v>1743</v>
      </c>
      <c r="F144" s="1495" t="s">
        <v>1674</v>
      </c>
    </row>
    <row r="145" spans="1:6">
      <c r="A145" s="1494" t="s">
        <v>1745</v>
      </c>
      <c r="B145" s="1494" t="s">
        <v>1746</v>
      </c>
      <c r="C145" s="1494" t="s">
        <v>1513</v>
      </c>
      <c r="D145" s="2" t="s">
        <v>1383</v>
      </c>
      <c r="E145" s="1494" t="s">
        <v>1746</v>
      </c>
      <c r="F145" s="1495" t="s">
        <v>1391</v>
      </c>
    </row>
    <row r="146" spans="1:6">
      <c r="A146" s="1494" t="s">
        <v>1747</v>
      </c>
      <c r="B146" s="1494" t="s">
        <v>1748</v>
      </c>
      <c r="C146" s="1494" t="s">
        <v>1749</v>
      </c>
      <c r="D146" s="2" t="s">
        <v>1383</v>
      </c>
      <c r="E146" s="1494" t="s">
        <v>1748</v>
      </c>
      <c r="F146" s="1495" t="s">
        <v>1391</v>
      </c>
    </row>
    <row r="147" spans="1:6">
      <c r="A147" s="1494" t="s">
        <v>1750</v>
      </c>
      <c r="B147" s="1494" t="s">
        <v>1751</v>
      </c>
      <c r="C147" s="1494" t="s">
        <v>1377</v>
      </c>
      <c r="D147" s="2" t="s">
        <v>1383</v>
      </c>
      <c r="E147" s="1494" t="s">
        <v>1751</v>
      </c>
      <c r="F147" s="1495" t="s">
        <v>1391</v>
      </c>
    </row>
    <row r="148" spans="1:6">
      <c r="A148" s="1494" t="s">
        <v>1752</v>
      </c>
      <c r="B148" s="1494" t="s">
        <v>1753</v>
      </c>
      <c r="C148" s="1494" t="s">
        <v>1730</v>
      </c>
      <c r="D148" s="2" t="s">
        <v>1383</v>
      </c>
      <c r="E148" s="1494" t="s">
        <v>1753</v>
      </c>
      <c r="F148" s="1495" t="s">
        <v>1453</v>
      </c>
    </row>
    <row r="149" spans="1:6">
      <c r="A149" s="1494" t="s">
        <v>1754</v>
      </c>
      <c r="B149" s="1494" t="s">
        <v>1755</v>
      </c>
      <c r="C149" s="1494" t="s">
        <v>1730</v>
      </c>
      <c r="D149" s="2" t="s">
        <v>1383</v>
      </c>
      <c r="E149" s="1494" t="s">
        <v>1755</v>
      </c>
      <c r="F149" s="1495" t="s">
        <v>1391</v>
      </c>
    </row>
    <row r="150" spans="1:6">
      <c r="A150" s="1494" t="s">
        <v>1756</v>
      </c>
      <c r="B150" s="1494" t="s">
        <v>1757</v>
      </c>
      <c r="C150" s="1494" t="s">
        <v>1758</v>
      </c>
      <c r="D150" s="2" t="s">
        <v>1383</v>
      </c>
      <c r="E150" s="1494" t="s">
        <v>1757</v>
      </c>
      <c r="F150" s="1495" t="s">
        <v>1384</v>
      </c>
    </row>
    <row r="151" spans="1:6">
      <c r="A151" s="1494" t="s">
        <v>1759</v>
      </c>
      <c r="B151" s="1494" t="s">
        <v>1760</v>
      </c>
      <c r="C151" s="1494" t="s">
        <v>1527</v>
      </c>
      <c r="D151" s="2" t="s">
        <v>1383</v>
      </c>
      <c r="E151" s="1494" t="s">
        <v>1760</v>
      </c>
      <c r="F151" s="1495" t="s">
        <v>1384</v>
      </c>
    </row>
    <row r="152" spans="1:6">
      <c r="A152" s="1494" t="s">
        <v>1761</v>
      </c>
      <c r="B152" s="1494" t="s">
        <v>1762</v>
      </c>
      <c r="C152" s="1494" t="s">
        <v>1763</v>
      </c>
      <c r="D152" s="2" t="s">
        <v>1383</v>
      </c>
      <c r="E152" s="1494" t="s">
        <v>1762</v>
      </c>
      <c r="F152" s="1495" t="s">
        <v>1384</v>
      </c>
    </row>
    <row r="153" spans="1:6">
      <c r="A153" s="1494" t="s">
        <v>1764</v>
      </c>
      <c r="B153" s="1494" t="s">
        <v>1765</v>
      </c>
      <c r="C153" s="1494" t="s">
        <v>1766</v>
      </c>
      <c r="D153" s="2" t="s">
        <v>1383</v>
      </c>
      <c r="E153" s="1494" t="s">
        <v>1765</v>
      </c>
      <c r="F153" s="1495" t="s">
        <v>1384</v>
      </c>
    </row>
    <row r="154" spans="1:6">
      <c r="A154" s="1494" t="s">
        <v>1767</v>
      </c>
      <c r="B154" s="1494" t="s">
        <v>1768</v>
      </c>
      <c r="C154" s="1494" t="s">
        <v>1506</v>
      </c>
      <c r="D154" s="2" t="s">
        <v>1383</v>
      </c>
      <c r="E154" s="1494" t="s">
        <v>1768</v>
      </c>
      <c r="F154" s="1495" t="s">
        <v>1391</v>
      </c>
    </row>
    <row r="155" spans="1:6">
      <c r="A155" s="1494" t="s">
        <v>1769</v>
      </c>
      <c r="B155" s="1494" t="s">
        <v>1770</v>
      </c>
      <c r="C155" s="1494" t="s">
        <v>1506</v>
      </c>
      <c r="D155" s="2" t="s">
        <v>1383</v>
      </c>
      <c r="E155" s="1494" t="s">
        <v>1770</v>
      </c>
      <c r="F155" s="1495" t="s">
        <v>1391</v>
      </c>
    </row>
    <row r="156" spans="1:6">
      <c r="A156" s="1494" t="s">
        <v>1771</v>
      </c>
      <c r="B156" s="1494" t="s">
        <v>1772</v>
      </c>
      <c r="C156" s="1494" t="s">
        <v>1773</v>
      </c>
      <c r="D156" s="2" t="s">
        <v>1383</v>
      </c>
      <c r="E156" s="1494" t="s">
        <v>1772</v>
      </c>
      <c r="F156" s="1495" t="s">
        <v>1384</v>
      </c>
    </row>
    <row r="157" spans="1:6">
      <c r="A157" s="1494" t="s">
        <v>1774</v>
      </c>
      <c r="B157" s="1494" t="s">
        <v>1775</v>
      </c>
      <c r="C157" s="1494" t="s">
        <v>1671</v>
      </c>
      <c r="D157" s="2" t="s">
        <v>1383</v>
      </c>
      <c r="E157" s="1494" t="s">
        <v>1775</v>
      </c>
      <c r="F157" s="1495" t="s">
        <v>1384</v>
      </c>
    </row>
    <row r="158" spans="1:6">
      <c r="A158" s="1494" t="s">
        <v>1776</v>
      </c>
      <c r="B158" s="1494" t="s">
        <v>1777</v>
      </c>
      <c r="C158" s="1494" t="s">
        <v>1671</v>
      </c>
      <c r="D158" s="2" t="s">
        <v>1383</v>
      </c>
      <c r="E158" s="1494" t="s">
        <v>1777</v>
      </c>
      <c r="F158" s="1495" t="s">
        <v>1778</v>
      </c>
    </row>
    <row r="159" spans="1:6">
      <c r="A159" s="1494" t="s">
        <v>1779</v>
      </c>
      <c r="B159" s="1494" t="s">
        <v>1780</v>
      </c>
      <c r="C159" s="1494" t="s">
        <v>1781</v>
      </c>
      <c r="D159" s="2" t="s">
        <v>1383</v>
      </c>
      <c r="E159" s="1494" t="s">
        <v>1780</v>
      </c>
      <c r="F159" s="1495" t="s">
        <v>1398</v>
      </c>
    </row>
    <row r="160" spans="1:6">
      <c r="A160" s="1494" t="s">
        <v>1782</v>
      </c>
      <c r="B160" s="1494" t="s">
        <v>1783</v>
      </c>
      <c r="C160" s="1494" t="s">
        <v>1377</v>
      </c>
      <c r="D160" s="2" t="s">
        <v>1383</v>
      </c>
      <c r="E160" s="1494" t="s">
        <v>1783</v>
      </c>
      <c r="F160" s="1495" t="s">
        <v>1391</v>
      </c>
    </row>
    <row r="161" spans="1:6">
      <c r="A161" s="1494" t="s">
        <v>1784</v>
      </c>
      <c r="B161" s="1494" t="s">
        <v>1785</v>
      </c>
      <c r="C161" s="1494" t="s">
        <v>1377</v>
      </c>
      <c r="D161" s="2" t="s">
        <v>1383</v>
      </c>
      <c r="E161" s="1494" t="s">
        <v>1785</v>
      </c>
      <c r="F161" s="1495" t="s">
        <v>1571</v>
      </c>
    </row>
    <row r="162" spans="1:6">
      <c r="A162" s="1494" t="s">
        <v>1786</v>
      </c>
      <c r="B162" s="1494" t="s">
        <v>1787</v>
      </c>
      <c r="C162" s="1494" t="s">
        <v>1377</v>
      </c>
      <c r="D162" s="2" t="s">
        <v>1383</v>
      </c>
      <c r="E162" s="1494" t="s">
        <v>1787</v>
      </c>
      <c r="F162" s="1495" t="s">
        <v>1391</v>
      </c>
    </row>
    <row r="163" spans="1:6">
      <c r="A163" s="1494" t="s">
        <v>1788</v>
      </c>
      <c r="B163" s="1494" t="s">
        <v>1789</v>
      </c>
      <c r="C163" s="1494" t="s">
        <v>1397</v>
      </c>
      <c r="D163" s="2" t="s">
        <v>1383</v>
      </c>
      <c r="E163" s="1494" t="s">
        <v>1789</v>
      </c>
      <c r="F163" s="1495" t="s">
        <v>1384</v>
      </c>
    </row>
    <row r="164" spans="1:6">
      <c r="A164" s="1494" t="s">
        <v>1790</v>
      </c>
      <c r="B164" s="1494" t="s">
        <v>1791</v>
      </c>
      <c r="C164" s="1494" t="s">
        <v>1394</v>
      </c>
      <c r="D164" s="2" t="s">
        <v>1383</v>
      </c>
      <c r="E164" s="1494" t="s">
        <v>1791</v>
      </c>
      <c r="F164" s="1495" t="s">
        <v>1431</v>
      </c>
    </row>
    <row r="165" spans="1:6">
      <c r="A165" s="1494" t="s">
        <v>1792</v>
      </c>
      <c r="B165" s="1494" t="s">
        <v>1793</v>
      </c>
      <c r="C165" s="1494" t="s">
        <v>1394</v>
      </c>
      <c r="D165" s="2" t="s">
        <v>1383</v>
      </c>
      <c r="E165" s="1494" t="s">
        <v>1793</v>
      </c>
      <c r="F165" s="1495" t="s">
        <v>1431</v>
      </c>
    </row>
    <row r="166" spans="1:6">
      <c r="A166" s="1494" t="s">
        <v>1794</v>
      </c>
      <c r="B166" s="1494" t="s">
        <v>1795</v>
      </c>
      <c r="C166" s="1494" t="s">
        <v>1404</v>
      </c>
      <c r="D166" s="2" t="s">
        <v>1383</v>
      </c>
      <c r="E166" s="1494" t="s">
        <v>1795</v>
      </c>
      <c r="F166" s="1495" t="s">
        <v>1431</v>
      </c>
    </row>
    <row r="167" spans="1:6">
      <c r="A167" s="1494" t="s">
        <v>1796</v>
      </c>
      <c r="B167" s="1494" t="s">
        <v>1797</v>
      </c>
      <c r="C167" s="1494" t="s">
        <v>1377</v>
      </c>
      <c r="D167" s="2" t="s">
        <v>1383</v>
      </c>
      <c r="E167" s="1494" t="s">
        <v>1797</v>
      </c>
      <c r="F167" s="1495" t="s">
        <v>1431</v>
      </c>
    </row>
    <row r="168" spans="1:6">
      <c r="A168" s="1494" t="s">
        <v>1798</v>
      </c>
      <c r="B168" s="1494" t="s">
        <v>1799</v>
      </c>
      <c r="C168" s="1494" t="s">
        <v>1390</v>
      </c>
      <c r="D168" s="2" t="s">
        <v>1383</v>
      </c>
      <c r="E168" s="1494" t="s">
        <v>1799</v>
      </c>
      <c r="F168" s="1495" t="s">
        <v>1431</v>
      </c>
    </row>
    <row r="169" spans="1:6">
      <c r="A169" s="1494" t="s">
        <v>1800</v>
      </c>
      <c r="B169" s="1494" t="s">
        <v>1801</v>
      </c>
      <c r="C169" s="1494" t="s">
        <v>1390</v>
      </c>
      <c r="D169" s="2" t="s">
        <v>1383</v>
      </c>
      <c r="E169" s="1494" t="s">
        <v>1801</v>
      </c>
      <c r="F169" s="1495" t="s">
        <v>1431</v>
      </c>
    </row>
    <row r="170" spans="1:6">
      <c r="A170" s="1494" t="s">
        <v>1802</v>
      </c>
      <c r="B170" s="1494" t="s">
        <v>1803</v>
      </c>
      <c r="C170" s="1494" t="s">
        <v>1377</v>
      </c>
      <c r="D170" s="2" t="s">
        <v>1383</v>
      </c>
      <c r="E170" s="1494" t="s">
        <v>1803</v>
      </c>
      <c r="F170" s="1495" t="s">
        <v>1391</v>
      </c>
    </row>
    <row r="171" spans="1:6">
      <c r="A171" s="1494" t="s">
        <v>1804</v>
      </c>
      <c r="B171" s="1494" t="s">
        <v>1805</v>
      </c>
      <c r="C171" s="1494" t="s">
        <v>1738</v>
      </c>
      <c r="D171" s="2" t="s">
        <v>1383</v>
      </c>
      <c r="E171" s="1494" t="s">
        <v>1805</v>
      </c>
      <c r="F171" s="1495" t="s">
        <v>1384</v>
      </c>
    </row>
    <row r="172" spans="1:6">
      <c r="A172" s="1494" t="s">
        <v>1806</v>
      </c>
      <c r="B172" s="1494" t="s">
        <v>1807</v>
      </c>
      <c r="C172" s="1494" t="s">
        <v>1808</v>
      </c>
      <c r="D172" s="2" t="s">
        <v>1383</v>
      </c>
      <c r="E172" s="1494" t="s">
        <v>1807</v>
      </c>
      <c r="F172" s="1495" t="s">
        <v>1384</v>
      </c>
    </row>
    <row r="173" spans="1:6">
      <c r="A173" s="1494" t="s">
        <v>1809</v>
      </c>
      <c r="B173" s="1494" t="s">
        <v>1810</v>
      </c>
      <c r="C173" s="1496" t="s">
        <v>1808</v>
      </c>
      <c r="D173" s="2" t="s">
        <v>1378</v>
      </c>
      <c r="E173" s="1494" t="s">
        <v>1810</v>
      </c>
      <c r="F173" s="1495" t="s">
        <v>1674</v>
      </c>
    </row>
    <row r="174" spans="1:6">
      <c r="A174" s="1494" t="s">
        <v>1811</v>
      </c>
      <c r="B174" s="1494" t="s">
        <v>1812</v>
      </c>
      <c r="C174" s="1494" t="s">
        <v>1574</v>
      </c>
      <c r="D174" s="2" t="s">
        <v>1383</v>
      </c>
      <c r="E174" s="1494" t="s">
        <v>1812</v>
      </c>
      <c r="F174" s="1495" t="s">
        <v>1384</v>
      </c>
    </row>
    <row r="175" spans="1:6">
      <c r="A175" s="1494" t="s">
        <v>1813</v>
      </c>
      <c r="B175" s="1494" t="s">
        <v>1814</v>
      </c>
      <c r="C175" s="1494" t="s">
        <v>1593</v>
      </c>
      <c r="D175" s="2" t="s">
        <v>1383</v>
      </c>
      <c r="E175" s="1494" t="s">
        <v>1814</v>
      </c>
      <c r="F175" s="1495" t="s">
        <v>1384</v>
      </c>
    </row>
    <row r="176" spans="1:6">
      <c r="A176" s="1494" t="s">
        <v>1815</v>
      </c>
      <c r="B176" s="1494" t="s">
        <v>1816</v>
      </c>
      <c r="C176" s="1494" t="s">
        <v>1428</v>
      </c>
      <c r="D176" s="2" t="s">
        <v>1383</v>
      </c>
      <c r="E176" s="1494" t="s">
        <v>1816</v>
      </c>
      <c r="F176" s="1495" t="s">
        <v>1478</v>
      </c>
    </row>
    <row r="177" spans="1:6">
      <c r="A177" s="1494" t="s">
        <v>1817</v>
      </c>
      <c r="B177" s="1494" t="s">
        <v>1818</v>
      </c>
      <c r="C177" s="1496" t="s">
        <v>1419</v>
      </c>
      <c r="D177" s="2" t="s">
        <v>1378</v>
      </c>
      <c r="E177" s="1494" t="s">
        <v>1818</v>
      </c>
      <c r="F177" s="1495" t="s">
        <v>1568</v>
      </c>
    </row>
    <row r="178" spans="1:6">
      <c r="A178" s="1494" t="s">
        <v>1819</v>
      </c>
      <c r="B178" s="1494" t="s">
        <v>1820</v>
      </c>
      <c r="C178" s="1494" t="s">
        <v>1419</v>
      </c>
      <c r="D178" s="2" t="s">
        <v>1383</v>
      </c>
      <c r="E178" s="1494" t="s">
        <v>1820</v>
      </c>
      <c r="F178" s="1495" t="s">
        <v>1384</v>
      </c>
    </row>
    <row r="179" spans="1:6">
      <c r="A179" s="1494" t="s">
        <v>1821</v>
      </c>
      <c r="B179" s="1494" t="s">
        <v>1822</v>
      </c>
      <c r="C179" s="1494" t="s">
        <v>1422</v>
      </c>
      <c r="D179" s="2" t="s">
        <v>1383</v>
      </c>
      <c r="E179" s="1494" t="s">
        <v>1822</v>
      </c>
      <c r="F179" s="1495" t="s">
        <v>1391</v>
      </c>
    </row>
    <row r="180" spans="1:6">
      <c r="A180" s="1494" t="s">
        <v>1823</v>
      </c>
      <c r="B180" s="1494" t="s">
        <v>1824</v>
      </c>
      <c r="C180" s="1494" t="s">
        <v>1825</v>
      </c>
      <c r="D180" s="2" t="s">
        <v>1383</v>
      </c>
      <c r="E180" s="1494" t="s">
        <v>1824</v>
      </c>
      <c r="F180" s="1495" t="s">
        <v>1384</v>
      </c>
    </row>
    <row r="181" spans="1:6">
      <c r="A181" s="1494" t="s">
        <v>1826</v>
      </c>
      <c r="B181" s="1494" t="s">
        <v>1827</v>
      </c>
      <c r="C181" s="1494" t="s">
        <v>1377</v>
      </c>
      <c r="D181" s="2" t="s">
        <v>1383</v>
      </c>
      <c r="E181" s="1494" t="s">
        <v>1827</v>
      </c>
      <c r="F181" s="1495" t="s">
        <v>1398</v>
      </c>
    </row>
    <row r="182" spans="1:6">
      <c r="A182" s="1494" t="s">
        <v>1828</v>
      </c>
      <c r="B182" s="1494" t="s">
        <v>1829</v>
      </c>
      <c r="C182" s="1494" t="s">
        <v>1513</v>
      </c>
      <c r="D182" s="2" t="s">
        <v>1383</v>
      </c>
      <c r="E182" s="1494" t="s">
        <v>1829</v>
      </c>
      <c r="F182" s="1495" t="s">
        <v>1384</v>
      </c>
    </row>
    <row r="183" spans="1:6">
      <c r="A183" s="1494" t="s">
        <v>1830</v>
      </c>
      <c r="B183" s="1494" t="s">
        <v>1831</v>
      </c>
      <c r="C183" s="1494" t="s">
        <v>1377</v>
      </c>
      <c r="D183" s="2" t="s">
        <v>1383</v>
      </c>
      <c r="E183" s="1494" t="s">
        <v>1831</v>
      </c>
      <c r="F183" s="1495" t="s">
        <v>1091</v>
      </c>
    </row>
    <row r="184" spans="1:6">
      <c r="A184" s="1494" t="s">
        <v>1832</v>
      </c>
      <c r="B184" s="1494" t="s">
        <v>1833</v>
      </c>
      <c r="C184" s="1494" t="s">
        <v>1377</v>
      </c>
      <c r="D184" s="2" t="s">
        <v>1383</v>
      </c>
      <c r="E184" s="1494" t="s">
        <v>1833</v>
      </c>
      <c r="F184" s="1495" t="s">
        <v>1391</v>
      </c>
    </row>
    <row r="185" spans="1:6">
      <c r="A185" s="1494" t="s">
        <v>1834</v>
      </c>
      <c r="B185" s="1494" t="s">
        <v>1835</v>
      </c>
      <c r="C185" s="1496" t="s">
        <v>1390</v>
      </c>
      <c r="D185" s="2" t="s">
        <v>1378</v>
      </c>
      <c r="E185" s="1494" t="s">
        <v>1835</v>
      </c>
      <c r="F185" s="1495" t="s">
        <v>1550</v>
      </c>
    </row>
    <row r="186" spans="1:6">
      <c r="A186" s="1494" t="s">
        <v>1836</v>
      </c>
      <c r="B186" s="1494" t="s">
        <v>1837</v>
      </c>
      <c r="C186" s="1494" t="s">
        <v>1838</v>
      </c>
      <c r="D186" s="2" t="s">
        <v>1383</v>
      </c>
      <c r="E186" s="1494" t="s">
        <v>1837</v>
      </c>
      <c r="F186" s="1495" t="s">
        <v>1398</v>
      </c>
    </row>
    <row r="187" spans="1:6">
      <c r="A187" s="1494" t="s">
        <v>1839</v>
      </c>
      <c r="B187" s="1494" t="s">
        <v>1840</v>
      </c>
      <c r="C187" s="1494" t="s">
        <v>1671</v>
      </c>
      <c r="D187" s="2" t="s">
        <v>1383</v>
      </c>
      <c r="E187" s="1494" t="s">
        <v>1840</v>
      </c>
      <c r="F187" s="1495" t="s">
        <v>1478</v>
      </c>
    </row>
    <row r="188" spans="1:6">
      <c r="A188" s="1494" t="s">
        <v>1841</v>
      </c>
      <c r="B188" s="1494" t="s">
        <v>1842</v>
      </c>
      <c r="C188" s="1494" t="s">
        <v>1377</v>
      </c>
      <c r="D188" s="2" t="s">
        <v>1383</v>
      </c>
      <c r="E188" s="1494" t="s">
        <v>1842</v>
      </c>
      <c r="F188" s="1495" t="s">
        <v>1391</v>
      </c>
    </row>
    <row r="189" spans="1:6">
      <c r="A189" s="1494" t="s">
        <v>1843</v>
      </c>
      <c r="B189" s="1494" t="s">
        <v>1844</v>
      </c>
      <c r="C189" s="1494" t="s">
        <v>1428</v>
      </c>
      <c r="D189" s="2" t="s">
        <v>1383</v>
      </c>
      <c r="E189" s="1494" t="s">
        <v>1844</v>
      </c>
      <c r="F189" s="1495" t="s">
        <v>1398</v>
      </c>
    </row>
    <row r="190" spans="1:6">
      <c r="A190" s="1494" t="s">
        <v>1845</v>
      </c>
      <c r="B190" s="1494" t="s">
        <v>1846</v>
      </c>
      <c r="C190" s="1494" t="s">
        <v>1677</v>
      </c>
      <c r="D190" s="2" t="s">
        <v>1383</v>
      </c>
      <c r="E190" s="1494" t="s">
        <v>1846</v>
      </c>
      <c r="F190" s="1495" t="s">
        <v>1384</v>
      </c>
    </row>
    <row r="191" spans="1:6">
      <c r="A191" s="1494" t="s">
        <v>1847</v>
      </c>
      <c r="B191" s="1494" t="s">
        <v>1848</v>
      </c>
      <c r="C191" s="1494" t="s">
        <v>1741</v>
      </c>
      <c r="D191" s="2" t="s">
        <v>1383</v>
      </c>
      <c r="E191" s="1494" t="s">
        <v>1848</v>
      </c>
      <c r="F191" s="1495" t="s">
        <v>1453</v>
      </c>
    </row>
    <row r="192" spans="1:6">
      <c r="A192" s="1494" t="s">
        <v>1849</v>
      </c>
      <c r="B192" s="1494" t="s">
        <v>1850</v>
      </c>
      <c r="C192" s="1494" t="s">
        <v>1725</v>
      </c>
      <c r="D192" s="2" t="s">
        <v>1383</v>
      </c>
      <c r="E192" s="1494" t="s">
        <v>1850</v>
      </c>
      <c r="F192" s="1495" t="s">
        <v>1384</v>
      </c>
    </row>
    <row r="193" spans="1:6">
      <c r="A193" s="1494" t="s">
        <v>1851</v>
      </c>
      <c r="B193" s="1494" t="s">
        <v>1852</v>
      </c>
      <c r="C193" s="1494" t="s">
        <v>1695</v>
      </c>
      <c r="D193" s="2" t="s">
        <v>1383</v>
      </c>
      <c r="E193" s="1494" t="s">
        <v>1852</v>
      </c>
      <c r="F193" s="1495" t="s">
        <v>1384</v>
      </c>
    </row>
    <row r="194" spans="1:6">
      <c r="A194" s="1494" t="s">
        <v>1853</v>
      </c>
      <c r="B194" s="1494" t="s">
        <v>1854</v>
      </c>
      <c r="C194" s="1494" t="s">
        <v>1738</v>
      </c>
      <c r="D194" s="2" t="s">
        <v>1383</v>
      </c>
      <c r="E194" s="1494" t="s">
        <v>1854</v>
      </c>
      <c r="F194" s="1495" t="s">
        <v>1384</v>
      </c>
    </row>
    <row r="195" spans="1:6">
      <c r="A195" s="1494" t="s">
        <v>1855</v>
      </c>
      <c r="B195" s="1494" t="s">
        <v>1856</v>
      </c>
      <c r="C195" s="1494" t="s">
        <v>1640</v>
      </c>
      <c r="D195" s="2" t="s">
        <v>1383</v>
      </c>
      <c r="E195" s="1494" t="s">
        <v>1856</v>
      </c>
      <c r="F195" s="1495" t="s">
        <v>1398</v>
      </c>
    </row>
    <row r="196" spans="1:6">
      <c r="A196" s="1494" t="s">
        <v>1857</v>
      </c>
      <c r="B196" s="1494" t="s">
        <v>1858</v>
      </c>
      <c r="C196" s="1494" t="s">
        <v>1506</v>
      </c>
      <c r="D196" s="2" t="s">
        <v>1383</v>
      </c>
      <c r="E196" s="1494" t="s">
        <v>1858</v>
      </c>
      <c r="F196" s="1495" t="s">
        <v>1384</v>
      </c>
    </row>
    <row r="197" spans="1:6">
      <c r="A197" s="1494" t="s">
        <v>1859</v>
      </c>
      <c r="B197" s="1494" t="s">
        <v>1860</v>
      </c>
      <c r="C197" s="1494" t="s">
        <v>1749</v>
      </c>
      <c r="D197" s="2" t="s">
        <v>1383</v>
      </c>
      <c r="E197" s="1494" t="s">
        <v>1860</v>
      </c>
      <c r="F197" s="1495" t="s">
        <v>1391</v>
      </c>
    </row>
    <row r="198" spans="1:6">
      <c r="A198" s="1494" t="s">
        <v>1861</v>
      </c>
      <c r="B198" s="1494" t="s">
        <v>1862</v>
      </c>
      <c r="C198" s="1494" t="s">
        <v>1404</v>
      </c>
      <c r="D198" s="2" t="s">
        <v>1383</v>
      </c>
      <c r="E198" s="1494" t="s">
        <v>1862</v>
      </c>
      <c r="F198" s="1495" t="s">
        <v>1398</v>
      </c>
    </row>
    <row r="199" spans="1:6">
      <c r="A199" s="1494" t="s">
        <v>1863</v>
      </c>
      <c r="B199" s="1494" t="s">
        <v>1864</v>
      </c>
      <c r="C199" s="1494" t="s">
        <v>1865</v>
      </c>
      <c r="D199" s="2" t="s">
        <v>1383</v>
      </c>
      <c r="E199" s="1494" t="s">
        <v>1864</v>
      </c>
      <c r="F199" s="1495" t="s">
        <v>1384</v>
      </c>
    </row>
    <row r="200" spans="1:6">
      <c r="A200" s="1494" t="s">
        <v>1866</v>
      </c>
      <c r="B200" s="1494" t="s">
        <v>1867</v>
      </c>
      <c r="C200" s="1494" t="s">
        <v>1390</v>
      </c>
      <c r="D200" s="2" t="s">
        <v>1383</v>
      </c>
      <c r="E200" s="1494" t="s">
        <v>1867</v>
      </c>
      <c r="F200" s="1495" t="s">
        <v>1384</v>
      </c>
    </row>
    <row r="201" spans="1:6">
      <c r="A201" s="1494" t="s">
        <v>1868</v>
      </c>
      <c r="B201" s="1494" t="s">
        <v>1869</v>
      </c>
      <c r="C201" s="1494" t="s">
        <v>1390</v>
      </c>
      <c r="D201" s="2" t="s">
        <v>1383</v>
      </c>
      <c r="E201" s="1494" t="s">
        <v>1869</v>
      </c>
      <c r="F201" s="1495" t="s">
        <v>1384</v>
      </c>
    </row>
    <row r="202" spans="1:6">
      <c r="A202" s="1494" t="s">
        <v>1870</v>
      </c>
      <c r="B202" s="1494" t="s">
        <v>1871</v>
      </c>
      <c r="C202" s="1494" t="s">
        <v>1466</v>
      </c>
      <c r="D202" s="2" t="s">
        <v>1383</v>
      </c>
      <c r="E202" s="1494" t="s">
        <v>1871</v>
      </c>
      <c r="F202" s="1495" t="s">
        <v>1384</v>
      </c>
    </row>
    <row r="203" spans="1:6">
      <c r="A203" s="1494" t="s">
        <v>1872</v>
      </c>
      <c r="B203" s="1494" t="s">
        <v>1873</v>
      </c>
      <c r="C203" s="1494" t="s">
        <v>1477</v>
      </c>
      <c r="D203" s="2" t="s">
        <v>1383</v>
      </c>
      <c r="E203" s="1494" t="s">
        <v>1873</v>
      </c>
      <c r="F203" s="1495" t="s">
        <v>1384</v>
      </c>
    </row>
    <row r="204" spans="1:6">
      <c r="A204" s="1494" t="s">
        <v>1874</v>
      </c>
      <c r="B204" s="1494" t="s">
        <v>1875</v>
      </c>
      <c r="C204" s="1494" t="s">
        <v>1876</v>
      </c>
      <c r="D204" s="2" t="s">
        <v>1383</v>
      </c>
      <c r="E204" s="1494" t="s">
        <v>1875</v>
      </c>
      <c r="F204" s="1495" t="s">
        <v>1384</v>
      </c>
    </row>
    <row r="205" spans="1:6">
      <c r="A205" s="1494" t="s">
        <v>1877</v>
      </c>
      <c r="B205" s="1494" t="s">
        <v>1878</v>
      </c>
      <c r="C205" s="1494" t="s">
        <v>1733</v>
      </c>
      <c r="D205" s="2" t="s">
        <v>1383</v>
      </c>
      <c r="E205" s="1494" t="s">
        <v>1878</v>
      </c>
      <c r="F205" s="1495" t="s">
        <v>1384</v>
      </c>
    </row>
    <row r="206" spans="1:6">
      <c r="A206" s="1494" t="s">
        <v>1879</v>
      </c>
      <c r="B206" s="1494" t="s">
        <v>1880</v>
      </c>
      <c r="C206" s="1494" t="s">
        <v>1623</v>
      </c>
      <c r="D206" s="2" t="s">
        <v>1383</v>
      </c>
      <c r="E206" s="1494" t="s">
        <v>1880</v>
      </c>
      <c r="F206" s="1495" t="s">
        <v>1391</v>
      </c>
    </row>
    <row r="207" spans="1:6">
      <c r="A207" s="1494" t="s">
        <v>1881</v>
      </c>
      <c r="B207" s="1494" t="s">
        <v>1882</v>
      </c>
      <c r="C207" s="1494" t="s">
        <v>1668</v>
      </c>
      <c r="D207" s="2" t="s">
        <v>1383</v>
      </c>
      <c r="E207" s="1494" t="s">
        <v>1882</v>
      </c>
      <c r="F207" s="1495" t="s">
        <v>1384</v>
      </c>
    </row>
    <row r="208" spans="1:6">
      <c r="A208" s="1494" t="s">
        <v>1883</v>
      </c>
      <c r="B208" s="1494" t="s">
        <v>1884</v>
      </c>
      <c r="C208" s="1494" t="s">
        <v>1698</v>
      </c>
      <c r="D208" s="2" t="s">
        <v>1383</v>
      </c>
      <c r="E208" s="1494" t="s">
        <v>1884</v>
      </c>
      <c r="F208" s="1495" t="s">
        <v>1398</v>
      </c>
    </row>
    <row r="209" spans="1:6">
      <c r="A209" s="1494" t="s">
        <v>1885</v>
      </c>
      <c r="B209" s="1494" t="s">
        <v>1886</v>
      </c>
      <c r="C209" s="1494" t="s">
        <v>1509</v>
      </c>
      <c r="D209" s="2" t="s">
        <v>1383</v>
      </c>
      <c r="E209" s="1494" t="s">
        <v>1886</v>
      </c>
      <c r="F209" s="1495" t="s">
        <v>1391</v>
      </c>
    </row>
    <row r="210" spans="1:6">
      <c r="A210" s="1494" t="s">
        <v>1887</v>
      </c>
      <c r="B210" s="1494" t="s">
        <v>1888</v>
      </c>
      <c r="C210" s="1494" t="s">
        <v>1401</v>
      </c>
      <c r="D210" s="2" t="s">
        <v>1383</v>
      </c>
      <c r="E210" s="1494" t="s">
        <v>1888</v>
      </c>
      <c r="F210" s="1495" t="s">
        <v>1391</v>
      </c>
    </row>
    <row r="211" spans="1:6">
      <c r="A211" s="1494" t="s">
        <v>1889</v>
      </c>
      <c r="B211" s="1494" t="s">
        <v>1890</v>
      </c>
      <c r="C211" s="1494" t="s">
        <v>1452</v>
      </c>
      <c r="D211" s="2" t="s">
        <v>1383</v>
      </c>
      <c r="E211" s="1494" t="s">
        <v>1890</v>
      </c>
      <c r="F211" s="1495" t="s">
        <v>1405</v>
      </c>
    </row>
    <row r="212" spans="1:6">
      <c r="A212" s="1494" t="s">
        <v>1891</v>
      </c>
      <c r="B212" s="1494" t="s">
        <v>1892</v>
      </c>
      <c r="C212" s="1494" t="s">
        <v>1390</v>
      </c>
      <c r="D212" s="2" t="s">
        <v>1383</v>
      </c>
      <c r="E212" s="1494" t="s">
        <v>1892</v>
      </c>
      <c r="F212" s="1495" t="s">
        <v>1391</v>
      </c>
    </row>
    <row r="213" spans="1:6">
      <c r="A213" s="1494" t="s">
        <v>1893</v>
      </c>
      <c r="B213" s="1494" t="s">
        <v>1894</v>
      </c>
      <c r="C213" s="1494" t="s">
        <v>1445</v>
      </c>
      <c r="D213" s="2" t="s">
        <v>1383</v>
      </c>
      <c r="E213" s="1494" t="s">
        <v>1894</v>
      </c>
      <c r="F213" s="1495" t="s">
        <v>1571</v>
      </c>
    </row>
    <row r="214" spans="1:6">
      <c r="A214" s="1494" t="s">
        <v>1895</v>
      </c>
      <c r="B214" s="1494" t="s">
        <v>1896</v>
      </c>
      <c r="C214" s="1494" t="s">
        <v>1749</v>
      </c>
      <c r="D214" s="2" t="s">
        <v>1383</v>
      </c>
      <c r="E214" s="1494" t="s">
        <v>1896</v>
      </c>
      <c r="F214" s="1495" t="s">
        <v>1384</v>
      </c>
    </row>
    <row r="215" spans="1:6">
      <c r="A215" s="1494" t="s">
        <v>1897</v>
      </c>
      <c r="B215" s="1494" t="s">
        <v>1898</v>
      </c>
      <c r="C215" s="1494" t="s">
        <v>1411</v>
      </c>
      <c r="D215" s="2" t="s">
        <v>1383</v>
      </c>
      <c r="E215" s="1494" t="s">
        <v>1898</v>
      </c>
      <c r="F215" s="1495" t="s">
        <v>1398</v>
      </c>
    </row>
    <row r="216" spans="1:6">
      <c r="A216" s="1494" t="s">
        <v>1899</v>
      </c>
      <c r="B216" s="1494" t="s">
        <v>1900</v>
      </c>
      <c r="C216" s="1494" t="s">
        <v>1394</v>
      </c>
      <c r="D216" s="2" t="s">
        <v>1383</v>
      </c>
      <c r="E216" s="1494" t="s">
        <v>1900</v>
      </c>
      <c r="F216" s="1495" t="s">
        <v>1391</v>
      </c>
    </row>
    <row r="217" spans="1:6">
      <c r="A217" s="1494" t="s">
        <v>1901</v>
      </c>
      <c r="B217" s="1494" t="s">
        <v>1902</v>
      </c>
      <c r="C217" s="1494" t="s">
        <v>1903</v>
      </c>
      <c r="D217" s="2" t="s">
        <v>1383</v>
      </c>
      <c r="E217" s="1494" t="s">
        <v>1902</v>
      </c>
      <c r="F217" s="1495" t="s">
        <v>1384</v>
      </c>
    </row>
    <row r="218" spans="1:6">
      <c r="A218" s="1494" t="s">
        <v>1904</v>
      </c>
      <c r="B218" s="1494" t="s">
        <v>1905</v>
      </c>
      <c r="C218" s="1496" t="s">
        <v>1906</v>
      </c>
      <c r="D218" s="2" t="s">
        <v>1378</v>
      </c>
      <c r="E218" s="1494" t="s">
        <v>1905</v>
      </c>
      <c r="F218" s="1495" t="s">
        <v>1587</v>
      </c>
    </row>
    <row r="219" spans="1:6">
      <c r="A219" s="1494" t="s">
        <v>1907</v>
      </c>
      <c r="B219" s="1494" t="s">
        <v>1908</v>
      </c>
      <c r="C219" s="1494" t="s">
        <v>1527</v>
      </c>
      <c r="D219" s="2" t="s">
        <v>1383</v>
      </c>
      <c r="E219" s="1494" t="s">
        <v>1908</v>
      </c>
      <c r="F219" s="1495" t="s">
        <v>1384</v>
      </c>
    </row>
    <row r="220" spans="1:6">
      <c r="A220" s="1494" t="s">
        <v>1909</v>
      </c>
      <c r="B220" s="1494" t="s">
        <v>1910</v>
      </c>
      <c r="C220" s="1494" t="s">
        <v>1749</v>
      </c>
      <c r="D220" s="2" t="s">
        <v>1383</v>
      </c>
      <c r="E220" s="1494" t="s">
        <v>1910</v>
      </c>
      <c r="F220" s="1495" t="s">
        <v>1384</v>
      </c>
    </row>
    <row r="221" spans="1:6">
      <c r="A221" s="1494" t="s">
        <v>1911</v>
      </c>
      <c r="B221" s="1494" t="s">
        <v>1912</v>
      </c>
      <c r="C221" s="1494" t="s">
        <v>1509</v>
      </c>
      <c r="D221" s="2" t="s">
        <v>1383</v>
      </c>
      <c r="E221" s="1494" t="s">
        <v>1912</v>
      </c>
      <c r="F221" s="1495" t="s">
        <v>1478</v>
      </c>
    </row>
    <row r="222" spans="1:6">
      <c r="A222" s="1494" t="s">
        <v>1913</v>
      </c>
      <c r="B222" s="1494" t="s">
        <v>1914</v>
      </c>
      <c r="C222" s="1496" t="s">
        <v>1377</v>
      </c>
      <c r="D222" s="2" t="s">
        <v>1378</v>
      </c>
      <c r="E222" s="1494" t="s">
        <v>1914</v>
      </c>
      <c r="F222" s="1495" t="s">
        <v>1674</v>
      </c>
    </row>
    <row r="223" spans="1:6">
      <c r="A223" s="1494" t="s">
        <v>1915</v>
      </c>
      <c r="B223" s="1494" t="s">
        <v>1916</v>
      </c>
      <c r="C223" s="1494" t="s">
        <v>1663</v>
      </c>
      <c r="D223" s="2" t="s">
        <v>1383</v>
      </c>
      <c r="E223" s="1494" t="s">
        <v>1916</v>
      </c>
      <c r="F223" s="1495" t="s">
        <v>1456</v>
      </c>
    </row>
    <row r="224" spans="1:6">
      <c r="A224" s="1494" t="s">
        <v>1917</v>
      </c>
      <c r="B224" s="1494" t="s">
        <v>1918</v>
      </c>
      <c r="C224" s="1494" t="s">
        <v>1394</v>
      </c>
      <c r="D224" s="2" t="s">
        <v>1383</v>
      </c>
      <c r="E224" s="1494" t="s">
        <v>1918</v>
      </c>
      <c r="F224" s="1495" t="s">
        <v>1391</v>
      </c>
    </row>
    <row r="225" spans="1:6">
      <c r="A225" s="1494" t="s">
        <v>1919</v>
      </c>
      <c r="B225" s="1494" t="s">
        <v>1920</v>
      </c>
      <c r="C225" s="1494" t="s">
        <v>1416</v>
      </c>
      <c r="D225" s="2" t="s">
        <v>1383</v>
      </c>
      <c r="E225" s="1494" t="s">
        <v>1920</v>
      </c>
      <c r="F225" s="1495" t="s">
        <v>1384</v>
      </c>
    </row>
    <row r="226" spans="1:6">
      <c r="A226" s="1494" t="s">
        <v>1921</v>
      </c>
      <c r="B226" s="1494" t="s">
        <v>1922</v>
      </c>
      <c r="C226" s="1494" t="s">
        <v>1411</v>
      </c>
      <c r="D226" s="2" t="s">
        <v>1383</v>
      </c>
      <c r="E226" s="1494" t="s">
        <v>1922</v>
      </c>
      <c r="F226" s="1495" t="s">
        <v>1398</v>
      </c>
    </row>
    <row r="227" spans="1:6">
      <c r="A227" s="1494" t="s">
        <v>1923</v>
      </c>
      <c r="B227" s="1494" t="s">
        <v>1924</v>
      </c>
      <c r="C227" s="1494" t="s">
        <v>1749</v>
      </c>
      <c r="D227" s="2" t="s">
        <v>1383</v>
      </c>
      <c r="E227" s="1494" t="s">
        <v>1924</v>
      </c>
      <c r="F227" s="1495" t="s">
        <v>1391</v>
      </c>
    </row>
    <row r="228" spans="1:6">
      <c r="A228" s="1494" t="s">
        <v>1925</v>
      </c>
      <c r="B228" s="1494" t="s">
        <v>1926</v>
      </c>
      <c r="C228" s="1494" t="s">
        <v>1425</v>
      </c>
      <c r="D228" s="2" t="s">
        <v>1383</v>
      </c>
      <c r="E228" s="1494" t="s">
        <v>1926</v>
      </c>
      <c r="F228" s="1495" t="s">
        <v>1478</v>
      </c>
    </row>
    <row r="229" spans="1:6">
      <c r="A229" s="1494" t="s">
        <v>1927</v>
      </c>
      <c r="B229" s="1494" t="s">
        <v>1928</v>
      </c>
      <c r="C229" s="1494" t="s">
        <v>1377</v>
      </c>
      <c r="D229" s="2" t="s">
        <v>1383</v>
      </c>
      <c r="E229" s="1494" t="s">
        <v>1928</v>
      </c>
      <c r="F229" s="1495" t="s">
        <v>1391</v>
      </c>
    </row>
    <row r="230" spans="1:6">
      <c r="A230" s="1494" t="s">
        <v>1929</v>
      </c>
      <c r="B230" s="1494" t="s">
        <v>1930</v>
      </c>
      <c r="C230" s="1494" t="s">
        <v>1377</v>
      </c>
      <c r="D230" s="2" t="s">
        <v>1383</v>
      </c>
      <c r="E230" s="1494" t="s">
        <v>1930</v>
      </c>
      <c r="F230" s="1495" t="s">
        <v>1391</v>
      </c>
    </row>
    <row r="231" spans="1:6">
      <c r="A231" s="1494" t="s">
        <v>1931</v>
      </c>
      <c r="B231" s="1494" t="s">
        <v>1932</v>
      </c>
      <c r="C231" s="1494" t="s">
        <v>1428</v>
      </c>
      <c r="D231" s="2" t="s">
        <v>1383</v>
      </c>
      <c r="E231" s="1494" t="s">
        <v>1932</v>
      </c>
      <c r="F231" s="1495" t="s">
        <v>1478</v>
      </c>
    </row>
    <row r="232" spans="1:6">
      <c r="A232" s="1494" t="s">
        <v>1933</v>
      </c>
      <c r="B232" s="1494" t="s">
        <v>1934</v>
      </c>
      <c r="C232" s="1494" t="s">
        <v>1738</v>
      </c>
      <c r="D232" s="2" t="s">
        <v>1383</v>
      </c>
      <c r="E232" s="1494" t="s">
        <v>1934</v>
      </c>
      <c r="F232" s="1495" t="s">
        <v>1384</v>
      </c>
    </row>
    <row r="233" spans="1:6">
      <c r="A233" s="1494" t="s">
        <v>1935</v>
      </c>
      <c r="B233" s="1494" t="s">
        <v>1936</v>
      </c>
      <c r="C233" s="1494" t="s">
        <v>1390</v>
      </c>
      <c r="D233" s="2" t="s">
        <v>1383</v>
      </c>
      <c r="E233" s="1494" t="s">
        <v>1936</v>
      </c>
      <c r="F233" s="1495" t="s">
        <v>1391</v>
      </c>
    </row>
    <row r="234" spans="1:6">
      <c r="A234" s="1494" t="s">
        <v>1937</v>
      </c>
      <c r="B234" s="1494" t="s">
        <v>1938</v>
      </c>
      <c r="C234" s="1494" t="s">
        <v>1714</v>
      </c>
      <c r="D234" s="2" t="s">
        <v>1383</v>
      </c>
      <c r="E234" s="1494" t="s">
        <v>1938</v>
      </c>
      <c r="F234" s="1495" t="s">
        <v>1384</v>
      </c>
    </row>
    <row r="235" spans="1:6">
      <c r="A235" s="1494" t="s">
        <v>1939</v>
      </c>
      <c r="B235" s="1494" t="s">
        <v>1940</v>
      </c>
      <c r="C235" s="1494" t="s">
        <v>1495</v>
      </c>
      <c r="D235" s="2" t="s">
        <v>1383</v>
      </c>
      <c r="E235" s="1494" t="s">
        <v>1940</v>
      </c>
      <c r="F235" s="1495" t="s">
        <v>1384</v>
      </c>
    </row>
    <row r="236" spans="1:6">
      <c r="A236" s="1494" t="s">
        <v>1941</v>
      </c>
      <c r="B236" s="1494" t="s">
        <v>1942</v>
      </c>
      <c r="C236" s="1496" t="s">
        <v>1390</v>
      </c>
      <c r="D236" s="2" t="s">
        <v>1378</v>
      </c>
      <c r="E236" s="1494" t="s">
        <v>1942</v>
      </c>
      <c r="F236" s="1495" t="s">
        <v>1674</v>
      </c>
    </row>
    <row r="237" spans="1:6">
      <c r="A237" s="1494" t="s">
        <v>1943</v>
      </c>
      <c r="B237" s="1494" t="s">
        <v>1944</v>
      </c>
      <c r="C237" s="1494" t="s">
        <v>1390</v>
      </c>
      <c r="D237" s="2" t="s">
        <v>1383</v>
      </c>
      <c r="E237" s="1494" t="s">
        <v>1944</v>
      </c>
      <c r="F237" s="1495" t="s">
        <v>1431</v>
      </c>
    </row>
    <row r="238" spans="1:6">
      <c r="A238" s="1494" t="s">
        <v>1945</v>
      </c>
      <c r="B238" s="1494" t="s">
        <v>1946</v>
      </c>
      <c r="C238" s="1494" t="s">
        <v>1677</v>
      </c>
      <c r="D238" s="2" t="s">
        <v>1383</v>
      </c>
      <c r="E238" s="1494" t="s">
        <v>1946</v>
      </c>
      <c r="F238" s="1495" t="s">
        <v>1384</v>
      </c>
    </row>
    <row r="239" spans="1:6">
      <c r="A239" s="1494" t="s">
        <v>1947</v>
      </c>
      <c r="B239" s="1494" t="s">
        <v>1948</v>
      </c>
      <c r="C239" s="1494" t="s">
        <v>1838</v>
      </c>
      <c r="D239" s="2" t="s">
        <v>1383</v>
      </c>
      <c r="E239" s="1494" t="s">
        <v>1948</v>
      </c>
      <c r="F239" s="1495" t="s">
        <v>1391</v>
      </c>
    </row>
    <row r="240" spans="1:6">
      <c r="A240" s="1494" t="s">
        <v>1949</v>
      </c>
      <c r="B240" s="1494" t="s">
        <v>1950</v>
      </c>
      <c r="C240" s="1494" t="s">
        <v>1838</v>
      </c>
      <c r="D240" s="2" t="s">
        <v>1383</v>
      </c>
      <c r="E240" s="1494" t="s">
        <v>1950</v>
      </c>
      <c r="F240" s="1495" t="s">
        <v>1453</v>
      </c>
    </row>
    <row r="241" spans="1:6">
      <c r="A241" s="1494" t="s">
        <v>1951</v>
      </c>
      <c r="B241" s="1494" t="s">
        <v>1952</v>
      </c>
      <c r="C241" s="1496" t="s">
        <v>1513</v>
      </c>
      <c r="D241" s="2" t="s">
        <v>1378</v>
      </c>
      <c r="E241" s="1494" t="s">
        <v>1952</v>
      </c>
      <c r="F241" s="1495" t="s">
        <v>1550</v>
      </c>
    </row>
    <row r="242" spans="1:6">
      <c r="A242" s="1494" t="s">
        <v>1953</v>
      </c>
      <c r="B242" s="1494" t="s">
        <v>1954</v>
      </c>
      <c r="C242" t="s">
        <v>1955</v>
      </c>
      <c r="D242" s="2" t="s">
        <v>1378</v>
      </c>
      <c r="E242" s="1494" t="s">
        <v>1954</v>
      </c>
      <c r="F242" s="1495" t="s">
        <v>1674</v>
      </c>
    </row>
    <row r="243" spans="1:6">
      <c r="A243" s="1494" t="s">
        <v>1956</v>
      </c>
      <c r="B243" s="1494" t="s">
        <v>1957</v>
      </c>
      <c r="C243" s="1494" t="s">
        <v>1411</v>
      </c>
      <c r="D243" s="2" t="s">
        <v>1383</v>
      </c>
      <c r="E243" s="1494" t="s">
        <v>1957</v>
      </c>
      <c r="F243" s="1495" t="s">
        <v>1384</v>
      </c>
    </row>
    <row r="244" spans="1:6">
      <c r="A244" s="1494" t="s">
        <v>1958</v>
      </c>
      <c r="B244" s="1494" t="s">
        <v>1959</v>
      </c>
      <c r="C244" s="1494" t="s">
        <v>1419</v>
      </c>
      <c r="D244" s="2" t="s">
        <v>1383</v>
      </c>
      <c r="E244" s="1494" t="s">
        <v>1959</v>
      </c>
      <c r="F244" s="1495" t="s">
        <v>1391</v>
      </c>
    </row>
    <row r="245" spans="1:6">
      <c r="A245" s="1494" t="s">
        <v>1960</v>
      </c>
      <c r="B245" s="1494" t="s">
        <v>1961</v>
      </c>
      <c r="C245" s="1494" t="s">
        <v>1419</v>
      </c>
      <c r="D245" s="2" t="s">
        <v>1383</v>
      </c>
      <c r="E245" s="1494" t="s">
        <v>1961</v>
      </c>
      <c r="F245" s="1495" t="s">
        <v>1431</v>
      </c>
    </row>
    <row r="246" spans="1:6">
      <c r="A246" s="1494" t="s">
        <v>1962</v>
      </c>
      <c r="B246" s="1494" t="s">
        <v>1963</v>
      </c>
      <c r="C246" s="1494" t="s">
        <v>1549</v>
      </c>
      <c r="D246" s="2" t="s">
        <v>1383</v>
      </c>
      <c r="E246" s="1494" t="s">
        <v>1963</v>
      </c>
      <c r="F246" s="1495" t="s">
        <v>1391</v>
      </c>
    </row>
    <row r="247" spans="1:6">
      <c r="A247" s="1494" t="s">
        <v>1964</v>
      </c>
      <c r="B247" s="1494" t="s">
        <v>1965</v>
      </c>
      <c r="C247" s="1494" t="s">
        <v>1955</v>
      </c>
      <c r="D247" s="2" t="s">
        <v>1383</v>
      </c>
      <c r="E247" s="1494" t="s">
        <v>1965</v>
      </c>
      <c r="F247" s="1495" t="s">
        <v>1478</v>
      </c>
    </row>
    <row r="248" spans="1:6">
      <c r="A248" s="1494" t="s">
        <v>1966</v>
      </c>
      <c r="B248" s="1494" t="s">
        <v>1967</v>
      </c>
      <c r="C248" s="1494" t="s">
        <v>1377</v>
      </c>
      <c r="D248" s="2" t="s">
        <v>1383</v>
      </c>
      <c r="E248" s="1494" t="s">
        <v>1967</v>
      </c>
      <c r="F248" s="1495" t="s">
        <v>1391</v>
      </c>
    </row>
    <row r="249" spans="1:6">
      <c r="A249" s="1494" t="s">
        <v>1968</v>
      </c>
      <c r="B249" s="1494" t="s">
        <v>1969</v>
      </c>
      <c r="C249" s="1494" t="s">
        <v>1560</v>
      </c>
      <c r="D249" s="2" t="s">
        <v>1383</v>
      </c>
      <c r="E249" s="1494" t="s">
        <v>1969</v>
      </c>
      <c r="F249" s="1495" t="s">
        <v>1391</v>
      </c>
    </row>
    <row r="250" spans="1:6">
      <c r="A250" s="1494" t="s">
        <v>1970</v>
      </c>
      <c r="B250" s="1494" t="s">
        <v>1971</v>
      </c>
      <c r="C250" s="1494" t="s">
        <v>1749</v>
      </c>
      <c r="D250" s="2" t="s">
        <v>1383</v>
      </c>
      <c r="E250" s="1494" t="s">
        <v>1971</v>
      </c>
      <c r="F250" s="1495" t="s">
        <v>1431</v>
      </c>
    </row>
    <row r="251" spans="1:6">
      <c r="A251" s="1494" t="s">
        <v>1972</v>
      </c>
      <c r="B251" s="1494" t="s">
        <v>1973</v>
      </c>
      <c r="C251" s="1494" t="s">
        <v>1749</v>
      </c>
      <c r="D251" s="2" t="s">
        <v>1383</v>
      </c>
      <c r="E251" s="1494" t="s">
        <v>1973</v>
      </c>
      <c r="F251" s="1495" t="s">
        <v>1391</v>
      </c>
    </row>
    <row r="252" spans="1:6">
      <c r="A252" s="1494" t="s">
        <v>1974</v>
      </c>
      <c r="B252" s="1494" t="s">
        <v>1975</v>
      </c>
      <c r="C252" s="1494" t="s">
        <v>1377</v>
      </c>
      <c r="D252" s="2" t="s">
        <v>1383</v>
      </c>
      <c r="E252" s="1494" t="s">
        <v>1975</v>
      </c>
      <c r="F252" s="1495" t="s">
        <v>1391</v>
      </c>
    </row>
    <row r="253" spans="1:6">
      <c r="A253" s="1494" t="s">
        <v>1976</v>
      </c>
      <c r="B253" s="1494" t="s">
        <v>1977</v>
      </c>
      <c r="C253" s="1494" t="s">
        <v>1513</v>
      </c>
      <c r="D253" s="2" t="s">
        <v>1383</v>
      </c>
      <c r="E253" s="1494" t="s">
        <v>1977</v>
      </c>
      <c r="F253" s="1495" t="s">
        <v>1478</v>
      </c>
    </row>
    <row r="254" spans="1:6">
      <c r="A254" s="1494" t="s">
        <v>1978</v>
      </c>
      <c r="B254" s="1494" t="s">
        <v>1979</v>
      </c>
      <c r="C254" s="1494" t="s">
        <v>1773</v>
      </c>
      <c r="D254" s="2" t="s">
        <v>1378</v>
      </c>
      <c r="E254" s="1494" t="s">
        <v>1979</v>
      </c>
      <c r="F254" s="1495" t="s">
        <v>1379</v>
      </c>
    </row>
    <row r="255" spans="1:6">
      <c r="A255" s="1494" t="s">
        <v>1980</v>
      </c>
      <c r="B255" s="1494" t="s">
        <v>1981</v>
      </c>
      <c r="C255" s="1496" t="s">
        <v>1773</v>
      </c>
      <c r="D255" s="2" t="s">
        <v>1378</v>
      </c>
      <c r="E255" s="1494" t="s">
        <v>1981</v>
      </c>
      <c r="F255" s="1495" t="s">
        <v>1587</v>
      </c>
    </row>
    <row r="256" spans="1:6">
      <c r="A256" s="1494" t="s">
        <v>1982</v>
      </c>
      <c r="B256" s="1494" t="s">
        <v>1983</v>
      </c>
      <c r="C256" s="1494" t="s">
        <v>1763</v>
      </c>
      <c r="D256" s="2" t="s">
        <v>1383</v>
      </c>
      <c r="E256" s="1494" t="s">
        <v>1983</v>
      </c>
      <c r="F256" s="1495" t="s">
        <v>1384</v>
      </c>
    </row>
    <row r="257" spans="1:6">
      <c r="A257" s="1494" t="s">
        <v>1984</v>
      </c>
      <c r="B257" s="1494" t="s">
        <v>1985</v>
      </c>
      <c r="C257" s="1494" t="s">
        <v>1986</v>
      </c>
      <c r="D257" s="2" t="s">
        <v>1383</v>
      </c>
      <c r="E257" s="1494" t="s">
        <v>1985</v>
      </c>
      <c r="F257" s="1495" t="s">
        <v>1384</v>
      </c>
    </row>
    <row r="258" spans="1:6">
      <c r="A258" s="1494" t="s">
        <v>1987</v>
      </c>
      <c r="B258" s="1494" t="s">
        <v>1988</v>
      </c>
      <c r="C258" s="1494" t="s">
        <v>1989</v>
      </c>
      <c r="D258" s="2" t="s">
        <v>1383</v>
      </c>
      <c r="E258" s="1494" t="s">
        <v>1988</v>
      </c>
      <c r="F258" s="1495" t="s">
        <v>1384</v>
      </c>
    </row>
    <row r="259" spans="1:6">
      <c r="A259" s="1494" t="s">
        <v>1990</v>
      </c>
      <c r="B259" s="1494" t="s">
        <v>1991</v>
      </c>
      <c r="C259" s="1496" t="s">
        <v>1766</v>
      </c>
      <c r="D259" s="2" t="s">
        <v>1378</v>
      </c>
      <c r="E259" s="1494" t="s">
        <v>1991</v>
      </c>
      <c r="F259" s="1495" t="s">
        <v>1674</v>
      </c>
    </row>
    <row r="260" spans="1:6">
      <c r="A260" s="1494" t="s">
        <v>1992</v>
      </c>
      <c r="B260" s="1494" t="s">
        <v>1993</v>
      </c>
      <c r="C260" s="1494" t="s">
        <v>1994</v>
      </c>
      <c r="D260" s="2" t="s">
        <v>1383</v>
      </c>
      <c r="E260" s="1494" t="s">
        <v>1993</v>
      </c>
      <c r="F260" s="1495" t="s">
        <v>1384</v>
      </c>
    </row>
    <row r="261" spans="1:6">
      <c r="A261" s="1494" t="s">
        <v>1995</v>
      </c>
      <c r="B261" s="1494" t="s">
        <v>1996</v>
      </c>
      <c r="C261" s="1494" t="s">
        <v>1419</v>
      </c>
      <c r="D261" s="2" t="s">
        <v>1383</v>
      </c>
      <c r="E261" s="1494" t="s">
        <v>1996</v>
      </c>
      <c r="F261" s="1495" t="s">
        <v>1384</v>
      </c>
    </row>
    <row r="262" spans="1:6">
      <c r="A262" s="1494" t="s">
        <v>1997</v>
      </c>
      <c r="B262" s="1494" t="s">
        <v>1998</v>
      </c>
      <c r="C262" s="1494" t="s">
        <v>1416</v>
      </c>
      <c r="D262" s="2" t="s">
        <v>1383</v>
      </c>
      <c r="E262" s="1494" t="s">
        <v>1998</v>
      </c>
      <c r="F262" s="1495" t="s">
        <v>1384</v>
      </c>
    </row>
    <row r="263" spans="1:6">
      <c r="A263" s="1494" t="s">
        <v>1999</v>
      </c>
      <c r="B263" s="1494" t="s">
        <v>2000</v>
      </c>
      <c r="C263" s="1494" t="s">
        <v>1645</v>
      </c>
      <c r="D263" s="2" t="s">
        <v>1383</v>
      </c>
      <c r="E263" s="1494" t="s">
        <v>2000</v>
      </c>
      <c r="F263" s="1495" t="s">
        <v>1384</v>
      </c>
    </row>
    <row r="264" spans="1:6">
      <c r="A264" s="1494" t="s">
        <v>2001</v>
      </c>
      <c r="B264" s="1494" t="s">
        <v>2002</v>
      </c>
      <c r="C264" s="1494" t="s">
        <v>1377</v>
      </c>
      <c r="D264" s="2" t="s">
        <v>1378</v>
      </c>
      <c r="E264" s="1494" t="s">
        <v>2002</v>
      </c>
      <c r="F264" s="1495" t="s">
        <v>1550</v>
      </c>
    </row>
    <row r="265" spans="1:6">
      <c r="A265" s="1494" t="s">
        <v>2003</v>
      </c>
      <c r="B265" s="1494" t="s">
        <v>2004</v>
      </c>
      <c r="C265" s="1494" t="s">
        <v>1741</v>
      </c>
      <c r="D265" s="2" t="s">
        <v>1383</v>
      </c>
      <c r="E265" s="1494" t="s">
        <v>2004</v>
      </c>
      <c r="F265" s="1495" t="s">
        <v>1384</v>
      </c>
    </row>
    <row r="266" spans="1:6">
      <c r="A266" s="1494" t="s">
        <v>2005</v>
      </c>
      <c r="B266" s="1494" t="s">
        <v>2006</v>
      </c>
      <c r="C266" s="1494" t="s">
        <v>1689</v>
      </c>
      <c r="D266" s="2" t="s">
        <v>1383</v>
      </c>
      <c r="E266" s="1494" t="s">
        <v>2006</v>
      </c>
      <c r="F266" s="1495" t="s">
        <v>1384</v>
      </c>
    </row>
    <row r="267" spans="1:6">
      <c r="A267" s="1494" t="s">
        <v>2007</v>
      </c>
      <c r="B267" s="1494" t="s">
        <v>2008</v>
      </c>
      <c r="C267" s="1494" t="s">
        <v>1390</v>
      </c>
      <c r="D267" s="2" t="s">
        <v>1383</v>
      </c>
      <c r="E267" s="1494" t="s">
        <v>2008</v>
      </c>
      <c r="F267" s="1495" t="s">
        <v>1384</v>
      </c>
    </row>
    <row r="268" spans="1:6">
      <c r="A268" s="1494" t="s">
        <v>2009</v>
      </c>
      <c r="B268" s="1494" t="s">
        <v>2010</v>
      </c>
      <c r="C268" s="1494" t="s">
        <v>1495</v>
      </c>
      <c r="D268" s="2" t="s">
        <v>1383</v>
      </c>
      <c r="E268" s="1494" t="s">
        <v>2010</v>
      </c>
      <c r="F268" s="1495" t="s">
        <v>1384</v>
      </c>
    </row>
    <row r="269" spans="1:6">
      <c r="A269" s="1494" t="s">
        <v>2011</v>
      </c>
      <c r="B269" s="1494" t="s">
        <v>2012</v>
      </c>
      <c r="C269" s="1494" t="s">
        <v>1377</v>
      </c>
      <c r="D269" s="2" t="s">
        <v>1383</v>
      </c>
      <c r="E269" s="1494" t="s">
        <v>2012</v>
      </c>
      <c r="F269" s="1495" t="s">
        <v>1384</v>
      </c>
    </row>
    <row r="270" spans="1:6">
      <c r="A270" s="1494" t="s">
        <v>2013</v>
      </c>
      <c r="B270" s="1494" t="s">
        <v>2014</v>
      </c>
      <c r="C270" s="1494" t="s">
        <v>1663</v>
      </c>
      <c r="D270" s="2" t="s">
        <v>1383</v>
      </c>
      <c r="E270" s="1494" t="s">
        <v>2014</v>
      </c>
      <c r="F270" s="1495" t="s">
        <v>1384</v>
      </c>
    </row>
    <row r="271" spans="1:6">
      <c r="A271" s="1494" t="s">
        <v>2015</v>
      </c>
      <c r="B271" s="1494" t="s">
        <v>2016</v>
      </c>
      <c r="C271" s="1494" t="s">
        <v>1506</v>
      </c>
      <c r="D271" s="2" t="s">
        <v>1383</v>
      </c>
      <c r="E271" s="1494" t="s">
        <v>2016</v>
      </c>
      <c r="F271" s="1495" t="s">
        <v>1398</v>
      </c>
    </row>
    <row r="272" spans="1:6">
      <c r="A272" s="1494" t="s">
        <v>2017</v>
      </c>
      <c r="B272" s="1494" t="s">
        <v>2018</v>
      </c>
      <c r="C272" s="1494" t="s">
        <v>1394</v>
      </c>
      <c r="D272" s="2" t="s">
        <v>1383</v>
      </c>
      <c r="E272" s="1494" t="s">
        <v>2018</v>
      </c>
      <c r="F272" s="1495" t="s">
        <v>1391</v>
      </c>
    </row>
    <row r="273" spans="1:6">
      <c r="A273" s="1494" t="s">
        <v>2019</v>
      </c>
      <c r="B273" s="1494" t="s">
        <v>2020</v>
      </c>
      <c r="C273" s="1494" t="s">
        <v>1549</v>
      </c>
      <c r="D273" s="2" t="s">
        <v>1383</v>
      </c>
      <c r="E273" s="1494" t="s">
        <v>2020</v>
      </c>
      <c r="F273" s="1495" t="s">
        <v>1384</v>
      </c>
    </row>
    <row r="274" spans="1:6">
      <c r="A274" s="1494" t="s">
        <v>2021</v>
      </c>
      <c r="B274" s="1494" t="s">
        <v>2022</v>
      </c>
      <c r="C274" s="1494" t="s">
        <v>1377</v>
      </c>
      <c r="D274" s="2" t="s">
        <v>1383</v>
      </c>
      <c r="E274" s="1494" t="s">
        <v>2022</v>
      </c>
      <c r="F274" s="1495" t="s">
        <v>1391</v>
      </c>
    </row>
    <row r="275" spans="1:6">
      <c r="A275" s="1494" t="s">
        <v>2023</v>
      </c>
      <c r="B275" s="1494" t="s">
        <v>2024</v>
      </c>
      <c r="C275" s="1496" t="s">
        <v>1513</v>
      </c>
      <c r="D275" s="2" t="s">
        <v>1378</v>
      </c>
      <c r="E275" s="1494" t="s">
        <v>2024</v>
      </c>
      <c r="F275" s="1495" t="s">
        <v>1587</v>
      </c>
    </row>
    <row r="276" spans="1:6">
      <c r="A276" s="1494" t="s">
        <v>2025</v>
      </c>
      <c r="B276" s="1494" t="s">
        <v>2026</v>
      </c>
      <c r="C276" s="1494" t="s">
        <v>1640</v>
      </c>
      <c r="D276" s="2" t="s">
        <v>1383</v>
      </c>
      <c r="E276" s="1494" t="s">
        <v>2026</v>
      </c>
      <c r="F276" s="1495" t="s">
        <v>1398</v>
      </c>
    </row>
    <row r="277" spans="1:6">
      <c r="A277" s="1494" t="s">
        <v>2027</v>
      </c>
      <c r="B277" s="1494" t="s">
        <v>2028</v>
      </c>
      <c r="C277" s="1494" t="s">
        <v>1741</v>
      </c>
      <c r="D277" s="2" t="s">
        <v>1383</v>
      </c>
      <c r="E277" s="1494" t="s">
        <v>2028</v>
      </c>
      <c r="F277" s="1495" t="s">
        <v>1384</v>
      </c>
    </row>
    <row r="278" spans="1:6">
      <c r="A278" s="1494" t="s">
        <v>2029</v>
      </c>
      <c r="B278" s="1494" t="s">
        <v>2030</v>
      </c>
      <c r="C278" s="1494" t="s">
        <v>1377</v>
      </c>
      <c r="D278" s="2" t="s">
        <v>1383</v>
      </c>
      <c r="E278" s="1494" t="s">
        <v>2030</v>
      </c>
      <c r="F278" s="1495" t="s">
        <v>1398</v>
      </c>
    </row>
    <row r="279" spans="1:6">
      <c r="A279" s="1494" t="s">
        <v>2031</v>
      </c>
      <c r="B279" s="1494" t="s">
        <v>2032</v>
      </c>
      <c r="C279" s="1494" t="s">
        <v>1377</v>
      </c>
      <c r="D279" s="2" t="s">
        <v>1378</v>
      </c>
      <c r="E279" s="1494" t="s">
        <v>2032</v>
      </c>
      <c r="F279" s="1495" t="s">
        <v>1550</v>
      </c>
    </row>
    <row r="280" spans="1:6">
      <c r="A280" s="1494" t="s">
        <v>2033</v>
      </c>
      <c r="B280" s="1494" t="s">
        <v>2034</v>
      </c>
      <c r="C280" s="1494" t="s">
        <v>1377</v>
      </c>
      <c r="D280" s="2" t="s">
        <v>1383</v>
      </c>
      <c r="E280" s="1494" t="s">
        <v>2034</v>
      </c>
      <c r="F280" s="1495" t="s">
        <v>1453</v>
      </c>
    </row>
    <row r="281" spans="1:6">
      <c r="A281" s="1494" t="s">
        <v>2035</v>
      </c>
      <c r="B281" s="1494" t="s">
        <v>2036</v>
      </c>
      <c r="C281" s="1494" t="s">
        <v>1377</v>
      </c>
      <c r="D281" s="2" t="s">
        <v>1383</v>
      </c>
      <c r="E281" s="1494" t="s">
        <v>2036</v>
      </c>
      <c r="F281" s="1495" t="s">
        <v>1431</v>
      </c>
    </row>
    <row r="282" spans="1:6">
      <c r="A282" s="1494" t="s">
        <v>2037</v>
      </c>
      <c r="B282" s="1494" t="s">
        <v>2038</v>
      </c>
      <c r="C282" s="1494" t="s">
        <v>1377</v>
      </c>
      <c r="D282" s="2" t="s">
        <v>1383</v>
      </c>
      <c r="E282" s="1494" t="s">
        <v>2038</v>
      </c>
      <c r="F282" s="1495" t="s">
        <v>1391</v>
      </c>
    </row>
    <row r="283" spans="1:6">
      <c r="A283" s="1494" t="s">
        <v>2039</v>
      </c>
      <c r="B283" s="1494" t="s">
        <v>2040</v>
      </c>
      <c r="C283" s="1494" t="s">
        <v>1397</v>
      </c>
      <c r="D283" s="2" t="s">
        <v>1383</v>
      </c>
      <c r="E283" s="1494" t="s">
        <v>2040</v>
      </c>
      <c r="F283" s="1495" t="s">
        <v>1398</v>
      </c>
    </row>
    <row r="284" spans="1:6">
      <c r="A284" s="1494" t="s">
        <v>2041</v>
      </c>
      <c r="B284" s="1494" t="s">
        <v>2042</v>
      </c>
      <c r="C284" s="1494" t="s">
        <v>1377</v>
      </c>
      <c r="D284" s="2" t="s">
        <v>1378</v>
      </c>
      <c r="E284" s="1494" t="s">
        <v>2042</v>
      </c>
      <c r="F284" s="1495" t="s">
        <v>1550</v>
      </c>
    </row>
    <row r="285" spans="1:6">
      <c r="A285" s="1494" t="s">
        <v>2043</v>
      </c>
      <c r="B285" s="1494" t="s">
        <v>2044</v>
      </c>
      <c r="C285" s="1496" t="s">
        <v>1394</v>
      </c>
      <c r="D285" s="2" t="s">
        <v>1378</v>
      </c>
      <c r="E285" s="1494" t="s">
        <v>2044</v>
      </c>
      <c r="F285" s="1495" t="s">
        <v>1379</v>
      </c>
    </row>
    <row r="286" spans="1:6">
      <c r="A286" s="1494" t="s">
        <v>2045</v>
      </c>
      <c r="B286" s="1494" t="s">
        <v>2046</v>
      </c>
      <c r="C286" s="1494" t="s">
        <v>2047</v>
      </c>
      <c r="D286" s="2" t="s">
        <v>1383</v>
      </c>
      <c r="E286" s="1494" t="s">
        <v>2046</v>
      </c>
      <c r="F286" s="1495" t="s">
        <v>1431</v>
      </c>
    </row>
    <row r="287" spans="1:6">
      <c r="A287" s="1494" t="s">
        <v>2048</v>
      </c>
      <c r="B287" s="1494" t="s">
        <v>2049</v>
      </c>
      <c r="C287" s="1494" t="s">
        <v>2047</v>
      </c>
      <c r="D287" s="2" t="s">
        <v>1383</v>
      </c>
      <c r="E287" s="1494" t="s">
        <v>2049</v>
      </c>
      <c r="F287" s="1495" t="s">
        <v>1398</v>
      </c>
    </row>
    <row r="288" spans="1:6">
      <c r="A288" s="1494" t="s">
        <v>2050</v>
      </c>
      <c r="B288" s="1494" t="s">
        <v>2051</v>
      </c>
      <c r="C288" s="1494" t="s">
        <v>1506</v>
      </c>
      <c r="D288" s="2" t="s">
        <v>1383</v>
      </c>
      <c r="E288" s="1494" t="s">
        <v>2051</v>
      </c>
      <c r="F288" s="1495" t="s">
        <v>1391</v>
      </c>
    </row>
    <row r="289" spans="1:6">
      <c r="A289" s="1494" t="s">
        <v>2052</v>
      </c>
      <c r="B289" s="1494" t="s">
        <v>2053</v>
      </c>
      <c r="C289" s="1494" t="s">
        <v>1377</v>
      </c>
      <c r="D289" s="2" t="s">
        <v>1383</v>
      </c>
      <c r="E289" s="1494" t="s">
        <v>2053</v>
      </c>
      <c r="F289" s="1495" t="s">
        <v>1391</v>
      </c>
    </row>
    <row r="290" spans="1:6">
      <c r="A290" s="1494" t="s">
        <v>2054</v>
      </c>
      <c r="B290" s="1494" t="s">
        <v>2055</v>
      </c>
      <c r="C290" s="1494" t="s">
        <v>1495</v>
      </c>
      <c r="D290" s="2" t="s">
        <v>1383</v>
      </c>
      <c r="E290" s="1494" t="s">
        <v>2055</v>
      </c>
      <c r="F290" s="1495" t="s">
        <v>1384</v>
      </c>
    </row>
    <row r="291" spans="1:6">
      <c r="A291" s="1494" t="s">
        <v>2056</v>
      </c>
      <c r="B291" s="1494" t="s">
        <v>2057</v>
      </c>
      <c r="C291" s="1494" t="s">
        <v>1546</v>
      </c>
      <c r="D291" s="2" t="s">
        <v>1383</v>
      </c>
      <c r="E291" s="1494" t="s">
        <v>2057</v>
      </c>
      <c r="F291" s="1495" t="s">
        <v>1398</v>
      </c>
    </row>
    <row r="292" spans="1:6">
      <c r="A292" s="1494" t="s">
        <v>2058</v>
      </c>
      <c r="B292" s="1494" t="s">
        <v>2059</v>
      </c>
      <c r="C292" s="1494" t="s">
        <v>1390</v>
      </c>
      <c r="D292" s="2" t="s">
        <v>1383</v>
      </c>
      <c r="E292" s="1494" t="s">
        <v>2059</v>
      </c>
      <c r="F292" s="1495" t="s">
        <v>1431</v>
      </c>
    </row>
    <row r="293" spans="1:6">
      <c r="A293" s="1494" t="s">
        <v>2060</v>
      </c>
      <c r="B293" s="1494" t="s">
        <v>2061</v>
      </c>
      <c r="C293" s="1494" t="s">
        <v>1546</v>
      </c>
      <c r="D293" s="2" t="s">
        <v>1383</v>
      </c>
      <c r="E293" s="1494" t="s">
        <v>2061</v>
      </c>
      <c r="F293" s="1495" t="s">
        <v>1398</v>
      </c>
    </row>
    <row r="294" spans="1:6">
      <c r="A294" s="1494" t="s">
        <v>2062</v>
      </c>
      <c r="B294" s="1494" t="s">
        <v>2063</v>
      </c>
      <c r="C294" s="1494" t="s">
        <v>1741</v>
      </c>
      <c r="D294" s="2" t="s">
        <v>1383</v>
      </c>
      <c r="E294" s="1494" t="s">
        <v>2063</v>
      </c>
      <c r="F294" s="1495" t="s">
        <v>1384</v>
      </c>
    </row>
    <row r="295" spans="1:6">
      <c r="A295" s="1494" t="s">
        <v>2064</v>
      </c>
      <c r="B295" s="1494" t="s">
        <v>2065</v>
      </c>
      <c r="C295" s="1494" t="s">
        <v>1766</v>
      </c>
      <c r="D295" s="2" t="s">
        <v>1383</v>
      </c>
      <c r="E295" s="1494" t="s">
        <v>2065</v>
      </c>
      <c r="F295" s="1495" t="s">
        <v>1384</v>
      </c>
    </row>
    <row r="296" spans="1:6">
      <c r="A296" s="1494" t="s">
        <v>2066</v>
      </c>
      <c r="B296" s="1494" t="s">
        <v>2067</v>
      </c>
      <c r="C296" s="1496" t="s">
        <v>1645</v>
      </c>
      <c r="D296" s="2" t="s">
        <v>1378</v>
      </c>
      <c r="E296" s="1494" t="s">
        <v>2067</v>
      </c>
      <c r="F296" s="1495" t="s">
        <v>1587</v>
      </c>
    </row>
    <row r="297" spans="1:6">
      <c r="A297" s="1494" t="s">
        <v>2068</v>
      </c>
      <c r="B297" s="1494" t="s">
        <v>2069</v>
      </c>
      <c r="C297" s="1494" t="s">
        <v>1838</v>
      </c>
      <c r="D297" s="2" t="s">
        <v>1383</v>
      </c>
      <c r="E297" s="1494" t="s">
        <v>2069</v>
      </c>
      <c r="F297" s="1495" t="s">
        <v>1577</v>
      </c>
    </row>
    <row r="298" spans="1:6">
      <c r="A298" s="1494" t="s">
        <v>2070</v>
      </c>
      <c r="B298" s="1494" t="s">
        <v>2071</v>
      </c>
      <c r="C298" s="1494" t="s">
        <v>1808</v>
      </c>
      <c r="D298" s="2" t="s">
        <v>1383</v>
      </c>
      <c r="E298" s="1494" t="s">
        <v>2071</v>
      </c>
      <c r="F298" s="1495" t="s">
        <v>1384</v>
      </c>
    </row>
    <row r="299" spans="1:6">
      <c r="A299" s="1494" t="s">
        <v>2072</v>
      </c>
      <c r="B299" s="1494" t="s">
        <v>2073</v>
      </c>
      <c r="C299" s="1494" t="s">
        <v>1377</v>
      </c>
      <c r="D299" s="2" t="s">
        <v>1383</v>
      </c>
      <c r="E299" s="1494" t="s">
        <v>2073</v>
      </c>
      <c r="F299" s="1495" t="s">
        <v>1391</v>
      </c>
    </row>
    <row r="300" spans="1:6">
      <c r="A300" s="1494" t="s">
        <v>2074</v>
      </c>
      <c r="B300" s="1494" t="s">
        <v>2075</v>
      </c>
      <c r="C300" s="1494" t="s">
        <v>1377</v>
      </c>
      <c r="D300" s="2" t="s">
        <v>1383</v>
      </c>
      <c r="E300" s="1494" t="s">
        <v>2075</v>
      </c>
      <c r="F300" s="1495" t="s">
        <v>1391</v>
      </c>
    </row>
    <row r="301" spans="1:6">
      <c r="A301" s="1494" t="s">
        <v>2076</v>
      </c>
      <c r="B301" s="1494" t="s">
        <v>2077</v>
      </c>
      <c r="C301" s="1494" t="s">
        <v>2078</v>
      </c>
      <c r="D301" s="2" t="s">
        <v>1378</v>
      </c>
      <c r="E301" s="1494" t="s">
        <v>2077</v>
      </c>
      <c r="F301" s="1495" t="s">
        <v>1550</v>
      </c>
    </row>
    <row r="302" spans="1:6">
      <c r="A302" s="1494" t="s">
        <v>2079</v>
      </c>
      <c r="B302" s="1494" t="s">
        <v>2080</v>
      </c>
      <c r="C302" s="1494" t="s">
        <v>1377</v>
      </c>
      <c r="D302" s="2" t="s">
        <v>1383</v>
      </c>
      <c r="E302" s="1494" t="s">
        <v>2080</v>
      </c>
      <c r="F302" s="1495" t="s">
        <v>1391</v>
      </c>
    </row>
    <row r="303" spans="1:6">
      <c r="A303" s="1494" t="s">
        <v>2081</v>
      </c>
      <c r="B303" s="1494" t="s">
        <v>2082</v>
      </c>
      <c r="C303" s="1494" t="s">
        <v>1377</v>
      </c>
      <c r="D303" s="2" t="s">
        <v>1383</v>
      </c>
      <c r="E303" s="1494" t="s">
        <v>2082</v>
      </c>
      <c r="F303" s="1495" t="s">
        <v>1391</v>
      </c>
    </row>
    <row r="304" spans="1:6">
      <c r="A304" s="1494" t="s">
        <v>2083</v>
      </c>
      <c r="B304" s="1494" t="s">
        <v>2084</v>
      </c>
      <c r="C304" s="1494" t="s">
        <v>1640</v>
      </c>
      <c r="D304" s="2" t="s">
        <v>1383</v>
      </c>
      <c r="E304" s="1494" t="s">
        <v>2084</v>
      </c>
      <c r="F304" s="1495" t="s">
        <v>1384</v>
      </c>
    </row>
    <row r="305" spans="1:6">
      <c r="A305" s="1494" t="s">
        <v>2085</v>
      </c>
      <c r="B305" s="1494" t="s">
        <v>2086</v>
      </c>
      <c r="C305" s="1494" t="s">
        <v>2087</v>
      </c>
      <c r="D305" s="2" t="s">
        <v>1378</v>
      </c>
      <c r="E305" s="1494" t="s">
        <v>2086</v>
      </c>
      <c r="F305" s="1495" t="s">
        <v>1379</v>
      </c>
    </row>
    <row r="306" spans="1:6">
      <c r="A306" s="1494" t="s">
        <v>2088</v>
      </c>
      <c r="B306" s="1494" t="s">
        <v>2089</v>
      </c>
      <c r="C306" s="1494" t="s">
        <v>1394</v>
      </c>
      <c r="D306" s="2" t="s">
        <v>1383</v>
      </c>
      <c r="E306" s="1494" t="s">
        <v>2089</v>
      </c>
      <c r="F306" s="1495" t="s">
        <v>1391</v>
      </c>
    </row>
    <row r="307" spans="1:6">
      <c r="A307" s="1494" t="s">
        <v>2090</v>
      </c>
      <c r="B307" s="1494" t="s">
        <v>2091</v>
      </c>
      <c r="C307" s="1494" t="s">
        <v>1404</v>
      </c>
      <c r="D307" s="2" t="s">
        <v>1383</v>
      </c>
      <c r="E307" s="1494" t="s">
        <v>2091</v>
      </c>
      <c r="F307" s="1495" t="s">
        <v>1456</v>
      </c>
    </row>
    <row r="308" spans="1:6">
      <c r="A308" s="1494" t="s">
        <v>2092</v>
      </c>
      <c r="B308" s="1494" t="s">
        <v>2093</v>
      </c>
      <c r="C308" s="1496" t="s">
        <v>1477</v>
      </c>
      <c r="D308" s="2" t="s">
        <v>1378</v>
      </c>
      <c r="E308" s="1494" t="s">
        <v>2093</v>
      </c>
      <c r="F308" s="1495" t="s">
        <v>1568</v>
      </c>
    </row>
    <row r="309" spans="1:6">
      <c r="A309" s="1494" t="s">
        <v>2094</v>
      </c>
      <c r="B309" s="1494" t="s">
        <v>2095</v>
      </c>
      <c r="C309" s="1494" t="s">
        <v>1506</v>
      </c>
      <c r="D309" s="2" t="s">
        <v>1383</v>
      </c>
      <c r="E309" s="1494" t="s">
        <v>2095</v>
      </c>
      <c r="F309" s="1495" t="s">
        <v>1398</v>
      </c>
    </row>
    <row r="310" spans="1:6">
      <c r="A310" s="1494" t="s">
        <v>2096</v>
      </c>
      <c r="B310" s="1494" t="s">
        <v>2097</v>
      </c>
      <c r="C310" s="1494" t="s">
        <v>1397</v>
      </c>
      <c r="D310" s="2" t="s">
        <v>1383</v>
      </c>
      <c r="E310" s="1494" t="s">
        <v>2097</v>
      </c>
      <c r="F310" s="1495" t="s">
        <v>1384</v>
      </c>
    </row>
    <row r="311" spans="1:6">
      <c r="A311" s="1494" t="s">
        <v>2098</v>
      </c>
      <c r="B311" s="1494" t="s">
        <v>2099</v>
      </c>
      <c r="C311" t="s">
        <v>1397</v>
      </c>
      <c r="D311" s="2" t="s">
        <v>1378</v>
      </c>
      <c r="E311" s="1494" t="s">
        <v>2099</v>
      </c>
      <c r="F311" s="1495" t="s">
        <v>1674</v>
      </c>
    </row>
    <row r="312" spans="1:6">
      <c r="A312" s="1494" t="s">
        <v>2100</v>
      </c>
      <c r="B312" s="1494" t="s">
        <v>2101</v>
      </c>
      <c r="C312" s="1494" t="s">
        <v>2087</v>
      </c>
      <c r="D312" s="2" t="s">
        <v>1383</v>
      </c>
      <c r="E312" s="1494" t="s">
        <v>2101</v>
      </c>
      <c r="F312" s="1495" t="s">
        <v>1384</v>
      </c>
    </row>
    <row r="313" spans="1:6">
      <c r="A313" s="1494" t="s">
        <v>2102</v>
      </c>
      <c r="B313" s="1494" t="s">
        <v>2103</v>
      </c>
      <c r="C313" s="1494" t="s">
        <v>1377</v>
      </c>
      <c r="D313" s="2" t="s">
        <v>1383</v>
      </c>
      <c r="E313" s="1494" t="s">
        <v>2103</v>
      </c>
      <c r="F313" s="1495" t="s">
        <v>1391</v>
      </c>
    </row>
    <row r="314" spans="1:6">
      <c r="A314" s="1494" t="s">
        <v>2104</v>
      </c>
      <c r="B314" s="1494" t="s">
        <v>2105</v>
      </c>
      <c r="C314" s="1494" t="s">
        <v>1546</v>
      </c>
      <c r="D314" s="2" t="s">
        <v>1378</v>
      </c>
      <c r="E314" s="1494" t="s">
        <v>2105</v>
      </c>
      <c r="F314" s="1495" t="s">
        <v>1379</v>
      </c>
    </row>
    <row r="315" spans="1:6">
      <c r="A315" s="1494" t="s">
        <v>2106</v>
      </c>
      <c r="B315" s="1494" t="s">
        <v>2107</v>
      </c>
      <c r="C315" s="1494" t="s">
        <v>1513</v>
      </c>
      <c r="D315" s="2" t="s">
        <v>1383</v>
      </c>
      <c r="E315" s="1494" t="s">
        <v>2107</v>
      </c>
      <c r="F315" s="1495" t="s">
        <v>1398</v>
      </c>
    </row>
    <row r="316" spans="1:6">
      <c r="A316" s="1494" t="s">
        <v>2108</v>
      </c>
      <c r="B316" s="1494" t="s">
        <v>2109</v>
      </c>
      <c r="C316" s="1494" t="s">
        <v>1513</v>
      </c>
      <c r="D316" s="2" t="s">
        <v>1383</v>
      </c>
      <c r="E316" s="1494" t="s">
        <v>2109</v>
      </c>
      <c r="F316" s="1495" t="s">
        <v>1431</v>
      </c>
    </row>
    <row r="317" spans="1:6">
      <c r="A317" s="1494" t="s">
        <v>2110</v>
      </c>
      <c r="B317" s="1494" t="s">
        <v>2111</v>
      </c>
      <c r="C317" s="1494" t="s">
        <v>1668</v>
      </c>
      <c r="D317" s="2" t="s">
        <v>1383</v>
      </c>
      <c r="E317" s="1494" t="s">
        <v>2111</v>
      </c>
      <c r="F317" s="1495" t="s">
        <v>1478</v>
      </c>
    </row>
    <row r="318" spans="1:6">
      <c r="A318" s="1494" t="s">
        <v>2112</v>
      </c>
      <c r="B318" s="1494" t="s">
        <v>2113</v>
      </c>
      <c r="C318" s="1494" t="s">
        <v>1394</v>
      </c>
      <c r="D318" s="2" t="s">
        <v>1383</v>
      </c>
      <c r="E318" s="1494" t="s">
        <v>2113</v>
      </c>
      <c r="F318" s="1495" t="s">
        <v>1391</v>
      </c>
    </row>
    <row r="319" spans="1:6">
      <c r="A319" s="1494" t="s">
        <v>2114</v>
      </c>
      <c r="B319" s="1494" t="s">
        <v>2115</v>
      </c>
      <c r="C319" s="1494" t="s">
        <v>1689</v>
      </c>
      <c r="D319" s="2" t="s">
        <v>1383</v>
      </c>
      <c r="E319" s="1494" t="s">
        <v>2115</v>
      </c>
      <c r="F319" s="1495" t="s">
        <v>1384</v>
      </c>
    </row>
    <row r="320" spans="1:6">
      <c r="A320" s="1494" t="s">
        <v>2116</v>
      </c>
      <c r="B320" s="1494" t="s">
        <v>2117</v>
      </c>
      <c r="C320" s="1494" t="s">
        <v>1955</v>
      </c>
      <c r="D320" s="2" t="s">
        <v>1383</v>
      </c>
      <c r="E320" s="1494" t="s">
        <v>2117</v>
      </c>
      <c r="F320" s="1495" t="s">
        <v>1478</v>
      </c>
    </row>
    <row r="321" spans="1:6">
      <c r="A321" s="1494" t="s">
        <v>2118</v>
      </c>
      <c r="B321" s="1494" t="s">
        <v>2119</v>
      </c>
      <c r="C321" s="1496" t="s">
        <v>1382</v>
      </c>
      <c r="D321" s="2" t="s">
        <v>1378</v>
      </c>
      <c r="E321" s="1494" t="s">
        <v>2119</v>
      </c>
      <c r="F321" s="1495" t="s">
        <v>1568</v>
      </c>
    </row>
    <row r="322" spans="1:6">
      <c r="A322" s="1494" t="s">
        <v>2120</v>
      </c>
      <c r="B322" s="1494" t="s">
        <v>2121</v>
      </c>
      <c r="C322" s="1494" t="s">
        <v>1382</v>
      </c>
      <c r="D322" s="2" t="s">
        <v>1383</v>
      </c>
      <c r="E322" s="1494" t="s">
        <v>2121</v>
      </c>
      <c r="F322" s="1495" t="s">
        <v>1384</v>
      </c>
    </row>
    <row r="323" spans="1:6">
      <c r="A323" s="1494" t="s">
        <v>2122</v>
      </c>
      <c r="B323" s="1494" t="s">
        <v>2123</v>
      </c>
      <c r="C323" s="1494" t="s">
        <v>2124</v>
      </c>
      <c r="D323" s="2" t="s">
        <v>1383</v>
      </c>
      <c r="E323" s="1494" t="s">
        <v>2123</v>
      </c>
      <c r="F323" s="1495" t="s">
        <v>1384</v>
      </c>
    </row>
    <row r="324" spans="1:6">
      <c r="A324" s="1494" t="s">
        <v>2125</v>
      </c>
      <c r="B324" s="1494" t="s">
        <v>2126</v>
      </c>
      <c r="C324" s="1494" t="s">
        <v>1422</v>
      </c>
      <c r="D324" s="2" t="s">
        <v>1383</v>
      </c>
      <c r="E324" s="1494" t="s">
        <v>2126</v>
      </c>
      <c r="F324" s="1495" t="s">
        <v>1384</v>
      </c>
    </row>
    <row r="325" spans="1:6">
      <c r="A325" s="1494" t="s">
        <v>2127</v>
      </c>
      <c r="B325" s="1494" t="s">
        <v>2128</v>
      </c>
      <c r="C325" s="1494" t="s">
        <v>1593</v>
      </c>
      <c r="D325" s="2" t="s">
        <v>1383</v>
      </c>
      <c r="E325" s="1494" t="s">
        <v>2128</v>
      </c>
      <c r="F325" s="1495" t="s">
        <v>1398</v>
      </c>
    </row>
    <row r="326" spans="1:6">
      <c r="A326" s="1494" t="s">
        <v>2129</v>
      </c>
      <c r="B326" s="1494" t="s">
        <v>2130</v>
      </c>
      <c r="C326" s="1494" t="s">
        <v>1593</v>
      </c>
      <c r="D326" s="2" t="s">
        <v>1383</v>
      </c>
      <c r="E326" s="1494" t="s">
        <v>2130</v>
      </c>
      <c r="F326" s="1495" t="s">
        <v>1453</v>
      </c>
    </row>
    <row r="327" spans="1:6">
      <c r="A327" s="1494" t="s">
        <v>2131</v>
      </c>
      <c r="B327" s="1494" t="s">
        <v>2132</v>
      </c>
      <c r="C327" s="1494" t="s">
        <v>1394</v>
      </c>
      <c r="D327" s="2" t="s">
        <v>1383</v>
      </c>
      <c r="E327" s="1494" t="s">
        <v>2132</v>
      </c>
      <c r="F327" s="1495" t="s">
        <v>1391</v>
      </c>
    </row>
    <row r="328" spans="1:6">
      <c r="A328" s="1494" t="s">
        <v>2133</v>
      </c>
      <c r="B328" s="1494" t="s">
        <v>2134</v>
      </c>
      <c r="C328" s="1494" t="s">
        <v>2047</v>
      </c>
      <c r="D328" s="2" t="s">
        <v>1383</v>
      </c>
      <c r="E328" s="1494" t="s">
        <v>2134</v>
      </c>
      <c r="F328" s="1495" t="s">
        <v>1398</v>
      </c>
    </row>
    <row r="329" spans="1:6">
      <c r="A329" s="1494" t="s">
        <v>2135</v>
      </c>
      <c r="B329" s="1494" t="s">
        <v>2136</v>
      </c>
      <c r="C329" s="1494" t="s">
        <v>1377</v>
      </c>
      <c r="D329" s="2" t="s">
        <v>1383</v>
      </c>
      <c r="E329" s="1494" t="s">
        <v>2136</v>
      </c>
      <c r="F329" s="1495" t="s">
        <v>1391</v>
      </c>
    </row>
    <row r="330" spans="1:6">
      <c r="A330" s="1494" t="s">
        <v>2137</v>
      </c>
      <c r="B330" s="1494" t="s">
        <v>2138</v>
      </c>
      <c r="C330" s="1494" t="s">
        <v>1422</v>
      </c>
      <c r="D330" s="2" t="s">
        <v>1383</v>
      </c>
      <c r="E330" s="1494" t="s">
        <v>2138</v>
      </c>
      <c r="F330" s="1495" t="s">
        <v>1384</v>
      </c>
    </row>
    <row r="331" spans="1:6">
      <c r="A331" s="1494" t="s">
        <v>2139</v>
      </c>
      <c r="B331" s="1494" t="s">
        <v>2140</v>
      </c>
      <c r="C331" s="1494" t="s">
        <v>1477</v>
      </c>
      <c r="D331" s="2" t="s">
        <v>1383</v>
      </c>
      <c r="E331" s="1494" t="s">
        <v>2140</v>
      </c>
      <c r="F331" s="1495" t="s">
        <v>1384</v>
      </c>
    </row>
    <row r="332" spans="1:6">
      <c r="A332" s="1494" t="s">
        <v>2141</v>
      </c>
      <c r="B332" s="1494" t="s">
        <v>2142</v>
      </c>
      <c r="C332" s="1494" t="s">
        <v>1903</v>
      </c>
      <c r="D332" s="2" t="s">
        <v>1383</v>
      </c>
      <c r="E332" s="1494" t="s">
        <v>2142</v>
      </c>
      <c r="F332" s="1495" t="s">
        <v>1384</v>
      </c>
    </row>
    <row r="333" spans="1:6">
      <c r="A333" s="1494" t="s">
        <v>2143</v>
      </c>
      <c r="B333" s="1494" t="s">
        <v>2144</v>
      </c>
      <c r="C333" s="1494" t="s">
        <v>1452</v>
      </c>
      <c r="D333" s="2" t="s">
        <v>1383</v>
      </c>
      <c r="E333" s="1494" t="s">
        <v>2144</v>
      </c>
      <c r="F333" s="1495" t="s">
        <v>1384</v>
      </c>
    </row>
    <row r="334" spans="1:6">
      <c r="A334" s="1494" t="s">
        <v>2145</v>
      </c>
      <c r="B334" s="1494" t="s">
        <v>2146</v>
      </c>
      <c r="C334" s="1494" t="s">
        <v>1741</v>
      </c>
      <c r="D334" s="2" t="s">
        <v>1383</v>
      </c>
      <c r="E334" s="1494" t="s">
        <v>2146</v>
      </c>
      <c r="F334" s="1495" t="s">
        <v>1391</v>
      </c>
    </row>
    <row r="335" spans="1:6">
      <c r="A335" s="1494" t="s">
        <v>2147</v>
      </c>
      <c r="B335" s="1494" t="s">
        <v>2148</v>
      </c>
      <c r="C335" s="1494" t="s">
        <v>1401</v>
      </c>
      <c r="D335" s="2" t="s">
        <v>1383</v>
      </c>
      <c r="E335" s="1494" t="s">
        <v>2148</v>
      </c>
      <c r="F335" s="1495" t="s">
        <v>1391</v>
      </c>
    </row>
    <row r="336" spans="1:6">
      <c r="A336" s="1494" t="s">
        <v>2149</v>
      </c>
      <c r="B336" s="1494" t="s">
        <v>2150</v>
      </c>
      <c r="C336" s="1494" t="s">
        <v>1663</v>
      </c>
      <c r="D336" s="2" t="s">
        <v>1383</v>
      </c>
      <c r="E336" s="1494" t="s">
        <v>2150</v>
      </c>
      <c r="F336" s="1495" t="s">
        <v>1398</v>
      </c>
    </row>
    <row r="337" spans="1:6">
      <c r="A337" s="1494" t="s">
        <v>2151</v>
      </c>
      <c r="B337" s="1494" t="s">
        <v>2152</v>
      </c>
      <c r="C337" s="1494" t="s">
        <v>2078</v>
      </c>
      <c r="D337" s="2" t="s">
        <v>1383</v>
      </c>
      <c r="E337" s="1494" t="s">
        <v>2152</v>
      </c>
      <c r="F337" s="1495" t="s">
        <v>1384</v>
      </c>
    </row>
    <row r="338" spans="1:6">
      <c r="A338" s="1494" t="s">
        <v>2153</v>
      </c>
      <c r="B338" s="1494" t="s">
        <v>2154</v>
      </c>
      <c r="C338" s="1494" t="s">
        <v>1766</v>
      </c>
      <c r="D338" s="2" t="s">
        <v>1383</v>
      </c>
      <c r="E338" s="1494" t="s">
        <v>2154</v>
      </c>
      <c r="F338" s="1495" t="s">
        <v>1398</v>
      </c>
    </row>
    <row r="339" spans="1:6">
      <c r="A339" s="1494" t="s">
        <v>2155</v>
      </c>
      <c r="B339" s="1494" t="s">
        <v>2156</v>
      </c>
      <c r="C339" s="1494" t="s">
        <v>1626</v>
      </c>
      <c r="D339" s="2" t="s">
        <v>1383</v>
      </c>
      <c r="E339" s="1494" t="s">
        <v>2156</v>
      </c>
      <c r="F339" s="1495" t="s">
        <v>1384</v>
      </c>
    </row>
    <row r="340" spans="1:6">
      <c r="A340" s="1494" t="s">
        <v>2157</v>
      </c>
      <c r="B340" s="1494" t="s">
        <v>2158</v>
      </c>
      <c r="C340" s="1494" t="s">
        <v>1390</v>
      </c>
      <c r="D340" s="2" t="s">
        <v>1383</v>
      </c>
      <c r="E340" s="1494" t="s">
        <v>2158</v>
      </c>
      <c r="F340" s="1495" t="s">
        <v>1391</v>
      </c>
    </row>
    <row r="341" spans="1:6">
      <c r="A341" s="1494" t="s">
        <v>2159</v>
      </c>
      <c r="B341" s="1494" t="s">
        <v>2160</v>
      </c>
      <c r="C341" s="1494" t="s">
        <v>1390</v>
      </c>
      <c r="D341" s="2" t="s">
        <v>1383</v>
      </c>
      <c r="E341" s="1494" t="s">
        <v>2160</v>
      </c>
      <c r="F341" s="1495" t="s">
        <v>1453</v>
      </c>
    </row>
    <row r="342" spans="1:6">
      <c r="A342" s="1494" t="s">
        <v>2161</v>
      </c>
      <c r="B342" s="1494" t="s">
        <v>2162</v>
      </c>
      <c r="C342" s="1494" t="s">
        <v>1377</v>
      </c>
      <c r="D342" s="2" t="s">
        <v>1383</v>
      </c>
      <c r="E342" s="1494" t="s">
        <v>2162</v>
      </c>
      <c r="F342" s="1495" t="s">
        <v>1453</v>
      </c>
    </row>
    <row r="343" spans="1:6">
      <c r="A343" s="1494" t="s">
        <v>2163</v>
      </c>
      <c r="B343" s="1494" t="s">
        <v>2164</v>
      </c>
      <c r="C343" s="1494" t="s">
        <v>1377</v>
      </c>
      <c r="D343" s="2" t="s">
        <v>1383</v>
      </c>
      <c r="E343" s="1494" t="s">
        <v>2164</v>
      </c>
      <c r="F343" s="1495" t="s">
        <v>1391</v>
      </c>
    </row>
    <row r="344" spans="1:6">
      <c r="A344" s="1494" t="s">
        <v>2165</v>
      </c>
      <c r="B344" s="1494" t="s">
        <v>2166</v>
      </c>
      <c r="C344" s="1494" t="s">
        <v>1377</v>
      </c>
      <c r="D344" s="2" t="s">
        <v>1383</v>
      </c>
      <c r="E344" s="1494" t="s">
        <v>2166</v>
      </c>
      <c r="F344" s="1495" t="s">
        <v>1398</v>
      </c>
    </row>
    <row r="345" spans="1:6">
      <c r="A345" s="1494" t="s">
        <v>2167</v>
      </c>
      <c r="B345" s="1494" t="s">
        <v>2168</v>
      </c>
      <c r="C345" s="1494" t="s">
        <v>1377</v>
      </c>
      <c r="D345" s="2" t="s">
        <v>1383</v>
      </c>
      <c r="E345" s="1494" t="s">
        <v>2168</v>
      </c>
      <c r="F345" s="1495" t="s">
        <v>1391</v>
      </c>
    </row>
    <row r="346" spans="1:6">
      <c r="A346" s="1494" t="s">
        <v>2169</v>
      </c>
      <c r="B346" s="1494" t="s">
        <v>2170</v>
      </c>
      <c r="C346" s="1494" t="s">
        <v>1623</v>
      </c>
      <c r="D346" s="2" t="s">
        <v>1383</v>
      </c>
      <c r="E346" s="1494" t="s">
        <v>2170</v>
      </c>
      <c r="F346" s="1495" t="s">
        <v>1384</v>
      </c>
    </row>
    <row r="347" spans="1:6">
      <c r="A347" s="1494" t="s">
        <v>2171</v>
      </c>
      <c r="B347" s="1494" t="s">
        <v>2172</v>
      </c>
      <c r="C347" s="1494" t="s">
        <v>1390</v>
      </c>
      <c r="D347" s="2" t="s">
        <v>1383</v>
      </c>
      <c r="E347" s="1494" t="s">
        <v>2172</v>
      </c>
      <c r="F347" s="1495" t="s">
        <v>1391</v>
      </c>
    </row>
    <row r="348" spans="1:6">
      <c r="A348" s="1494" t="s">
        <v>2173</v>
      </c>
      <c r="B348" s="1494" t="s">
        <v>2174</v>
      </c>
      <c r="C348" s="1494" t="s">
        <v>1546</v>
      </c>
      <c r="D348" s="2" t="s">
        <v>1383</v>
      </c>
      <c r="E348" s="1494" t="s">
        <v>2174</v>
      </c>
      <c r="F348" s="1495" t="s">
        <v>1398</v>
      </c>
    </row>
    <row r="349" spans="1:6">
      <c r="A349" s="1494" t="s">
        <v>2175</v>
      </c>
      <c r="B349" s="1494" t="s">
        <v>2176</v>
      </c>
      <c r="C349" s="1494" t="s">
        <v>1411</v>
      </c>
      <c r="D349" s="2" t="s">
        <v>1383</v>
      </c>
      <c r="E349" s="1494" t="s">
        <v>2176</v>
      </c>
      <c r="F349" s="1495" t="s">
        <v>1398</v>
      </c>
    </row>
    <row r="350" spans="1:6">
      <c r="A350" s="1494" t="s">
        <v>2177</v>
      </c>
      <c r="B350" s="1494" t="s">
        <v>2178</v>
      </c>
      <c r="C350" s="1494" t="s">
        <v>1419</v>
      </c>
      <c r="D350" s="2" t="s">
        <v>1383</v>
      </c>
      <c r="E350" s="1494" t="s">
        <v>2178</v>
      </c>
      <c r="F350" s="1495" t="s">
        <v>1384</v>
      </c>
    </row>
    <row r="351" spans="1:6">
      <c r="A351" s="1494" t="s">
        <v>2179</v>
      </c>
      <c r="B351" s="1494" t="s">
        <v>2180</v>
      </c>
      <c r="C351" s="1494" t="s">
        <v>1513</v>
      </c>
      <c r="D351" s="2" t="s">
        <v>1383</v>
      </c>
      <c r="E351" s="1494" t="s">
        <v>2180</v>
      </c>
      <c r="F351" s="1495" t="s">
        <v>1398</v>
      </c>
    </row>
    <row r="352" spans="1:6">
      <c r="A352" s="1494" t="s">
        <v>2181</v>
      </c>
      <c r="B352" s="1494" t="s">
        <v>2182</v>
      </c>
      <c r="C352" s="1494" t="s">
        <v>1394</v>
      </c>
      <c r="D352" s="2" t="s">
        <v>1383</v>
      </c>
      <c r="E352" s="1494" t="s">
        <v>2182</v>
      </c>
      <c r="F352" s="1495" t="s">
        <v>1431</v>
      </c>
    </row>
    <row r="353" spans="1:6">
      <c r="A353" s="1494" t="s">
        <v>2183</v>
      </c>
      <c r="B353" s="1494" t="s">
        <v>2184</v>
      </c>
      <c r="C353" s="1494" t="s">
        <v>1590</v>
      </c>
      <c r="D353" s="2" t="s">
        <v>1383</v>
      </c>
      <c r="E353" s="1494" t="s">
        <v>2184</v>
      </c>
      <c r="F353" s="1495" t="s">
        <v>1384</v>
      </c>
    </row>
    <row r="354" spans="1:6">
      <c r="A354" s="1494" t="s">
        <v>2185</v>
      </c>
      <c r="B354" s="1494" t="s">
        <v>2186</v>
      </c>
      <c r="C354" s="1494" t="s">
        <v>1394</v>
      </c>
      <c r="D354" s="2" t="s">
        <v>1383</v>
      </c>
      <c r="E354" s="1494" t="s">
        <v>2186</v>
      </c>
      <c r="F354" s="1495" t="s">
        <v>1391</v>
      </c>
    </row>
    <row r="355" spans="1:6">
      <c r="A355" s="1494" t="s">
        <v>2187</v>
      </c>
      <c r="B355" s="1494" t="s">
        <v>2188</v>
      </c>
      <c r="C355" s="1494" t="s">
        <v>1394</v>
      </c>
      <c r="D355" s="2" t="s">
        <v>1383</v>
      </c>
      <c r="E355" s="1494" t="s">
        <v>2188</v>
      </c>
      <c r="F355" s="1495" t="s">
        <v>1398</v>
      </c>
    </row>
    <row r="356" spans="1:6">
      <c r="A356" s="1494" t="s">
        <v>2189</v>
      </c>
      <c r="B356" s="1494" t="s">
        <v>2190</v>
      </c>
      <c r="C356" s="1494" t="s">
        <v>1394</v>
      </c>
      <c r="D356" s="2" t="s">
        <v>1383</v>
      </c>
      <c r="E356" s="1494" t="s">
        <v>2190</v>
      </c>
      <c r="F356" s="1495" t="s">
        <v>1431</v>
      </c>
    </row>
    <row r="357" spans="1:6">
      <c r="A357" s="1494" t="s">
        <v>2191</v>
      </c>
      <c r="B357" s="1494" t="s">
        <v>2192</v>
      </c>
      <c r="C357" s="1494" t="s">
        <v>1686</v>
      </c>
      <c r="D357" s="2" t="s">
        <v>1383</v>
      </c>
      <c r="E357" s="1494" t="s">
        <v>2192</v>
      </c>
      <c r="F357" s="1495" t="s">
        <v>1384</v>
      </c>
    </row>
    <row r="358" spans="1:6">
      <c r="A358" s="1494" t="s">
        <v>2193</v>
      </c>
      <c r="B358" s="1494" t="s">
        <v>2194</v>
      </c>
      <c r="C358" s="1494" t="s">
        <v>1692</v>
      </c>
      <c r="D358" s="2" t="s">
        <v>1383</v>
      </c>
      <c r="E358" s="1494" t="s">
        <v>2194</v>
      </c>
      <c r="F358" s="1495" t="s">
        <v>1384</v>
      </c>
    </row>
    <row r="359" spans="1:6">
      <c r="A359" s="1494" t="s">
        <v>2195</v>
      </c>
      <c r="B359" s="1494" t="s">
        <v>2196</v>
      </c>
      <c r="C359" s="1494" t="s">
        <v>1469</v>
      </c>
      <c r="D359" s="2" t="s">
        <v>1383</v>
      </c>
      <c r="E359" s="1494" t="s">
        <v>2196</v>
      </c>
      <c r="F359" s="1495" t="s">
        <v>1384</v>
      </c>
    </row>
    <row r="360" spans="1:6">
      <c r="A360" s="1494" t="s">
        <v>2197</v>
      </c>
      <c r="B360" s="1494" t="s">
        <v>2198</v>
      </c>
      <c r="C360" s="1494" t="s">
        <v>2199</v>
      </c>
      <c r="D360" s="2" t="s">
        <v>1383</v>
      </c>
      <c r="E360" s="1494" t="s">
        <v>2198</v>
      </c>
      <c r="F360" s="1495" t="s">
        <v>1384</v>
      </c>
    </row>
    <row r="361" spans="1:6">
      <c r="A361" s="1494" t="s">
        <v>2200</v>
      </c>
      <c r="B361" s="1494" t="s">
        <v>2201</v>
      </c>
      <c r="C361" s="1496" t="s">
        <v>1593</v>
      </c>
      <c r="D361" s="2" t="s">
        <v>1378</v>
      </c>
      <c r="E361" s="1494" t="s">
        <v>2201</v>
      </c>
      <c r="F361" s="1495" t="s">
        <v>1658</v>
      </c>
    </row>
    <row r="362" spans="1:6">
      <c r="A362" s="1494" t="s">
        <v>2202</v>
      </c>
      <c r="B362" s="1494" t="s">
        <v>2203</v>
      </c>
      <c r="C362" s="1496" t="s">
        <v>1593</v>
      </c>
      <c r="D362" s="2" t="s">
        <v>1378</v>
      </c>
      <c r="E362" s="1494" t="s">
        <v>2203</v>
      </c>
      <c r="F362" s="1495" t="s">
        <v>1550</v>
      </c>
    </row>
    <row r="363" spans="1:6">
      <c r="A363" s="1494" t="s">
        <v>2204</v>
      </c>
      <c r="B363" s="1494" t="s">
        <v>2205</v>
      </c>
      <c r="C363" s="1494" t="s">
        <v>1394</v>
      </c>
      <c r="D363" s="2" t="s">
        <v>1383</v>
      </c>
      <c r="E363" s="1494" t="s">
        <v>2205</v>
      </c>
      <c r="F363" s="1495" t="s">
        <v>1391</v>
      </c>
    </row>
    <row r="364" spans="1:6">
      <c r="A364" s="1494" t="s">
        <v>2206</v>
      </c>
      <c r="B364" s="1494" t="s">
        <v>2207</v>
      </c>
      <c r="C364" s="1494" t="s">
        <v>1509</v>
      </c>
      <c r="D364" s="2" t="s">
        <v>1383</v>
      </c>
      <c r="E364" s="1494" t="s">
        <v>2207</v>
      </c>
      <c r="F364" s="1495" t="s">
        <v>1453</v>
      </c>
    </row>
    <row r="365" spans="1:6">
      <c r="A365" s="1494" t="s">
        <v>2208</v>
      </c>
      <c r="B365" s="1494" t="s">
        <v>2209</v>
      </c>
      <c r="C365" s="1494" t="s">
        <v>1698</v>
      </c>
      <c r="D365" s="2" t="s">
        <v>1383</v>
      </c>
      <c r="E365" s="1494" t="s">
        <v>2209</v>
      </c>
      <c r="F365" s="1495" t="s">
        <v>1405</v>
      </c>
    </row>
    <row r="366" spans="1:6">
      <c r="A366" s="1494" t="s">
        <v>2210</v>
      </c>
      <c r="B366" s="1494" t="s">
        <v>2211</v>
      </c>
      <c r="C366" s="1494" t="s">
        <v>2212</v>
      </c>
      <c r="D366" s="2" t="s">
        <v>1383</v>
      </c>
      <c r="E366" s="1494" t="s">
        <v>2211</v>
      </c>
      <c r="F366" s="1495" t="s">
        <v>1384</v>
      </c>
    </row>
    <row r="367" spans="1:6">
      <c r="A367" s="1494" t="s">
        <v>2213</v>
      </c>
      <c r="B367" s="1494" t="s">
        <v>2214</v>
      </c>
      <c r="C367" s="1494" t="s">
        <v>1560</v>
      </c>
      <c r="D367" s="2" t="s">
        <v>1383</v>
      </c>
      <c r="E367" s="1494" t="s">
        <v>2214</v>
      </c>
      <c r="F367" s="1495" t="s">
        <v>1391</v>
      </c>
    </row>
    <row r="368" spans="1:6">
      <c r="A368" s="1494" t="s">
        <v>2215</v>
      </c>
      <c r="B368" s="1494" t="s">
        <v>2216</v>
      </c>
      <c r="C368" s="1494" t="s">
        <v>2217</v>
      </c>
      <c r="D368" s="2" t="s">
        <v>1383</v>
      </c>
      <c r="E368" s="1494" t="s">
        <v>2216</v>
      </c>
      <c r="F368" s="1495" t="s">
        <v>1384</v>
      </c>
    </row>
    <row r="369" spans="1:6">
      <c r="A369" s="1494" t="s">
        <v>2218</v>
      </c>
      <c r="B369" s="1494" t="s">
        <v>2219</v>
      </c>
      <c r="C369" s="1494" t="s">
        <v>1677</v>
      </c>
      <c r="D369" s="2" t="s">
        <v>1383</v>
      </c>
      <c r="E369" s="1494" t="s">
        <v>2219</v>
      </c>
      <c r="F369" s="1495" t="s">
        <v>1478</v>
      </c>
    </row>
    <row r="370" spans="1:6">
      <c r="A370" s="1494" t="s">
        <v>2220</v>
      </c>
      <c r="B370" s="1494" t="s">
        <v>2221</v>
      </c>
      <c r="C370" s="1494" t="s">
        <v>1513</v>
      </c>
      <c r="D370" s="2" t="s">
        <v>1383</v>
      </c>
      <c r="E370" s="1494" t="s">
        <v>2221</v>
      </c>
      <c r="F370" s="1495" t="s">
        <v>1391</v>
      </c>
    </row>
    <row r="371" spans="1:6">
      <c r="A371" s="1494" t="s">
        <v>2222</v>
      </c>
      <c r="B371" s="1494" t="s">
        <v>2223</v>
      </c>
      <c r="C371" s="1494" t="s">
        <v>1689</v>
      </c>
      <c r="D371" s="2" t="s">
        <v>1383</v>
      </c>
      <c r="E371" s="1494" t="s">
        <v>2223</v>
      </c>
      <c r="F371" s="1495" t="s">
        <v>1384</v>
      </c>
    </row>
    <row r="372" spans="1:6">
      <c r="A372" s="1494" t="s">
        <v>2224</v>
      </c>
      <c r="B372" s="1494" t="s">
        <v>2225</v>
      </c>
      <c r="C372" s="1494" t="s">
        <v>1404</v>
      </c>
      <c r="D372" s="2" t="s">
        <v>1383</v>
      </c>
      <c r="E372" s="1494" t="s">
        <v>2225</v>
      </c>
      <c r="F372" s="1495" t="s">
        <v>1391</v>
      </c>
    </row>
    <row r="373" spans="1:6">
      <c r="A373" s="1494" t="s">
        <v>2226</v>
      </c>
      <c r="B373" s="1494" t="s">
        <v>2227</v>
      </c>
      <c r="C373" s="1494" t="s">
        <v>1781</v>
      </c>
      <c r="D373" s="2" t="s">
        <v>1383</v>
      </c>
      <c r="E373" s="1494" t="s">
        <v>2227</v>
      </c>
      <c r="F373" s="1495" t="s">
        <v>1384</v>
      </c>
    </row>
    <row r="374" spans="1:6">
      <c r="A374" s="1494" t="s">
        <v>2228</v>
      </c>
      <c r="B374" s="1494" t="s">
        <v>2229</v>
      </c>
      <c r="C374" s="1494" t="s">
        <v>1404</v>
      </c>
      <c r="D374" s="2" t="s">
        <v>1383</v>
      </c>
      <c r="E374" s="1494" t="s">
        <v>2229</v>
      </c>
      <c r="F374" s="1495" t="s">
        <v>1384</v>
      </c>
    </row>
    <row r="375" spans="1:6">
      <c r="A375" s="1494" t="s">
        <v>2230</v>
      </c>
      <c r="B375" s="1494" t="s">
        <v>2231</v>
      </c>
      <c r="C375" s="1494" t="s">
        <v>1377</v>
      </c>
      <c r="D375" s="2" t="s">
        <v>1383</v>
      </c>
      <c r="E375" s="1494" t="s">
        <v>2231</v>
      </c>
      <c r="F375" s="1495" t="s">
        <v>1391</v>
      </c>
    </row>
    <row r="376" spans="1:6">
      <c r="A376" s="1494" t="s">
        <v>2232</v>
      </c>
      <c r="B376" s="1494" t="s">
        <v>2233</v>
      </c>
      <c r="C376" s="1494" t="s">
        <v>2234</v>
      </c>
      <c r="D376" s="2" t="s">
        <v>1383</v>
      </c>
      <c r="E376" s="1494" t="s">
        <v>2233</v>
      </c>
      <c r="F376" s="1495" t="s">
        <v>1384</v>
      </c>
    </row>
    <row r="377" spans="1:6">
      <c r="A377" s="1494" t="s">
        <v>2235</v>
      </c>
      <c r="B377" s="1494" t="s">
        <v>2236</v>
      </c>
      <c r="C377" s="1494" t="s">
        <v>1394</v>
      </c>
      <c r="D377" s="2" t="s">
        <v>1383</v>
      </c>
      <c r="E377" s="1494" t="s">
        <v>2236</v>
      </c>
      <c r="F377" s="1495" t="s">
        <v>1398</v>
      </c>
    </row>
    <row r="378" spans="1:6">
      <c r="A378" s="1494" t="s">
        <v>2237</v>
      </c>
      <c r="B378" s="1494" t="s">
        <v>2238</v>
      </c>
      <c r="C378" s="1494" t="s">
        <v>1377</v>
      </c>
      <c r="D378" s="2" t="s">
        <v>1383</v>
      </c>
      <c r="E378" s="1494" t="s">
        <v>2238</v>
      </c>
      <c r="F378" s="1495" t="s">
        <v>1391</v>
      </c>
    </row>
    <row r="379" spans="1:6">
      <c r="A379" s="1494" t="s">
        <v>2239</v>
      </c>
      <c r="B379" s="1494" t="s">
        <v>2240</v>
      </c>
      <c r="C379" s="1494" t="s">
        <v>1567</v>
      </c>
      <c r="D379" s="2" t="s">
        <v>1378</v>
      </c>
      <c r="E379" s="1494" t="s">
        <v>2240</v>
      </c>
      <c r="F379" s="1495" t="s">
        <v>2241</v>
      </c>
    </row>
    <row r="380" spans="1:6">
      <c r="A380" s="1494" t="s">
        <v>2242</v>
      </c>
      <c r="B380" s="1494" t="s">
        <v>2243</v>
      </c>
      <c r="C380" t="s">
        <v>1445</v>
      </c>
      <c r="D380" s="2" t="s">
        <v>1378</v>
      </c>
      <c r="E380" s="1494" t="s">
        <v>2243</v>
      </c>
      <c r="F380" s="1495" t="s">
        <v>1674</v>
      </c>
    </row>
    <row r="381" spans="1:6">
      <c r="A381" s="1494" t="s">
        <v>2244</v>
      </c>
      <c r="B381" s="1494" t="s">
        <v>2245</v>
      </c>
      <c r="C381" s="1496" t="s">
        <v>1445</v>
      </c>
      <c r="D381" s="2" t="s">
        <v>1378</v>
      </c>
      <c r="E381" s="1494" t="s">
        <v>2245</v>
      </c>
      <c r="F381" s="1495" t="s">
        <v>1568</v>
      </c>
    </row>
    <row r="382" spans="1:6">
      <c r="A382" s="1494" t="s">
        <v>2246</v>
      </c>
      <c r="B382" s="1494" t="s">
        <v>2247</v>
      </c>
      <c r="C382" s="1494" t="s">
        <v>1580</v>
      </c>
      <c r="D382" s="2" t="s">
        <v>1383</v>
      </c>
      <c r="E382" s="1494" t="s">
        <v>2247</v>
      </c>
      <c r="F382" s="1495" t="s">
        <v>1384</v>
      </c>
    </row>
    <row r="383" spans="1:6">
      <c r="A383" s="1494" t="s">
        <v>2248</v>
      </c>
      <c r="B383" s="1494" t="s">
        <v>2249</v>
      </c>
      <c r="C383" s="1496" t="s">
        <v>1422</v>
      </c>
      <c r="D383" s="2" t="s">
        <v>1378</v>
      </c>
      <c r="E383" s="1494" t="s">
        <v>2249</v>
      </c>
      <c r="F383" s="1495" t="s">
        <v>1379</v>
      </c>
    </row>
    <row r="384" spans="1:6">
      <c r="A384" s="1494" t="s">
        <v>2250</v>
      </c>
      <c r="B384" s="1494" t="s">
        <v>2251</v>
      </c>
      <c r="C384" s="1494" t="s">
        <v>1766</v>
      </c>
      <c r="D384" s="2" t="s">
        <v>1383</v>
      </c>
      <c r="E384" s="1494" t="s">
        <v>2251</v>
      </c>
      <c r="F384" s="1495" t="s">
        <v>1384</v>
      </c>
    </row>
    <row r="385" spans="1:6">
      <c r="A385" s="1494" t="s">
        <v>2252</v>
      </c>
      <c r="B385" s="1494" t="s">
        <v>2253</v>
      </c>
      <c r="C385" s="1494" t="s">
        <v>1695</v>
      </c>
      <c r="D385" s="2" t="s">
        <v>1383</v>
      </c>
      <c r="E385" s="1494" t="s">
        <v>2253</v>
      </c>
      <c r="F385" s="1495" t="s">
        <v>1384</v>
      </c>
    </row>
    <row r="386" spans="1:6">
      <c r="A386" s="1494" t="s">
        <v>2254</v>
      </c>
      <c r="B386" s="1494" t="s">
        <v>2255</v>
      </c>
      <c r="C386" s="1494" t="s">
        <v>1590</v>
      </c>
      <c r="D386" s="2" t="s">
        <v>1383</v>
      </c>
      <c r="E386" s="1494" t="s">
        <v>2255</v>
      </c>
      <c r="F386" s="1495" t="s">
        <v>1384</v>
      </c>
    </row>
    <row r="387" spans="1:6">
      <c r="A387" s="1494" t="s">
        <v>2256</v>
      </c>
      <c r="B387" s="1494" t="s">
        <v>2257</v>
      </c>
      <c r="C387" s="1494" t="s">
        <v>1567</v>
      </c>
      <c r="D387" s="2" t="s">
        <v>1383</v>
      </c>
      <c r="E387" s="1494" t="s">
        <v>2257</v>
      </c>
      <c r="F387" s="1495" t="s">
        <v>1384</v>
      </c>
    </row>
    <row r="388" spans="1:6">
      <c r="A388" s="1494" t="s">
        <v>2258</v>
      </c>
      <c r="B388" s="1494" t="s">
        <v>2259</v>
      </c>
      <c r="C388" s="1494" t="s">
        <v>1903</v>
      </c>
      <c r="D388" s="2" t="s">
        <v>1383</v>
      </c>
      <c r="E388" s="1494" t="s">
        <v>2259</v>
      </c>
      <c r="F388" s="1495" t="s">
        <v>1384</v>
      </c>
    </row>
    <row r="389" spans="1:6">
      <c r="A389" s="1494" t="s">
        <v>2260</v>
      </c>
      <c r="B389" s="1494" t="s">
        <v>2261</v>
      </c>
      <c r="C389" s="1494" t="s">
        <v>1513</v>
      </c>
      <c r="D389" s="2" t="s">
        <v>1383</v>
      </c>
      <c r="E389" s="1494" t="s">
        <v>2261</v>
      </c>
      <c r="F389" s="1495" t="s">
        <v>1391</v>
      </c>
    </row>
    <row r="390" spans="1:6">
      <c r="A390" s="1494" t="s">
        <v>2262</v>
      </c>
      <c r="B390" s="1494" t="s">
        <v>2263</v>
      </c>
      <c r="C390" s="1494" t="s">
        <v>1419</v>
      </c>
      <c r="D390" s="2" t="s">
        <v>1383</v>
      </c>
      <c r="E390" s="1494" t="s">
        <v>2263</v>
      </c>
      <c r="F390" s="1495" t="s">
        <v>1384</v>
      </c>
    </row>
    <row r="391" spans="1:6">
      <c r="A391" s="1494" t="s">
        <v>2264</v>
      </c>
      <c r="B391" s="1494" t="s">
        <v>2265</v>
      </c>
      <c r="C391" s="1494" t="s">
        <v>2266</v>
      </c>
      <c r="D391" s="2" t="s">
        <v>1383</v>
      </c>
      <c r="E391" s="1494" t="s">
        <v>2265</v>
      </c>
      <c r="F391" s="1495" t="s">
        <v>1384</v>
      </c>
    </row>
    <row r="392" spans="1:6">
      <c r="A392" s="1494" t="s">
        <v>2267</v>
      </c>
      <c r="B392" s="1494" t="s">
        <v>2268</v>
      </c>
      <c r="C392" s="1494" t="s">
        <v>1377</v>
      </c>
      <c r="D392" s="2" t="s">
        <v>1383</v>
      </c>
      <c r="E392" s="1494" t="s">
        <v>2268</v>
      </c>
      <c r="F392" s="1495" t="s">
        <v>1391</v>
      </c>
    </row>
    <row r="393" spans="1:6">
      <c r="A393" s="1494" t="s">
        <v>2269</v>
      </c>
      <c r="B393" s="1494" t="s">
        <v>2270</v>
      </c>
      <c r="C393" s="1494" t="s">
        <v>1903</v>
      </c>
      <c r="D393" s="2" t="s">
        <v>1383</v>
      </c>
      <c r="E393" s="1494" t="s">
        <v>2270</v>
      </c>
      <c r="F393" s="1495" t="s">
        <v>1384</v>
      </c>
    </row>
    <row r="394" spans="1:6">
      <c r="A394" s="1494" t="s">
        <v>2271</v>
      </c>
      <c r="B394" s="1494" t="s">
        <v>2272</v>
      </c>
      <c r="C394" s="1494" t="s">
        <v>1390</v>
      </c>
      <c r="D394" s="2" t="s">
        <v>1383</v>
      </c>
      <c r="E394" s="1494" t="s">
        <v>2272</v>
      </c>
      <c r="F394" s="1495" t="s">
        <v>1398</v>
      </c>
    </row>
    <row r="395" spans="1:6">
      <c r="A395" s="1494" t="s">
        <v>2273</v>
      </c>
      <c r="B395" s="1494" t="s">
        <v>2274</v>
      </c>
      <c r="C395" s="1494" t="s">
        <v>1390</v>
      </c>
      <c r="D395" s="2" t="s">
        <v>1383</v>
      </c>
      <c r="E395" s="1494" t="s">
        <v>2274</v>
      </c>
      <c r="F395" s="1495" t="s">
        <v>1453</v>
      </c>
    </row>
    <row r="396" spans="1:6">
      <c r="A396" s="1494" t="s">
        <v>2275</v>
      </c>
      <c r="B396" s="1494" t="s">
        <v>2276</v>
      </c>
      <c r="C396" s="1494" t="s">
        <v>1495</v>
      </c>
      <c r="D396" s="2" t="s">
        <v>1383</v>
      </c>
      <c r="E396" s="1494" t="s">
        <v>2276</v>
      </c>
      <c r="F396" s="1495" t="s">
        <v>1456</v>
      </c>
    </row>
    <row r="397" spans="1:6">
      <c r="A397" s="1494" t="s">
        <v>2277</v>
      </c>
      <c r="B397" s="1494" t="s">
        <v>2278</v>
      </c>
      <c r="C397" s="1494" t="s">
        <v>1506</v>
      </c>
      <c r="D397" s="2" t="s">
        <v>1383</v>
      </c>
      <c r="E397" s="1494" t="s">
        <v>2278</v>
      </c>
      <c r="F397" s="1495" t="s">
        <v>1398</v>
      </c>
    </row>
    <row r="398" spans="1:6">
      <c r="A398" s="1494" t="s">
        <v>2279</v>
      </c>
      <c r="B398" s="1494" t="s">
        <v>2280</v>
      </c>
      <c r="C398" s="1494" t="s">
        <v>1377</v>
      </c>
      <c r="D398" s="2" t="s">
        <v>1383</v>
      </c>
      <c r="E398" s="1494" t="s">
        <v>2280</v>
      </c>
      <c r="F398" s="1495" t="s">
        <v>1431</v>
      </c>
    </row>
    <row r="399" spans="1:6">
      <c r="A399" s="1494" t="s">
        <v>2281</v>
      </c>
      <c r="B399" s="1494" t="s">
        <v>2282</v>
      </c>
      <c r="C399" s="1494" t="s">
        <v>1377</v>
      </c>
      <c r="D399" s="2" t="s">
        <v>1383</v>
      </c>
      <c r="E399" s="1494" t="s">
        <v>2282</v>
      </c>
      <c r="F399" s="1495" t="s">
        <v>1391</v>
      </c>
    </row>
    <row r="400" spans="1:6">
      <c r="A400" s="1494" t="s">
        <v>2283</v>
      </c>
      <c r="B400" s="1494" t="s">
        <v>2284</v>
      </c>
      <c r="C400" s="1494" t="s">
        <v>1677</v>
      </c>
      <c r="D400" s="2" t="s">
        <v>1383</v>
      </c>
      <c r="E400" s="1494" t="s">
        <v>2284</v>
      </c>
      <c r="F400" s="1495" t="s">
        <v>1431</v>
      </c>
    </row>
    <row r="401" spans="1:6">
      <c r="A401" s="1494" t="s">
        <v>2285</v>
      </c>
      <c r="B401" s="1494" t="s">
        <v>2286</v>
      </c>
      <c r="C401" s="1494" t="s">
        <v>1452</v>
      </c>
      <c r="D401" s="2" t="s">
        <v>1383</v>
      </c>
      <c r="E401" s="1494" t="s">
        <v>2286</v>
      </c>
      <c r="F401" s="1495" t="s">
        <v>1384</v>
      </c>
    </row>
    <row r="402" spans="1:6">
      <c r="A402" s="1494" t="s">
        <v>2287</v>
      </c>
      <c r="B402" s="1494" t="s">
        <v>2288</v>
      </c>
      <c r="C402" s="1494" t="s">
        <v>1377</v>
      </c>
      <c r="D402" s="2" t="s">
        <v>1383</v>
      </c>
      <c r="E402" s="1494" t="s">
        <v>2288</v>
      </c>
      <c r="F402" s="1495" t="s">
        <v>1391</v>
      </c>
    </row>
    <row r="403" spans="1:6">
      <c r="A403" s="1494" t="s">
        <v>2289</v>
      </c>
      <c r="B403" s="1644">
        <v>31045129061</v>
      </c>
      <c r="C403" s="1494" t="s">
        <v>1477</v>
      </c>
      <c r="D403" s="2" t="s">
        <v>1378</v>
      </c>
      <c r="E403" s="1644">
        <v>31045129061</v>
      </c>
      <c r="F403" s="1645">
        <v>61</v>
      </c>
    </row>
    <row r="404" spans="1:6">
      <c r="A404" s="1494" t="s">
        <v>2290</v>
      </c>
      <c r="B404" s="1494" t="s">
        <v>2291</v>
      </c>
      <c r="C404" s="1494" t="s">
        <v>1404</v>
      </c>
      <c r="D404" s="2" t="s">
        <v>1383</v>
      </c>
      <c r="E404" s="1494" t="s">
        <v>2291</v>
      </c>
      <c r="F404" s="1495" t="s">
        <v>1478</v>
      </c>
    </row>
    <row r="405" spans="1:6">
      <c r="A405" s="1494" t="s">
        <v>2292</v>
      </c>
      <c r="B405" s="1494" t="s">
        <v>2293</v>
      </c>
      <c r="C405" s="1494" t="s">
        <v>2294</v>
      </c>
      <c r="D405" s="2" t="s">
        <v>1383</v>
      </c>
      <c r="E405" s="1494" t="s">
        <v>2293</v>
      </c>
      <c r="F405" s="1495" t="s">
        <v>1384</v>
      </c>
    </row>
    <row r="406" spans="1:6">
      <c r="A406" s="1494" t="s">
        <v>2295</v>
      </c>
      <c r="B406" s="1494" t="s">
        <v>2296</v>
      </c>
      <c r="C406" s="1494" t="s">
        <v>1377</v>
      </c>
      <c r="D406" s="2" t="s">
        <v>1378</v>
      </c>
      <c r="E406" s="1494" t="s">
        <v>2296</v>
      </c>
      <c r="F406" s="1495" t="s">
        <v>1550</v>
      </c>
    </row>
    <row r="407" spans="1:6">
      <c r="A407" s="1494" t="s">
        <v>2297</v>
      </c>
      <c r="B407" s="1494" t="s">
        <v>2298</v>
      </c>
      <c r="C407" s="1494" t="s">
        <v>1495</v>
      </c>
      <c r="D407" s="2" t="s">
        <v>1383</v>
      </c>
      <c r="E407" s="1494" t="s">
        <v>2298</v>
      </c>
      <c r="F407" s="1495" t="s">
        <v>1384</v>
      </c>
    </row>
    <row r="408" spans="1:6">
      <c r="A408" s="1494" t="s">
        <v>2299</v>
      </c>
      <c r="B408" s="1494" t="s">
        <v>2300</v>
      </c>
      <c r="C408" s="1494" t="s">
        <v>1495</v>
      </c>
      <c r="D408" s="2" t="s">
        <v>1383</v>
      </c>
      <c r="E408" s="1494" t="s">
        <v>2300</v>
      </c>
      <c r="F408" s="1495" t="s">
        <v>1384</v>
      </c>
    </row>
    <row r="409" spans="1:6">
      <c r="A409" s="1494" t="s">
        <v>2301</v>
      </c>
      <c r="B409" s="1494" t="s">
        <v>2302</v>
      </c>
      <c r="C409" s="1494" t="s">
        <v>2234</v>
      </c>
      <c r="D409" s="2" t="s">
        <v>1383</v>
      </c>
      <c r="E409" s="1494" t="s">
        <v>2302</v>
      </c>
      <c r="F409" s="1495" t="s">
        <v>1384</v>
      </c>
    </row>
    <row r="410" spans="1:6">
      <c r="A410" s="1494" t="s">
        <v>2303</v>
      </c>
      <c r="B410" s="1494" t="s">
        <v>2304</v>
      </c>
      <c r="C410" s="1494" t="s">
        <v>1698</v>
      </c>
      <c r="D410" s="2" t="s">
        <v>1383</v>
      </c>
      <c r="E410" s="1494" t="s">
        <v>2304</v>
      </c>
      <c r="F410" s="1495" t="s">
        <v>1431</v>
      </c>
    </row>
    <row r="411" spans="1:6">
      <c r="A411" s="1494" t="s">
        <v>2305</v>
      </c>
      <c r="B411" s="1494" t="s">
        <v>2306</v>
      </c>
      <c r="C411" s="1494" t="s">
        <v>1903</v>
      </c>
      <c r="D411" s="2" t="s">
        <v>1383</v>
      </c>
      <c r="E411" s="1494" t="s">
        <v>2306</v>
      </c>
      <c r="F411" s="1495" t="s">
        <v>1384</v>
      </c>
    </row>
    <row r="412" spans="1:6">
      <c r="A412" s="1494" t="s">
        <v>2307</v>
      </c>
      <c r="B412" s="1494" t="s">
        <v>2308</v>
      </c>
      <c r="C412" s="1494" t="s">
        <v>1390</v>
      </c>
      <c r="D412" s="2" t="s">
        <v>1383</v>
      </c>
      <c r="E412" s="1494" t="s">
        <v>2308</v>
      </c>
      <c r="F412" s="1495" t="s">
        <v>1384</v>
      </c>
    </row>
    <row r="413" spans="1:6">
      <c r="A413" s="1494" t="s">
        <v>2309</v>
      </c>
      <c r="B413" s="1494" t="s">
        <v>2310</v>
      </c>
      <c r="C413" s="1494" t="s">
        <v>1377</v>
      </c>
      <c r="D413" s="2" t="s">
        <v>1383</v>
      </c>
      <c r="E413" s="1494" t="s">
        <v>2310</v>
      </c>
      <c r="F413" s="1495" t="s">
        <v>1391</v>
      </c>
    </row>
    <row r="414" spans="1:6">
      <c r="A414" s="1494" t="s">
        <v>2311</v>
      </c>
      <c r="B414" s="1494" t="s">
        <v>2312</v>
      </c>
      <c r="C414" s="1496" t="s">
        <v>1903</v>
      </c>
      <c r="D414" s="2" t="s">
        <v>1378</v>
      </c>
      <c r="E414" s="1494" t="s">
        <v>2312</v>
      </c>
      <c r="F414" s="1495" t="s">
        <v>1658</v>
      </c>
    </row>
    <row r="415" spans="1:6">
      <c r="A415" s="1494" t="s">
        <v>2313</v>
      </c>
      <c r="B415" s="1494" t="s">
        <v>2314</v>
      </c>
      <c r="C415" t="s">
        <v>1738</v>
      </c>
      <c r="D415" s="2" t="s">
        <v>1378</v>
      </c>
      <c r="E415" s="1494" t="s">
        <v>2314</v>
      </c>
      <c r="F415" s="1495" t="s">
        <v>2315</v>
      </c>
    </row>
    <row r="416" spans="1:6">
      <c r="A416" s="1494" t="s">
        <v>2316</v>
      </c>
      <c r="B416" s="1494" t="s">
        <v>2317</v>
      </c>
      <c r="C416" s="1494" t="s">
        <v>1738</v>
      </c>
      <c r="D416" s="2" t="s">
        <v>1383</v>
      </c>
      <c r="E416" s="1494" t="s">
        <v>2317</v>
      </c>
      <c r="F416" s="1495" t="s">
        <v>1384</v>
      </c>
    </row>
    <row r="417" spans="1:6">
      <c r="A417" s="1494" t="s">
        <v>2318</v>
      </c>
      <c r="B417" s="1494" t="s">
        <v>2319</v>
      </c>
      <c r="C417" s="1496" t="s">
        <v>1738</v>
      </c>
      <c r="D417" s="2" t="s">
        <v>1378</v>
      </c>
      <c r="E417" s="1494" t="s">
        <v>2319</v>
      </c>
      <c r="F417" s="1495" t="s">
        <v>1379</v>
      </c>
    </row>
    <row r="418" spans="1:6">
      <c r="A418" s="1494" t="s">
        <v>2320</v>
      </c>
      <c r="B418" s="1494" t="s">
        <v>2321</v>
      </c>
      <c r="C418" s="1494" t="s">
        <v>1738</v>
      </c>
      <c r="D418" s="2" t="s">
        <v>1383</v>
      </c>
      <c r="E418" s="1494" t="s">
        <v>2321</v>
      </c>
      <c r="F418" s="1495" t="s">
        <v>1384</v>
      </c>
    </row>
    <row r="419" spans="1:6">
      <c r="A419" s="1494" t="s">
        <v>2322</v>
      </c>
      <c r="B419" s="1494" t="s">
        <v>2323</v>
      </c>
      <c r="C419" s="1494" t="s">
        <v>1461</v>
      </c>
      <c r="D419" s="2" t="s">
        <v>1383</v>
      </c>
      <c r="E419" s="1494" t="s">
        <v>2323</v>
      </c>
      <c r="F419" s="1495" t="s">
        <v>1398</v>
      </c>
    </row>
    <row r="420" spans="1:6">
      <c r="A420" s="1494" t="s">
        <v>2324</v>
      </c>
      <c r="B420" s="1494" t="s">
        <v>2325</v>
      </c>
      <c r="C420" s="1494" t="s">
        <v>1390</v>
      </c>
      <c r="D420" s="2" t="s">
        <v>1383</v>
      </c>
      <c r="E420" s="1494" t="s">
        <v>2325</v>
      </c>
      <c r="F420" s="1495" t="s">
        <v>1391</v>
      </c>
    </row>
    <row r="421" spans="1:6">
      <c r="A421" s="1494" t="s">
        <v>2326</v>
      </c>
      <c r="B421" s="1494" t="s">
        <v>2327</v>
      </c>
      <c r="C421" s="1494" t="s">
        <v>1730</v>
      </c>
      <c r="D421" s="2" t="s">
        <v>1383</v>
      </c>
      <c r="E421" s="1494" t="s">
        <v>2327</v>
      </c>
      <c r="F421" s="1495" t="s">
        <v>1398</v>
      </c>
    </row>
    <row r="422" spans="1:6">
      <c r="A422" s="1494" t="s">
        <v>2328</v>
      </c>
      <c r="B422" s="1494" t="s">
        <v>2329</v>
      </c>
      <c r="C422" s="1494" t="s">
        <v>1377</v>
      </c>
      <c r="D422" s="2" t="s">
        <v>1383</v>
      </c>
      <c r="E422" s="1494" t="s">
        <v>2329</v>
      </c>
      <c r="F422" s="1495" t="s">
        <v>1453</v>
      </c>
    </row>
    <row r="423" spans="1:6">
      <c r="A423" s="1494" t="s">
        <v>2330</v>
      </c>
      <c r="B423" s="1494" t="s">
        <v>2331</v>
      </c>
      <c r="C423" t="s">
        <v>1714</v>
      </c>
      <c r="D423" s="2" t="s">
        <v>1378</v>
      </c>
      <c r="E423" s="1494" t="s">
        <v>2331</v>
      </c>
      <c r="F423" s="1495" t="s">
        <v>1674</v>
      </c>
    </row>
    <row r="424" spans="1:6">
      <c r="A424" s="1494" t="s">
        <v>2332</v>
      </c>
      <c r="B424" s="1494" t="s">
        <v>2333</v>
      </c>
      <c r="C424" s="1494" t="s">
        <v>2087</v>
      </c>
      <c r="D424" s="2" t="s">
        <v>1383</v>
      </c>
      <c r="E424" s="1494" t="s">
        <v>2333</v>
      </c>
      <c r="F424" s="1495" t="s">
        <v>1478</v>
      </c>
    </row>
    <row r="425" spans="1:6">
      <c r="A425" s="1494" t="s">
        <v>2334</v>
      </c>
      <c r="B425" s="1494" t="s">
        <v>2335</v>
      </c>
      <c r="C425" s="1496" t="s">
        <v>1758</v>
      </c>
      <c r="D425" s="2" t="s">
        <v>1378</v>
      </c>
      <c r="E425" s="1494" t="s">
        <v>2335</v>
      </c>
      <c r="F425" s="1495" t="s">
        <v>1379</v>
      </c>
    </row>
    <row r="426" spans="1:6">
      <c r="A426" s="1494" t="s">
        <v>2336</v>
      </c>
      <c r="B426" s="1494" t="s">
        <v>2337</v>
      </c>
      <c r="C426" s="1494" t="s">
        <v>2047</v>
      </c>
      <c r="D426" s="2" t="s">
        <v>1383</v>
      </c>
      <c r="E426" s="1494" t="s">
        <v>2337</v>
      </c>
      <c r="F426" s="1495" t="s">
        <v>1398</v>
      </c>
    </row>
    <row r="427" spans="1:6">
      <c r="A427" s="1494" t="s">
        <v>2338</v>
      </c>
      <c r="B427" s="1494" t="s">
        <v>2339</v>
      </c>
      <c r="C427" s="1494" t="s">
        <v>2340</v>
      </c>
      <c r="D427" s="2" t="s">
        <v>1383</v>
      </c>
      <c r="E427" s="1494" t="s">
        <v>2339</v>
      </c>
      <c r="F427" s="1495" t="s">
        <v>1384</v>
      </c>
    </row>
    <row r="428" spans="1:6">
      <c r="A428" s="1494" t="s">
        <v>2341</v>
      </c>
      <c r="B428" s="1494" t="s">
        <v>2342</v>
      </c>
      <c r="C428" s="1494" t="s">
        <v>1744</v>
      </c>
      <c r="D428" s="2" t="s">
        <v>1383</v>
      </c>
      <c r="E428" s="1494" t="s">
        <v>2342</v>
      </c>
      <c r="F428" s="1495" t="s">
        <v>1384</v>
      </c>
    </row>
    <row r="429" spans="1:6">
      <c r="A429" s="1494" t="s">
        <v>2343</v>
      </c>
      <c r="B429" s="1494" t="s">
        <v>2344</v>
      </c>
      <c r="C429" s="1496" t="s">
        <v>1955</v>
      </c>
      <c r="D429" s="2" t="s">
        <v>1378</v>
      </c>
      <c r="E429" s="1494" t="s">
        <v>2344</v>
      </c>
      <c r="F429" s="1495" t="s">
        <v>1658</v>
      </c>
    </row>
    <row r="430" spans="1:6">
      <c r="A430" s="1494" t="s">
        <v>2345</v>
      </c>
      <c r="B430" s="1494" t="s">
        <v>2346</v>
      </c>
      <c r="C430" s="1494" t="s">
        <v>1404</v>
      </c>
      <c r="D430" s="2" t="s">
        <v>1383</v>
      </c>
      <c r="E430" s="1494" t="s">
        <v>2346</v>
      </c>
      <c r="F430" s="1495" t="s">
        <v>1384</v>
      </c>
    </row>
    <row r="431" spans="1:6">
      <c r="A431" s="1494" t="s">
        <v>2347</v>
      </c>
      <c r="B431" s="1494" t="s">
        <v>2348</v>
      </c>
      <c r="C431" s="1494" t="s">
        <v>1695</v>
      </c>
      <c r="D431" s="2" t="s">
        <v>1383</v>
      </c>
      <c r="E431" s="1494" t="s">
        <v>2348</v>
      </c>
      <c r="F431" s="1495" t="s">
        <v>1384</v>
      </c>
    </row>
    <row r="432" spans="1:6">
      <c r="A432" s="1494" t="s">
        <v>2349</v>
      </c>
      <c r="B432" s="1494" t="s">
        <v>2350</v>
      </c>
      <c r="C432" s="1494" t="s">
        <v>1506</v>
      </c>
      <c r="D432" s="2" t="s">
        <v>1383</v>
      </c>
      <c r="E432" s="1494" t="s">
        <v>2350</v>
      </c>
      <c r="F432" s="1495" t="s">
        <v>2351</v>
      </c>
    </row>
    <row r="433" spans="1:6">
      <c r="A433" s="1494" t="s">
        <v>2352</v>
      </c>
      <c r="B433" s="1494" t="s">
        <v>2353</v>
      </c>
      <c r="C433" s="1494" t="s">
        <v>1506</v>
      </c>
      <c r="D433" s="2" t="s">
        <v>1383</v>
      </c>
      <c r="E433" s="1494" t="s">
        <v>2353</v>
      </c>
      <c r="F433" s="1495" t="s">
        <v>1453</v>
      </c>
    </row>
    <row r="434" spans="1:6">
      <c r="A434" s="1494" t="s">
        <v>2354</v>
      </c>
      <c r="B434" s="1494" t="s">
        <v>2355</v>
      </c>
      <c r="C434" s="1494" t="s">
        <v>2356</v>
      </c>
      <c r="D434" s="2" t="s">
        <v>1383</v>
      </c>
      <c r="E434" s="1494" t="s">
        <v>2355</v>
      </c>
      <c r="F434" s="1495" t="s">
        <v>1384</v>
      </c>
    </row>
    <row r="435" spans="1:6">
      <c r="A435" s="1494" t="s">
        <v>2357</v>
      </c>
      <c r="B435" s="1494" t="s">
        <v>2358</v>
      </c>
      <c r="C435" s="1494" t="s">
        <v>1477</v>
      </c>
      <c r="D435" s="2" t="s">
        <v>1383</v>
      </c>
      <c r="E435" s="1494" t="s">
        <v>2358</v>
      </c>
      <c r="F435" s="1495" t="s">
        <v>1384</v>
      </c>
    </row>
    <row r="436" spans="1:6">
      <c r="A436" s="1494" t="s">
        <v>2359</v>
      </c>
      <c r="B436" s="1494" t="s">
        <v>2360</v>
      </c>
      <c r="C436" t="s">
        <v>1590</v>
      </c>
      <c r="D436" s="2" t="s">
        <v>1378</v>
      </c>
      <c r="E436" s="1494" t="s">
        <v>2360</v>
      </c>
      <c r="F436" s="1495" t="s">
        <v>1658</v>
      </c>
    </row>
    <row r="437" spans="1:6">
      <c r="A437" s="1494" t="s">
        <v>2361</v>
      </c>
      <c r="B437" s="1494" t="s">
        <v>2362</v>
      </c>
      <c r="C437" t="s">
        <v>1590</v>
      </c>
      <c r="D437" s="2" t="s">
        <v>1378</v>
      </c>
      <c r="E437" s="1494" t="s">
        <v>2362</v>
      </c>
      <c r="F437" s="1495" t="s">
        <v>1674</v>
      </c>
    </row>
    <row r="438" spans="1:6">
      <c r="A438" s="1494" t="s">
        <v>2363</v>
      </c>
      <c r="B438" s="1494" t="s">
        <v>2364</v>
      </c>
      <c r="C438" s="1496" t="s">
        <v>1590</v>
      </c>
      <c r="D438" s="2" t="s">
        <v>1378</v>
      </c>
      <c r="E438" s="1494" t="s">
        <v>2364</v>
      </c>
      <c r="F438" s="1495" t="s">
        <v>1379</v>
      </c>
    </row>
    <row r="439" spans="1:6">
      <c r="A439" s="1494" t="s">
        <v>2365</v>
      </c>
      <c r="B439" s="1494" t="s">
        <v>2366</v>
      </c>
      <c r="C439" s="1494" t="s">
        <v>1590</v>
      </c>
      <c r="D439" s="2" t="s">
        <v>1383</v>
      </c>
      <c r="E439" s="1494" t="s">
        <v>2366</v>
      </c>
      <c r="F439" s="1495" t="s">
        <v>1571</v>
      </c>
    </row>
    <row r="440" spans="1:6">
      <c r="A440" s="1494" t="s">
        <v>2367</v>
      </c>
      <c r="B440" s="1494" t="s">
        <v>2368</v>
      </c>
      <c r="C440" s="1494" t="s">
        <v>1986</v>
      </c>
      <c r="D440" s="2" t="s">
        <v>1383</v>
      </c>
      <c r="E440" s="1494" t="s">
        <v>2368</v>
      </c>
      <c r="F440" s="1495" t="s">
        <v>1384</v>
      </c>
    </row>
    <row r="441" spans="1:6">
      <c r="A441" s="1494" t="s">
        <v>2369</v>
      </c>
      <c r="B441" s="1494" t="s">
        <v>2370</v>
      </c>
      <c r="C441" s="1494" t="s">
        <v>1730</v>
      </c>
      <c r="D441" s="2" t="s">
        <v>1378</v>
      </c>
      <c r="E441" s="1494" t="s">
        <v>2370</v>
      </c>
      <c r="F441" s="1495" t="s">
        <v>1379</v>
      </c>
    </row>
    <row r="442" spans="1:6">
      <c r="A442" s="1494" t="s">
        <v>2371</v>
      </c>
      <c r="B442" s="1494" t="s">
        <v>2372</v>
      </c>
      <c r="C442" s="1494" t="s">
        <v>1390</v>
      </c>
      <c r="D442" s="2" t="s">
        <v>1383</v>
      </c>
      <c r="E442" s="1494" t="s">
        <v>2372</v>
      </c>
      <c r="F442" s="1495" t="s">
        <v>1391</v>
      </c>
    </row>
    <row r="443" spans="1:6">
      <c r="A443" s="1494" t="s">
        <v>2373</v>
      </c>
      <c r="B443" s="1494" t="s">
        <v>2374</v>
      </c>
      <c r="C443" s="1494" t="s">
        <v>1730</v>
      </c>
      <c r="D443" s="2" t="s">
        <v>1383</v>
      </c>
      <c r="E443" s="1494" t="s">
        <v>2374</v>
      </c>
      <c r="F443" s="1495" t="s">
        <v>1456</v>
      </c>
    </row>
    <row r="444" spans="1:6">
      <c r="A444" s="1494" t="s">
        <v>2375</v>
      </c>
      <c r="B444" s="1494" t="s">
        <v>2376</v>
      </c>
      <c r="C444" s="1494" t="s">
        <v>1377</v>
      </c>
      <c r="D444" s="2" t="s">
        <v>1383</v>
      </c>
      <c r="E444" s="1494" t="s">
        <v>2376</v>
      </c>
      <c r="F444" s="1495" t="s">
        <v>1391</v>
      </c>
    </row>
    <row r="445" spans="1:6">
      <c r="A445" s="1494" t="s">
        <v>2377</v>
      </c>
      <c r="B445" s="1494" t="s">
        <v>2378</v>
      </c>
      <c r="C445" s="1494" t="s">
        <v>1422</v>
      </c>
      <c r="D445" s="2" t="s">
        <v>1383</v>
      </c>
      <c r="E445" s="1494" t="s">
        <v>2378</v>
      </c>
      <c r="F445" s="1495" t="s">
        <v>1384</v>
      </c>
    </row>
    <row r="446" spans="1:6">
      <c r="A446" s="1494" t="s">
        <v>2379</v>
      </c>
      <c r="B446" s="1494" t="s">
        <v>2380</v>
      </c>
      <c r="C446" s="1494" t="s">
        <v>1394</v>
      </c>
      <c r="D446" s="2" t="s">
        <v>1383</v>
      </c>
      <c r="E446" s="1494" t="s">
        <v>2380</v>
      </c>
      <c r="F446" s="1495" t="s">
        <v>1398</v>
      </c>
    </row>
    <row r="447" spans="1:6">
      <c r="A447" s="1494" t="s">
        <v>2381</v>
      </c>
      <c r="B447" s="1494" t="s">
        <v>2382</v>
      </c>
      <c r="C447" s="1494" t="s">
        <v>1640</v>
      </c>
      <c r="D447" s="2" t="s">
        <v>1383</v>
      </c>
      <c r="E447" s="1494" t="s">
        <v>2382</v>
      </c>
      <c r="F447" s="1495" t="s">
        <v>1456</v>
      </c>
    </row>
    <row r="448" spans="1:6">
      <c r="A448" s="1494" t="s">
        <v>2383</v>
      </c>
      <c r="B448" s="1494" t="s">
        <v>2384</v>
      </c>
      <c r="C448" s="1494" t="s">
        <v>1677</v>
      </c>
      <c r="D448" s="2" t="s">
        <v>1383</v>
      </c>
      <c r="E448" s="1494" t="s">
        <v>2384</v>
      </c>
      <c r="F448" s="1495" t="s">
        <v>1398</v>
      </c>
    </row>
    <row r="449" spans="1:6">
      <c r="A449" s="1494" t="s">
        <v>2385</v>
      </c>
      <c r="B449" s="1494" t="s">
        <v>2386</v>
      </c>
      <c r="C449" s="1494" t="s">
        <v>1377</v>
      </c>
      <c r="D449" s="2" t="s">
        <v>1383</v>
      </c>
      <c r="E449" s="1494" t="s">
        <v>2386</v>
      </c>
      <c r="F449" s="1495" t="s">
        <v>1391</v>
      </c>
    </row>
    <row r="450" spans="1:6">
      <c r="A450" s="1494" t="s">
        <v>2387</v>
      </c>
      <c r="B450" s="1494" t="s">
        <v>2388</v>
      </c>
      <c r="C450" t="s">
        <v>1903</v>
      </c>
      <c r="D450" s="2" t="s">
        <v>1378</v>
      </c>
      <c r="E450" s="1494" t="s">
        <v>2388</v>
      </c>
      <c r="F450" s="1495" t="s">
        <v>1674</v>
      </c>
    </row>
    <row r="451" spans="1:6">
      <c r="A451" s="1494" t="s">
        <v>2389</v>
      </c>
      <c r="B451" s="1494" t="s">
        <v>2390</v>
      </c>
      <c r="C451" s="1496" t="s">
        <v>1382</v>
      </c>
      <c r="D451" s="2" t="s">
        <v>1378</v>
      </c>
      <c r="E451" s="1494" t="s">
        <v>2390</v>
      </c>
      <c r="F451" s="1495" t="s">
        <v>1379</v>
      </c>
    </row>
    <row r="452" spans="1:6">
      <c r="A452" s="1494" t="s">
        <v>2391</v>
      </c>
      <c r="B452" s="1494" t="s">
        <v>2392</v>
      </c>
      <c r="C452" s="1494" t="s">
        <v>1382</v>
      </c>
      <c r="D452" s="2" t="s">
        <v>1383</v>
      </c>
      <c r="E452" s="1494" t="s">
        <v>2392</v>
      </c>
      <c r="F452" s="1495" t="s">
        <v>1384</v>
      </c>
    </row>
    <row r="453" spans="1:6">
      <c r="A453" s="1494" t="s">
        <v>2393</v>
      </c>
      <c r="B453" s="1494" t="s">
        <v>2394</v>
      </c>
      <c r="C453" s="1494" t="s">
        <v>1377</v>
      </c>
      <c r="D453" s="2" t="s">
        <v>1383</v>
      </c>
      <c r="E453" s="1494" t="s">
        <v>2394</v>
      </c>
      <c r="F453" s="1495" t="s">
        <v>1391</v>
      </c>
    </row>
    <row r="454" spans="1:6">
      <c r="A454" s="1494" t="s">
        <v>2395</v>
      </c>
      <c r="B454" s="1494" t="s">
        <v>2396</v>
      </c>
      <c r="C454" s="1494" t="s">
        <v>1377</v>
      </c>
      <c r="D454" s="2" t="s">
        <v>1383</v>
      </c>
      <c r="E454" s="1494" t="s">
        <v>2396</v>
      </c>
      <c r="F454" s="1495" t="s">
        <v>1391</v>
      </c>
    </row>
    <row r="455" spans="1:6">
      <c r="A455" s="1494" t="s">
        <v>2397</v>
      </c>
      <c r="B455" s="1494" t="s">
        <v>2398</v>
      </c>
      <c r="C455" s="1494" t="s">
        <v>1377</v>
      </c>
      <c r="D455" s="2" t="s">
        <v>1383</v>
      </c>
      <c r="E455" s="1494" t="s">
        <v>2398</v>
      </c>
      <c r="F455" s="1495" t="s">
        <v>1391</v>
      </c>
    </row>
    <row r="456" spans="1:6">
      <c r="A456" s="1494" t="s">
        <v>2399</v>
      </c>
      <c r="B456" s="1494" t="s">
        <v>2400</v>
      </c>
      <c r="C456" s="1494" t="s">
        <v>1698</v>
      </c>
      <c r="D456" s="2" t="s">
        <v>1383</v>
      </c>
      <c r="E456" s="1494" t="s">
        <v>2400</v>
      </c>
      <c r="F456" s="1495" t="s">
        <v>1398</v>
      </c>
    </row>
    <row r="457" spans="1:6">
      <c r="A457" s="1494" t="s">
        <v>2401</v>
      </c>
      <c r="B457" s="1494" t="s">
        <v>2402</v>
      </c>
      <c r="C457" s="1494" t="s">
        <v>1509</v>
      </c>
      <c r="D457" s="2" t="s">
        <v>1383</v>
      </c>
      <c r="E457" s="1494" t="s">
        <v>2402</v>
      </c>
      <c r="F457" s="1495" t="s">
        <v>1384</v>
      </c>
    </row>
    <row r="458" spans="1:6">
      <c r="A458" s="1494" t="s">
        <v>2403</v>
      </c>
      <c r="B458" s="1494" t="s">
        <v>2404</v>
      </c>
      <c r="C458" s="1494" t="s">
        <v>1411</v>
      </c>
      <c r="D458" s="2" t="s">
        <v>1383</v>
      </c>
      <c r="E458" s="1494" t="s">
        <v>2404</v>
      </c>
      <c r="F458" s="1495" t="s">
        <v>1391</v>
      </c>
    </row>
    <row r="459" spans="1:6">
      <c r="A459" s="1494" t="s">
        <v>2405</v>
      </c>
      <c r="B459" s="1494" t="s">
        <v>2406</v>
      </c>
      <c r="C459" s="1496" t="s">
        <v>1411</v>
      </c>
      <c r="D459" s="2" t="s">
        <v>1378</v>
      </c>
      <c r="E459" s="1494" t="s">
        <v>2406</v>
      </c>
      <c r="F459" s="1495" t="s">
        <v>1658</v>
      </c>
    </row>
    <row r="460" spans="1:6">
      <c r="A460" s="1494" t="s">
        <v>2407</v>
      </c>
      <c r="B460" s="1494" t="s">
        <v>2408</v>
      </c>
      <c r="C460" s="1494" t="s">
        <v>1411</v>
      </c>
      <c r="D460" s="2" t="s">
        <v>1383</v>
      </c>
      <c r="E460" s="1494" t="s">
        <v>2408</v>
      </c>
      <c r="F460" s="1495" t="s">
        <v>1453</v>
      </c>
    </row>
    <row r="461" spans="1:6">
      <c r="A461" s="1494" t="s">
        <v>2409</v>
      </c>
      <c r="B461" s="1494" t="s">
        <v>2410</v>
      </c>
      <c r="C461" s="1494" t="s">
        <v>1509</v>
      </c>
      <c r="D461" s="2" t="s">
        <v>1383</v>
      </c>
      <c r="E461" s="1494" t="s">
        <v>2410</v>
      </c>
      <c r="F461" s="1495" t="s">
        <v>1398</v>
      </c>
    </row>
    <row r="462" spans="1:6">
      <c r="A462" s="1494" t="s">
        <v>2411</v>
      </c>
      <c r="B462" s="1494" t="s">
        <v>2412</v>
      </c>
      <c r="C462" s="1494" t="s">
        <v>1377</v>
      </c>
      <c r="D462" s="2" t="s">
        <v>1378</v>
      </c>
      <c r="E462" s="1494" t="s">
        <v>2412</v>
      </c>
      <c r="F462" s="1495" t="s">
        <v>1550</v>
      </c>
    </row>
    <row r="463" spans="1:6">
      <c r="A463" s="1494" t="s">
        <v>2413</v>
      </c>
      <c r="B463" s="1494" t="s">
        <v>2414</v>
      </c>
      <c r="C463" s="1494" t="s">
        <v>1377</v>
      </c>
      <c r="D463" s="2" t="s">
        <v>1383</v>
      </c>
      <c r="E463" s="1494" t="s">
        <v>2414</v>
      </c>
      <c r="F463" s="1495" t="s">
        <v>1391</v>
      </c>
    </row>
    <row r="464" spans="1:6">
      <c r="A464" s="1494" t="s">
        <v>2415</v>
      </c>
      <c r="B464" s="1494" t="s">
        <v>2416</v>
      </c>
      <c r="C464" s="1494" t="s">
        <v>1394</v>
      </c>
      <c r="D464" s="2" t="s">
        <v>1383</v>
      </c>
      <c r="E464" s="1494" t="s">
        <v>2416</v>
      </c>
      <c r="F464" s="1495" t="s">
        <v>1391</v>
      </c>
    </row>
    <row r="465" spans="1:6">
      <c r="A465" s="1494" t="s">
        <v>2417</v>
      </c>
      <c r="B465" s="1494" t="s">
        <v>2418</v>
      </c>
      <c r="C465" s="1496" t="s">
        <v>1394</v>
      </c>
      <c r="D465" s="2" t="s">
        <v>1378</v>
      </c>
      <c r="E465" s="1494" t="s">
        <v>2418</v>
      </c>
      <c r="F465" s="1495" t="s">
        <v>1658</v>
      </c>
    </row>
    <row r="466" spans="1:6">
      <c r="A466" s="1494" t="s">
        <v>2419</v>
      </c>
      <c r="B466" s="1494" t="s">
        <v>2420</v>
      </c>
      <c r="C466" s="1496" t="s">
        <v>1394</v>
      </c>
      <c r="D466" s="2" t="s">
        <v>1378</v>
      </c>
      <c r="E466" s="1494" t="s">
        <v>2420</v>
      </c>
      <c r="F466" s="1495" t="s">
        <v>1674</v>
      </c>
    </row>
    <row r="467" spans="1:6">
      <c r="A467" s="1494" t="s">
        <v>2421</v>
      </c>
      <c r="B467" s="1494" t="s">
        <v>2422</v>
      </c>
      <c r="C467" s="1494" t="s">
        <v>1394</v>
      </c>
      <c r="D467" s="2" t="s">
        <v>1383</v>
      </c>
      <c r="E467" s="1494" t="s">
        <v>2422</v>
      </c>
      <c r="F467" s="1495" t="s">
        <v>1431</v>
      </c>
    </row>
    <row r="468" spans="1:6">
      <c r="A468" s="1494" t="s">
        <v>2423</v>
      </c>
      <c r="B468" s="1494" t="s">
        <v>2424</v>
      </c>
      <c r="C468" s="1494" t="s">
        <v>1394</v>
      </c>
      <c r="D468" s="2" t="s">
        <v>1383</v>
      </c>
      <c r="E468" s="1494" t="s">
        <v>2424</v>
      </c>
      <c r="F468" s="1495" t="s">
        <v>2351</v>
      </c>
    </row>
    <row r="469" spans="1:6">
      <c r="A469" s="1494" t="s">
        <v>2425</v>
      </c>
      <c r="B469" s="1494" t="s">
        <v>2426</v>
      </c>
      <c r="C469" s="1494" t="s">
        <v>1390</v>
      </c>
      <c r="D469" s="2" t="s">
        <v>1383</v>
      </c>
      <c r="E469" s="1494" t="s">
        <v>2426</v>
      </c>
      <c r="F469" s="1495" t="s">
        <v>1431</v>
      </c>
    </row>
    <row r="470" spans="1:6">
      <c r="A470" s="1494" t="s">
        <v>2427</v>
      </c>
      <c r="B470" s="1494" t="s">
        <v>2428</v>
      </c>
      <c r="C470" s="1494" t="s">
        <v>1394</v>
      </c>
      <c r="D470" s="2" t="s">
        <v>1383</v>
      </c>
      <c r="E470" s="1494" t="s">
        <v>2428</v>
      </c>
      <c r="F470" s="1495" t="s">
        <v>1398</v>
      </c>
    </row>
    <row r="471" spans="1:6">
      <c r="A471" s="1494" t="s">
        <v>2429</v>
      </c>
      <c r="B471" s="1494" t="s">
        <v>2430</v>
      </c>
      <c r="C471" s="1494" t="s">
        <v>1394</v>
      </c>
      <c r="D471" s="2" t="s">
        <v>1383</v>
      </c>
      <c r="E471" s="1494" t="s">
        <v>2430</v>
      </c>
      <c r="F471" s="1495" t="s">
        <v>1384</v>
      </c>
    </row>
    <row r="472" spans="1:6">
      <c r="A472" s="1494" t="s">
        <v>2431</v>
      </c>
      <c r="B472" s="1494" t="s">
        <v>2432</v>
      </c>
      <c r="C472" s="1494" t="s">
        <v>1377</v>
      </c>
      <c r="D472" s="2" t="s">
        <v>1383</v>
      </c>
      <c r="E472" s="1494" t="s">
        <v>2432</v>
      </c>
      <c r="F472" s="1495" t="s">
        <v>1391</v>
      </c>
    </row>
    <row r="473" spans="1:6">
      <c r="A473" s="1494" t="s">
        <v>2433</v>
      </c>
      <c r="B473" s="1494" t="s">
        <v>2434</v>
      </c>
      <c r="C473" s="1494" t="s">
        <v>1506</v>
      </c>
      <c r="D473" s="2" t="s">
        <v>1383</v>
      </c>
      <c r="E473" s="1494" t="s">
        <v>2434</v>
      </c>
      <c r="F473" s="1495" t="s">
        <v>1398</v>
      </c>
    </row>
    <row r="474" spans="1:6">
      <c r="A474" s="1494" t="s">
        <v>2435</v>
      </c>
      <c r="B474" s="1494" t="s">
        <v>2436</v>
      </c>
      <c r="C474" s="1496" t="s">
        <v>1411</v>
      </c>
      <c r="D474" s="2" t="s">
        <v>1378</v>
      </c>
      <c r="E474" s="1494" t="s">
        <v>2436</v>
      </c>
      <c r="F474" s="1495" t="s">
        <v>1550</v>
      </c>
    </row>
    <row r="475" spans="1:6">
      <c r="A475" s="1494" t="s">
        <v>2437</v>
      </c>
      <c r="B475" s="1494" t="s">
        <v>2438</v>
      </c>
      <c r="C475" s="1494" t="s">
        <v>2439</v>
      </c>
      <c r="D475" s="2" t="s">
        <v>1383</v>
      </c>
      <c r="E475" s="1494" t="s">
        <v>2438</v>
      </c>
      <c r="F475" s="1495" t="s">
        <v>1384</v>
      </c>
    </row>
    <row r="476" spans="1:6">
      <c r="A476" s="1494" t="s">
        <v>2440</v>
      </c>
      <c r="B476" s="1494" t="s">
        <v>2441</v>
      </c>
      <c r="C476" s="1494" t="s">
        <v>1513</v>
      </c>
      <c r="D476" s="2" t="s">
        <v>1383</v>
      </c>
      <c r="E476" s="1494" t="s">
        <v>2441</v>
      </c>
      <c r="F476" s="1495" t="s">
        <v>1384</v>
      </c>
    </row>
    <row r="477" spans="1:6">
      <c r="A477" s="1494" t="s">
        <v>2442</v>
      </c>
      <c r="B477" s="1494" t="s">
        <v>2443</v>
      </c>
      <c r="C477" s="1496" t="s">
        <v>1425</v>
      </c>
      <c r="D477" s="2" t="s">
        <v>1378</v>
      </c>
      <c r="E477" s="1494" t="s">
        <v>2443</v>
      </c>
      <c r="F477" s="1495" t="s">
        <v>1550</v>
      </c>
    </row>
    <row r="478" spans="1:6">
      <c r="A478" s="1494" t="s">
        <v>2444</v>
      </c>
      <c r="B478" s="1494" t="s">
        <v>2445</v>
      </c>
      <c r="C478" s="1494" t="s">
        <v>1411</v>
      </c>
      <c r="D478" s="2" t="s">
        <v>1383</v>
      </c>
      <c r="E478" s="1494" t="s">
        <v>2445</v>
      </c>
      <c r="F478" s="1495" t="s">
        <v>1384</v>
      </c>
    </row>
    <row r="479" spans="1:6">
      <c r="A479" s="1494" t="s">
        <v>2446</v>
      </c>
      <c r="B479" s="1494" t="s">
        <v>2447</v>
      </c>
      <c r="C479" s="1494" t="s">
        <v>1377</v>
      </c>
      <c r="D479" s="2" t="s">
        <v>1383</v>
      </c>
      <c r="E479" s="1494" t="s">
        <v>2447</v>
      </c>
      <c r="F479" s="1495" t="s">
        <v>1453</v>
      </c>
    </row>
    <row r="480" spans="1:6">
      <c r="A480" s="1494" t="s">
        <v>2448</v>
      </c>
      <c r="B480" s="1494" t="s">
        <v>2449</v>
      </c>
      <c r="C480" s="1494" t="s">
        <v>1377</v>
      </c>
      <c r="D480" s="2" t="s">
        <v>1383</v>
      </c>
      <c r="E480" s="1494" t="s">
        <v>2449</v>
      </c>
      <c r="F480" s="1495" t="s">
        <v>1391</v>
      </c>
    </row>
    <row r="481" spans="1:6">
      <c r="A481" s="1494" t="s">
        <v>2450</v>
      </c>
      <c r="B481" s="1494" t="s">
        <v>2451</v>
      </c>
      <c r="C481" s="1494" t="s">
        <v>1668</v>
      </c>
      <c r="D481" s="2" t="s">
        <v>1383</v>
      </c>
      <c r="E481" s="1494" t="s">
        <v>2451</v>
      </c>
      <c r="F481" s="1495" t="s">
        <v>1384</v>
      </c>
    </row>
    <row r="482" spans="1:6">
      <c r="A482" s="1494" t="s">
        <v>2452</v>
      </c>
      <c r="B482" s="1494" t="s">
        <v>2453</v>
      </c>
      <c r="C482" s="1494" t="s">
        <v>1567</v>
      </c>
      <c r="D482" s="2" t="s">
        <v>1383</v>
      </c>
      <c r="E482" s="1494" t="s">
        <v>2453</v>
      </c>
      <c r="F482" s="1495" t="s">
        <v>1384</v>
      </c>
    </row>
    <row r="483" spans="1:6">
      <c r="A483" s="1494" t="s">
        <v>2454</v>
      </c>
      <c r="B483" s="1494" t="s">
        <v>2455</v>
      </c>
      <c r="C483" s="1494" t="s">
        <v>1466</v>
      </c>
      <c r="D483" s="2" t="s">
        <v>1383</v>
      </c>
      <c r="E483" s="1494" t="s">
        <v>2455</v>
      </c>
      <c r="F483" s="1495" t="s">
        <v>1384</v>
      </c>
    </row>
    <row r="484" spans="1:6">
      <c r="A484" s="1494" t="s">
        <v>2456</v>
      </c>
      <c r="B484" s="1494" t="s">
        <v>2457</v>
      </c>
      <c r="C484" s="1494" t="s">
        <v>1567</v>
      </c>
      <c r="D484" s="2" t="s">
        <v>1383</v>
      </c>
      <c r="E484" s="1494" t="s">
        <v>2457</v>
      </c>
      <c r="F484" s="1495" t="s">
        <v>1384</v>
      </c>
    </row>
    <row r="485" spans="1:6">
      <c r="A485" s="1494" t="s">
        <v>2458</v>
      </c>
      <c r="B485" s="1494" t="s">
        <v>2459</v>
      </c>
      <c r="C485" s="1494" t="s">
        <v>1377</v>
      </c>
      <c r="D485" s="2" t="s">
        <v>1378</v>
      </c>
      <c r="E485" s="1494" t="s">
        <v>2459</v>
      </c>
      <c r="F485" s="1495" t="s">
        <v>1550</v>
      </c>
    </row>
    <row r="486" spans="1:6">
      <c r="A486" s="1494" t="s">
        <v>2460</v>
      </c>
      <c r="B486" s="1494" t="s">
        <v>2461</v>
      </c>
      <c r="C486" s="1494" t="s">
        <v>1377</v>
      </c>
      <c r="D486" s="2" t="s">
        <v>1383</v>
      </c>
      <c r="E486" s="1494" t="s">
        <v>2461</v>
      </c>
      <c r="F486" s="1495" t="s">
        <v>1431</v>
      </c>
    </row>
    <row r="487" spans="1:6">
      <c r="A487" s="1494" t="s">
        <v>2462</v>
      </c>
      <c r="B487" s="1494" t="s">
        <v>2463</v>
      </c>
      <c r="C487" s="1494" t="s">
        <v>1733</v>
      </c>
      <c r="D487" s="2" t="s">
        <v>1383</v>
      </c>
      <c r="E487" s="1494" t="s">
        <v>2463</v>
      </c>
      <c r="F487" s="1495" t="s">
        <v>1384</v>
      </c>
    </row>
    <row r="488" spans="1:6">
      <c r="A488" s="1494" t="s">
        <v>2464</v>
      </c>
      <c r="B488" s="1494" t="s">
        <v>2465</v>
      </c>
      <c r="C488" s="1494" t="s">
        <v>1394</v>
      </c>
      <c r="D488" s="2" t="s">
        <v>1383</v>
      </c>
      <c r="E488" s="1494" t="s">
        <v>2465</v>
      </c>
      <c r="F488" s="1495" t="s">
        <v>1391</v>
      </c>
    </row>
    <row r="489" spans="1:6">
      <c r="A489" s="1494" t="s">
        <v>2466</v>
      </c>
      <c r="B489" s="1494" t="s">
        <v>2467</v>
      </c>
      <c r="C489" s="1494" t="s">
        <v>1428</v>
      </c>
      <c r="D489" s="2" t="s">
        <v>1383</v>
      </c>
      <c r="E489" s="1494" t="s">
        <v>2467</v>
      </c>
      <c r="F489" s="1495" t="s">
        <v>1398</v>
      </c>
    </row>
    <row r="490" spans="1:6">
      <c r="A490" s="1494" t="s">
        <v>2468</v>
      </c>
      <c r="B490" s="1494" t="s">
        <v>2469</v>
      </c>
      <c r="C490" s="1494" t="s">
        <v>1495</v>
      </c>
      <c r="D490" s="2" t="s">
        <v>1383</v>
      </c>
      <c r="E490" s="1494" t="s">
        <v>2469</v>
      </c>
      <c r="F490" s="1495" t="s">
        <v>1431</v>
      </c>
    </row>
    <row r="491" spans="1:6">
      <c r="A491" s="1494" t="s">
        <v>2470</v>
      </c>
      <c r="B491" s="1494" t="s">
        <v>2471</v>
      </c>
      <c r="C491" s="1494" t="s">
        <v>1495</v>
      </c>
      <c r="D491" s="2" t="s">
        <v>1383</v>
      </c>
      <c r="E491" s="1494" t="s">
        <v>2471</v>
      </c>
      <c r="F491" s="1495" t="s">
        <v>1398</v>
      </c>
    </row>
    <row r="492" spans="1:6">
      <c r="A492" s="1494" t="s">
        <v>2472</v>
      </c>
      <c r="B492" s="1494" t="s">
        <v>2473</v>
      </c>
      <c r="C492" s="1494" t="s">
        <v>1781</v>
      </c>
      <c r="D492" s="2" t="s">
        <v>1383</v>
      </c>
      <c r="E492" s="1494" t="s">
        <v>2473</v>
      </c>
      <c r="F492" s="1495" t="s">
        <v>1431</v>
      </c>
    </row>
    <row r="493" spans="1:6">
      <c r="A493" s="1494" t="s">
        <v>2474</v>
      </c>
      <c r="B493" s="1494" t="s">
        <v>2475</v>
      </c>
      <c r="C493" s="1494" t="s">
        <v>1377</v>
      </c>
      <c r="D493" s="2" t="s">
        <v>1383</v>
      </c>
      <c r="E493" s="1494" t="s">
        <v>2475</v>
      </c>
      <c r="F493" s="1495" t="s">
        <v>1391</v>
      </c>
    </row>
    <row r="494" spans="1:6">
      <c r="A494" s="1494" t="s">
        <v>2476</v>
      </c>
      <c r="B494" s="1494" t="s">
        <v>2477</v>
      </c>
      <c r="C494" s="1494" t="s">
        <v>1781</v>
      </c>
      <c r="D494" s="2" t="s">
        <v>1383</v>
      </c>
      <c r="E494" s="1494" t="s">
        <v>2477</v>
      </c>
      <c r="F494" s="1495" t="s">
        <v>1391</v>
      </c>
    </row>
    <row r="495" spans="1:6">
      <c r="A495" s="1494" t="s">
        <v>2478</v>
      </c>
      <c r="B495" s="1494" t="s">
        <v>2479</v>
      </c>
      <c r="C495" s="1494" t="s">
        <v>1506</v>
      </c>
      <c r="D495" s="2" t="s">
        <v>1383</v>
      </c>
      <c r="E495" s="1494" t="s">
        <v>2479</v>
      </c>
      <c r="F495" s="1495" t="s">
        <v>1431</v>
      </c>
    </row>
    <row r="496" spans="1:6">
      <c r="A496" s="1494" t="s">
        <v>2480</v>
      </c>
      <c r="B496" s="1494" t="s">
        <v>2481</v>
      </c>
      <c r="C496" s="1496" t="s">
        <v>1781</v>
      </c>
      <c r="D496" s="2" t="s">
        <v>1378</v>
      </c>
      <c r="E496" s="1494" t="s">
        <v>2481</v>
      </c>
      <c r="F496" s="1495" t="s">
        <v>1674</v>
      </c>
    </row>
    <row r="497" spans="1:6">
      <c r="A497" s="1494" t="s">
        <v>2482</v>
      </c>
      <c r="B497" s="1494" t="s">
        <v>2483</v>
      </c>
      <c r="C497" s="1496" t="s">
        <v>1781</v>
      </c>
      <c r="D497" s="2" t="s">
        <v>1378</v>
      </c>
      <c r="E497" s="1494" t="s">
        <v>2483</v>
      </c>
      <c r="F497" s="1495" t="s">
        <v>1568</v>
      </c>
    </row>
    <row r="498" spans="1:6">
      <c r="A498" s="1494" t="s">
        <v>2484</v>
      </c>
      <c r="B498" s="1494" t="s">
        <v>2485</v>
      </c>
      <c r="C498" s="1494" t="s">
        <v>1394</v>
      </c>
      <c r="D498" s="2" t="s">
        <v>1383</v>
      </c>
      <c r="E498" s="1494" t="s">
        <v>2485</v>
      </c>
      <c r="F498" s="1495" t="s">
        <v>1391</v>
      </c>
    </row>
    <row r="499" spans="1:6">
      <c r="A499" s="1494" t="s">
        <v>2486</v>
      </c>
      <c r="B499" s="1494" t="s">
        <v>2487</v>
      </c>
      <c r="C499" s="1496" t="s">
        <v>1506</v>
      </c>
      <c r="D499" s="2" t="s">
        <v>1378</v>
      </c>
      <c r="E499" s="1494" t="s">
        <v>2487</v>
      </c>
      <c r="F499" s="1495" t="s">
        <v>1379</v>
      </c>
    </row>
    <row r="500" spans="1:6">
      <c r="A500" s="1494" t="s">
        <v>2488</v>
      </c>
      <c r="B500" s="1494" t="s">
        <v>2489</v>
      </c>
      <c r="C500" s="1494" t="s">
        <v>1377</v>
      </c>
      <c r="D500" s="2" t="s">
        <v>1383</v>
      </c>
      <c r="E500" s="1494" t="s">
        <v>2489</v>
      </c>
      <c r="F500" s="1495" t="s">
        <v>1391</v>
      </c>
    </row>
    <row r="501" spans="1:6">
      <c r="A501" s="1494" t="s">
        <v>2490</v>
      </c>
      <c r="B501" s="1494" t="s">
        <v>2491</v>
      </c>
      <c r="C501" s="1494" t="s">
        <v>1377</v>
      </c>
      <c r="D501" s="2" t="s">
        <v>1383</v>
      </c>
      <c r="E501" s="1494" t="s">
        <v>2491</v>
      </c>
      <c r="F501" s="1495" t="s">
        <v>1391</v>
      </c>
    </row>
    <row r="502" spans="1:6">
      <c r="A502" s="1494" t="s">
        <v>2492</v>
      </c>
      <c r="B502" s="1494" t="s">
        <v>2493</v>
      </c>
      <c r="C502" s="1494" t="s">
        <v>1876</v>
      </c>
      <c r="D502" s="2" t="s">
        <v>1383</v>
      </c>
      <c r="E502" s="1494" t="s">
        <v>2493</v>
      </c>
      <c r="F502" s="1495" t="s">
        <v>1398</v>
      </c>
    </row>
    <row r="503" spans="1:6">
      <c r="A503" s="1494" t="s">
        <v>2494</v>
      </c>
      <c r="B503" s="1494" t="s">
        <v>2495</v>
      </c>
      <c r="C503" s="1494" t="s">
        <v>1390</v>
      </c>
      <c r="D503" s="2" t="s">
        <v>1383</v>
      </c>
      <c r="E503" s="1494" t="s">
        <v>2495</v>
      </c>
      <c r="F503" s="1495" t="s">
        <v>1384</v>
      </c>
    </row>
    <row r="504" spans="1:6">
      <c r="A504" s="1494" t="s">
        <v>2496</v>
      </c>
      <c r="B504" s="1494" t="s">
        <v>2497</v>
      </c>
      <c r="C504" s="1494" t="s">
        <v>2266</v>
      </c>
      <c r="D504" s="2" t="s">
        <v>1383</v>
      </c>
      <c r="E504" s="1494" t="s">
        <v>2497</v>
      </c>
      <c r="F504" s="1495" t="s">
        <v>1384</v>
      </c>
    </row>
    <row r="505" spans="1:6">
      <c r="A505" s="1494" t="s">
        <v>2498</v>
      </c>
      <c r="B505" s="1494" t="s">
        <v>2499</v>
      </c>
      <c r="C505" s="1496" t="s">
        <v>1838</v>
      </c>
      <c r="D505" s="2" t="s">
        <v>1378</v>
      </c>
      <c r="E505" s="1494" t="s">
        <v>2499</v>
      </c>
      <c r="F505" s="1495" t="s">
        <v>1568</v>
      </c>
    </row>
    <row r="506" spans="1:6">
      <c r="A506" s="1494" t="s">
        <v>2500</v>
      </c>
      <c r="B506" s="1494" t="s">
        <v>2501</v>
      </c>
      <c r="C506" s="1496" t="s">
        <v>1838</v>
      </c>
      <c r="D506" s="2" t="s">
        <v>1378</v>
      </c>
      <c r="E506" s="1494" t="s">
        <v>2501</v>
      </c>
      <c r="F506" s="1495" t="s">
        <v>1674</v>
      </c>
    </row>
    <row r="507" spans="1:6">
      <c r="A507" s="1494" t="s">
        <v>2502</v>
      </c>
      <c r="B507" s="1494" t="s">
        <v>2503</v>
      </c>
      <c r="C507" s="1494" t="s">
        <v>1838</v>
      </c>
      <c r="D507" s="2" t="s">
        <v>1378</v>
      </c>
      <c r="E507" s="1494" t="s">
        <v>2503</v>
      </c>
      <c r="F507" s="1495" t="s">
        <v>1550</v>
      </c>
    </row>
    <row r="508" spans="1:6">
      <c r="A508" s="1494" t="s">
        <v>2504</v>
      </c>
      <c r="B508" s="1494" t="s">
        <v>2505</v>
      </c>
      <c r="C508" s="1496" t="s">
        <v>1506</v>
      </c>
      <c r="D508" s="2" t="s">
        <v>1378</v>
      </c>
      <c r="E508" s="1494" t="s">
        <v>2505</v>
      </c>
      <c r="F508" s="1495" t="s">
        <v>1550</v>
      </c>
    </row>
    <row r="509" spans="1:6">
      <c r="A509" s="1494" t="s">
        <v>2506</v>
      </c>
      <c r="B509" s="1494" t="s">
        <v>2507</v>
      </c>
      <c r="C509" s="1494" t="s">
        <v>1506</v>
      </c>
      <c r="D509" s="2" t="s">
        <v>1383</v>
      </c>
      <c r="E509" s="1494" t="s">
        <v>2507</v>
      </c>
      <c r="F509" s="1495" t="s">
        <v>1391</v>
      </c>
    </row>
    <row r="510" spans="1:6">
      <c r="A510" s="1494" t="s">
        <v>2508</v>
      </c>
      <c r="B510" s="1494" t="s">
        <v>2509</v>
      </c>
      <c r="C510" s="1494" t="s">
        <v>1506</v>
      </c>
      <c r="D510" s="2" t="s">
        <v>1383</v>
      </c>
      <c r="E510" s="1494" t="s">
        <v>2509</v>
      </c>
      <c r="F510" s="1495" t="s">
        <v>1453</v>
      </c>
    </row>
    <row r="511" spans="1:6">
      <c r="A511" s="1494" t="s">
        <v>2510</v>
      </c>
      <c r="B511" s="1494" t="s">
        <v>2511</v>
      </c>
      <c r="C511" s="1494" t="s">
        <v>1390</v>
      </c>
      <c r="D511" s="2" t="s">
        <v>1383</v>
      </c>
      <c r="E511" s="1494" t="s">
        <v>2511</v>
      </c>
      <c r="F511" s="1495" t="s">
        <v>1391</v>
      </c>
    </row>
    <row r="512" spans="1:6">
      <c r="A512" s="1494" t="s">
        <v>2512</v>
      </c>
      <c r="B512" s="1494" t="s">
        <v>2513</v>
      </c>
      <c r="C512" s="1494" t="s">
        <v>1411</v>
      </c>
      <c r="D512" s="2" t="s">
        <v>1383</v>
      </c>
      <c r="E512" s="1494" t="s">
        <v>2513</v>
      </c>
      <c r="F512" s="1495" t="s">
        <v>1384</v>
      </c>
    </row>
    <row r="513" spans="1:6">
      <c r="A513" s="1494" t="s">
        <v>2514</v>
      </c>
      <c r="B513" s="1494" t="s">
        <v>2515</v>
      </c>
      <c r="C513" s="1494" t="s">
        <v>1741</v>
      </c>
      <c r="D513" s="2" t="s">
        <v>1383</v>
      </c>
      <c r="E513" s="1494" t="s">
        <v>2515</v>
      </c>
      <c r="F513" s="1495" t="s">
        <v>1384</v>
      </c>
    </row>
    <row r="514" spans="1:6">
      <c r="A514" s="1494" t="s">
        <v>2516</v>
      </c>
      <c r="B514" s="1494" t="s">
        <v>2517</v>
      </c>
      <c r="C514" s="1494" t="s">
        <v>1766</v>
      </c>
      <c r="D514" s="2" t="s">
        <v>1383</v>
      </c>
      <c r="E514" s="1494" t="s">
        <v>2517</v>
      </c>
      <c r="F514" s="1495" t="s">
        <v>1398</v>
      </c>
    </row>
    <row r="515" spans="1:6">
      <c r="A515" s="1494" t="s">
        <v>2518</v>
      </c>
      <c r="B515" s="1494" t="s">
        <v>2519</v>
      </c>
      <c r="C515" s="1494" t="s">
        <v>1377</v>
      </c>
      <c r="D515" s="2" t="s">
        <v>1383</v>
      </c>
      <c r="E515" s="1494" t="s">
        <v>2519</v>
      </c>
      <c r="F515" s="1495" t="s">
        <v>1391</v>
      </c>
    </row>
    <row r="516" spans="1:6">
      <c r="A516" s="1494" t="s">
        <v>2520</v>
      </c>
      <c r="B516" s="1494" t="s">
        <v>2521</v>
      </c>
      <c r="C516" s="1494" t="s">
        <v>1377</v>
      </c>
      <c r="D516" s="2" t="s">
        <v>1383</v>
      </c>
      <c r="E516" s="1494" t="s">
        <v>2521</v>
      </c>
      <c r="F516" s="1495" t="s">
        <v>1453</v>
      </c>
    </row>
    <row r="517" spans="1:6">
      <c r="A517" s="1494" t="s">
        <v>2522</v>
      </c>
      <c r="B517" s="1494" t="s">
        <v>2523</v>
      </c>
      <c r="C517" s="1494" t="s">
        <v>1635</v>
      </c>
      <c r="D517" s="2" t="s">
        <v>1383</v>
      </c>
      <c r="E517" s="1494" t="s">
        <v>2523</v>
      </c>
      <c r="F517" s="1495" t="s">
        <v>1384</v>
      </c>
    </row>
    <row r="518" spans="1:6">
      <c r="A518" s="1494" t="s">
        <v>2524</v>
      </c>
      <c r="B518" s="1494" t="s">
        <v>2525</v>
      </c>
      <c r="C518" s="1496" t="s">
        <v>1445</v>
      </c>
      <c r="D518" s="2" t="s">
        <v>1378</v>
      </c>
      <c r="E518" s="1494" t="s">
        <v>2525</v>
      </c>
      <c r="F518" s="1495" t="s">
        <v>1550</v>
      </c>
    </row>
    <row r="519" spans="1:6">
      <c r="A519" s="1494" t="s">
        <v>2526</v>
      </c>
      <c r="B519" s="1494" t="s">
        <v>2527</v>
      </c>
      <c r="C519" s="1496" t="s">
        <v>1419</v>
      </c>
      <c r="D519" s="2" t="s">
        <v>1378</v>
      </c>
      <c r="E519" s="1494" t="s">
        <v>2527</v>
      </c>
      <c r="F519" s="1495" t="s">
        <v>1587</v>
      </c>
    </row>
    <row r="520" spans="1:6">
      <c r="A520" s="1494" t="s">
        <v>2528</v>
      </c>
      <c r="B520" s="1494" t="s">
        <v>2529</v>
      </c>
      <c r="C520" s="1496" t="s">
        <v>1419</v>
      </c>
      <c r="D520" s="2" t="s">
        <v>1378</v>
      </c>
      <c r="E520" s="1494" t="s">
        <v>2529</v>
      </c>
      <c r="F520" s="1495" t="s">
        <v>1550</v>
      </c>
    </row>
    <row r="521" spans="1:6">
      <c r="A521" s="1494" t="s">
        <v>2530</v>
      </c>
      <c r="B521" s="1494" t="s">
        <v>2531</v>
      </c>
      <c r="C521" s="1496" t="s">
        <v>1419</v>
      </c>
      <c r="D521" s="2" t="s">
        <v>1378</v>
      </c>
      <c r="E521" s="1494" t="s">
        <v>2531</v>
      </c>
      <c r="F521" s="1495" t="s">
        <v>2241</v>
      </c>
    </row>
    <row r="522" spans="1:6">
      <c r="A522" s="1494" t="s">
        <v>2532</v>
      </c>
      <c r="B522" s="1494" t="s">
        <v>2533</v>
      </c>
      <c r="C522" s="1494" t="s">
        <v>1419</v>
      </c>
      <c r="D522" s="2" t="s">
        <v>1383</v>
      </c>
      <c r="E522" s="1494" t="s">
        <v>2533</v>
      </c>
      <c r="F522" s="1495" t="s">
        <v>1384</v>
      </c>
    </row>
    <row r="523" spans="1:6">
      <c r="A523" s="1494" t="s">
        <v>2534</v>
      </c>
      <c r="B523" s="1494" t="s">
        <v>2535</v>
      </c>
      <c r="C523" s="1494" t="s">
        <v>1390</v>
      </c>
      <c r="D523" s="2" t="s">
        <v>1383</v>
      </c>
      <c r="E523" s="1494" t="s">
        <v>2535</v>
      </c>
      <c r="F523" s="1495" t="s">
        <v>1391</v>
      </c>
    </row>
    <row r="524" spans="1:6">
      <c r="A524" s="1494" t="s">
        <v>2536</v>
      </c>
      <c r="B524" s="1494" t="s">
        <v>2537</v>
      </c>
      <c r="C524" s="1494" t="s">
        <v>1766</v>
      </c>
      <c r="D524" s="2" t="s">
        <v>1383</v>
      </c>
      <c r="E524" s="1494" t="s">
        <v>2537</v>
      </c>
      <c r="F524" s="1495" t="s">
        <v>1384</v>
      </c>
    </row>
    <row r="525" spans="1:6">
      <c r="A525" s="1494" t="s">
        <v>2538</v>
      </c>
      <c r="B525" s="1494" t="s">
        <v>2539</v>
      </c>
      <c r="C525" s="1494" t="s">
        <v>1377</v>
      </c>
      <c r="D525" s="2" t="s">
        <v>1383</v>
      </c>
      <c r="E525" s="1494" t="s">
        <v>2539</v>
      </c>
      <c r="F525" s="1495" t="s">
        <v>1453</v>
      </c>
    </row>
    <row r="526" spans="1:6">
      <c r="A526" s="1494" t="s">
        <v>2540</v>
      </c>
      <c r="B526" s="1494" t="s">
        <v>2541</v>
      </c>
      <c r="C526" s="1494" t="s">
        <v>1509</v>
      </c>
      <c r="D526" s="2" t="s">
        <v>1383</v>
      </c>
      <c r="E526" s="1494" t="s">
        <v>2541</v>
      </c>
      <c r="F526" s="1495" t="s">
        <v>1398</v>
      </c>
    </row>
    <row r="527" spans="1:6">
      <c r="A527" s="1494" t="s">
        <v>2542</v>
      </c>
      <c r="B527" s="1494" t="s">
        <v>2543</v>
      </c>
      <c r="C527" s="1494" t="s">
        <v>1506</v>
      </c>
      <c r="D527" s="2" t="s">
        <v>1383</v>
      </c>
      <c r="E527" s="1494" t="s">
        <v>2543</v>
      </c>
      <c r="F527" s="1495" t="s">
        <v>1391</v>
      </c>
    </row>
    <row r="528" spans="1:6">
      <c r="A528" s="1494" t="s">
        <v>2544</v>
      </c>
      <c r="B528" s="1494" t="s">
        <v>2545</v>
      </c>
      <c r="C528" s="1494" t="s">
        <v>1377</v>
      </c>
      <c r="D528" s="2" t="s">
        <v>1383</v>
      </c>
      <c r="E528" s="1494" t="s">
        <v>2545</v>
      </c>
      <c r="F528" s="1495" t="s">
        <v>1391</v>
      </c>
    </row>
    <row r="529" spans="1:6">
      <c r="A529" s="1494" t="s">
        <v>2546</v>
      </c>
      <c r="B529" s="1494" t="s">
        <v>2547</v>
      </c>
      <c r="C529" s="1494" t="s">
        <v>1590</v>
      </c>
      <c r="D529" s="2" t="s">
        <v>1383</v>
      </c>
      <c r="E529" s="1494" t="s">
        <v>2547</v>
      </c>
      <c r="F529" s="1495" t="s">
        <v>1384</v>
      </c>
    </row>
    <row r="530" spans="1:6">
      <c r="A530" s="1494" t="s">
        <v>2548</v>
      </c>
      <c r="B530" s="1494" t="s">
        <v>2549</v>
      </c>
      <c r="C530" s="1494" t="s">
        <v>1404</v>
      </c>
      <c r="D530" s="2" t="s">
        <v>1383</v>
      </c>
      <c r="E530" s="1494" t="s">
        <v>2549</v>
      </c>
      <c r="F530" s="1495" t="s">
        <v>1431</v>
      </c>
    </row>
    <row r="531" spans="1:6">
      <c r="A531" s="1494" t="s">
        <v>2550</v>
      </c>
      <c r="B531" s="1494" t="s">
        <v>2551</v>
      </c>
      <c r="C531" s="1494" t="s">
        <v>1404</v>
      </c>
      <c r="D531" s="2" t="s">
        <v>1383</v>
      </c>
      <c r="E531" s="1494" t="s">
        <v>2551</v>
      </c>
      <c r="F531" s="1495" t="s">
        <v>1456</v>
      </c>
    </row>
    <row r="532" spans="1:6">
      <c r="A532" s="1494" t="s">
        <v>2552</v>
      </c>
      <c r="B532" s="1494" t="s">
        <v>2553</v>
      </c>
      <c r="C532" s="1494" t="s">
        <v>1695</v>
      </c>
      <c r="D532" s="2" t="s">
        <v>1383</v>
      </c>
      <c r="E532" s="1494" t="s">
        <v>2553</v>
      </c>
      <c r="F532" s="1495" t="s">
        <v>1384</v>
      </c>
    </row>
    <row r="533" spans="1:6">
      <c r="A533" s="1494" t="s">
        <v>2554</v>
      </c>
      <c r="B533" s="1494" t="s">
        <v>2555</v>
      </c>
      <c r="C533" t="s">
        <v>1730</v>
      </c>
      <c r="D533" s="2" t="s">
        <v>1378</v>
      </c>
      <c r="E533" s="1494" t="s">
        <v>2555</v>
      </c>
      <c r="F533" s="1495" t="s">
        <v>1674</v>
      </c>
    </row>
    <row r="534" spans="1:6">
      <c r="A534" s="1494" t="s">
        <v>2556</v>
      </c>
      <c r="B534" s="1494" t="s">
        <v>2557</v>
      </c>
      <c r="C534" s="1494" t="s">
        <v>1513</v>
      </c>
      <c r="D534" s="2" t="s">
        <v>1383</v>
      </c>
      <c r="E534" s="1494" t="s">
        <v>2557</v>
      </c>
      <c r="F534" s="1495" t="s">
        <v>1384</v>
      </c>
    </row>
    <row r="535" spans="1:6">
      <c r="A535" s="1494" t="s">
        <v>2558</v>
      </c>
      <c r="B535" s="1494" t="s">
        <v>2559</v>
      </c>
      <c r="C535" s="1494" t="s">
        <v>1445</v>
      </c>
      <c r="D535" s="2" t="s">
        <v>1383</v>
      </c>
      <c r="E535" s="1494" t="s">
        <v>2559</v>
      </c>
      <c r="F535" s="1495" t="s">
        <v>1384</v>
      </c>
    </row>
    <row r="536" spans="1:6">
      <c r="A536" s="1494" t="s">
        <v>2560</v>
      </c>
      <c r="B536" s="1494" t="s">
        <v>2561</v>
      </c>
      <c r="C536" s="1494" t="s">
        <v>1390</v>
      </c>
      <c r="D536" s="2" t="s">
        <v>1383</v>
      </c>
      <c r="E536" s="1494" t="s">
        <v>2561</v>
      </c>
      <c r="F536" s="1495" t="s">
        <v>1391</v>
      </c>
    </row>
    <row r="537" spans="1:6">
      <c r="A537" s="1494" t="s">
        <v>2562</v>
      </c>
      <c r="B537" s="1494" t="s">
        <v>2563</v>
      </c>
      <c r="C537" s="1494" t="s">
        <v>1411</v>
      </c>
      <c r="D537" s="2" t="s">
        <v>1383</v>
      </c>
      <c r="E537" s="1494" t="s">
        <v>2563</v>
      </c>
      <c r="F537" s="1495" t="s">
        <v>1391</v>
      </c>
    </row>
    <row r="538" spans="1:6">
      <c r="A538" s="1494" t="s">
        <v>2564</v>
      </c>
      <c r="B538" s="1494" t="s">
        <v>2565</v>
      </c>
      <c r="C538" s="1494" t="s">
        <v>1703</v>
      </c>
      <c r="D538" s="2" t="s">
        <v>1383</v>
      </c>
      <c r="E538" s="1494" t="s">
        <v>2565</v>
      </c>
      <c r="F538" s="1495" t="s">
        <v>1384</v>
      </c>
    </row>
    <row r="539" spans="1:6">
      <c r="A539" s="1494" t="s">
        <v>2566</v>
      </c>
      <c r="B539" s="1494" t="s">
        <v>2567</v>
      </c>
      <c r="C539" s="1494" t="s">
        <v>1703</v>
      </c>
      <c r="D539" s="2" t="s">
        <v>1383</v>
      </c>
      <c r="E539" s="1494" t="s">
        <v>2567</v>
      </c>
      <c r="F539" s="1495" t="s">
        <v>1384</v>
      </c>
    </row>
    <row r="540" spans="1:6">
      <c r="A540" s="1494" t="s">
        <v>2568</v>
      </c>
      <c r="B540" s="1494" t="s">
        <v>2569</v>
      </c>
      <c r="C540" s="1494" t="s">
        <v>1513</v>
      </c>
      <c r="D540" s="2" t="s">
        <v>1383</v>
      </c>
      <c r="E540" s="1494" t="s">
        <v>2569</v>
      </c>
      <c r="F540" s="1495" t="s">
        <v>1384</v>
      </c>
    </row>
    <row r="541" spans="1:6">
      <c r="A541" s="1494" t="s">
        <v>2570</v>
      </c>
      <c r="B541" s="1494" t="s">
        <v>2571</v>
      </c>
      <c r="C541" s="1494" t="s">
        <v>2356</v>
      </c>
      <c r="D541" s="2" t="s">
        <v>1383</v>
      </c>
      <c r="E541" s="1494" t="s">
        <v>2571</v>
      </c>
      <c r="F541" s="1495" t="s">
        <v>1384</v>
      </c>
    </row>
    <row r="542" spans="1:6">
      <c r="A542" s="1494" t="s">
        <v>2572</v>
      </c>
      <c r="B542" s="1494" t="s">
        <v>2573</v>
      </c>
      <c r="C542" s="1494" t="s">
        <v>1377</v>
      </c>
      <c r="D542" s="2" t="s">
        <v>1383</v>
      </c>
      <c r="E542" s="1494" t="s">
        <v>2573</v>
      </c>
      <c r="F542" s="1495" t="s">
        <v>1391</v>
      </c>
    </row>
    <row r="543" spans="1:6">
      <c r="A543" s="1494" t="s">
        <v>2574</v>
      </c>
      <c r="B543" s="1494" t="s">
        <v>2575</v>
      </c>
      <c r="C543" s="1494" t="s">
        <v>1773</v>
      </c>
      <c r="D543" s="2" t="s">
        <v>1383</v>
      </c>
      <c r="E543" s="1494" t="s">
        <v>2575</v>
      </c>
      <c r="F543" s="1495" t="s">
        <v>1384</v>
      </c>
    </row>
    <row r="544" spans="1:6">
      <c r="A544" s="1494" t="s">
        <v>2576</v>
      </c>
      <c r="B544" s="1494" t="s">
        <v>2577</v>
      </c>
      <c r="C544" s="1494" t="s">
        <v>1377</v>
      </c>
      <c r="D544" s="2" t="s">
        <v>1383</v>
      </c>
      <c r="E544" s="1494" t="s">
        <v>2577</v>
      </c>
      <c r="F544" s="1495" t="s">
        <v>1391</v>
      </c>
    </row>
    <row r="545" spans="1:6">
      <c r="A545" s="1494" t="s">
        <v>2578</v>
      </c>
      <c r="B545" s="1494" t="s">
        <v>2579</v>
      </c>
      <c r="C545" s="1494" t="s">
        <v>1593</v>
      </c>
      <c r="D545" s="2" t="s">
        <v>1383</v>
      </c>
      <c r="E545" s="1494" t="s">
        <v>2579</v>
      </c>
      <c r="F545" s="1495" t="s">
        <v>1391</v>
      </c>
    </row>
    <row r="546" spans="1:6">
      <c r="A546" s="1494" t="s">
        <v>2580</v>
      </c>
      <c r="B546" s="1494" t="s">
        <v>2581</v>
      </c>
      <c r="C546" s="1494" t="s">
        <v>1546</v>
      </c>
      <c r="D546" s="2" t="s">
        <v>1383</v>
      </c>
      <c r="E546" s="1494" t="s">
        <v>2581</v>
      </c>
      <c r="F546" s="1495" t="s">
        <v>1398</v>
      </c>
    </row>
    <row r="547" spans="1:6">
      <c r="A547" s="1494" t="s">
        <v>2582</v>
      </c>
      <c r="B547" s="1494" t="s">
        <v>2583</v>
      </c>
      <c r="C547" s="1494" t="s">
        <v>1404</v>
      </c>
      <c r="D547" s="2" t="s">
        <v>1383</v>
      </c>
      <c r="E547" s="1494" t="s">
        <v>2583</v>
      </c>
      <c r="F547" s="1495" t="s">
        <v>1398</v>
      </c>
    </row>
    <row r="548" spans="1:6">
      <c r="A548" s="1494" t="s">
        <v>2584</v>
      </c>
      <c r="B548" s="1494" t="s">
        <v>2585</v>
      </c>
      <c r="C548" s="1494" t="s">
        <v>1404</v>
      </c>
      <c r="D548" s="2" t="s">
        <v>1383</v>
      </c>
      <c r="E548" s="1494" t="s">
        <v>2585</v>
      </c>
      <c r="F548" s="1495" t="s">
        <v>1431</v>
      </c>
    </row>
    <row r="549" spans="1:6">
      <c r="A549" s="1494" t="s">
        <v>2586</v>
      </c>
      <c r="B549" s="1494" t="s">
        <v>2587</v>
      </c>
      <c r="C549" t="s">
        <v>1404</v>
      </c>
      <c r="D549" s="2" t="s">
        <v>1378</v>
      </c>
      <c r="E549" s="1494" t="s">
        <v>2587</v>
      </c>
      <c r="F549" s="1495" t="s">
        <v>1674</v>
      </c>
    </row>
    <row r="550" spans="1:6">
      <c r="A550" s="1494" t="s">
        <v>2588</v>
      </c>
      <c r="B550" s="1494" t="s">
        <v>2589</v>
      </c>
      <c r="C550" s="1494" t="s">
        <v>1567</v>
      </c>
      <c r="D550" s="2" t="s">
        <v>1383</v>
      </c>
      <c r="E550" s="1494" t="s">
        <v>2589</v>
      </c>
      <c r="F550" s="1495" t="s">
        <v>1384</v>
      </c>
    </row>
    <row r="551" spans="1:6">
      <c r="A551" s="1494" t="s">
        <v>2590</v>
      </c>
      <c r="B551" s="1494" t="s">
        <v>2591</v>
      </c>
      <c r="C551" s="1496" t="s">
        <v>1567</v>
      </c>
      <c r="D551" s="2" t="s">
        <v>1378</v>
      </c>
      <c r="E551" s="1494" t="s">
        <v>2591</v>
      </c>
      <c r="F551" s="1495" t="s">
        <v>1674</v>
      </c>
    </row>
    <row r="552" spans="1:6">
      <c r="A552" s="1494" t="s">
        <v>2592</v>
      </c>
      <c r="B552" s="1494" t="s">
        <v>2593</v>
      </c>
      <c r="C552" s="1494" t="s">
        <v>1390</v>
      </c>
      <c r="D552" s="2" t="s">
        <v>1383</v>
      </c>
      <c r="E552" s="1494" t="s">
        <v>2593</v>
      </c>
      <c r="F552" s="1495" t="s">
        <v>1391</v>
      </c>
    </row>
    <row r="553" spans="1:6">
      <c r="A553" s="1494" t="s">
        <v>2594</v>
      </c>
      <c r="B553" s="1494" t="s">
        <v>2595</v>
      </c>
      <c r="C553" s="1494" t="s">
        <v>1411</v>
      </c>
      <c r="D553" s="2" t="s">
        <v>1383</v>
      </c>
      <c r="E553" s="1494" t="s">
        <v>2595</v>
      </c>
      <c r="F553" s="1495" t="s">
        <v>1398</v>
      </c>
    </row>
    <row r="554" spans="1:6">
      <c r="A554" s="1494" t="s">
        <v>2596</v>
      </c>
      <c r="B554" s="1494" t="s">
        <v>2597</v>
      </c>
      <c r="C554" s="1494" t="s">
        <v>1411</v>
      </c>
      <c r="D554" s="2" t="s">
        <v>1383</v>
      </c>
      <c r="E554" s="1494" t="s">
        <v>2597</v>
      </c>
      <c r="F554" s="1495" t="s">
        <v>1453</v>
      </c>
    </row>
    <row r="555" spans="1:6">
      <c r="A555" s="1494" t="s">
        <v>2598</v>
      </c>
      <c r="B555" s="1494" t="s">
        <v>2599</v>
      </c>
      <c r="C555" s="1494" t="s">
        <v>2600</v>
      </c>
      <c r="D555" s="2" t="s">
        <v>1383</v>
      </c>
      <c r="E555" s="1494" t="s">
        <v>2599</v>
      </c>
      <c r="F555" s="1495" t="s">
        <v>1384</v>
      </c>
    </row>
    <row r="556" spans="1:6">
      <c r="A556" s="1494" t="s">
        <v>2601</v>
      </c>
      <c r="B556" s="1494" t="s">
        <v>2602</v>
      </c>
      <c r="C556" s="1494" t="s">
        <v>2087</v>
      </c>
      <c r="D556" s="2" t="s">
        <v>1383</v>
      </c>
      <c r="E556" s="1494" t="s">
        <v>2602</v>
      </c>
      <c r="F556" s="1495" t="s">
        <v>1384</v>
      </c>
    </row>
    <row r="557" spans="1:6">
      <c r="A557" s="1494" t="s">
        <v>2603</v>
      </c>
      <c r="B557" s="1494" t="s">
        <v>2604</v>
      </c>
      <c r="C557" s="1494" t="s">
        <v>1758</v>
      </c>
      <c r="D557" s="2" t="s">
        <v>1383</v>
      </c>
      <c r="E557" s="1494" t="s">
        <v>2604</v>
      </c>
      <c r="F557" s="1495" t="s">
        <v>1384</v>
      </c>
    </row>
    <row r="558" spans="1:6">
      <c r="A558" s="1494" t="s">
        <v>2605</v>
      </c>
      <c r="B558" s="1494" t="s">
        <v>2606</v>
      </c>
      <c r="C558" s="1494" t="s">
        <v>1445</v>
      </c>
      <c r="D558" s="2" t="s">
        <v>1383</v>
      </c>
      <c r="E558" s="1494" t="s">
        <v>2606</v>
      </c>
      <c r="F558" s="1495" t="s">
        <v>1384</v>
      </c>
    </row>
    <row r="559" spans="1:6">
      <c r="A559" s="1494" t="s">
        <v>2607</v>
      </c>
      <c r="B559" s="1494" t="s">
        <v>2608</v>
      </c>
      <c r="C559" s="1494" t="s">
        <v>1640</v>
      </c>
      <c r="D559" s="2" t="s">
        <v>1383</v>
      </c>
      <c r="E559" s="1494" t="s">
        <v>2608</v>
      </c>
      <c r="F559" s="1495" t="s">
        <v>1384</v>
      </c>
    </row>
    <row r="560" spans="1:6">
      <c r="A560" s="1494" t="s">
        <v>2609</v>
      </c>
      <c r="B560" s="1494" t="s">
        <v>2610</v>
      </c>
      <c r="C560" s="1494" t="s">
        <v>1741</v>
      </c>
      <c r="D560" s="2" t="s">
        <v>1383</v>
      </c>
      <c r="E560" s="1494" t="s">
        <v>2610</v>
      </c>
      <c r="F560" s="1495" t="s">
        <v>1398</v>
      </c>
    </row>
    <row r="561" spans="1:6">
      <c r="A561" s="1494" t="s">
        <v>2611</v>
      </c>
      <c r="B561" s="1494" t="s">
        <v>2612</v>
      </c>
      <c r="C561" s="1494" t="s">
        <v>1580</v>
      </c>
      <c r="D561" s="2" t="s">
        <v>1383</v>
      </c>
      <c r="E561" s="1494" t="s">
        <v>2612</v>
      </c>
      <c r="F561" s="1495" t="s">
        <v>1384</v>
      </c>
    </row>
    <row r="562" spans="1:6">
      <c r="A562" s="1494" t="s">
        <v>2613</v>
      </c>
      <c r="B562" s="1494" t="s">
        <v>2614</v>
      </c>
      <c r="C562" s="1494" t="s">
        <v>1377</v>
      </c>
      <c r="D562" s="2" t="s">
        <v>1383</v>
      </c>
      <c r="E562" s="1494" t="s">
        <v>2614</v>
      </c>
      <c r="F562" s="1495" t="s">
        <v>1391</v>
      </c>
    </row>
    <row r="563" spans="1:6">
      <c r="A563" s="1494" t="s">
        <v>2615</v>
      </c>
      <c r="B563" s="1494" t="s">
        <v>2616</v>
      </c>
      <c r="C563" s="1494" t="s">
        <v>1989</v>
      </c>
      <c r="D563" s="2" t="s">
        <v>1378</v>
      </c>
      <c r="E563" s="1494" t="s">
        <v>2616</v>
      </c>
      <c r="F563" s="1495" t="s">
        <v>1379</v>
      </c>
    </row>
    <row r="564" spans="1:6">
      <c r="A564" s="1494" t="s">
        <v>2617</v>
      </c>
      <c r="B564" s="1494" t="s">
        <v>2618</v>
      </c>
      <c r="C564" s="1496" t="s">
        <v>1477</v>
      </c>
      <c r="D564" s="2" t="s">
        <v>1378</v>
      </c>
      <c r="E564" s="1494" t="s">
        <v>2618</v>
      </c>
      <c r="F564" s="1495" t="s">
        <v>1550</v>
      </c>
    </row>
    <row r="565" spans="1:6">
      <c r="A565" s="1494" t="s">
        <v>2619</v>
      </c>
      <c r="B565" s="1494" t="s">
        <v>2620</v>
      </c>
      <c r="C565" s="1494" t="s">
        <v>2234</v>
      </c>
      <c r="D565" s="2" t="s">
        <v>1383</v>
      </c>
      <c r="E565" s="1494" t="s">
        <v>2620</v>
      </c>
      <c r="F565" s="1495" t="s">
        <v>1384</v>
      </c>
    </row>
    <row r="566" spans="1:6">
      <c r="A566" s="1494" t="s">
        <v>2621</v>
      </c>
      <c r="B566" s="1494" t="s">
        <v>2622</v>
      </c>
      <c r="C566" s="1494" t="s">
        <v>1738</v>
      </c>
      <c r="D566" s="2" t="s">
        <v>1383</v>
      </c>
      <c r="E566" s="1494" t="s">
        <v>2622</v>
      </c>
      <c r="F566" s="1495" t="s">
        <v>1384</v>
      </c>
    </row>
    <row r="567" spans="1:6">
      <c r="A567" s="1494" t="s">
        <v>2623</v>
      </c>
      <c r="B567" s="1494" t="s">
        <v>2624</v>
      </c>
      <c r="C567" s="1494" t="s">
        <v>1394</v>
      </c>
      <c r="D567" s="2" t="s">
        <v>1383</v>
      </c>
      <c r="E567" s="1494" t="s">
        <v>2624</v>
      </c>
      <c r="F567" s="1495" t="s">
        <v>1398</v>
      </c>
    </row>
    <row r="568" spans="1:6">
      <c r="A568" s="1494" t="s">
        <v>2625</v>
      </c>
      <c r="B568" s="1494" t="s">
        <v>2626</v>
      </c>
      <c r="C568" s="1494" t="s">
        <v>1411</v>
      </c>
      <c r="D568" s="2" t="s">
        <v>1383</v>
      </c>
      <c r="E568" s="1494" t="s">
        <v>2626</v>
      </c>
      <c r="F568" s="1495" t="s">
        <v>1398</v>
      </c>
    </row>
    <row r="569" spans="1:6">
      <c r="A569" s="1494" t="s">
        <v>2627</v>
      </c>
      <c r="B569" s="1494" t="s">
        <v>2628</v>
      </c>
      <c r="C569" s="1494" t="s">
        <v>1513</v>
      </c>
      <c r="D569" s="2" t="s">
        <v>1383</v>
      </c>
      <c r="E569" s="1494" t="s">
        <v>2628</v>
      </c>
      <c r="F569" s="1495" t="s">
        <v>1398</v>
      </c>
    </row>
    <row r="570" spans="1:6">
      <c r="A570" s="1494" t="s">
        <v>2629</v>
      </c>
      <c r="B570" s="1494" t="s">
        <v>2630</v>
      </c>
      <c r="C570" s="1494" t="s">
        <v>1593</v>
      </c>
      <c r="D570" s="2" t="s">
        <v>1383</v>
      </c>
      <c r="E570" s="1494" t="s">
        <v>2630</v>
      </c>
      <c r="F570" s="1495" t="s">
        <v>1398</v>
      </c>
    </row>
    <row r="571" spans="1:6">
      <c r="A571" s="1494" t="s">
        <v>2631</v>
      </c>
      <c r="B571" s="1494" t="s">
        <v>2632</v>
      </c>
      <c r="C571" s="1494" t="s">
        <v>1593</v>
      </c>
      <c r="D571" s="2" t="s">
        <v>1383</v>
      </c>
      <c r="E571" s="1494" t="s">
        <v>2632</v>
      </c>
      <c r="F571" s="1495" t="s">
        <v>1431</v>
      </c>
    </row>
    <row r="572" spans="1:6">
      <c r="A572" s="1494" t="s">
        <v>2633</v>
      </c>
      <c r="B572" s="1494" t="s">
        <v>2634</v>
      </c>
      <c r="C572" s="1494" t="s">
        <v>1506</v>
      </c>
      <c r="D572" s="2" t="s">
        <v>1383</v>
      </c>
      <c r="E572" s="1494" t="s">
        <v>2634</v>
      </c>
      <c r="F572" s="1495" t="s">
        <v>1391</v>
      </c>
    </row>
    <row r="573" spans="1:6">
      <c r="A573" s="1494" t="s">
        <v>2635</v>
      </c>
      <c r="B573" s="1494" t="s">
        <v>2636</v>
      </c>
      <c r="C573" s="1494" t="s">
        <v>1560</v>
      </c>
      <c r="D573" s="2" t="s">
        <v>1383</v>
      </c>
      <c r="E573" s="1494" t="s">
        <v>2636</v>
      </c>
      <c r="F573" s="1495" t="s">
        <v>1478</v>
      </c>
    </row>
    <row r="574" spans="1:6">
      <c r="A574" s="1494" t="s">
        <v>2637</v>
      </c>
      <c r="B574" s="1494" t="s">
        <v>2638</v>
      </c>
      <c r="C574" s="1494" t="s">
        <v>1590</v>
      </c>
      <c r="D574" s="2" t="s">
        <v>1383</v>
      </c>
      <c r="E574" s="1494" t="s">
        <v>2638</v>
      </c>
      <c r="F574" s="1495" t="s">
        <v>1384</v>
      </c>
    </row>
    <row r="575" spans="1:6">
      <c r="A575" s="1494" t="s">
        <v>2639</v>
      </c>
      <c r="B575" s="1494" t="s">
        <v>2640</v>
      </c>
      <c r="C575" s="1494" t="s">
        <v>1906</v>
      </c>
      <c r="D575" s="2" t="s">
        <v>1383</v>
      </c>
      <c r="E575" s="1494" t="s">
        <v>2640</v>
      </c>
      <c r="F575" s="1495" t="s">
        <v>1384</v>
      </c>
    </row>
    <row r="576" spans="1:6">
      <c r="A576" s="1494" t="s">
        <v>2641</v>
      </c>
      <c r="B576" s="1494" t="s">
        <v>2642</v>
      </c>
      <c r="C576" s="1494" t="s">
        <v>1495</v>
      </c>
      <c r="D576" s="2" t="s">
        <v>1383</v>
      </c>
      <c r="E576" s="1494" t="s">
        <v>2642</v>
      </c>
      <c r="F576" s="1495" t="s">
        <v>1391</v>
      </c>
    </row>
    <row r="577" spans="1:6">
      <c r="A577" s="1494" t="s">
        <v>2643</v>
      </c>
      <c r="B577" s="1494" t="s">
        <v>2644</v>
      </c>
      <c r="C577" s="1494" t="s">
        <v>1527</v>
      </c>
      <c r="D577" s="2" t="s">
        <v>1383</v>
      </c>
      <c r="E577" s="1494" t="s">
        <v>2644</v>
      </c>
      <c r="F577" s="1495" t="s">
        <v>1384</v>
      </c>
    </row>
    <row r="578" spans="1:6">
      <c r="A578" s="1494" t="s">
        <v>2645</v>
      </c>
      <c r="B578" s="1494" t="s">
        <v>2646</v>
      </c>
      <c r="C578" s="1494" t="s">
        <v>1549</v>
      </c>
      <c r="D578" s="2" t="s">
        <v>1383</v>
      </c>
      <c r="E578" s="1494" t="s">
        <v>2646</v>
      </c>
      <c r="F578" s="1495" t="s">
        <v>1398</v>
      </c>
    </row>
    <row r="579" spans="1:6">
      <c r="A579" s="1494" t="s">
        <v>2647</v>
      </c>
      <c r="B579" s="1494" t="s">
        <v>2648</v>
      </c>
      <c r="C579" s="1496" t="s">
        <v>1377</v>
      </c>
      <c r="D579" s="2" t="s">
        <v>1378</v>
      </c>
      <c r="E579" s="1494" t="s">
        <v>2648</v>
      </c>
      <c r="F579" s="1495" t="s">
        <v>1674</v>
      </c>
    </row>
    <row r="580" spans="1:6">
      <c r="A580" s="1494" t="s">
        <v>2649</v>
      </c>
      <c r="B580" s="1494" t="s">
        <v>2650</v>
      </c>
      <c r="C580" s="1494" t="s">
        <v>1593</v>
      </c>
      <c r="D580" s="2" t="s">
        <v>1383</v>
      </c>
      <c r="E580" s="1494" t="s">
        <v>2650</v>
      </c>
      <c r="F580" s="1495" t="s">
        <v>1431</v>
      </c>
    </row>
    <row r="581" spans="1:6">
      <c r="A581" s="1494" t="s">
        <v>2651</v>
      </c>
      <c r="B581" s="1494" t="s">
        <v>2652</v>
      </c>
      <c r="C581" s="1494" t="s">
        <v>1593</v>
      </c>
      <c r="D581" s="2" t="s">
        <v>1383</v>
      </c>
      <c r="E581" s="1494" t="s">
        <v>2652</v>
      </c>
      <c r="F581" s="1495" t="s">
        <v>1391</v>
      </c>
    </row>
    <row r="582" spans="1:6">
      <c r="A582" s="1494" t="s">
        <v>2653</v>
      </c>
      <c r="B582" s="1494" t="s">
        <v>2654</v>
      </c>
      <c r="C582" s="1494" t="s">
        <v>1549</v>
      </c>
      <c r="D582" s="2" t="s">
        <v>1383</v>
      </c>
      <c r="E582" s="1494" t="s">
        <v>2654</v>
      </c>
      <c r="F582" s="1495" t="s">
        <v>1384</v>
      </c>
    </row>
    <row r="583" spans="1:6">
      <c r="A583" s="1494" t="s">
        <v>2655</v>
      </c>
      <c r="B583" s="1494" t="s">
        <v>2656</v>
      </c>
      <c r="C583" s="1494" t="s">
        <v>1989</v>
      </c>
      <c r="D583" s="2" t="s">
        <v>1383</v>
      </c>
      <c r="E583" s="1494" t="s">
        <v>2656</v>
      </c>
      <c r="F583" s="1495" t="s">
        <v>1384</v>
      </c>
    </row>
    <row r="584" spans="1:6">
      <c r="A584" s="1494" t="s">
        <v>2657</v>
      </c>
      <c r="B584" s="1494" t="s">
        <v>2658</v>
      </c>
      <c r="C584" s="1494" t="s">
        <v>1749</v>
      </c>
      <c r="D584" s="2" t="s">
        <v>1383</v>
      </c>
      <c r="E584" s="1494" t="s">
        <v>2658</v>
      </c>
      <c r="F584" s="1495" t="s">
        <v>1384</v>
      </c>
    </row>
    <row r="585" spans="1:6">
      <c r="A585" s="1494" t="s">
        <v>2659</v>
      </c>
      <c r="B585" s="1494" t="s">
        <v>2660</v>
      </c>
      <c r="C585" s="1494" t="s">
        <v>1377</v>
      </c>
      <c r="D585" s="2" t="s">
        <v>1383</v>
      </c>
      <c r="E585" s="1494" t="s">
        <v>2660</v>
      </c>
      <c r="F585" s="1495" t="s">
        <v>1391</v>
      </c>
    </row>
    <row r="586" spans="1:6">
      <c r="A586" s="1494" t="s">
        <v>2661</v>
      </c>
      <c r="B586" s="1494" t="s">
        <v>2662</v>
      </c>
      <c r="C586" s="1494" t="s">
        <v>1626</v>
      </c>
      <c r="D586" s="2" t="s">
        <v>1383</v>
      </c>
      <c r="E586" s="1494" t="s">
        <v>2662</v>
      </c>
      <c r="F586" s="1495" t="s">
        <v>1384</v>
      </c>
    </row>
    <row r="587" spans="1:6">
      <c r="A587" s="1494" t="s">
        <v>2663</v>
      </c>
      <c r="B587" s="1494" t="s">
        <v>2664</v>
      </c>
      <c r="C587" s="1494" t="s">
        <v>1377</v>
      </c>
      <c r="D587" s="2" t="s">
        <v>1383</v>
      </c>
      <c r="E587" s="1494" t="s">
        <v>2664</v>
      </c>
      <c r="F587" s="1495" t="s">
        <v>1391</v>
      </c>
    </row>
    <row r="588" spans="1:6">
      <c r="A588" s="1494" t="s">
        <v>2665</v>
      </c>
      <c r="B588" s="1494" t="s">
        <v>2666</v>
      </c>
      <c r="C588" s="1494" t="s">
        <v>1546</v>
      </c>
      <c r="D588" s="2" t="s">
        <v>1383</v>
      </c>
      <c r="E588" s="1494" t="s">
        <v>2666</v>
      </c>
      <c r="F588" s="1495" t="s">
        <v>1391</v>
      </c>
    </row>
    <row r="589" spans="1:6">
      <c r="A589" s="1494" t="s">
        <v>2667</v>
      </c>
      <c r="B589" s="1494" t="s">
        <v>2668</v>
      </c>
      <c r="C589" s="1494" t="s">
        <v>1781</v>
      </c>
      <c r="D589" s="2" t="s">
        <v>1383</v>
      </c>
      <c r="E589" s="1494" t="s">
        <v>2668</v>
      </c>
      <c r="F589" s="1495" t="s">
        <v>1384</v>
      </c>
    </row>
    <row r="590" spans="1:6">
      <c r="A590" s="1494" t="s">
        <v>2669</v>
      </c>
      <c r="B590" s="1494" t="s">
        <v>2670</v>
      </c>
      <c r="C590" t="s">
        <v>1546</v>
      </c>
      <c r="D590" s="2" t="s">
        <v>1378</v>
      </c>
      <c r="E590" s="1494" t="s">
        <v>2670</v>
      </c>
      <c r="F590" s="1495" t="s">
        <v>1568</v>
      </c>
    </row>
    <row r="591" spans="1:6">
      <c r="A591" s="1494" t="s">
        <v>2671</v>
      </c>
      <c r="B591" s="1494" t="s">
        <v>2672</v>
      </c>
      <c r="C591" s="1494" t="s">
        <v>1546</v>
      </c>
      <c r="D591" s="2" t="s">
        <v>1383</v>
      </c>
      <c r="E591" s="1494" t="s">
        <v>2672</v>
      </c>
      <c r="F591" s="1495" t="s">
        <v>1453</v>
      </c>
    </row>
    <row r="592" spans="1:6">
      <c r="A592" s="1494" t="s">
        <v>2673</v>
      </c>
      <c r="B592" s="1494" t="s">
        <v>2674</v>
      </c>
      <c r="C592" s="1494" t="s">
        <v>1445</v>
      </c>
      <c r="D592" s="2" t="s">
        <v>1383</v>
      </c>
      <c r="E592" s="1494" t="s">
        <v>2674</v>
      </c>
      <c r="F592" s="1495" t="s">
        <v>1384</v>
      </c>
    </row>
    <row r="593" spans="1:6">
      <c r="A593" s="1494" t="s">
        <v>2675</v>
      </c>
      <c r="B593" s="1494" t="s">
        <v>2676</v>
      </c>
      <c r="C593" s="1494" t="s">
        <v>1583</v>
      </c>
      <c r="D593" s="2" t="s">
        <v>1383</v>
      </c>
      <c r="E593" s="1494" t="s">
        <v>2676</v>
      </c>
      <c r="F593" s="1495" t="s">
        <v>1384</v>
      </c>
    </row>
    <row r="594" spans="1:6">
      <c r="A594" s="1494" t="s">
        <v>2677</v>
      </c>
      <c r="B594" s="1494" t="s">
        <v>2678</v>
      </c>
      <c r="C594" s="1494" t="s">
        <v>1394</v>
      </c>
      <c r="D594" s="2" t="s">
        <v>1383</v>
      </c>
      <c r="E594" s="1494" t="s">
        <v>2678</v>
      </c>
      <c r="F594" s="1495" t="s">
        <v>1091</v>
      </c>
    </row>
    <row r="595" spans="1:6">
      <c r="A595" s="1494" t="s">
        <v>2679</v>
      </c>
      <c r="B595" s="1494" t="s">
        <v>2680</v>
      </c>
      <c r="C595" s="1494" t="s">
        <v>1394</v>
      </c>
      <c r="D595" s="2" t="s">
        <v>1383</v>
      </c>
      <c r="E595" s="1494" t="s">
        <v>2680</v>
      </c>
      <c r="F595" s="1495" t="s">
        <v>1391</v>
      </c>
    </row>
    <row r="596" spans="1:6">
      <c r="A596" s="1494" t="s">
        <v>2681</v>
      </c>
      <c r="B596" s="1494" t="s">
        <v>2682</v>
      </c>
      <c r="C596" s="1494" t="s">
        <v>1663</v>
      </c>
      <c r="D596" s="2" t="s">
        <v>1383</v>
      </c>
      <c r="E596" s="1494" t="s">
        <v>2682</v>
      </c>
      <c r="F596" s="1495" t="s">
        <v>1384</v>
      </c>
    </row>
    <row r="597" spans="1:6">
      <c r="A597" s="1494" t="s">
        <v>2683</v>
      </c>
      <c r="B597" s="1494" t="s">
        <v>2684</v>
      </c>
      <c r="C597" s="1494" t="s">
        <v>1749</v>
      </c>
      <c r="D597" s="2" t="s">
        <v>1383</v>
      </c>
      <c r="E597" s="1494" t="s">
        <v>2684</v>
      </c>
      <c r="F597" s="1495" t="s">
        <v>1391</v>
      </c>
    </row>
    <row r="598" spans="1:6">
      <c r="A598" s="1494" t="s">
        <v>2685</v>
      </c>
      <c r="B598" s="1494" t="s">
        <v>2686</v>
      </c>
      <c r="C598" s="1494" t="s">
        <v>1390</v>
      </c>
      <c r="D598" s="2" t="s">
        <v>1383</v>
      </c>
      <c r="E598" s="1494" t="s">
        <v>2686</v>
      </c>
      <c r="F598" s="1495" t="s">
        <v>1384</v>
      </c>
    </row>
    <row r="599" spans="1:6">
      <c r="A599" s="1494" t="s">
        <v>2687</v>
      </c>
      <c r="B599" s="1494" t="s">
        <v>2688</v>
      </c>
      <c r="C599" s="1494" t="s">
        <v>1461</v>
      </c>
      <c r="D599" s="2" t="s">
        <v>1383</v>
      </c>
      <c r="E599" s="1494" t="s">
        <v>2688</v>
      </c>
      <c r="F599" s="1495" t="s">
        <v>1398</v>
      </c>
    </row>
    <row r="600" spans="1:6">
      <c r="A600" s="1494" t="s">
        <v>2689</v>
      </c>
      <c r="B600" s="1494" t="s">
        <v>2690</v>
      </c>
      <c r="C600" s="1494" t="s">
        <v>1461</v>
      </c>
      <c r="D600" s="2" t="s">
        <v>1383</v>
      </c>
      <c r="E600" s="1494" t="s">
        <v>2690</v>
      </c>
      <c r="F600" s="1495" t="s">
        <v>1431</v>
      </c>
    </row>
    <row r="601" spans="1:6">
      <c r="A601" s="1494" t="s">
        <v>2691</v>
      </c>
      <c r="B601" s="1494" t="s">
        <v>2692</v>
      </c>
      <c r="C601" s="1494" t="s">
        <v>1698</v>
      </c>
      <c r="D601" s="2" t="s">
        <v>1383</v>
      </c>
      <c r="E601" s="1494" t="s">
        <v>2692</v>
      </c>
      <c r="F601" s="1495" t="s">
        <v>1384</v>
      </c>
    </row>
    <row r="602" spans="1:6">
      <c r="A602" s="1494" t="s">
        <v>2693</v>
      </c>
      <c r="B602" s="1494" t="s">
        <v>2694</v>
      </c>
      <c r="C602" s="1494" t="s">
        <v>1865</v>
      </c>
      <c r="D602" s="2" t="s">
        <v>1383</v>
      </c>
      <c r="E602" s="1494" t="s">
        <v>2694</v>
      </c>
      <c r="F602" s="1495" t="s">
        <v>1384</v>
      </c>
    </row>
    <row r="603" spans="1:6">
      <c r="A603" s="1494" t="s">
        <v>2695</v>
      </c>
      <c r="B603" s="1494" t="s">
        <v>2696</v>
      </c>
      <c r="C603" s="1494" t="s">
        <v>1593</v>
      </c>
      <c r="D603" s="2" t="s">
        <v>1383</v>
      </c>
      <c r="E603" s="1494" t="s">
        <v>2696</v>
      </c>
      <c r="F603" s="1495" t="s">
        <v>1398</v>
      </c>
    </row>
    <row r="604" spans="1:6">
      <c r="A604" s="1494" t="s">
        <v>2697</v>
      </c>
      <c r="B604" s="1494" t="s">
        <v>2698</v>
      </c>
      <c r="C604" s="1494" t="s">
        <v>1513</v>
      </c>
      <c r="D604" s="2" t="s">
        <v>1383</v>
      </c>
      <c r="E604" s="1494" t="s">
        <v>2698</v>
      </c>
      <c r="F604" s="1495" t="s">
        <v>1384</v>
      </c>
    </row>
    <row r="605" spans="1:6">
      <c r="A605" s="1494" t="s">
        <v>2699</v>
      </c>
      <c r="B605" s="1494" t="s">
        <v>2700</v>
      </c>
      <c r="C605" s="1494" t="s">
        <v>1474</v>
      </c>
      <c r="D605" s="2" t="s">
        <v>1383</v>
      </c>
      <c r="E605" s="1494" t="s">
        <v>2700</v>
      </c>
      <c r="F605" s="1495" t="s">
        <v>1384</v>
      </c>
    </row>
    <row r="606" spans="1:6">
      <c r="A606" s="1494" t="s">
        <v>2701</v>
      </c>
      <c r="B606" s="1494" t="s">
        <v>2702</v>
      </c>
      <c r="C606" s="1494" t="s">
        <v>1781</v>
      </c>
      <c r="D606" s="2" t="s">
        <v>1383</v>
      </c>
      <c r="E606" s="1494" t="s">
        <v>2702</v>
      </c>
      <c r="F606" s="1495" t="s">
        <v>1391</v>
      </c>
    </row>
    <row r="607" spans="1:6">
      <c r="A607" s="1494" t="s">
        <v>2703</v>
      </c>
      <c r="B607" s="1494" t="s">
        <v>2704</v>
      </c>
      <c r="C607" s="1494" t="s">
        <v>2047</v>
      </c>
      <c r="D607" s="2" t="s">
        <v>1383</v>
      </c>
      <c r="E607" s="1494" t="s">
        <v>2704</v>
      </c>
      <c r="F607" s="1495" t="s">
        <v>1398</v>
      </c>
    </row>
    <row r="608" spans="1:6">
      <c r="A608" s="1494" t="s">
        <v>2705</v>
      </c>
      <c r="B608" s="1494" t="s">
        <v>2706</v>
      </c>
      <c r="C608" s="1494" t="s">
        <v>1506</v>
      </c>
      <c r="D608" s="2" t="s">
        <v>1383</v>
      </c>
      <c r="E608" s="1494" t="s">
        <v>2706</v>
      </c>
      <c r="F608" s="1495" t="s">
        <v>1391</v>
      </c>
    </row>
    <row r="609" spans="1:6">
      <c r="A609" s="1494" t="s">
        <v>2707</v>
      </c>
      <c r="B609" s="1494" t="s">
        <v>2708</v>
      </c>
      <c r="C609" s="1494" t="s">
        <v>1623</v>
      </c>
      <c r="D609" s="2" t="s">
        <v>1383</v>
      </c>
      <c r="E609" s="1494" t="s">
        <v>2708</v>
      </c>
      <c r="F609" s="1495" t="s">
        <v>1456</v>
      </c>
    </row>
    <row r="610" spans="1:6">
      <c r="A610" s="1494" t="s">
        <v>2709</v>
      </c>
      <c r="B610" s="1494" t="s">
        <v>2710</v>
      </c>
      <c r="C610" s="1494" t="s">
        <v>1377</v>
      </c>
      <c r="D610" s="2" t="s">
        <v>1383</v>
      </c>
      <c r="E610" s="1494" t="s">
        <v>2710</v>
      </c>
      <c r="F610" s="1495" t="s">
        <v>1453</v>
      </c>
    </row>
    <row r="611" spans="1:6">
      <c r="A611" s="1494" t="s">
        <v>2711</v>
      </c>
      <c r="B611" s="1494" t="s">
        <v>2712</v>
      </c>
      <c r="C611" s="1494" t="s">
        <v>1876</v>
      </c>
      <c r="D611" s="2" t="s">
        <v>1383</v>
      </c>
      <c r="E611" s="1494" t="s">
        <v>2712</v>
      </c>
      <c r="F611" s="1495" t="s">
        <v>1398</v>
      </c>
    </row>
    <row r="612" spans="1:6">
      <c r="A612" s="1494" t="s">
        <v>2713</v>
      </c>
      <c r="B612" s="1494" t="s">
        <v>2714</v>
      </c>
      <c r="C612" s="1494" t="s">
        <v>1876</v>
      </c>
      <c r="D612" s="2" t="s">
        <v>1383</v>
      </c>
      <c r="E612" s="1494" t="s">
        <v>2714</v>
      </c>
      <c r="F612" s="1495" t="s">
        <v>1431</v>
      </c>
    </row>
    <row r="613" spans="1:6">
      <c r="A613" s="1494" t="s">
        <v>2715</v>
      </c>
      <c r="B613" s="1494" t="s">
        <v>2716</v>
      </c>
      <c r="C613" s="1494" t="s">
        <v>1377</v>
      </c>
      <c r="D613" s="2" t="s">
        <v>1383</v>
      </c>
      <c r="E613" s="1494" t="s">
        <v>2716</v>
      </c>
      <c r="F613" s="1495" t="s">
        <v>1391</v>
      </c>
    </row>
    <row r="614" spans="1:6">
      <c r="A614" s="1494" t="s">
        <v>2717</v>
      </c>
      <c r="B614" s="1494" t="s">
        <v>2718</v>
      </c>
      <c r="C614" s="1494" t="s">
        <v>1377</v>
      </c>
      <c r="D614" s="2" t="s">
        <v>1378</v>
      </c>
      <c r="E614" s="1494" t="s">
        <v>2718</v>
      </c>
      <c r="F614" s="1495" t="s">
        <v>1379</v>
      </c>
    </row>
    <row r="615" spans="1:6">
      <c r="A615" s="1494" t="s">
        <v>2719</v>
      </c>
      <c r="B615" s="1494" t="s">
        <v>2720</v>
      </c>
      <c r="C615" s="1494" t="s">
        <v>1377</v>
      </c>
      <c r="D615" s="2" t="s">
        <v>1383</v>
      </c>
      <c r="E615" s="1494" t="s">
        <v>2720</v>
      </c>
      <c r="F615" s="1495" t="s">
        <v>1453</v>
      </c>
    </row>
    <row r="616" spans="1:6">
      <c r="A616" s="1494" t="s">
        <v>2721</v>
      </c>
      <c r="B616" s="1494" t="s">
        <v>2722</v>
      </c>
      <c r="C616" s="1494" t="s">
        <v>1404</v>
      </c>
      <c r="D616" s="2" t="s">
        <v>1383</v>
      </c>
      <c r="E616" s="1494" t="s">
        <v>2722</v>
      </c>
      <c r="F616" s="1495" t="s">
        <v>1456</v>
      </c>
    </row>
    <row r="617" spans="1:6">
      <c r="A617" s="1494" t="s">
        <v>2723</v>
      </c>
      <c r="B617" s="1494" t="s">
        <v>2724</v>
      </c>
      <c r="C617" s="1494" t="s">
        <v>2266</v>
      </c>
      <c r="D617" s="2" t="s">
        <v>1383</v>
      </c>
      <c r="E617" s="1494" t="s">
        <v>2724</v>
      </c>
      <c r="F617" s="1495" t="s">
        <v>1384</v>
      </c>
    </row>
    <row r="618" spans="1:6">
      <c r="A618" s="1494" t="s">
        <v>2725</v>
      </c>
      <c r="B618" s="1494" t="s">
        <v>2726</v>
      </c>
      <c r="C618" s="1494" t="s">
        <v>1377</v>
      </c>
      <c r="D618" s="2" t="s">
        <v>1383</v>
      </c>
      <c r="E618" s="1494" t="s">
        <v>2726</v>
      </c>
      <c r="F618" s="1495" t="s">
        <v>1391</v>
      </c>
    </row>
    <row r="619" spans="1:6">
      <c r="A619" s="1494" t="s">
        <v>2727</v>
      </c>
      <c r="B619" s="1494" t="s">
        <v>2728</v>
      </c>
      <c r="C619" s="1494" t="s">
        <v>1686</v>
      </c>
      <c r="D619" s="2" t="s">
        <v>1383</v>
      </c>
      <c r="E619" s="1494" t="s">
        <v>2728</v>
      </c>
      <c r="F619" s="1495" t="s">
        <v>1384</v>
      </c>
    </row>
    <row r="620" spans="1:6">
      <c r="A620" s="1494" t="s">
        <v>2729</v>
      </c>
      <c r="B620" s="1494" t="s">
        <v>2730</v>
      </c>
      <c r="C620" s="1494" t="s">
        <v>1524</v>
      </c>
      <c r="D620" s="2" t="s">
        <v>1383</v>
      </c>
      <c r="E620" s="1494" t="s">
        <v>2730</v>
      </c>
      <c r="F620" s="1495" t="s">
        <v>1384</v>
      </c>
    </row>
    <row r="621" spans="1:6">
      <c r="A621" s="1494" t="s">
        <v>2731</v>
      </c>
      <c r="B621" s="1494" t="s">
        <v>2732</v>
      </c>
      <c r="C621" s="1494" t="s">
        <v>1394</v>
      </c>
      <c r="D621" s="2" t="s">
        <v>1383</v>
      </c>
      <c r="E621" s="1494" t="s">
        <v>2732</v>
      </c>
      <c r="F621" s="1495" t="s">
        <v>1384</v>
      </c>
    </row>
    <row r="622" spans="1:6">
      <c r="A622" s="1494" t="s">
        <v>2733</v>
      </c>
      <c r="B622" s="1494" t="s">
        <v>2734</v>
      </c>
      <c r="C622" s="1494" t="s">
        <v>1808</v>
      </c>
      <c r="D622" s="2" t="s">
        <v>1383</v>
      </c>
      <c r="E622" s="1494" t="s">
        <v>2734</v>
      </c>
      <c r="F622" s="1495" t="s">
        <v>1384</v>
      </c>
    </row>
    <row r="623" spans="1:6">
      <c r="A623" s="1494" t="s">
        <v>2735</v>
      </c>
      <c r="B623" s="1494" t="s">
        <v>2736</v>
      </c>
      <c r="C623" s="1496" t="s">
        <v>1390</v>
      </c>
      <c r="D623" s="2" t="s">
        <v>1378</v>
      </c>
      <c r="E623" s="1494" t="s">
        <v>2736</v>
      </c>
      <c r="F623" s="1495" t="s">
        <v>1379</v>
      </c>
    </row>
    <row r="624" spans="1:6">
      <c r="A624" s="1494" t="s">
        <v>2737</v>
      </c>
      <c r="B624" s="1494" t="s">
        <v>2738</v>
      </c>
      <c r="C624" s="1494" t="s">
        <v>1692</v>
      </c>
      <c r="D624" s="2" t="s">
        <v>1383</v>
      </c>
      <c r="E624" s="1494" t="s">
        <v>2738</v>
      </c>
      <c r="F624" s="1495" t="s">
        <v>1384</v>
      </c>
    </row>
    <row r="625" spans="1:6">
      <c r="A625" s="1494" t="s">
        <v>2739</v>
      </c>
      <c r="B625" s="1494" t="s">
        <v>2740</v>
      </c>
      <c r="C625" s="1494" t="s">
        <v>1626</v>
      </c>
      <c r="D625" s="2" t="s">
        <v>1383</v>
      </c>
      <c r="E625" s="1494" t="s">
        <v>2740</v>
      </c>
      <c r="F625" s="1495" t="s">
        <v>1384</v>
      </c>
    </row>
    <row r="626" spans="1:6">
      <c r="A626" s="1494" t="s">
        <v>2741</v>
      </c>
      <c r="B626" s="1494" t="s">
        <v>2742</v>
      </c>
      <c r="C626" s="1494" t="s">
        <v>1377</v>
      </c>
      <c r="D626" s="2" t="s">
        <v>1383</v>
      </c>
      <c r="E626" s="1494" t="s">
        <v>2742</v>
      </c>
      <c r="F626" s="1495" t="s">
        <v>1391</v>
      </c>
    </row>
    <row r="627" spans="1:6">
      <c r="A627" s="1494" t="s">
        <v>2743</v>
      </c>
      <c r="B627" s="1494" t="s">
        <v>2744</v>
      </c>
      <c r="C627" s="1494" t="s">
        <v>1394</v>
      </c>
      <c r="D627" s="2" t="s">
        <v>1383</v>
      </c>
      <c r="E627" s="1494" t="s">
        <v>2744</v>
      </c>
      <c r="F627" s="1495" t="s">
        <v>1391</v>
      </c>
    </row>
    <row r="628" spans="1:6">
      <c r="A628" s="1494" t="s">
        <v>2745</v>
      </c>
      <c r="B628" s="1494" t="s">
        <v>2746</v>
      </c>
      <c r="C628" s="1496" t="s">
        <v>1377</v>
      </c>
      <c r="D628" s="2" t="s">
        <v>1378</v>
      </c>
      <c r="E628" s="1494" t="s">
        <v>2746</v>
      </c>
      <c r="F628" s="1495" t="s">
        <v>1674</v>
      </c>
    </row>
    <row r="629" spans="1:6">
      <c r="A629" s="1494" t="s">
        <v>2747</v>
      </c>
      <c r="B629" s="1494" t="s">
        <v>2748</v>
      </c>
      <c r="C629" s="1494" t="s">
        <v>1401</v>
      </c>
      <c r="D629" s="2" t="s">
        <v>1383</v>
      </c>
      <c r="E629" s="1494" t="s">
        <v>2748</v>
      </c>
      <c r="F629" s="1495" t="s">
        <v>1391</v>
      </c>
    </row>
    <row r="630" spans="1:6">
      <c r="A630" s="1494" t="s">
        <v>2749</v>
      </c>
      <c r="B630" s="1494" t="s">
        <v>2750</v>
      </c>
      <c r="C630" s="1494" t="s">
        <v>2047</v>
      </c>
      <c r="D630" s="2" t="s">
        <v>1383</v>
      </c>
      <c r="E630" s="1494" t="s">
        <v>2750</v>
      </c>
      <c r="F630" s="1495" t="s">
        <v>1384</v>
      </c>
    </row>
    <row r="631" spans="1:6">
      <c r="A631" s="1494" t="s">
        <v>2751</v>
      </c>
      <c r="B631" s="1494" t="s">
        <v>2752</v>
      </c>
      <c r="C631" s="1494" t="s">
        <v>1377</v>
      </c>
      <c r="D631" s="2" t="s">
        <v>1383</v>
      </c>
      <c r="E631" s="1494" t="s">
        <v>2752</v>
      </c>
      <c r="F631" s="1495" t="s">
        <v>1391</v>
      </c>
    </row>
    <row r="632" spans="1:6">
      <c r="A632" s="1494" t="s">
        <v>2753</v>
      </c>
      <c r="B632" s="1494" t="s">
        <v>2754</v>
      </c>
      <c r="C632" s="1494" t="s">
        <v>1377</v>
      </c>
      <c r="D632" s="2" t="s">
        <v>1383</v>
      </c>
      <c r="E632" s="1494" t="s">
        <v>2754</v>
      </c>
      <c r="F632" s="1495" t="s">
        <v>1391</v>
      </c>
    </row>
    <row r="633" spans="1:6">
      <c r="A633" s="1494" t="s">
        <v>2755</v>
      </c>
      <c r="B633" s="1494" t="s">
        <v>2756</v>
      </c>
      <c r="C633" s="1494" t="s">
        <v>1377</v>
      </c>
      <c r="D633" s="2" t="s">
        <v>1383</v>
      </c>
      <c r="E633" s="1494" t="s">
        <v>2756</v>
      </c>
      <c r="F633" s="1495" t="s">
        <v>1391</v>
      </c>
    </row>
    <row r="634" spans="1:6">
      <c r="A634" s="1494" t="s">
        <v>2757</v>
      </c>
      <c r="B634" s="1494" t="s">
        <v>2758</v>
      </c>
      <c r="C634" s="1496" t="s">
        <v>1477</v>
      </c>
      <c r="D634" s="2" t="s">
        <v>1378</v>
      </c>
      <c r="E634" s="1494" t="s">
        <v>2758</v>
      </c>
      <c r="F634" s="1495" t="s">
        <v>1674</v>
      </c>
    </row>
    <row r="635" spans="1:6">
      <c r="A635" s="1494" t="s">
        <v>2759</v>
      </c>
      <c r="B635" s="1494" t="s">
        <v>2760</v>
      </c>
      <c r="C635" s="1496" t="s">
        <v>1377</v>
      </c>
      <c r="D635" s="2" t="s">
        <v>1378</v>
      </c>
      <c r="E635" s="1494" t="s">
        <v>2760</v>
      </c>
      <c r="F635" s="1495" t="s">
        <v>1674</v>
      </c>
    </row>
    <row r="636" spans="1:6">
      <c r="A636" s="1494" t="s">
        <v>2761</v>
      </c>
      <c r="B636" s="1494" t="s">
        <v>2762</v>
      </c>
      <c r="C636" s="1494" t="s">
        <v>1955</v>
      </c>
      <c r="D636" s="2" t="s">
        <v>1378</v>
      </c>
      <c r="E636" s="1494" t="s">
        <v>2762</v>
      </c>
      <c r="F636" s="1495" t="s">
        <v>1550</v>
      </c>
    </row>
    <row r="637" spans="1:6">
      <c r="A637" s="1494" t="s">
        <v>2763</v>
      </c>
      <c r="B637" s="1494" t="s">
        <v>2764</v>
      </c>
      <c r="C637" s="1494" t="s">
        <v>1626</v>
      </c>
      <c r="D637" s="2" t="s">
        <v>1383</v>
      </c>
      <c r="E637" s="1494" t="s">
        <v>2764</v>
      </c>
      <c r="F637" s="1495" t="s">
        <v>1384</v>
      </c>
    </row>
    <row r="638" spans="1:6">
      <c r="A638" s="1494" t="s">
        <v>2765</v>
      </c>
      <c r="B638" s="1494" t="s">
        <v>2766</v>
      </c>
      <c r="C638" s="1494" t="s">
        <v>1903</v>
      </c>
      <c r="D638" s="2" t="s">
        <v>1378</v>
      </c>
      <c r="E638" s="1494" t="s">
        <v>2766</v>
      </c>
      <c r="F638" s="1495" t="s">
        <v>1550</v>
      </c>
    </row>
    <row r="639" spans="1:6">
      <c r="A639" s="1494" t="s">
        <v>2767</v>
      </c>
      <c r="B639" s="1494" t="s">
        <v>2768</v>
      </c>
      <c r="C639" s="1494" t="s">
        <v>1495</v>
      </c>
      <c r="D639" s="2" t="s">
        <v>1383</v>
      </c>
      <c r="E639" s="1494" t="s">
        <v>2768</v>
      </c>
      <c r="F639" s="1495" t="s">
        <v>1391</v>
      </c>
    </row>
    <row r="640" spans="1:6">
      <c r="A640" s="1494" t="s">
        <v>2769</v>
      </c>
      <c r="B640" s="1494" t="s">
        <v>2770</v>
      </c>
      <c r="C640" s="1494" t="s">
        <v>1989</v>
      </c>
      <c r="D640" s="2" t="s">
        <v>1378</v>
      </c>
      <c r="E640" s="1494" t="s">
        <v>2770</v>
      </c>
      <c r="F640" s="1495" t="s">
        <v>1379</v>
      </c>
    </row>
    <row r="641" spans="1:6">
      <c r="A641" s="1494" t="s">
        <v>2771</v>
      </c>
      <c r="B641" s="1494" t="s">
        <v>2772</v>
      </c>
      <c r="C641" s="1494" t="s">
        <v>1377</v>
      </c>
      <c r="D641" s="2" t="s">
        <v>1378</v>
      </c>
      <c r="E641" s="1494" t="s">
        <v>2772</v>
      </c>
      <c r="F641" s="1495" t="s">
        <v>1379</v>
      </c>
    </row>
    <row r="642" spans="1:6">
      <c r="A642" s="1494" t="s">
        <v>2773</v>
      </c>
      <c r="B642" s="1494" t="s">
        <v>2774</v>
      </c>
      <c r="C642" s="1494" t="s">
        <v>1513</v>
      </c>
      <c r="D642" s="2" t="s">
        <v>1383</v>
      </c>
      <c r="E642" s="1494" t="s">
        <v>2774</v>
      </c>
      <c r="F642" s="1495" t="s">
        <v>1398</v>
      </c>
    </row>
    <row r="643" spans="1:6">
      <c r="A643" s="1494" t="s">
        <v>2775</v>
      </c>
      <c r="B643" s="1494" t="s">
        <v>2776</v>
      </c>
      <c r="C643" s="1494" t="s">
        <v>1513</v>
      </c>
      <c r="D643" s="2" t="s">
        <v>1383</v>
      </c>
      <c r="E643" s="1494" t="s">
        <v>2776</v>
      </c>
      <c r="F643" s="1495" t="s">
        <v>1453</v>
      </c>
    </row>
    <row r="644" spans="1:6">
      <c r="A644" s="1494" t="s">
        <v>2777</v>
      </c>
      <c r="B644" s="1494" t="s">
        <v>2778</v>
      </c>
      <c r="C644" s="1494" t="s">
        <v>1495</v>
      </c>
      <c r="D644" s="2" t="s">
        <v>1383</v>
      </c>
      <c r="E644" s="1494" t="s">
        <v>2778</v>
      </c>
      <c r="F644" s="1495" t="s">
        <v>1391</v>
      </c>
    </row>
    <row r="645" spans="1:6">
      <c r="A645" s="1494" t="s">
        <v>2779</v>
      </c>
      <c r="B645" s="1494" t="s">
        <v>2780</v>
      </c>
      <c r="C645" s="1494" t="s">
        <v>1394</v>
      </c>
      <c r="D645" s="2" t="s">
        <v>1383</v>
      </c>
      <c r="E645" s="1494" t="s">
        <v>2780</v>
      </c>
      <c r="F645" s="1495" t="s">
        <v>1391</v>
      </c>
    </row>
    <row r="646" spans="1:6">
      <c r="A646" s="1494" t="s">
        <v>2781</v>
      </c>
      <c r="B646" s="1494" t="s">
        <v>2782</v>
      </c>
      <c r="C646" s="1494" t="s">
        <v>1377</v>
      </c>
      <c r="D646" s="2" t="s">
        <v>1383</v>
      </c>
      <c r="E646" s="1494" t="s">
        <v>2782</v>
      </c>
      <c r="F646" s="1495" t="s">
        <v>1431</v>
      </c>
    </row>
    <row r="647" spans="1:6">
      <c r="A647" s="1494" t="s">
        <v>2783</v>
      </c>
      <c r="B647" s="1494" t="s">
        <v>2784</v>
      </c>
      <c r="C647" s="1494" t="s">
        <v>1377</v>
      </c>
      <c r="D647" s="2" t="s">
        <v>1383</v>
      </c>
      <c r="E647" s="1494" t="s">
        <v>2784</v>
      </c>
      <c r="F647" s="1495" t="s">
        <v>1391</v>
      </c>
    </row>
    <row r="648" spans="1:6">
      <c r="A648" s="1494" t="s">
        <v>2785</v>
      </c>
      <c r="B648" s="1494" t="s">
        <v>2786</v>
      </c>
      <c r="C648" s="1494" t="s">
        <v>1377</v>
      </c>
      <c r="D648" s="2" t="s">
        <v>1383</v>
      </c>
      <c r="E648" s="1494" t="s">
        <v>2786</v>
      </c>
      <c r="F648" s="1495" t="s">
        <v>1091</v>
      </c>
    </row>
    <row r="649" spans="1:6">
      <c r="A649" s="1494" t="s">
        <v>2787</v>
      </c>
      <c r="B649" s="1494" t="s">
        <v>2788</v>
      </c>
      <c r="C649" s="1494" t="s">
        <v>1377</v>
      </c>
      <c r="D649" s="2" t="s">
        <v>1383</v>
      </c>
      <c r="E649" s="1494" t="s">
        <v>2788</v>
      </c>
      <c r="F649" s="1495" t="s">
        <v>1391</v>
      </c>
    </row>
    <row r="650" spans="1:6">
      <c r="A650" s="1494" t="s">
        <v>2789</v>
      </c>
      <c r="B650" s="1494" t="s">
        <v>2790</v>
      </c>
      <c r="C650" s="1494" t="s">
        <v>1461</v>
      </c>
      <c r="D650" s="2" t="s">
        <v>1383</v>
      </c>
      <c r="E650" s="1494" t="s">
        <v>2790</v>
      </c>
      <c r="F650" s="1495" t="s">
        <v>1398</v>
      </c>
    </row>
    <row r="651" spans="1:6">
      <c r="A651" s="1494" t="s">
        <v>2791</v>
      </c>
      <c r="B651" s="1494" t="s">
        <v>2792</v>
      </c>
      <c r="C651" s="1494" t="s">
        <v>1773</v>
      </c>
      <c r="D651" s="2" t="s">
        <v>1383</v>
      </c>
      <c r="E651" s="1494" t="s">
        <v>2792</v>
      </c>
      <c r="F651" s="1495" t="s">
        <v>1384</v>
      </c>
    </row>
    <row r="652" spans="1:6">
      <c r="A652" s="1494" t="s">
        <v>2793</v>
      </c>
      <c r="B652" s="1494" t="s">
        <v>2794</v>
      </c>
      <c r="C652" s="1494" t="s">
        <v>1452</v>
      </c>
      <c r="D652" s="2" t="s">
        <v>1383</v>
      </c>
      <c r="E652" s="1494" t="s">
        <v>2794</v>
      </c>
      <c r="F652" s="1495" t="s">
        <v>1384</v>
      </c>
    </row>
    <row r="653" spans="1:6">
      <c r="A653" s="1494" t="s">
        <v>2795</v>
      </c>
      <c r="B653" s="1494" t="s">
        <v>2796</v>
      </c>
      <c r="C653" s="1494" t="s">
        <v>2294</v>
      </c>
      <c r="D653" s="2" t="s">
        <v>1383</v>
      </c>
      <c r="E653" s="1494" t="s">
        <v>2796</v>
      </c>
      <c r="F653" s="1495" t="s">
        <v>1384</v>
      </c>
    </row>
    <row r="654" spans="1:6">
      <c r="A654" s="1494" t="s">
        <v>2797</v>
      </c>
      <c r="B654" s="1494" t="s">
        <v>2798</v>
      </c>
      <c r="C654" s="1494" t="s">
        <v>1838</v>
      </c>
      <c r="D654" s="2" t="s">
        <v>1383</v>
      </c>
      <c r="E654" s="1494" t="s">
        <v>2798</v>
      </c>
      <c r="F654" s="1495" t="s">
        <v>1398</v>
      </c>
    </row>
    <row r="655" spans="1:6">
      <c r="A655" s="1494" t="s">
        <v>2799</v>
      </c>
      <c r="B655" s="1494" t="s">
        <v>2800</v>
      </c>
      <c r="C655" s="1494" t="s">
        <v>1730</v>
      </c>
      <c r="D655" s="2" t="s">
        <v>1383</v>
      </c>
      <c r="E655" s="1494" t="s">
        <v>2800</v>
      </c>
      <c r="F655" s="1495" t="s">
        <v>1384</v>
      </c>
    </row>
    <row r="656" spans="1:6">
      <c r="A656" s="1494" t="s">
        <v>2801</v>
      </c>
      <c r="B656" s="1494" t="s">
        <v>2802</v>
      </c>
      <c r="C656" s="1496" t="s">
        <v>1640</v>
      </c>
      <c r="D656" s="2" t="s">
        <v>1378</v>
      </c>
      <c r="E656" s="1494" t="s">
        <v>2802</v>
      </c>
      <c r="F656" s="1495" t="s">
        <v>1379</v>
      </c>
    </row>
    <row r="657" spans="1:6">
      <c r="A657" s="1494" t="s">
        <v>2803</v>
      </c>
      <c r="B657" s="1494" t="s">
        <v>2804</v>
      </c>
      <c r="C657" s="1494" t="s">
        <v>1411</v>
      </c>
      <c r="D657" s="2" t="s">
        <v>1383</v>
      </c>
      <c r="E657" s="1494" t="s">
        <v>2804</v>
      </c>
      <c r="F657" s="1495" t="s">
        <v>1391</v>
      </c>
    </row>
    <row r="658" spans="1:6">
      <c r="A658" s="1494" t="s">
        <v>2805</v>
      </c>
      <c r="B658" s="1494" t="s">
        <v>2806</v>
      </c>
      <c r="C658" t="s">
        <v>1686</v>
      </c>
      <c r="D658" s="2" t="s">
        <v>1378</v>
      </c>
      <c r="E658" s="1494" t="s">
        <v>2806</v>
      </c>
      <c r="F658" s="1495" t="s">
        <v>1674</v>
      </c>
    </row>
    <row r="659" spans="1:6">
      <c r="A659" s="1494" t="s">
        <v>2807</v>
      </c>
      <c r="B659" s="1494" t="s">
        <v>2808</v>
      </c>
      <c r="C659" s="1494" t="s">
        <v>1509</v>
      </c>
      <c r="D659" s="2" t="s">
        <v>1383</v>
      </c>
      <c r="E659" s="1494" t="s">
        <v>2808</v>
      </c>
      <c r="F659" s="1495" t="s">
        <v>1398</v>
      </c>
    </row>
    <row r="660" spans="1:6">
      <c r="A660" s="1494" t="s">
        <v>2809</v>
      </c>
      <c r="B660" s="1494" t="s">
        <v>2810</v>
      </c>
      <c r="C660" s="1494" t="s">
        <v>1509</v>
      </c>
      <c r="D660" s="2" t="s">
        <v>1383</v>
      </c>
      <c r="E660" s="1494" t="s">
        <v>2810</v>
      </c>
      <c r="F660" s="1495" t="s">
        <v>1431</v>
      </c>
    </row>
    <row r="661" spans="1:6">
      <c r="A661" s="1494" t="s">
        <v>2811</v>
      </c>
      <c r="B661" s="1494" t="s">
        <v>2812</v>
      </c>
      <c r="C661" s="1494" t="s">
        <v>1586</v>
      </c>
      <c r="D661" s="2" t="s">
        <v>1378</v>
      </c>
      <c r="E661" s="1494" t="s">
        <v>2812</v>
      </c>
      <c r="F661" s="1495" t="s">
        <v>1568</v>
      </c>
    </row>
    <row r="662" spans="1:6">
      <c r="A662" s="1494" t="s">
        <v>2813</v>
      </c>
      <c r="B662" s="1494" t="s">
        <v>2814</v>
      </c>
      <c r="C662" t="s">
        <v>1586</v>
      </c>
      <c r="D662" s="2" t="s">
        <v>1378</v>
      </c>
      <c r="E662" s="1494" t="s">
        <v>2814</v>
      </c>
      <c r="F662" s="1495" t="s">
        <v>1674</v>
      </c>
    </row>
    <row r="663" spans="1:6">
      <c r="A663" s="1494" t="s">
        <v>2815</v>
      </c>
      <c r="B663" s="1494" t="s">
        <v>2816</v>
      </c>
      <c r="C663" s="1494" t="s">
        <v>2817</v>
      </c>
      <c r="D663" s="2" t="s">
        <v>1383</v>
      </c>
      <c r="E663" s="1494" t="s">
        <v>2816</v>
      </c>
      <c r="F663" s="1495" t="s">
        <v>1384</v>
      </c>
    </row>
    <row r="664" spans="1:6">
      <c r="A664" s="1494" t="s">
        <v>2818</v>
      </c>
      <c r="B664" s="1494" t="s">
        <v>2819</v>
      </c>
      <c r="C664" s="1494" t="s">
        <v>1567</v>
      </c>
      <c r="D664" s="2" t="s">
        <v>1383</v>
      </c>
      <c r="E664" s="1494" t="s">
        <v>2819</v>
      </c>
      <c r="F664" s="1495" t="s">
        <v>1384</v>
      </c>
    </row>
    <row r="665" spans="1:6">
      <c r="A665" s="1494" t="s">
        <v>2820</v>
      </c>
      <c r="B665" s="1494" t="s">
        <v>2821</v>
      </c>
      <c r="C665" s="1494" t="s">
        <v>1546</v>
      </c>
      <c r="D665" s="2" t="s">
        <v>1383</v>
      </c>
      <c r="E665" s="1494" t="s">
        <v>2821</v>
      </c>
      <c r="F665" s="1495" t="s">
        <v>1398</v>
      </c>
    </row>
    <row r="666" spans="1:6">
      <c r="A666" s="1494" t="s">
        <v>2822</v>
      </c>
      <c r="B666" s="1494" t="s">
        <v>2823</v>
      </c>
      <c r="C666" s="1494" t="s">
        <v>1668</v>
      </c>
      <c r="D666" s="2" t="s">
        <v>1383</v>
      </c>
      <c r="E666" s="1494" t="s">
        <v>2823</v>
      </c>
      <c r="F666" s="1495" t="s">
        <v>1384</v>
      </c>
    </row>
    <row r="667" spans="1:6">
      <c r="A667" s="1494" t="s">
        <v>2824</v>
      </c>
      <c r="B667" s="1494" t="s">
        <v>2825</v>
      </c>
      <c r="C667" s="1494" t="s">
        <v>1640</v>
      </c>
      <c r="D667" s="2" t="s">
        <v>1383</v>
      </c>
      <c r="E667" s="1494" t="s">
        <v>2825</v>
      </c>
      <c r="F667" s="1495" t="s">
        <v>1384</v>
      </c>
    </row>
    <row r="668" spans="1:6">
      <c r="A668" s="1494" t="s">
        <v>2826</v>
      </c>
      <c r="B668" s="1494" t="s">
        <v>2827</v>
      </c>
      <c r="C668" s="1494" t="s">
        <v>1422</v>
      </c>
      <c r="D668" s="2" t="s">
        <v>1383</v>
      </c>
      <c r="E668" s="1494" t="s">
        <v>2827</v>
      </c>
      <c r="F668" s="1495" t="s">
        <v>1384</v>
      </c>
    </row>
    <row r="669" spans="1:6">
      <c r="A669" s="1494" t="s">
        <v>2828</v>
      </c>
      <c r="B669" s="1494" t="s">
        <v>2829</v>
      </c>
      <c r="C669" s="1494" t="s">
        <v>1377</v>
      </c>
      <c r="D669" s="2" t="s">
        <v>1383</v>
      </c>
      <c r="E669" s="1494" t="s">
        <v>2829</v>
      </c>
      <c r="F669" s="1495" t="s">
        <v>1391</v>
      </c>
    </row>
    <row r="670" spans="1:6">
      <c r="A670" s="1494" t="s">
        <v>2830</v>
      </c>
      <c r="B670" s="1494" t="s">
        <v>2831</v>
      </c>
      <c r="C670" s="1494" t="s">
        <v>1411</v>
      </c>
      <c r="D670" s="2" t="s">
        <v>1383</v>
      </c>
      <c r="E670" s="1494" t="s">
        <v>2831</v>
      </c>
      <c r="F670" s="1495" t="s">
        <v>1391</v>
      </c>
    </row>
    <row r="671" spans="1:6">
      <c r="A671" s="1494" t="s">
        <v>2832</v>
      </c>
      <c r="B671" s="1494" t="s">
        <v>2833</v>
      </c>
      <c r="C671" s="1494" t="s">
        <v>1411</v>
      </c>
      <c r="D671" s="2" t="s">
        <v>1383</v>
      </c>
      <c r="E671" s="1494" t="s">
        <v>2833</v>
      </c>
      <c r="F671" s="1495" t="s">
        <v>1453</v>
      </c>
    </row>
    <row r="672" spans="1:6">
      <c r="A672" s="1494" t="s">
        <v>2834</v>
      </c>
      <c r="B672" s="1494" t="s">
        <v>2835</v>
      </c>
      <c r="C672" s="1494" t="s">
        <v>1377</v>
      </c>
      <c r="D672" s="2" t="s">
        <v>1383</v>
      </c>
      <c r="E672" s="1494" t="s">
        <v>2835</v>
      </c>
      <c r="F672" s="1495" t="s">
        <v>1398</v>
      </c>
    </row>
    <row r="673" spans="1:6">
      <c r="A673" s="1494" t="s">
        <v>2836</v>
      </c>
      <c r="B673" s="1494" t="s">
        <v>2837</v>
      </c>
      <c r="C673" s="1494" t="s">
        <v>2294</v>
      </c>
      <c r="D673" s="2" t="s">
        <v>1383</v>
      </c>
      <c r="E673" s="1494" t="s">
        <v>2837</v>
      </c>
      <c r="F673" s="1495" t="s">
        <v>1384</v>
      </c>
    </row>
    <row r="674" spans="1:6">
      <c r="A674" s="1494" t="s">
        <v>2838</v>
      </c>
      <c r="B674" s="1494" t="s">
        <v>2839</v>
      </c>
      <c r="C674" s="1494" t="s">
        <v>1377</v>
      </c>
      <c r="D674" s="2" t="s">
        <v>1383</v>
      </c>
      <c r="E674" s="1494" t="s">
        <v>2839</v>
      </c>
      <c r="F674" s="1495" t="s">
        <v>1398</v>
      </c>
    </row>
    <row r="675" spans="1:6">
      <c r="A675" s="1494" t="s">
        <v>2840</v>
      </c>
      <c r="B675" s="1494" t="s">
        <v>2841</v>
      </c>
      <c r="C675" s="1494" t="s">
        <v>1377</v>
      </c>
      <c r="D675" s="2" t="s">
        <v>1383</v>
      </c>
      <c r="E675" s="1494" t="s">
        <v>2841</v>
      </c>
      <c r="F675" s="1495" t="s">
        <v>1391</v>
      </c>
    </row>
    <row r="676" spans="1:6">
      <c r="A676" s="1494" t="s">
        <v>2842</v>
      </c>
      <c r="B676" s="1494" t="s">
        <v>2843</v>
      </c>
      <c r="C676" s="1494" t="s">
        <v>1989</v>
      </c>
      <c r="D676" s="2" t="s">
        <v>1383</v>
      </c>
      <c r="E676" s="1494" t="s">
        <v>2843</v>
      </c>
      <c r="F676" s="1495" t="s">
        <v>1384</v>
      </c>
    </row>
    <row r="677" spans="1:6">
      <c r="A677" s="1494" t="s">
        <v>2844</v>
      </c>
      <c r="B677" s="1494" t="s">
        <v>2845</v>
      </c>
      <c r="C677" s="1494" t="s">
        <v>2266</v>
      </c>
      <c r="D677" s="2" t="s">
        <v>1383</v>
      </c>
      <c r="E677" s="1494" t="s">
        <v>2845</v>
      </c>
      <c r="F677" s="1495" t="s">
        <v>1384</v>
      </c>
    </row>
    <row r="678" spans="1:6">
      <c r="A678" s="1494" t="s">
        <v>2846</v>
      </c>
      <c r="B678" s="1494" t="s">
        <v>2847</v>
      </c>
      <c r="C678" s="1494" t="s">
        <v>1986</v>
      </c>
      <c r="D678" s="2" t="s">
        <v>1378</v>
      </c>
      <c r="E678" s="1494" t="s">
        <v>2847</v>
      </c>
      <c r="F678" s="1495" t="s">
        <v>1557</v>
      </c>
    </row>
    <row r="679" spans="1:6">
      <c r="A679" s="1494" t="s">
        <v>2848</v>
      </c>
      <c r="B679" s="1494" t="s">
        <v>2849</v>
      </c>
      <c r="C679" s="1494" t="s">
        <v>1986</v>
      </c>
      <c r="D679" s="2" t="s">
        <v>1383</v>
      </c>
      <c r="E679" s="1494" t="s">
        <v>2849</v>
      </c>
      <c r="F679" s="1495" t="s">
        <v>1384</v>
      </c>
    </row>
    <row r="680" spans="1:6">
      <c r="A680" s="1494" t="s">
        <v>2850</v>
      </c>
      <c r="B680" s="1494" t="s">
        <v>2851</v>
      </c>
      <c r="C680" s="1494" t="s">
        <v>1986</v>
      </c>
      <c r="D680" s="2" t="s">
        <v>1383</v>
      </c>
      <c r="E680" s="1494" t="s">
        <v>2851</v>
      </c>
      <c r="F680" s="1495" t="s">
        <v>1571</v>
      </c>
    </row>
    <row r="681" spans="1:6">
      <c r="A681" s="1497" t="s">
        <v>2852</v>
      </c>
      <c r="B681" s="1497" t="s">
        <v>2853</v>
      </c>
      <c r="C681" s="1497" t="s">
        <v>1377</v>
      </c>
      <c r="D681" s="2" t="s">
        <v>1383</v>
      </c>
      <c r="E681" s="1497" t="s">
        <v>2853</v>
      </c>
      <c r="F681" s="1498" t="s">
        <v>1391</v>
      </c>
    </row>
    <row r="682" spans="1:6">
      <c r="A682" s="1494" t="s">
        <v>2854</v>
      </c>
      <c r="B682" s="1494" t="s">
        <v>2855</v>
      </c>
      <c r="C682" s="1494" t="s">
        <v>1377</v>
      </c>
      <c r="D682" s="2" t="s">
        <v>1383</v>
      </c>
      <c r="E682" s="1494" t="s">
        <v>2855</v>
      </c>
      <c r="F682" s="1495" t="s">
        <v>1398</v>
      </c>
    </row>
    <row r="683" spans="1:6">
      <c r="A683" s="1494" t="s">
        <v>2856</v>
      </c>
      <c r="B683" s="1494" t="s">
        <v>2857</v>
      </c>
      <c r="C683" s="1494" t="s">
        <v>1730</v>
      </c>
      <c r="D683" s="2" t="s">
        <v>1383</v>
      </c>
      <c r="E683" s="1494" t="s">
        <v>2857</v>
      </c>
      <c r="F683" s="1495" t="s">
        <v>1384</v>
      </c>
    </row>
    <row r="684" spans="1:6">
      <c r="A684" s="1494" t="s">
        <v>2858</v>
      </c>
      <c r="B684" s="1494" t="s">
        <v>2859</v>
      </c>
      <c r="C684" s="1494" t="s">
        <v>1425</v>
      </c>
      <c r="D684" s="2" t="s">
        <v>1383</v>
      </c>
      <c r="E684" s="1494" t="s">
        <v>2859</v>
      </c>
      <c r="F684" s="1495" t="s">
        <v>1384</v>
      </c>
    </row>
    <row r="685" spans="1:6">
      <c r="A685" s="1494" t="s">
        <v>2860</v>
      </c>
      <c r="B685" s="1494" t="s">
        <v>2861</v>
      </c>
      <c r="C685" s="1494" t="s">
        <v>1474</v>
      </c>
      <c r="D685" s="2" t="s">
        <v>1383</v>
      </c>
      <c r="E685" s="1494" t="s">
        <v>2861</v>
      </c>
      <c r="F685" s="1495" t="s">
        <v>1384</v>
      </c>
    </row>
    <row r="686" spans="1:6">
      <c r="A686" s="1494" t="s">
        <v>2862</v>
      </c>
      <c r="B686" s="1494" t="s">
        <v>2863</v>
      </c>
      <c r="C686" s="1494" t="s">
        <v>2078</v>
      </c>
      <c r="D686" s="2" t="s">
        <v>1383</v>
      </c>
      <c r="E686" s="1494" t="s">
        <v>2863</v>
      </c>
      <c r="F686" s="1495" t="s">
        <v>1384</v>
      </c>
    </row>
    <row r="687" spans="1:6">
      <c r="A687" s="1494" t="s">
        <v>2864</v>
      </c>
      <c r="B687" s="1494" t="s">
        <v>2865</v>
      </c>
      <c r="C687" s="1494" t="s">
        <v>1733</v>
      </c>
      <c r="D687" s="2" t="s">
        <v>1383</v>
      </c>
      <c r="E687" s="1494" t="s">
        <v>2865</v>
      </c>
      <c r="F687" s="1495" t="s">
        <v>1384</v>
      </c>
    </row>
    <row r="688" spans="1:6">
      <c r="A688" s="1494" t="s">
        <v>2866</v>
      </c>
      <c r="B688" s="1494" t="s">
        <v>2867</v>
      </c>
      <c r="C688" s="1494" t="s">
        <v>1668</v>
      </c>
      <c r="D688" s="2" t="s">
        <v>1383</v>
      </c>
      <c r="E688" s="1494" t="s">
        <v>2867</v>
      </c>
      <c r="F688" s="1495" t="s">
        <v>1384</v>
      </c>
    </row>
    <row r="689" spans="1:6">
      <c r="A689" s="1494" t="s">
        <v>2868</v>
      </c>
      <c r="B689" s="1494" t="s">
        <v>2869</v>
      </c>
      <c r="C689" s="1494" t="s">
        <v>1677</v>
      </c>
      <c r="D689" s="2" t="s">
        <v>1383</v>
      </c>
      <c r="E689" s="1494" t="s">
        <v>2869</v>
      </c>
      <c r="F689" s="1495" t="s">
        <v>1384</v>
      </c>
    </row>
    <row r="690" spans="1:6">
      <c r="A690" s="1494" t="s">
        <v>2870</v>
      </c>
      <c r="B690" s="1494" t="s">
        <v>2871</v>
      </c>
      <c r="C690" s="1494" t="s">
        <v>1749</v>
      </c>
      <c r="D690" s="2" t="s">
        <v>1383</v>
      </c>
      <c r="E690" s="1494" t="s">
        <v>2871</v>
      </c>
      <c r="F690" s="1495" t="s">
        <v>1431</v>
      </c>
    </row>
    <row r="691" spans="1:6">
      <c r="A691" s="1494" t="s">
        <v>2872</v>
      </c>
      <c r="B691" s="1494" t="s">
        <v>2873</v>
      </c>
      <c r="C691" s="1494" t="s">
        <v>1749</v>
      </c>
      <c r="D691" s="2" t="s">
        <v>1383</v>
      </c>
      <c r="E691" s="1494" t="s">
        <v>2873</v>
      </c>
      <c r="F691" s="1495" t="s">
        <v>1391</v>
      </c>
    </row>
    <row r="692" spans="1:6">
      <c r="A692" s="1494" t="s">
        <v>2874</v>
      </c>
      <c r="B692" s="1494" t="s">
        <v>2875</v>
      </c>
      <c r="C692" s="1494" t="s">
        <v>1590</v>
      </c>
      <c r="D692" s="2" t="s">
        <v>1383</v>
      </c>
      <c r="E692" s="1494" t="s">
        <v>2875</v>
      </c>
      <c r="F692" s="1495" t="s">
        <v>1398</v>
      </c>
    </row>
    <row r="693" spans="1:6">
      <c r="A693" s="1494" t="s">
        <v>2876</v>
      </c>
      <c r="B693" s="1494" t="s">
        <v>2877</v>
      </c>
      <c r="C693" s="1494" t="s">
        <v>1377</v>
      </c>
      <c r="D693" s="2" t="s">
        <v>1383</v>
      </c>
      <c r="E693" s="1494" t="s">
        <v>2877</v>
      </c>
      <c r="F693" s="1495" t="s">
        <v>1391</v>
      </c>
    </row>
    <row r="694" spans="1:6">
      <c r="A694" s="1494" t="s">
        <v>2878</v>
      </c>
      <c r="B694" s="1494" t="s">
        <v>2879</v>
      </c>
      <c r="C694" t="s">
        <v>1495</v>
      </c>
      <c r="D694" s="2" t="s">
        <v>1378</v>
      </c>
      <c r="E694" s="1494" t="s">
        <v>2879</v>
      </c>
      <c r="F694" s="1495" t="s">
        <v>1674</v>
      </c>
    </row>
    <row r="695" spans="1:6">
      <c r="A695" s="1494" t="s">
        <v>2880</v>
      </c>
      <c r="B695" s="1494" t="s">
        <v>2881</v>
      </c>
      <c r="C695" s="1494" t="s">
        <v>1495</v>
      </c>
      <c r="D695" s="2" t="s">
        <v>1383</v>
      </c>
      <c r="E695" s="1494" t="s">
        <v>2881</v>
      </c>
      <c r="F695" s="1495" t="s">
        <v>1384</v>
      </c>
    </row>
    <row r="696" spans="1:6">
      <c r="A696" s="1494" t="s">
        <v>2882</v>
      </c>
      <c r="B696" s="1494" t="s">
        <v>2883</v>
      </c>
      <c r="C696" s="1494" t="s">
        <v>1495</v>
      </c>
      <c r="D696" s="2" t="s">
        <v>1383</v>
      </c>
      <c r="E696" s="1494" t="s">
        <v>2883</v>
      </c>
      <c r="F696" s="1495" t="s">
        <v>1571</v>
      </c>
    </row>
    <row r="697" spans="1:6">
      <c r="A697" s="1494" t="s">
        <v>2884</v>
      </c>
      <c r="B697" s="1494" t="s">
        <v>2885</v>
      </c>
      <c r="C697" s="1494" t="s">
        <v>1506</v>
      </c>
      <c r="D697" s="2" t="s">
        <v>1383</v>
      </c>
      <c r="E697" s="1494" t="s">
        <v>2885</v>
      </c>
      <c r="F697" s="1495" t="s">
        <v>1384</v>
      </c>
    </row>
    <row r="698" spans="1:6">
      <c r="A698" s="1494" t="s">
        <v>2886</v>
      </c>
      <c r="B698" s="1494" t="s">
        <v>2887</v>
      </c>
      <c r="C698" s="1496" t="s">
        <v>1671</v>
      </c>
      <c r="D698" s="2" t="s">
        <v>1378</v>
      </c>
      <c r="E698" s="1494" t="s">
        <v>2887</v>
      </c>
      <c r="F698" s="1495" t="s">
        <v>1550</v>
      </c>
    </row>
    <row r="699" spans="1:6">
      <c r="A699" s="1494" t="s">
        <v>2888</v>
      </c>
      <c r="B699" s="1494" t="s">
        <v>2889</v>
      </c>
      <c r="C699" s="1494" t="s">
        <v>1411</v>
      </c>
      <c r="D699" s="2" t="s">
        <v>1383</v>
      </c>
      <c r="E699" s="1494" t="s">
        <v>2889</v>
      </c>
      <c r="F699" s="1495" t="s">
        <v>1391</v>
      </c>
    </row>
    <row r="700" spans="1:6">
      <c r="A700" s="1494" t="s">
        <v>2890</v>
      </c>
      <c r="B700" s="1494" t="s">
        <v>2891</v>
      </c>
      <c r="C700" s="1494" t="s">
        <v>2199</v>
      </c>
      <c r="D700" s="2" t="s">
        <v>1383</v>
      </c>
      <c r="E700" s="1494" t="s">
        <v>2891</v>
      </c>
      <c r="F700" s="1495" t="s">
        <v>1384</v>
      </c>
    </row>
    <row r="701" spans="1:6">
      <c r="A701" s="1494" t="s">
        <v>2892</v>
      </c>
      <c r="B701" s="1494" t="s">
        <v>2893</v>
      </c>
      <c r="C701" s="1494" t="s">
        <v>1714</v>
      </c>
      <c r="D701" s="2" t="s">
        <v>1383</v>
      </c>
      <c r="E701" s="1494" t="s">
        <v>2893</v>
      </c>
      <c r="F701" s="1495" t="s">
        <v>1431</v>
      </c>
    </row>
    <row r="702" spans="1:6">
      <c r="A702" s="1494" t="s">
        <v>2894</v>
      </c>
      <c r="B702" s="1494" t="s">
        <v>2895</v>
      </c>
      <c r="C702" s="1494" t="s">
        <v>1714</v>
      </c>
      <c r="D702" s="2" t="s">
        <v>1383</v>
      </c>
      <c r="E702" s="1494" t="s">
        <v>2895</v>
      </c>
      <c r="F702" s="1495" t="s">
        <v>1391</v>
      </c>
    </row>
    <row r="703" spans="1:6">
      <c r="A703" s="1494" t="s">
        <v>2896</v>
      </c>
      <c r="B703" s="1494" t="s">
        <v>2897</v>
      </c>
      <c r="C703" s="1494" t="s">
        <v>1506</v>
      </c>
      <c r="D703" s="2" t="s">
        <v>1383</v>
      </c>
      <c r="E703" s="1494" t="s">
        <v>2897</v>
      </c>
      <c r="F703" s="1495" t="s">
        <v>1478</v>
      </c>
    </row>
    <row r="704" spans="1:6">
      <c r="A704" s="1494" t="s">
        <v>2898</v>
      </c>
      <c r="B704" s="1494" t="s">
        <v>2899</v>
      </c>
      <c r="C704" s="1496" t="s">
        <v>1876</v>
      </c>
      <c r="D704" s="2" t="s">
        <v>1378</v>
      </c>
      <c r="E704" s="1494" t="s">
        <v>2899</v>
      </c>
      <c r="F704" s="1495" t="s">
        <v>1550</v>
      </c>
    </row>
    <row r="705" spans="1:6">
      <c r="A705" s="1494" t="s">
        <v>2900</v>
      </c>
      <c r="B705" s="1494" t="s">
        <v>2901</v>
      </c>
      <c r="C705" s="1494" t="s">
        <v>1876</v>
      </c>
      <c r="D705" s="2" t="s">
        <v>1383</v>
      </c>
      <c r="E705" s="1494" t="s">
        <v>2901</v>
      </c>
      <c r="F705" s="1495" t="s">
        <v>1384</v>
      </c>
    </row>
    <row r="706" spans="1:6">
      <c r="A706" s="1494" t="s">
        <v>2902</v>
      </c>
      <c r="B706" s="1494" t="s">
        <v>2903</v>
      </c>
      <c r="C706" s="1494" t="s">
        <v>2199</v>
      </c>
      <c r="D706" s="2" t="s">
        <v>1383</v>
      </c>
      <c r="E706" s="1494" t="s">
        <v>2903</v>
      </c>
      <c r="F706" s="1495" t="s">
        <v>1384</v>
      </c>
    </row>
    <row r="707" spans="1:6">
      <c r="A707" s="1494" t="s">
        <v>2904</v>
      </c>
      <c r="B707" s="1494" t="s">
        <v>2905</v>
      </c>
      <c r="C707" s="1494" t="s">
        <v>1495</v>
      </c>
      <c r="D707" s="2" t="s">
        <v>1383</v>
      </c>
      <c r="E707" s="1494" t="s">
        <v>2905</v>
      </c>
      <c r="F707" s="1495" t="s">
        <v>1391</v>
      </c>
    </row>
    <row r="708" spans="1:6">
      <c r="A708" s="1494" t="s">
        <v>2906</v>
      </c>
      <c r="B708" s="1494" t="s">
        <v>2907</v>
      </c>
      <c r="C708" s="1494" t="s">
        <v>1474</v>
      </c>
      <c r="D708" s="2" t="s">
        <v>1383</v>
      </c>
      <c r="E708" s="1494" t="s">
        <v>2907</v>
      </c>
      <c r="F708" s="1495" t="s">
        <v>1384</v>
      </c>
    </row>
    <row r="709" spans="1:6">
      <c r="A709" s="1494" t="s">
        <v>2908</v>
      </c>
      <c r="B709" s="1494" t="s">
        <v>2909</v>
      </c>
      <c r="C709" s="1494" t="s">
        <v>1495</v>
      </c>
      <c r="D709" s="2" t="s">
        <v>1383</v>
      </c>
      <c r="E709" s="1494" t="s">
        <v>2909</v>
      </c>
      <c r="F709" s="1495" t="s">
        <v>1391</v>
      </c>
    </row>
    <row r="710" spans="1:6">
      <c r="A710" s="1494" t="s">
        <v>2910</v>
      </c>
      <c r="B710" s="1494" t="s">
        <v>2911</v>
      </c>
      <c r="C710" s="1494" t="s">
        <v>1377</v>
      </c>
      <c r="D710" s="2" t="s">
        <v>1383</v>
      </c>
      <c r="E710" s="1494" t="s">
        <v>2911</v>
      </c>
      <c r="F710" s="1495" t="s">
        <v>1391</v>
      </c>
    </row>
    <row r="711" spans="1:6">
      <c r="A711" s="1494" t="s">
        <v>2912</v>
      </c>
      <c r="B711" s="1494" t="s">
        <v>2913</v>
      </c>
      <c r="C711" s="1494" t="s">
        <v>1640</v>
      </c>
      <c r="D711" s="2" t="s">
        <v>1383</v>
      </c>
      <c r="E711" s="1494" t="s">
        <v>2913</v>
      </c>
      <c r="F711" s="1495" t="s">
        <v>1384</v>
      </c>
    </row>
    <row r="712" spans="1:6">
      <c r="A712" s="1494" t="s">
        <v>2914</v>
      </c>
      <c r="B712" s="1494" t="s">
        <v>2915</v>
      </c>
      <c r="C712" s="1494" t="s">
        <v>1838</v>
      </c>
      <c r="D712" s="2" t="s">
        <v>1383</v>
      </c>
      <c r="E712" s="1494" t="s">
        <v>2915</v>
      </c>
      <c r="F712" s="1495" t="s">
        <v>1398</v>
      </c>
    </row>
    <row r="713" spans="1:6">
      <c r="A713" s="1494" t="s">
        <v>2916</v>
      </c>
      <c r="B713" s="1494" t="s">
        <v>2917</v>
      </c>
      <c r="C713" s="1494" t="s">
        <v>1838</v>
      </c>
      <c r="D713" s="2" t="s">
        <v>1383</v>
      </c>
      <c r="E713" s="1494" t="s">
        <v>2917</v>
      </c>
      <c r="F713" s="1495" t="s">
        <v>1453</v>
      </c>
    </row>
    <row r="714" spans="1:6">
      <c r="A714" s="1494" t="s">
        <v>2918</v>
      </c>
      <c r="B714" s="1494" t="s">
        <v>2919</v>
      </c>
      <c r="C714" s="1494" t="s">
        <v>1513</v>
      </c>
      <c r="D714" s="2" t="s">
        <v>1383</v>
      </c>
      <c r="E714" s="1494" t="s">
        <v>2919</v>
      </c>
      <c r="F714" s="1495" t="s">
        <v>1391</v>
      </c>
    </row>
    <row r="715" spans="1:6">
      <c r="A715" s="1494" t="s">
        <v>2920</v>
      </c>
      <c r="B715" s="1494" t="s">
        <v>2921</v>
      </c>
      <c r="C715" s="1494" t="s">
        <v>2922</v>
      </c>
      <c r="D715" s="2" t="s">
        <v>1383</v>
      </c>
      <c r="E715" s="1494" t="s">
        <v>2921</v>
      </c>
      <c r="F715" s="1495" t="s">
        <v>1384</v>
      </c>
    </row>
    <row r="716" spans="1:6">
      <c r="A716" s="1494" t="s">
        <v>2923</v>
      </c>
      <c r="B716" s="1494" t="s">
        <v>2924</v>
      </c>
      <c r="C716" s="1494" t="s">
        <v>1469</v>
      </c>
      <c r="D716" s="2" t="s">
        <v>1383</v>
      </c>
      <c r="E716" s="1494" t="s">
        <v>2924</v>
      </c>
      <c r="F716" s="1495" t="s">
        <v>1384</v>
      </c>
    </row>
    <row r="717" spans="1:6">
      <c r="A717" s="1494" t="s">
        <v>2925</v>
      </c>
      <c r="B717" s="1494" t="s">
        <v>2926</v>
      </c>
      <c r="C717" s="1494" t="s">
        <v>1377</v>
      </c>
      <c r="D717" s="2" t="s">
        <v>1383</v>
      </c>
      <c r="E717" s="1494" t="s">
        <v>2926</v>
      </c>
      <c r="F717" s="1495" t="s">
        <v>1391</v>
      </c>
    </row>
    <row r="718" spans="1:6">
      <c r="A718" s="1494" t="s">
        <v>2927</v>
      </c>
      <c r="B718" s="1494" t="s">
        <v>2928</v>
      </c>
      <c r="C718" s="1494" t="s">
        <v>1452</v>
      </c>
      <c r="D718" s="2" t="s">
        <v>1383</v>
      </c>
      <c r="E718" s="1494" t="s">
        <v>2928</v>
      </c>
      <c r="F718" s="1495" t="s">
        <v>1384</v>
      </c>
    </row>
    <row r="719" spans="1:6">
      <c r="A719" s="1494" t="s">
        <v>2929</v>
      </c>
      <c r="B719" s="1494" t="s">
        <v>2930</v>
      </c>
      <c r="C719" s="1494" t="s">
        <v>1838</v>
      </c>
      <c r="D719" s="2" t="s">
        <v>1383</v>
      </c>
      <c r="E719" s="1494" t="s">
        <v>2930</v>
      </c>
      <c r="F719" s="1495" t="s">
        <v>1384</v>
      </c>
    </row>
    <row r="720" spans="1:6">
      <c r="A720" s="1494" t="s">
        <v>2931</v>
      </c>
      <c r="B720" s="1494" t="s">
        <v>2932</v>
      </c>
      <c r="C720" s="1494" t="s">
        <v>1671</v>
      </c>
      <c r="D720" s="2" t="s">
        <v>1383</v>
      </c>
      <c r="E720" s="1494" t="s">
        <v>2932</v>
      </c>
      <c r="F720" s="1495" t="s">
        <v>1398</v>
      </c>
    </row>
    <row r="721" spans="1:6">
      <c r="A721" s="1494" t="s">
        <v>2933</v>
      </c>
      <c r="B721" s="1494" t="s">
        <v>2934</v>
      </c>
      <c r="C721" s="1494" t="s">
        <v>1404</v>
      </c>
      <c r="D721" s="2" t="s">
        <v>1383</v>
      </c>
      <c r="E721" s="1494" t="s">
        <v>2934</v>
      </c>
      <c r="F721" s="1495" t="s">
        <v>1456</v>
      </c>
    </row>
    <row r="722" spans="1:6">
      <c r="A722" s="1494" t="s">
        <v>2935</v>
      </c>
      <c r="B722" s="1494" t="s">
        <v>2936</v>
      </c>
      <c r="C722" s="1494" t="s">
        <v>1677</v>
      </c>
      <c r="D722" s="2" t="s">
        <v>1383</v>
      </c>
      <c r="E722" s="1494" t="s">
        <v>2936</v>
      </c>
      <c r="F722" s="1495" t="s">
        <v>1398</v>
      </c>
    </row>
    <row r="723" spans="1:6">
      <c r="A723" s="1494" t="s">
        <v>2937</v>
      </c>
      <c r="B723" s="1494" t="s">
        <v>2938</v>
      </c>
      <c r="C723" s="1494" t="s">
        <v>1377</v>
      </c>
      <c r="D723" s="2" t="s">
        <v>1383</v>
      </c>
      <c r="E723" s="1494" t="s">
        <v>2938</v>
      </c>
      <c r="F723" s="1495" t="s">
        <v>1391</v>
      </c>
    </row>
    <row r="724" spans="1:6">
      <c r="A724" s="1494" t="s">
        <v>2939</v>
      </c>
      <c r="B724" s="1494" t="s">
        <v>2940</v>
      </c>
      <c r="C724" s="1494" t="s">
        <v>1766</v>
      </c>
      <c r="D724" s="2" t="s">
        <v>1383</v>
      </c>
      <c r="E724" s="1494" t="s">
        <v>2940</v>
      </c>
      <c r="F724" s="1495" t="s">
        <v>1398</v>
      </c>
    </row>
    <row r="725" spans="1:6">
      <c r="A725" s="1494" t="s">
        <v>2941</v>
      </c>
      <c r="B725" s="1494" t="s">
        <v>2942</v>
      </c>
      <c r="C725" s="1494" t="s">
        <v>1509</v>
      </c>
      <c r="D725" s="2" t="s">
        <v>1383</v>
      </c>
      <c r="E725" s="1494" t="s">
        <v>2942</v>
      </c>
      <c r="F725" s="1495" t="s">
        <v>1391</v>
      </c>
    </row>
    <row r="726" spans="1:6">
      <c r="A726" s="1494" t="s">
        <v>2943</v>
      </c>
      <c r="B726" s="1494" t="s">
        <v>2944</v>
      </c>
      <c r="C726" s="1494" t="s">
        <v>1509</v>
      </c>
      <c r="D726" s="2" t="s">
        <v>1383</v>
      </c>
      <c r="E726" s="1494" t="s">
        <v>2944</v>
      </c>
      <c r="F726" s="1495" t="s">
        <v>2945</v>
      </c>
    </row>
    <row r="727" spans="1:6">
      <c r="A727" s="1494" t="s">
        <v>2946</v>
      </c>
      <c r="B727" s="1494" t="s">
        <v>2947</v>
      </c>
      <c r="C727" s="1494" t="s">
        <v>1495</v>
      </c>
      <c r="D727" s="2" t="s">
        <v>1383</v>
      </c>
      <c r="E727" s="1494" t="s">
        <v>2947</v>
      </c>
      <c r="F727" s="1495" t="s">
        <v>1384</v>
      </c>
    </row>
    <row r="728" spans="1:6">
      <c r="A728" s="1494" t="s">
        <v>2948</v>
      </c>
      <c r="B728" s="1494" t="s">
        <v>2949</v>
      </c>
      <c r="C728" s="1494" t="s">
        <v>1549</v>
      </c>
      <c r="D728" s="2" t="s">
        <v>1383</v>
      </c>
      <c r="E728" s="1494" t="s">
        <v>2949</v>
      </c>
      <c r="F728" s="1495" t="s">
        <v>1384</v>
      </c>
    </row>
    <row r="729" spans="1:6">
      <c r="A729" s="1494" t="s">
        <v>2950</v>
      </c>
      <c r="B729" s="1494" t="s">
        <v>2951</v>
      </c>
      <c r="C729" s="1494" t="s">
        <v>1377</v>
      </c>
      <c r="D729" s="2" t="s">
        <v>1383</v>
      </c>
      <c r="E729" s="1494" t="s">
        <v>2951</v>
      </c>
      <c r="F729" s="1495" t="s">
        <v>1391</v>
      </c>
    </row>
    <row r="730" spans="1:6">
      <c r="A730" s="1494" t="s">
        <v>2952</v>
      </c>
      <c r="B730" s="1494" t="s">
        <v>2953</v>
      </c>
      <c r="C730" s="1494" t="s">
        <v>1377</v>
      </c>
      <c r="D730" s="2" t="s">
        <v>1378</v>
      </c>
      <c r="E730" s="1494" t="s">
        <v>2953</v>
      </c>
      <c r="F730" s="1495" t="s">
        <v>1379</v>
      </c>
    </row>
    <row r="731" spans="1:6">
      <c r="A731" s="1494" t="s">
        <v>2954</v>
      </c>
      <c r="B731" s="1494" t="s">
        <v>2955</v>
      </c>
      <c r="C731" s="1494" t="s">
        <v>1377</v>
      </c>
      <c r="D731" s="2" t="s">
        <v>1383</v>
      </c>
      <c r="E731" s="1494" t="s">
        <v>2955</v>
      </c>
      <c r="F731" s="1495" t="s">
        <v>1453</v>
      </c>
    </row>
    <row r="732" spans="1:6">
      <c r="A732" s="1494" t="s">
        <v>2956</v>
      </c>
      <c r="B732" s="1494" t="s">
        <v>2957</v>
      </c>
      <c r="C732" s="1494" t="s">
        <v>2958</v>
      </c>
      <c r="D732" s="2" t="s">
        <v>1383</v>
      </c>
      <c r="E732" s="1494" t="s">
        <v>2957</v>
      </c>
      <c r="F732" s="1495" t="s">
        <v>1384</v>
      </c>
    </row>
    <row r="733" spans="1:6">
      <c r="A733" s="1494" t="s">
        <v>2959</v>
      </c>
      <c r="B733" s="1494" t="s">
        <v>2960</v>
      </c>
      <c r="C733" s="1496" t="s">
        <v>1560</v>
      </c>
      <c r="D733" s="2" t="s">
        <v>1378</v>
      </c>
      <c r="E733" s="1494" t="s">
        <v>2960</v>
      </c>
      <c r="F733" s="1495" t="s">
        <v>1674</v>
      </c>
    </row>
    <row r="734" spans="1:6">
      <c r="A734" s="1494" t="s">
        <v>2961</v>
      </c>
      <c r="B734" s="1494" t="s">
        <v>2962</v>
      </c>
      <c r="C734" s="1494" t="s">
        <v>1390</v>
      </c>
      <c r="D734" s="2" t="s">
        <v>1383</v>
      </c>
      <c r="E734" s="1494" t="s">
        <v>2962</v>
      </c>
      <c r="F734" s="1495" t="s">
        <v>1391</v>
      </c>
    </row>
    <row r="735" spans="1:6">
      <c r="A735" s="1494" t="s">
        <v>2963</v>
      </c>
      <c r="B735" s="1494" t="s">
        <v>2964</v>
      </c>
      <c r="C735" s="1494" t="s">
        <v>1733</v>
      </c>
      <c r="D735" s="2" t="s">
        <v>1378</v>
      </c>
      <c r="E735" s="1494" t="s">
        <v>2964</v>
      </c>
      <c r="F735" s="1495" t="s">
        <v>1568</v>
      </c>
    </row>
    <row r="736" spans="1:6">
      <c r="A736" s="1494" t="s">
        <v>2965</v>
      </c>
      <c r="B736" s="1494" t="s">
        <v>2966</v>
      </c>
      <c r="C736" s="1494" t="s">
        <v>1733</v>
      </c>
      <c r="D736" s="2" t="s">
        <v>1383</v>
      </c>
      <c r="E736" s="1494" t="s">
        <v>2966</v>
      </c>
      <c r="F736" s="1495" t="s">
        <v>1478</v>
      </c>
    </row>
    <row r="737" spans="1:6">
      <c r="A737" s="1494" t="s">
        <v>2967</v>
      </c>
      <c r="B737" s="1494" t="s">
        <v>2968</v>
      </c>
      <c r="C737" s="1494" t="s">
        <v>1382</v>
      </c>
      <c r="D737" s="2" t="s">
        <v>1383</v>
      </c>
      <c r="E737" s="1494" t="s">
        <v>2968</v>
      </c>
      <c r="F737" s="1495" t="s">
        <v>1384</v>
      </c>
    </row>
    <row r="738" spans="1:6">
      <c r="A738" s="1494" t="s">
        <v>2969</v>
      </c>
      <c r="B738" s="1494" t="s">
        <v>2970</v>
      </c>
      <c r="C738" s="1494" t="s">
        <v>1730</v>
      </c>
      <c r="D738" s="2" t="s">
        <v>1383</v>
      </c>
      <c r="E738" s="1494" t="s">
        <v>2970</v>
      </c>
      <c r="F738" s="1495" t="s">
        <v>1456</v>
      </c>
    </row>
    <row r="739" spans="1:6">
      <c r="A739" s="1494" t="s">
        <v>2971</v>
      </c>
      <c r="B739" s="1494" t="s">
        <v>2972</v>
      </c>
      <c r="C739" s="1494" t="s">
        <v>1586</v>
      </c>
      <c r="D739" s="2" t="s">
        <v>1383</v>
      </c>
      <c r="E739" s="1494" t="s">
        <v>2972</v>
      </c>
      <c r="F739" s="1495" t="s">
        <v>1384</v>
      </c>
    </row>
    <row r="740" spans="1:6">
      <c r="A740" s="1494" t="s">
        <v>2973</v>
      </c>
      <c r="B740" s="1494" t="s">
        <v>2974</v>
      </c>
      <c r="C740" s="1494" t="s">
        <v>1749</v>
      </c>
      <c r="D740" s="2" t="s">
        <v>1383</v>
      </c>
      <c r="E740" s="1494" t="s">
        <v>2974</v>
      </c>
      <c r="F740" s="1495" t="s">
        <v>1391</v>
      </c>
    </row>
    <row r="741" spans="1:6">
      <c r="A741" s="1494" t="s">
        <v>2975</v>
      </c>
      <c r="B741" s="1494" t="s">
        <v>2976</v>
      </c>
      <c r="C741" s="1494" t="s">
        <v>1766</v>
      </c>
      <c r="D741" s="2" t="s">
        <v>1383</v>
      </c>
      <c r="E741" s="1494" t="s">
        <v>2976</v>
      </c>
      <c r="F741" s="1495" t="s">
        <v>1391</v>
      </c>
    </row>
    <row r="742" spans="1:6">
      <c r="A742" s="1494" t="s">
        <v>2977</v>
      </c>
      <c r="B742" s="1494" t="s">
        <v>2978</v>
      </c>
      <c r="C742" s="1494" t="s">
        <v>1766</v>
      </c>
      <c r="D742" s="2" t="s">
        <v>1383</v>
      </c>
      <c r="E742" s="1494" t="s">
        <v>2978</v>
      </c>
      <c r="F742" s="1495" t="s">
        <v>1453</v>
      </c>
    </row>
    <row r="743" spans="1:6">
      <c r="A743" s="1494" t="s">
        <v>2979</v>
      </c>
      <c r="B743" s="1494" t="s">
        <v>2980</v>
      </c>
      <c r="C743" s="1494" t="s">
        <v>1377</v>
      </c>
      <c r="D743" s="2" t="s">
        <v>1383</v>
      </c>
      <c r="E743" s="1494" t="s">
        <v>2980</v>
      </c>
      <c r="F743" s="1495" t="s">
        <v>1453</v>
      </c>
    </row>
    <row r="744" spans="1:6">
      <c r="A744" s="1494" t="s">
        <v>2981</v>
      </c>
      <c r="B744" s="1494" t="s">
        <v>2982</v>
      </c>
      <c r="C744" s="1494" t="s">
        <v>1671</v>
      </c>
      <c r="D744" s="2" t="s">
        <v>1383</v>
      </c>
      <c r="E744" s="1494" t="s">
        <v>2982</v>
      </c>
      <c r="F744" s="1495" t="s">
        <v>1384</v>
      </c>
    </row>
    <row r="745" spans="1:6">
      <c r="A745" s="1494" t="s">
        <v>2983</v>
      </c>
      <c r="B745" s="1494" t="s">
        <v>2984</v>
      </c>
      <c r="C745" s="1494" t="s">
        <v>2439</v>
      </c>
      <c r="D745" s="2" t="s">
        <v>1383</v>
      </c>
      <c r="E745" s="1494" t="s">
        <v>2984</v>
      </c>
      <c r="F745" s="1495" t="s">
        <v>1384</v>
      </c>
    </row>
    <row r="746" spans="1:6">
      <c r="A746" s="1494" t="s">
        <v>2985</v>
      </c>
      <c r="B746" s="1494" t="s">
        <v>2986</v>
      </c>
      <c r="C746" s="1494" t="s">
        <v>1506</v>
      </c>
      <c r="D746" s="2" t="s">
        <v>1383</v>
      </c>
      <c r="E746" s="1494" t="s">
        <v>2986</v>
      </c>
      <c r="F746" s="1495" t="s">
        <v>1384</v>
      </c>
    </row>
    <row r="747" spans="1:6">
      <c r="A747" s="1494" t="s">
        <v>2987</v>
      </c>
      <c r="B747" s="1494" t="s">
        <v>2988</v>
      </c>
      <c r="C747" s="1496" t="s">
        <v>1419</v>
      </c>
      <c r="D747" s="2" t="s">
        <v>1378</v>
      </c>
      <c r="E747" s="1494" t="s">
        <v>2988</v>
      </c>
      <c r="F747" s="1495" t="s">
        <v>1379</v>
      </c>
    </row>
    <row r="748" spans="1:6">
      <c r="A748" s="1494" t="s">
        <v>2989</v>
      </c>
      <c r="B748" s="1494" t="s">
        <v>2990</v>
      </c>
      <c r="C748" s="1496" t="s">
        <v>1474</v>
      </c>
      <c r="D748" s="2" t="s">
        <v>1378</v>
      </c>
      <c r="E748" s="1494" t="s">
        <v>2990</v>
      </c>
      <c r="F748" s="1495" t="s">
        <v>1587</v>
      </c>
    </row>
    <row r="749" spans="1:6">
      <c r="A749" s="1494" t="s">
        <v>2991</v>
      </c>
      <c r="B749" s="1494" t="s">
        <v>2992</v>
      </c>
      <c r="C749" t="s">
        <v>1546</v>
      </c>
      <c r="D749" s="2" t="s">
        <v>1378</v>
      </c>
      <c r="E749" s="1494" t="s">
        <v>2992</v>
      </c>
      <c r="F749" s="1495" t="s">
        <v>2315</v>
      </c>
    </row>
    <row r="750" spans="1:6">
      <c r="A750" s="1494" t="s">
        <v>2993</v>
      </c>
      <c r="B750" s="1494" t="s">
        <v>2994</v>
      </c>
      <c r="C750" s="1494" t="s">
        <v>1377</v>
      </c>
      <c r="D750" s="2" t="s">
        <v>1383</v>
      </c>
      <c r="E750" s="1494" t="s">
        <v>2994</v>
      </c>
      <c r="F750" s="1495" t="s">
        <v>1391</v>
      </c>
    </row>
    <row r="751" spans="1:6">
      <c r="A751" s="1494" t="s">
        <v>2995</v>
      </c>
      <c r="B751" s="1494" t="s">
        <v>2996</v>
      </c>
      <c r="C751" s="1494" t="s">
        <v>1377</v>
      </c>
      <c r="D751" s="2" t="s">
        <v>1383</v>
      </c>
      <c r="E751" s="1494" t="s">
        <v>2996</v>
      </c>
      <c r="F751" s="1495" t="s">
        <v>1453</v>
      </c>
    </row>
    <row r="752" spans="1:6">
      <c r="A752" s="1494" t="s">
        <v>2997</v>
      </c>
      <c r="B752" s="1494" t="s">
        <v>2998</v>
      </c>
      <c r="C752" s="1494" t="s">
        <v>2999</v>
      </c>
      <c r="D752" s="2" t="s">
        <v>1383</v>
      </c>
      <c r="E752" s="1494" t="s">
        <v>2998</v>
      </c>
      <c r="F752" s="1495" t="s">
        <v>1384</v>
      </c>
    </row>
    <row r="753" spans="1:6">
      <c r="A753" s="1494" t="s">
        <v>3000</v>
      </c>
      <c r="B753" s="1494" t="s">
        <v>3001</v>
      </c>
      <c r="C753" s="1494" t="s">
        <v>1506</v>
      </c>
      <c r="D753" s="2" t="s">
        <v>1383</v>
      </c>
      <c r="E753" s="1494" t="s">
        <v>3001</v>
      </c>
      <c r="F753" s="1495" t="s">
        <v>1391</v>
      </c>
    </row>
    <row r="754" spans="1:6">
      <c r="A754" s="1494" t="s">
        <v>3002</v>
      </c>
      <c r="B754" s="1494" t="s">
        <v>3003</v>
      </c>
      <c r="C754" s="1494" t="s">
        <v>1404</v>
      </c>
      <c r="D754" s="2" t="s">
        <v>1383</v>
      </c>
      <c r="E754" s="1494" t="s">
        <v>3003</v>
      </c>
      <c r="F754" s="1495" t="s">
        <v>1431</v>
      </c>
    </row>
    <row r="755" spans="1:6">
      <c r="A755" s="1494" t="s">
        <v>3004</v>
      </c>
      <c r="B755" s="1494" t="s">
        <v>3005</v>
      </c>
      <c r="C755" s="1494" t="s">
        <v>1377</v>
      </c>
      <c r="D755" s="2" t="s">
        <v>1383</v>
      </c>
      <c r="E755" s="1494" t="s">
        <v>3005</v>
      </c>
      <c r="F755" s="1495" t="s">
        <v>1391</v>
      </c>
    </row>
    <row r="756" spans="1:6">
      <c r="A756" s="1494" t="s">
        <v>3006</v>
      </c>
      <c r="B756" s="1494" t="s">
        <v>3007</v>
      </c>
      <c r="C756" s="1494" t="s">
        <v>1567</v>
      </c>
      <c r="D756" s="2" t="s">
        <v>1383</v>
      </c>
      <c r="E756" s="1494" t="s">
        <v>3007</v>
      </c>
      <c r="F756" s="1495" t="s">
        <v>1384</v>
      </c>
    </row>
    <row r="757" spans="1:6">
      <c r="A757" s="1494" t="s">
        <v>3008</v>
      </c>
      <c r="B757" s="1494" t="s">
        <v>3009</v>
      </c>
      <c r="C757" s="1494" t="s">
        <v>1377</v>
      </c>
      <c r="D757" s="2" t="s">
        <v>1383</v>
      </c>
      <c r="E757" s="1494" t="s">
        <v>3009</v>
      </c>
      <c r="F757" s="1495" t="s">
        <v>1431</v>
      </c>
    </row>
    <row r="758" spans="1:6">
      <c r="A758" s="1494" t="s">
        <v>3010</v>
      </c>
      <c r="B758" s="1494" t="s">
        <v>3011</v>
      </c>
      <c r="C758" s="1494" t="s">
        <v>1404</v>
      </c>
      <c r="D758" s="2" t="s">
        <v>1383</v>
      </c>
      <c r="E758" s="1494" t="s">
        <v>3011</v>
      </c>
      <c r="F758" s="1495" t="s">
        <v>1398</v>
      </c>
    </row>
    <row r="759" spans="1:6">
      <c r="A759" s="1494" t="s">
        <v>3012</v>
      </c>
      <c r="B759" s="1494" t="s">
        <v>3013</v>
      </c>
      <c r="C759" s="1494" t="s">
        <v>1549</v>
      </c>
      <c r="D759" s="2" t="s">
        <v>1383</v>
      </c>
      <c r="E759" s="1494" t="s">
        <v>3013</v>
      </c>
      <c r="F759" s="1495" t="s">
        <v>1384</v>
      </c>
    </row>
    <row r="760" spans="1:6">
      <c r="A760" s="1494" t="s">
        <v>3014</v>
      </c>
      <c r="B760" s="1494" t="s">
        <v>3015</v>
      </c>
      <c r="C760" s="1494" t="s">
        <v>1377</v>
      </c>
      <c r="D760" s="2" t="s">
        <v>1383</v>
      </c>
      <c r="E760" s="1494" t="s">
        <v>3015</v>
      </c>
      <c r="F760" s="1495" t="s">
        <v>1391</v>
      </c>
    </row>
    <row r="761" spans="1:6">
      <c r="A761" s="1494" t="s">
        <v>3016</v>
      </c>
      <c r="B761" s="1494" t="s">
        <v>3017</v>
      </c>
      <c r="C761" s="1494" t="s">
        <v>1377</v>
      </c>
      <c r="D761" s="2" t="s">
        <v>1383</v>
      </c>
      <c r="E761" s="1494" t="s">
        <v>3017</v>
      </c>
      <c r="F761" s="1495" t="s">
        <v>1391</v>
      </c>
    </row>
    <row r="762" spans="1:6">
      <c r="A762" s="1494" t="s">
        <v>3018</v>
      </c>
      <c r="B762" s="1494" t="s">
        <v>3019</v>
      </c>
      <c r="C762" s="1494" t="s">
        <v>1955</v>
      </c>
      <c r="D762" s="2" t="s">
        <v>1383</v>
      </c>
      <c r="E762" s="1494" t="s">
        <v>3019</v>
      </c>
      <c r="F762" s="1495" t="s">
        <v>1384</v>
      </c>
    </row>
    <row r="763" spans="1:6">
      <c r="A763" s="1494" t="s">
        <v>3020</v>
      </c>
      <c r="B763" s="1494" t="s">
        <v>3021</v>
      </c>
      <c r="C763" s="1494" t="s">
        <v>1377</v>
      </c>
      <c r="D763" s="2" t="s">
        <v>1383</v>
      </c>
      <c r="E763" s="1494" t="s">
        <v>3021</v>
      </c>
      <c r="F763" s="1495" t="s">
        <v>1391</v>
      </c>
    </row>
    <row r="764" spans="1:6">
      <c r="A764" s="1494" t="s">
        <v>3022</v>
      </c>
      <c r="B764" s="1494" t="s">
        <v>3023</v>
      </c>
      <c r="C764" s="1494" t="s">
        <v>1560</v>
      </c>
      <c r="D764" s="2" t="s">
        <v>1383</v>
      </c>
      <c r="E764" s="1494" t="s">
        <v>3023</v>
      </c>
      <c r="F764" s="1495" t="s">
        <v>1384</v>
      </c>
    </row>
    <row r="765" spans="1:6">
      <c r="A765" s="1494" t="s">
        <v>3024</v>
      </c>
      <c r="B765" s="1494" t="s">
        <v>3025</v>
      </c>
      <c r="C765" s="1494" t="s">
        <v>1377</v>
      </c>
      <c r="D765" s="2" t="s">
        <v>1383</v>
      </c>
      <c r="E765" s="1494" t="s">
        <v>3025</v>
      </c>
      <c r="F765" s="1495" t="s">
        <v>1391</v>
      </c>
    </row>
    <row r="766" spans="1:6">
      <c r="A766" s="1494" t="s">
        <v>3026</v>
      </c>
      <c r="B766" s="1494" t="s">
        <v>3027</v>
      </c>
      <c r="C766" s="1494" t="s">
        <v>1377</v>
      </c>
      <c r="D766" s="2" t="s">
        <v>1383</v>
      </c>
      <c r="E766" s="1494" t="s">
        <v>3027</v>
      </c>
      <c r="F766" s="1495" t="s">
        <v>1453</v>
      </c>
    </row>
    <row r="767" spans="1:6">
      <c r="A767" s="1494" t="s">
        <v>3028</v>
      </c>
      <c r="B767" s="1494" t="s">
        <v>3029</v>
      </c>
      <c r="C767" s="1494" t="s">
        <v>1474</v>
      </c>
      <c r="D767" s="2" t="s">
        <v>1383</v>
      </c>
      <c r="E767" s="1494" t="s">
        <v>3029</v>
      </c>
      <c r="F767" s="1495" t="s">
        <v>1384</v>
      </c>
    </row>
    <row r="768" spans="1:6">
      <c r="A768" s="1494" t="s">
        <v>3030</v>
      </c>
      <c r="B768" s="1494" t="s">
        <v>3031</v>
      </c>
      <c r="C768" s="1494" t="s">
        <v>1741</v>
      </c>
      <c r="D768" s="2" t="s">
        <v>1383</v>
      </c>
      <c r="E768" s="1494" t="s">
        <v>3031</v>
      </c>
      <c r="F768" s="1495" t="s">
        <v>1398</v>
      </c>
    </row>
    <row r="769" spans="1:6">
      <c r="A769" s="1494" t="s">
        <v>3032</v>
      </c>
      <c r="B769" s="1494" t="s">
        <v>3033</v>
      </c>
      <c r="C769" s="1494" t="s">
        <v>1741</v>
      </c>
      <c r="D769" s="2" t="s">
        <v>1383</v>
      </c>
      <c r="E769" s="1494" t="s">
        <v>3033</v>
      </c>
      <c r="F769" s="1495" t="s">
        <v>1384</v>
      </c>
    </row>
    <row r="770" spans="1:6">
      <c r="A770" s="1494" t="s">
        <v>3034</v>
      </c>
      <c r="B770" s="1494" t="s">
        <v>3035</v>
      </c>
      <c r="C770" s="1494" t="s">
        <v>1749</v>
      </c>
      <c r="D770" s="2" t="s">
        <v>1383</v>
      </c>
      <c r="E770" s="1494" t="s">
        <v>3035</v>
      </c>
      <c r="F770" s="1495" t="s">
        <v>1391</v>
      </c>
    </row>
    <row r="771" spans="1:6">
      <c r="A771" s="1494" t="s">
        <v>3036</v>
      </c>
      <c r="B771" s="1494" t="s">
        <v>3037</v>
      </c>
      <c r="C771" s="1494" t="s">
        <v>2294</v>
      </c>
      <c r="D771" s="2" t="s">
        <v>1383</v>
      </c>
      <c r="E771" s="1494" t="s">
        <v>3037</v>
      </c>
      <c r="F771" s="1495" t="s">
        <v>1384</v>
      </c>
    </row>
    <row r="772" spans="1:6">
      <c r="A772" s="1494" t="s">
        <v>3038</v>
      </c>
      <c r="B772" s="1494" t="s">
        <v>3039</v>
      </c>
      <c r="C772" s="1494" t="s">
        <v>1640</v>
      </c>
      <c r="D772" s="2" t="s">
        <v>1383</v>
      </c>
      <c r="E772" s="1494" t="s">
        <v>3039</v>
      </c>
      <c r="F772" s="1495" t="s">
        <v>1398</v>
      </c>
    </row>
    <row r="773" spans="1:6">
      <c r="A773" s="1494" t="s">
        <v>3040</v>
      </c>
      <c r="B773" s="1494" t="s">
        <v>3041</v>
      </c>
      <c r="C773" s="1494" t="s">
        <v>1640</v>
      </c>
      <c r="D773" s="2" t="s">
        <v>1383</v>
      </c>
      <c r="E773" s="1494" t="s">
        <v>3041</v>
      </c>
      <c r="F773" s="1495" t="s">
        <v>1453</v>
      </c>
    </row>
    <row r="774" spans="1:6">
      <c r="A774" s="1494" t="s">
        <v>3042</v>
      </c>
      <c r="B774" s="1494" t="s">
        <v>3043</v>
      </c>
      <c r="C774" s="1494" t="s">
        <v>1474</v>
      </c>
      <c r="D774" s="2" t="s">
        <v>1383</v>
      </c>
      <c r="E774" s="1494" t="s">
        <v>3043</v>
      </c>
      <c r="F774" s="1495" t="s">
        <v>1384</v>
      </c>
    </row>
    <row r="775" spans="1:6">
      <c r="A775" s="1494" t="s">
        <v>3044</v>
      </c>
      <c r="B775" s="1494" t="s">
        <v>3045</v>
      </c>
      <c r="C775" s="1494" t="s">
        <v>1549</v>
      </c>
      <c r="D775" s="2" t="s">
        <v>1383</v>
      </c>
      <c r="E775" s="1494" t="s">
        <v>3045</v>
      </c>
      <c r="F775" s="1495" t="s">
        <v>1391</v>
      </c>
    </row>
    <row r="776" spans="1:6">
      <c r="A776" s="1494" t="s">
        <v>3046</v>
      </c>
      <c r="B776" s="1494" t="s">
        <v>3047</v>
      </c>
      <c r="C776" s="1494" t="s">
        <v>1549</v>
      </c>
      <c r="D776" s="2" t="s">
        <v>1383</v>
      </c>
      <c r="E776" s="1494" t="s">
        <v>3047</v>
      </c>
      <c r="F776" s="1495" t="s">
        <v>1453</v>
      </c>
    </row>
    <row r="777" spans="1:6">
      <c r="A777" s="1494" t="s">
        <v>3048</v>
      </c>
      <c r="B777" s="1494" t="s">
        <v>3049</v>
      </c>
      <c r="C777" s="1494" t="s">
        <v>1560</v>
      </c>
      <c r="D777" s="2" t="s">
        <v>1383</v>
      </c>
      <c r="E777" s="1494" t="s">
        <v>3049</v>
      </c>
      <c r="F777" s="1495" t="s">
        <v>1571</v>
      </c>
    </row>
    <row r="778" spans="1:6">
      <c r="A778" s="1494" t="s">
        <v>3050</v>
      </c>
      <c r="B778" s="1494" t="s">
        <v>3051</v>
      </c>
      <c r="C778" s="1494" t="s">
        <v>1506</v>
      </c>
      <c r="D778" s="2" t="s">
        <v>1383</v>
      </c>
      <c r="E778" s="1494" t="s">
        <v>3051</v>
      </c>
      <c r="F778" s="1495" t="s">
        <v>1391</v>
      </c>
    </row>
    <row r="779" spans="1:6">
      <c r="A779" s="1494" t="s">
        <v>3052</v>
      </c>
      <c r="B779" s="1494" t="s">
        <v>3053</v>
      </c>
      <c r="C779" s="1494" t="s">
        <v>1677</v>
      </c>
      <c r="D779" s="2" t="s">
        <v>1383</v>
      </c>
      <c r="E779" s="1494" t="s">
        <v>3053</v>
      </c>
      <c r="F779" s="1495" t="s">
        <v>1571</v>
      </c>
    </row>
    <row r="780" spans="1:6">
      <c r="A780" s="1494" t="s">
        <v>3054</v>
      </c>
      <c r="B780" s="1494" t="s">
        <v>3055</v>
      </c>
      <c r="C780" s="1494" t="s">
        <v>1560</v>
      </c>
      <c r="D780" s="2" t="s">
        <v>1383</v>
      </c>
      <c r="E780" s="1494" t="s">
        <v>3055</v>
      </c>
      <c r="F780" s="1495" t="s">
        <v>1384</v>
      </c>
    </row>
    <row r="781" spans="1:6">
      <c r="A781" s="1494" t="s">
        <v>3056</v>
      </c>
      <c r="B781" s="1494" t="s">
        <v>3057</v>
      </c>
      <c r="C781" s="1494" t="s">
        <v>1677</v>
      </c>
      <c r="D781" s="2" t="s">
        <v>1383</v>
      </c>
      <c r="E781" s="1494" t="s">
        <v>3057</v>
      </c>
      <c r="F781" s="1495" t="s">
        <v>1398</v>
      </c>
    </row>
    <row r="782" spans="1:6">
      <c r="A782" s="1494" t="s">
        <v>3058</v>
      </c>
      <c r="B782" s="1494" t="s">
        <v>3059</v>
      </c>
      <c r="C782" s="1494" t="s">
        <v>1546</v>
      </c>
      <c r="D782" s="2" t="s">
        <v>1383</v>
      </c>
      <c r="E782" s="1494" t="s">
        <v>3059</v>
      </c>
      <c r="F782" s="1495" t="s">
        <v>1398</v>
      </c>
    </row>
    <row r="783" spans="1:6">
      <c r="A783" s="1494" t="s">
        <v>3060</v>
      </c>
      <c r="B783" s="1494" t="s">
        <v>3061</v>
      </c>
      <c r="C783" s="1494" t="s">
        <v>1394</v>
      </c>
      <c r="D783" s="2" t="s">
        <v>1383</v>
      </c>
      <c r="E783" s="1494" t="s">
        <v>3061</v>
      </c>
      <c r="F783" s="1495" t="s">
        <v>1391</v>
      </c>
    </row>
    <row r="784" spans="1:6">
      <c r="A784" s="1494" t="s">
        <v>3062</v>
      </c>
      <c r="B784" s="1494" t="s">
        <v>3063</v>
      </c>
      <c r="C784" s="1494" t="s">
        <v>1838</v>
      </c>
      <c r="D784" s="2" t="s">
        <v>1383</v>
      </c>
      <c r="E784" s="1494" t="s">
        <v>3063</v>
      </c>
      <c r="F784" s="1495" t="s">
        <v>1398</v>
      </c>
    </row>
    <row r="785" spans="1:6">
      <c r="A785" s="1494" t="s">
        <v>3064</v>
      </c>
      <c r="B785" s="1494" t="s">
        <v>3065</v>
      </c>
      <c r="C785" s="1494" t="s">
        <v>1390</v>
      </c>
      <c r="D785" s="2" t="s">
        <v>1383</v>
      </c>
      <c r="E785" s="1494" t="s">
        <v>3065</v>
      </c>
      <c r="F785" s="1495" t="s">
        <v>1391</v>
      </c>
    </row>
    <row r="786" spans="1:6">
      <c r="A786" s="1494" t="s">
        <v>3066</v>
      </c>
      <c r="B786" s="1494" t="s">
        <v>3067</v>
      </c>
      <c r="C786" s="1494" t="s">
        <v>1377</v>
      </c>
      <c r="D786" s="2" t="s">
        <v>1383</v>
      </c>
      <c r="E786" s="1494" t="s">
        <v>3067</v>
      </c>
      <c r="F786" s="1495" t="s">
        <v>1391</v>
      </c>
    </row>
    <row r="787" spans="1:6">
      <c r="A787" s="1494" t="s">
        <v>3068</v>
      </c>
      <c r="B787" s="1494" t="s">
        <v>3069</v>
      </c>
      <c r="C787" s="1494" t="s">
        <v>1452</v>
      </c>
      <c r="D787" s="2" t="s">
        <v>1383</v>
      </c>
      <c r="E787" s="1494" t="s">
        <v>3069</v>
      </c>
      <c r="F787" s="1495" t="s">
        <v>1384</v>
      </c>
    </row>
    <row r="788" spans="1:6">
      <c r="A788" s="1494" t="s">
        <v>3070</v>
      </c>
      <c r="B788" s="1494" t="s">
        <v>3071</v>
      </c>
      <c r="C788" s="1494" t="s">
        <v>1394</v>
      </c>
      <c r="D788" s="2" t="s">
        <v>1383</v>
      </c>
      <c r="E788" s="1494" t="s">
        <v>3071</v>
      </c>
      <c r="F788" s="1495" t="s">
        <v>1384</v>
      </c>
    </row>
    <row r="789" spans="1:6">
      <c r="A789" s="1494" t="s">
        <v>3072</v>
      </c>
      <c r="B789" s="1494" t="s">
        <v>3073</v>
      </c>
      <c r="C789" s="1494" t="s">
        <v>1419</v>
      </c>
      <c r="D789" s="2" t="s">
        <v>1383</v>
      </c>
      <c r="E789" s="1494" t="s">
        <v>3073</v>
      </c>
      <c r="F789" s="1495" t="s">
        <v>1384</v>
      </c>
    </row>
    <row r="790" spans="1:6">
      <c r="A790" s="1494" t="s">
        <v>3074</v>
      </c>
      <c r="B790" s="1494" t="s">
        <v>3075</v>
      </c>
      <c r="C790" s="1494" t="s">
        <v>1766</v>
      </c>
      <c r="D790" s="2" t="s">
        <v>1378</v>
      </c>
      <c r="E790" s="1494" t="s">
        <v>3075</v>
      </c>
      <c r="F790" s="1495" t="s">
        <v>1379</v>
      </c>
    </row>
    <row r="791" spans="1:6">
      <c r="A791" s="1494" t="s">
        <v>3076</v>
      </c>
      <c r="B791" s="1494" t="s">
        <v>3077</v>
      </c>
      <c r="C791" s="1494" t="s">
        <v>1411</v>
      </c>
      <c r="D791" s="2" t="s">
        <v>1383</v>
      </c>
      <c r="E791" s="1494" t="s">
        <v>3077</v>
      </c>
      <c r="F791" s="1495" t="s">
        <v>1398</v>
      </c>
    </row>
    <row r="792" spans="1:6">
      <c r="A792" s="1494" t="s">
        <v>3078</v>
      </c>
      <c r="B792" s="1494" t="s">
        <v>3079</v>
      </c>
      <c r="C792" s="1496" t="s">
        <v>1506</v>
      </c>
      <c r="D792" s="2" t="s">
        <v>1378</v>
      </c>
      <c r="E792" s="1494" t="s">
        <v>3079</v>
      </c>
      <c r="F792" s="1495" t="s">
        <v>1550</v>
      </c>
    </row>
    <row r="793" spans="1:6">
      <c r="A793" s="1494" t="s">
        <v>3080</v>
      </c>
      <c r="B793" s="1494" t="s">
        <v>3081</v>
      </c>
      <c r="C793" s="1494" t="s">
        <v>1730</v>
      </c>
      <c r="D793" s="2" t="s">
        <v>1383</v>
      </c>
      <c r="E793" s="1494" t="s">
        <v>3081</v>
      </c>
      <c r="F793" s="1495" t="s">
        <v>1431</v>
      </c>
    </row>
    <row r="794" spans="1:6">
      <c r="A794" s="1494" t="s">
        <v>3082</v>
      </c>
      <c r="B794" s="1494" t="s">
        <v>3083</v>
      </c>
      <c r="C794" s="1494" t="s">
        <v>1730</v>
      </c>
      <c r="D794" s="2" t="s">
        <v>1383</v>
      </c>
      <c r="E794" s="1494" t="s">
        <v>3083</v>
      </c>
      <c r="F794" s="1495" t="s">
        <v>1391</v>
      </c>
    </row>
    <row r="795" spans="1:6">
      <c r="A795" s="1494" t="s">
        <v>3084</v>
      </c>
      <c r="B795" s="1494" t="s">
        <v>3085</v>
      </c>
      <c r="C795" s="1494" t="s">
        <v>1390</v>
      </c>
      <c r="D795" s="2" t="s">
        <v>1383</v>
      </c>
      <c r="E795" s="1494" t="s">
        <v>3085</v>
      </c>
      <c r="F795" s="1495" t="s">
        <v>1391</v>
      </c>
    </row>
    <row r="796" spans="1:6">
      <c r="A796" s="1494" t="s">
        <v>3086</v>
      </c>
      <c r="B796" s="1494" t="s">
        <v>3087</v>
      </c>
      <c r="C796" s="1494" t="s">
        <v>1452</v>
      </c>
      <c r="D796" s="2" t="s">
        <v>1383</v>
      </c>
      <c r="E796" s="1494" t="s">
        <v>3087</v>
      </c>
      <c r="F796" s="1495" t="s">
        <v>1384</v>
      </c>
    </row>
    <row r="797" spans="1:6">
      <c r="A797" s="1494" t="s">
        <v>3088</v>
      </c>
      <c r="B797" s="1494" t="s">
        <v>3089</v>
      </c>
      <c r="C797" s="1494" t="s">
        <v>1730</v>
      </c>
      <c r="D797" s="2" t="s">
        <v>1383</v>
      </c>
      <c r="E797" s="1494" t="s">
        <v>3089</v>
      </c>
      <c r="F797" s="1495" t="s">
        <v>1384</v>
      </c>
    </row>
    <row r="798" spans="1:6">
      <c r="A798" s="1494" t="s">
        <v>3090</v>
      </c>
      <c r="B798" s="1494" t="s">
        <v>3091</v>
      </c>
      <c r="C798" s="1494" t="s">
        <v>1377</v>
      </c>
      <c r="D798" s="2" t="s">
        <v>1383</v>
      </c>
      <c r="E798" s="1494" t="s">
        <v>3091</v>
      </c>
      <c r="F798" s="1495" t="s">
        <v>1391</v>
      </c>
    </row>
    <row r="799" spans="1:6">
      <c r="A799" s="1494" t="s">
        <v>3092</v>
      </c>
      <c r="B799" s="1494" t="s">
        <v>3093</v>
      </c>
      <c r="C799" s="1494" t="s">
        <v>1903</v>
      </c>
      <c r="D799" s="2" t="s">
        <v>1383</v>
      </c>
      <c r="E799" s="1494" t="s">
        <v>3093</v>
      </c>
      <c r="F799" s="1495" t="s">
        <v>1384</v>
      </c>
    </row>
    <row r="800" spans="1:6">
      <c r="A800" s="1494" t="s">
        <v>3094</v>
      </c>
      <c r="B800" s="1494" t="s">
        <v>3095</v>
      </c>
      <c r="C800" s="1496" t="s">
        <v>1474</v>
      </c>
      <c r="D800" s="2" t="s">
        <v>1378</v>
      </c>
      <c r="E800" s="1494" t="s">
        <v>3095</v>
      </c>
      <c r="F800" s="1495" t="s">
        <v>1550</v>
      </c>
    </row>
    <row r="801" spans="1:6">
      <c r="A801" s="1494" t="s">
        <v>3096</v>
      </c>
      <c r="B801" s="1494" t="s">
        <v>3097</v>
      </c>
      <c r="C801" s="1494" t="s">
        <v>1445</v>
      </c>
      <c r="D801" s="2" t="s">
        <v>1383</v>
      </c>
      <c r="E801" s="1494" t="s">
        <v>3097</v>
      </c>
      <c r="F801" s="1495" t="s">
        <v>1384</v>
      </c>
    </row>
    <row r="802" spans="1:6">
      <c r="A802" s="1494" t="s">
        <v>3098</v>
      </c>
      <c r="B802" s="1494" t="s">
        <v>3099</v>
      </c>
      <c r="C802" s="1494" t="s">
        <v>1593</v>
      </c>
      <c r="D802" s="2" t="s">
        <v>1383</v>
      </c>
      <c r="E802" s="1494" t="s">
        <v>3099</v>
      </c>
      <c r="F802" s="1495" t="s">
        <v>1398</v>
      </c>
    </row>
    <row r="803" spans="1:6">
      <c r="A803" s="1494" t="s">
        <v>3100</v>
      </c>
      <c r="B803" s="1494" t="s">
        <v>3101</v>
      </c>
      <c r="C803" s="1494" t="s">
        <v>1838</v>
      </c>
      <c r="D803" s="2" t="s">
        <v>1383</v>
      </c>
      <c r="E803" s="1494" t="s">
        <v>3101</v>
      </c>
      <c r="F803" s="1495" t="s">
        <v>1398</v>
      </c>
    </row>
    <row r="804" spans="1:6">
      <c r="A804" s="1494" t="s">
        <v>3102</v>
      </c>
      <c r="B804" s="1494" t="s">
        <v>3103</v>
      </c>
      <c r="C804" s="1494" t="s">
        <v>1955</v>
      </c>
      <c r="D804" s="2" t="s">
        <v>1383</v>
      </c>
      <c r="E804" s="1494" t="s">
        <v>3103</v>
      </c>
      <c r="F804" s="1495" t="s">
        <v>1384</v>
      </c>
    </row>
    <row r="805" spans="1:6">
      <c r="A805" s="1494" t="s">
        <v>3104</v>
      </c>
      <c r="B805" s="1494" t="s">
        <v>3105</v>
      </c>
      <c r="C805" s="1494" t="s">
        <v>1377</v>
      </c>
      <c r="D805" s="2" t="s">
        <v>1383</v>
      </c>
      <c r="E805" s="1494" t="s">
        <v>3105</v>
      </c>
      <c r="F805" s="1495" t="s">
        <v>1398</v>
      </c>
    </row>
    <row r="806" spans="1:6">
      <c r="A806" s="1494" t="s">
        <v>3106</v>
      </c>
      <c r="B806" s="1494" t="s">
        <v>3107</v>
      </c>
      <c r="C806" s="1494" t="s">
        <v>1377</v>
      </c>
      <c r="D806" s="2" t="s">
        <v>1383</v>
      </c>
      <c r="E806" s="1494" t="s">
        <v>3107</v>
      </c>
      <c r="F806" s="1495" t="s">
        <v>1391</v>
      </c>
    </row>
    <row r="807" spans="1:6">
      <c r="A807" s="1494" t="s">
        <v>3108</v>
      </c>
      <c r="B807" s="1494" t="s">
        <v>3109</v>
      </c>
      <c r="C807" s="1496" t="s">
        <v>1390</v>
      </c>
      <c r="D807" s="2" t="s">
        <v>1378</v>
      </c>
      <c r="E807" s="1494" t="s">
        <v>3109</v>
      </c>
      <c r="F807" s="1495" t="s">
        <v>1379</v>
      </c>
    </row>
    <row r="808" spans="1:6">
      <c r="A808" s="1494" t="s">
        <v>3110</v>
      </c>
      <c r="B808" s="1494" t="s">
        <v>3111</v>
      </c>
      <c r="C808" s="1494" t="s">
        <v>3112</v>
      </c>
      <c r="D808" s="2" t="s">
        <v>1383</v>
      </c>
      <c r="E808" s="1494" t="s">
        <v>3111</v>
      </c>
      <c r="F808" s="1495" t="s">
        <v>1384</v>
      </c>
    </row>
    <row r="809" spans="1:6">
      <c r="A809" s="1494" t="s">
        <v>3113</v>
      </c>
      <c r="B809" s="1494" t="s">
        <v>3114</v>
      </c>
      <c r="C809" s="1494" t="s">
        <v>3115</v>
      </c>
      <c r="D809" s="2" t="s">
        <v>1383</v>
      </c>
      <c r="E809" s="1494" t="s">
        <v>3114</v>
      </c>
      <c r="F809" s="1495" t="s">
        <v>1384</v>
      </c>
    </row>
    <row r="810" spans="1:6">
      <c r="A810" s="1494" t="s">
        <v>3116</v>
      </c>
      <c r="B810" s="1494" t="s">
        <v>3117</v>
      </c>
      <c r="C810" s="1494" t="s">
        <v>1390</v>
      </c>
      <c r="D810" s="2" t="s">
        <v>1383</v>
      </c>
      <c r="E810" s="1494" t="s">
        <v>3117</v>
      </c>
      <c r="F810" s="1495" t="s">
        <v>1391</v>
      </c>
    </row>
    <row r="811" spans="1:6">
      <c r="A811" s="1494" t="s">
        <v>3118</v>
      </c>
      <c r="B811" s="1494" t="s">
        <v>3119</v>
      </c>
      <c r="C811" s="1494" t="s">
        <v>1477</v>
      </c>
      <c r="D811" s="2" t="s">
        <v>1383</v>
      </c>
      <c r="E811" s="1494" t="s">
        <v>3119</v>
      </c>
      <c r="F811" s="1495" t="s">
        <v>1478</v>
      </c>
    </row>
    <row r="812" spans="1:6">
      <c r="A812" s="1494" t="s">
        <v>3120</v>
      </c>
      <c r="B812" s="1494" t="s">
        <v>3121</v>
      </c>
      <c r="C812" s="1494" t="s">
        <v>1730</v>
      </c>
      <c r="D812" s="2" t="s">
        <v>1383</v>
      </c>
      <c r="E812" s="1494" t="s">
        <v>3121</v>
      </c>
      <c r="F812" s="1495" t="s">
        <v>1398</v>
      </c>
    </row>
    <row r="813" spans="1:6">
      <c r="A813" s="1494" t="s">
        <v>3122</v>
      </c>
      <c r="B813" s="1494" t="s">
        <v>3123</v>
      </c>
      <c r="C813" s="1494" t="s">
        <v>1411</v>
      </c>
      <c r="D813" s="2" t="s">
        <v>1383</v>
      </c>
      <c r="E813" s="1494" t="s">
        <v>3123</v>
      </c>
      <c r="F813" s="1495" t="s">
        <v>1398</v>
      </c>
    </row>
    <row r="814" spans="1:6">
      <c r="A814" s="1494" t="s">
        <v>3124</v>
      </c>
      <c r="B814" s="1494" t="s">
        <v>3125</v>
      </c>
      <c r="C814" s="1494" t="s">
        <v>1411</v>
      </c>
      <c r="D814" s="2" t="s">
        <v>1383</v>
      </c>
      <c r="E814" s="1494" t="s">
        <v>3125</v>
      </c>
      <c r="F814" s="1495" t="s">
        <v>1453</v>
      </c>
    </row>
    <row r="815" spans="1:6">
      <c r="A815" s="1494" t="s">
        <v>3126</v>
      </c>
      <c r="B815" s="1494" t="s">
        <v>3127</v>
      </c>
      <c r="C815" s="1494" t="s">
        <v>1411</v>
      </c>
      <c r="D815" s="2" t="s">
        <v>1383</v>
      </c>
      <c r="E815" s="1494" t="s">
        <v>3127</v>
      </c>
      <c r="F815" s="1495" t="s">
        <v>1384</v>
      </c>
    </row>
    <row r="816" spans="1:6">
      <c r="A816" s="1494" t="s">
        <v>3128</v>
      </c>
      <c r="B816" s="1494" t="s">
        <v>3129</v>
      </c>
      <c r="C816" s="1494" t="s">
        <v>1397</v>
      </c>
      <c r="D816" s="2" t="s">
        <v>1383</v>
      </c>
      <c r="E816" s="1494" t="s">
        <v>3129</v>
      </c>
      <c r="F816" s="1495" t="s">
        <v>1384</v>
      </c>
    </row>
    <row r="817" spans="1:6">
      <c r="A817" s="1494" t="s">
        <v>3130</v>
      </c>
      <c r="B817" s="1494" t="s">
        <v>3131</v>
      </c>
      <c r="C817" s="1494" t="s">
        <v>1428</v>
      </c>
      <c r="D817" s="2" t="s">
        <v>1383</v>
      </c>
      <c r="E817" s="1494" t="s">
        <v>3131</v>
      </c>
      <c r="F817" s="1495" t="s">
        <v>1384</v>
      </c>
    </row>
    <row r="818" spans="1:6">
      <c r="A818" s="1494" t="s">
        <v>3132</v>
      </c>
      <c r="B818" s="1494" t="s">
        <v>3133</v>
      </c>
      <c r="C818" s="1494" t="s">
        <v>1725</v>
      </c>
      <c r="D818" s="2" t="s">
        <v>1383</v>
      </c>
      <c r="E818" s="1494" t="s">
        <v>3133</v>
      </c>
      <c r="F818" s="1495" t="s">
        <v>1384</v>
      </c>
    </row>
    <row r="819" spans="1:6">
      <c r="A819" s="1494" t="s">
        <v>3134</v>
      </c>
      <c r="B819" s="1494" t="s">
        <v>3135</v>
      </c>
      <c r="C819" s="1494" t="s">
        <v>1560</v>
      </c>
      <c r="D819" s="2" t="s">
        <v>1383</v>
      </c>
      <c r="E819" s="1494" t="s">
        <v>3135</v>
      </c>
      <c r="F819" s="1495" t="s">
        <v>1384</v>
      </c>
    </row>
    <row r="820" spans="1:6">
      <c r="A820" s="1494" t="s">
        <v>3136</v>
      </c>
      <c r="B820" s="1494" t="s">
        <v>3137</v>
      </c>
      <c r="C820" s="1494" t="s">
        <v>1986</v>
      </c>
      <c r="D820" s="2" t="s">
        <v>1383</v>
      </c>
      <c r="E820" s="1494" t="s">
        <v>3137</v>
      </c>
      <c r="F820" s="1495" t="s">
        <v>1384</v>
      </c>
    </row>
    <row r="821" spans="1:6">
      <c r="A821" s="1494" t="s">
        <v>3138</v>
      </c>
      <c r="B821" s="1494" t="s">
        <v>3139</v>
      </c>
      <c r="C821" s="1494" t="s">
        <v>1513</v>
      </c>
      <c r="D821" s="2" t="s">
        <v>1383</v>
      </c>
      <c r="E821" s="1494" t="s">
        <v>3139</v>
      </c>
      <c r="F821" s="1495" t="s">
        <v>1391</v>
      </c>
    </row>
    <row r="822" spans="1:6">
      <c r="A822" s="1494" t="s">
        <v>3140</v>
      </c>
      <c r="B822" s="1494" t="s">
        <v>3141</v>
      </c>
      <c r="C822" s="1494" t="s">
        <v>1677</v>
      </c>
      <c r="D822" s="2" t="s">
        <v>1383</v>
      </c>
      <c r="E822" s="1494" t="s">
        <v>3141</v>
      </c>
      <c r="F822" s="1495" t="s">
        <v>1398</v>
      </c>
    </row>
    <row r="823" spans="1:6">
      <c r="A823" s="1494" t="s">
        <v>3142</v>
      </c>
      <c r="B823" s="1494" t="s">
        <v>3143</v>
      </c>
      <c r="C823" s="1494" t="s">
        <v>1513</v>
      </c>
      <c r="D823" s="2" t="s">
        <v>1383</v>
      </c>
      <c r="E823" s="1494" t="s">
        <v>3143</v>
      </c>
      <c r="F823" s="1495" t="s">
        <v>1391</v>
      </c>
    </row>
    <row r="824" spans="1:6">
      <c r="A824" s="1494" t="s">
        <v>3144</v>
      </c>
      <c r="B824" s="1494" t="s">
        <v>3145</v>
      </c>
      <c r="C824" s="1494" t="s">
        <v>1560</v>
      </c>
      <c r="D824" s="2" t="s">
        <v>1383</v>
      </c>
      <c r="E824" s="1494" t="s">
        <v>3145</v>
      </c>
      <c r="F824" s="1495" t="s">
        <v>1391</v>
      </c>
    </row>
    <row r="825" spans="1:6">
      <c r="A825" s="1494" t="s">
        <v>3146</v>
      </c>
      <c r="B825" s="1494" t="s">
        <v>3147</v>
      </c>
      <c r="C825" s="1494" t="s">
        <v>1377</v>
      </c>
      <c r="D825" s="2" t="s">
        <v>1383</v>
      </c>
      <c r="E825" s="1494" t="s">
        <v>3147</v>
      </c>
      <c r="F825" s="1495" t="s">
        <v>1391</v>
      </c>
    </row>
    <row r="826" spans="1:6">
      <c r="A826" s="1494" t="s">
        <v>3148</v>
      </c>
      <c r="B826" s="1494" t="s">
        <v>3149</v>
      </c>
      <c r="C826" s="1494" t="s">
        <v>1377</v>
      </c>
      <c r="D826" s="2" t="s">
        <v>1383</v>
      </c>
      <c r="E826" s="1494" t="s">
        <v>3149</v>
      </c>
      <c r="F826" s="1495" t="s">
        <v>1391</v>
      </c>
    </row>
    <row r="827" spans="1:6">
      <c r="A827" s="1494" t="s">
        <v>3150</v>
      </c>
      <c r="B827" s="1494" t="s">
        <v>3151</v>
      </c>
      <c r="C827" s="1494" t="s">
        <v>1377</v>
      </c>
      <c r="D827" s="2" t="s">
        <v>1383</v>
      </c>
      <c r="E827" s="1494" t="s">
        <v>3151</v>
      </c>
      <c r="F827" s="1495" t="s">
        <v>1391</v>
      </c>
    </row>
    <row r="828" spans="1:6">
      <c r="A828" s="1494" t="s">
        <v>3152</v>
      </c>
      <c r="B828" s="1494" t="s">
        <v>3153</v>
      </c>
      <c r="C828" s="1494" t="s">
        <v>1513</v>
      </c>
      <c r="D828" s="2" t="s">
        <v>1383</v>
      </c>
      <c r="E828" s="1494" t="s">
        <v>3153</v>
      </c>
      <c r="F828" s="1495" t="s">
        <v>1398</v>
      </c>
    </row>
    <row r="829" spans="1:6">
      <c r="A829" s="1494" t="s">
        <v>3154</v>
      </c>
      <c r="B829" s="1494" t="s">
        <v>3155</v>
      </c>
      <c r="C829" s="1494" t="s">
        <v>1903</v>
      </c>
      <c r="D829" s="2" t="s">
        <v>1383</v>
      </c>
      <c r="E829" s="1494" t="s">
        <v>3155</v>
      </c>
      <c r="F829" s="1495" t="s">
        <v>1384</v>
      </c>
    </row>
    <row r="830" spans="1:6">
      <c r="A830" s="1494" t="s">
        <v>3156</v>
      </c>
      <c r="B830" s="1494" t="s">
        <v>3157</v>
      </c>
      <c r="C830" s="1494" t="s">
        <v>1730</v>
      </c>
      <c r="D830" s="2" t="s">
        <v>1383</v>
      </c>
      <c r="E830" s="1494" t="s">
        <v>3157</v>
      </c>
      <c r="F830" s="1495" t="s">
        <v>1384</v>
      </c>
    </row>
    <row r="831" spans="1:6">
      <c r="A831" s="1494" t="s">
        <v>3158</v>
      </c>
      <c r="B831" s="1494" t="s">
        <v>3159</v>
      </c>
      <c r="C831" s="1494" t="s">
        <v>2266</v>
      </c>
      <c r="D831" s="2" t="s">
        <v>1378</v>
      </c>
      <c r="E831" s="1494" t="s">
        <v>3159</v>
      </c>
      <c r="F831" s="1495" t="s">
        <v>1658</v>
      </c>
    </row>
    <row r="832" spans="1:6">
      <c r="A832" s="1494" t="s">
        <v>3160</v>
      </c>
      <c r="B832" s="1494" t="s">
        <v>3161</v>
      </c>
      <c r="C832" s="1494" t="s">
        <v>2294</v>
      </c>
      <c r="D832" s="2" t="s">
        <v>1378</v>
      </c>
      <c r="E832" s="1494" t="s">
        <v>3161</v>
      </c>
      <c r="F832" s="1495" t="s">
        <v>1379</v>
      </c>
    </row>
    <row r="833" spans="1:6">
      <c r="A833" s="1494" t="s">
        <v>3162</v>
      </c>
      <c r="B833" s="1494" t="s">
        <v>3163</v>
      </c>
      <c r="C833" s="1494" t="s">
        <v>1989</v>
      </c>
      <c r="D833" s="2" t="s">
        <v>1383</v>
      </c>
      <c r="E833" s="1494" t="s">
        <v>3163</v>
      </c>
      <c r="F833" s="1495" t="s">
        <v>1405</v>
      </c>
    </row>
    <row r="834" spans="1:6">
      <c r="A834" s="1494" t="s">
        <v>3164</v>
      </c>
      <c r="B834" s="1494" t="s">
        <v>3165</v>
      </c>
      <c r="C834" s="1494" t="s">
        <v>1377</v>
      </c>
      <c r="D834" s="2" t="s">
        <v>1383</v>
      </c>
      <c r="E834" s="1494" t="s">
        <v>3165</v>
      </c>
      <c r="F834" s="1495" t="s">
        <v>1391</v>
      </c>
    </row>
    <row r="835" spans="1:6">
      <c r="A835" s="1494" t="s">
        <v>3166</v>
      </c>
      <c r="B835" s="1494" t="s">
        <v>3167</v>
      </c>
      <c r="C835" s="1494" t="s">
        <v>1377</v>
      </c>
      <c r="D835" s="2" t="s">
        <v>1383</v>
      </c>
      <c r="E835" s="1494" t="s">
        <v>3167</v>
      </c>
      <c r="F835" s="1495" t="s">
        <v>1391</v>
      </c>
    </row>
    <row r="836" spans="1:6">
      <c r="A836" s="1494" t="s">
        <v>3168</v>
      </c>
      <c r="B836" s="1494" t="s">
        <v>3169</v>
      </c>
      <c r="C836" s="1496" t="s">
        <v>1626</v>
      </c>
      <c r="D836" s="2" t="s">
        <v>1378</v>
      </c>
      <c r="E836" s="1494" t="s">
        <v>3169</v>
      </c>
      <c r="F836" s="1495" t="s">
        <v>1379</v>
      </c>
    </row>
    <row r="837" spans="1:6">
      <c r="A837" s="1494" t="s">
        <v>3170</v>
      </c>
      <c r="B837" s="1494" t="s">
        <v>3171</v>
      </c>
      <c r="C837" s="1494" t="s">
        <v>1749</v>
      </c>
      <c r="D837" s="2" t="s">
        <v>1383</v>
      </c>
      <c r="E837" s="1494" t="s">
        <v>3171</v>
      </c>
      <c r="F837" s="1495" t="s">
        <v>1391</v>
      </c>
    </row>
    <row r="838" spans="1:6">
      <c r="A838" s="1494" t="s">
        <v>3172</v>
      </c>
      <c r="B838" s="1494" t="s">
        <v>3173</v>
      </c>
      <c r="C838" s="1494" t="s">
        <v>1593</v>
      </c>
      <c r="D838" s="2" t="s">
        <v>1383</v>
      </c>
      <c r="E838" s="1494" t="s">
        <v>3173</v>
      </c>
      <c r="F838" s="1495" t="s">
        <v>1456</v>
      </c>
    </row>
    <row r="839" spans="1:6">
      <c r="A839" s="1494" t="s">
        <v>3174</v>
      </c>
      <c r="B839" s="1494" t="s">
        <v>3175</v>
      </c>
      <c r="C839" s="1494" t="s">
        <v>1698</v>
      </c>
      <c r="D839" s="2" t="s">
        <v>1383</v>
      </c>
      <c r="E839" s="1494" t="s">
        <v>3175</v>
      </c>
      <c r="F839" s="1495" t="s">
        <v>1384</v>
      </c>
    </row>
    <row r="840" spans="1:6">
      <c r="A840" s="1494" t="s">
        <v>3176</v>
      </c>
      <c r="B840" s="1494" t="s">
        <v>3177</v>
      </c>
      <c r="C840" s="1494" t="s">
        <v>1377</v>
      </c>
      <c r="D840" s="2" t="s">
        <v>1378</v>
      </c>
      <c r="E840" s="1494" t="s">
        <v>3177</v>
      </c>
      <c r="F840" s="1495" t="s">
        <v>1550</v>
      </c>
    </row>
    <row r="841" spans="1:6">
      <c r="A841" s="1494" t="s">
        <v>3178</v>
      </c>
      <c r="B841" s="1494" t="s">
        <v>3179</v>
      </c>
      <c r="C841" s="1494" t="s">
        <v>1626</v>
      </c>
      <c r="D841" s="2" t="s">
        <v>1383</v>
      </c>
      <c r="E841" s="1494" t="s">
        <v>3179</v>
      </c>
      <c r="F841" s="1495" t="s">
        <v>1384</v>
      </c>
    </row>
    <row r="842" spans="1:6">
      <c r="A842" s="1494" t="s">
        <v>3180</v>
      </c>
      <c r="B842" s="1494" t="s">
        <v>3181</v>
      </c>
      <c r="C842" s="1496" t="s">
        <v>1513</v>
      </c>
      <c r="D842" s="2" t="s">
        <v>1378</v>
      </c>
      <c r="E842" s="1494" t="s">
        <v>3181</v>
      </c>
      <c r="F842" s="1495" t="s">
        <v>1587</v>
      </c>
    </row>
    <row r="843" spans="1:6">
      <c r="A843" s="1494" t="s">
        <v>3182</v>
      </c>
      <c r="B843" s="1494" t="s">
        <v>3183</v>
      </c>
      <c r="C843" s="1494" t="s">
        <v>1671</v>
      </c>
      <c r="D843" s="2" t="s">
        <v>1383</v>
      </c>
      <c r="E843" s="1494" t="s">
        <v>3183</v>
      </c>
      <c r="F843" s="1495" t="s">
        <v>1384</v>
      </c>
    </row>
    <row r="844" spans="1:6">
      <c r="A844" s="1494" t="s">
        <v>3184</v>
      </c>
      <c r="B844" s="1494" t="s">
        <v>3185</v>
      </c>
      <c r="C844" s="1496" t="s">
        <v>1404</v>
      </c>
      <c r="D844" s="2" t="s">
        <v>1378</v>
      </c>
      <c r="E844" s="1494" t="s">
        <v>3185</v>
      </c>
      <c r="F844" s="1495" t="s">
        <v>1379</v>
      </c>
    </row>
    <row r="845" spans="1:6">
      <c r="A845" s="1494" t="s">
        <v>3186</v>
      </c>
      <c r="B845" s="1494" t="s">
        <v>3187</v>
      </c>
      <c r="C845" s="1494" t="s">
        <v>1733</v>
      </c>
      <c r="D845" s="2" t="s">
        <v>1378</v>
      </c>
      <c r="E845" s="1494" t="s">
        <v>3187</v>
      </c>
      <c r="F845" s="1495" t="s">
        <v>1550</v>
      </c>
    </row>
    <row r="846" spans="1:6">
      <c r="A846" s="1494" t="s">
        <v>3188</v>
      </c>
      <c r="B846" s="1494" t="s">
        <v>3189</v>
      </c>
      <c r="C846" s="1496" t="s">
        <v>1495</v>
      </c>
      <c r="D846" s="2" t="s">
        <v>1378</v>
      </c>
      <c r="E846" s="1494" t="s">
        <v>3189</v>
      </c>
      <c r="F846" s="1495" t="s">
        <v>1550</v>
      </c>
    </row>
    <row r="847" spans="1:6">
      <c r="A847" s="1494" t="s">
        <v>3190</v>
      </c>
      <c r="B847" s="1494" t="s">
        <v>3191</v>
      </c>
      <c r="C847" s="1496" t="s">
        <v>1394</v>
      </c>
      <c r="D847" s="2" t="s">
        <v>1378</v>
      </c>
      <c r="E847" s="1494" t="s">
        <v>3191</v>
      </c>
      <c r="F847" s="1495" t="s">
        <v>1379</v>
      </c>
    </row>
    <row r="848" spans="1:6">
      <c r="A848" s="1494" t="s">
        <v>3192</v>
      </c>
      <c r="B848" s="1494" t="s">
        <v>3193</v>
      </c>
      <c r="C848" s="1494" t="s">
        <v>1377</v>
      </c>
      <c r="D848" s="2" t="s">
        <v>1378</v>
      </c>
      <c r="E848" s="1494" t="s">
        <v>3193</v>
      </c>
      <c r="F848" s="1495" t="s">
        <v>1379</v>
      </c>
    </row>
    <row r="849" spans="1:6">
      <c r="A849" s="1494" t="s">
        <v>3194</v>
      </c>
      <c r="B849" s="1494" t="s">
        <v>3195</v>
      </c>
      <c r="C849" s="1494" t="s">
        <v>1466</v>
      </c>
      <c r="D849" s="2" t="s">
        <v>1383</v>
      </c>
      <c r="E849" s="1494" t="s">
        <v>3195</v>
      </c>
      <c r="F849" s="1495" t="s">
        <v>1384</v>
      </c>
    </row>
    <row r="850" spans="1:6">
      <c r="A850" s="1494" t="s">
        <v>3196</v>
      </c>
      <c r="B850" s="1494" t="s">
        <v>3197</v>
      </c>
      <c r="C850" s="1494" t="s">
        <v>1546</v>
      </c>
      <c r="D850" s="2" t="s">
        <v>1383</v>
      </c>
      <c r="E850" s="1494" t="s">
        <v>3197</v>
      </c>
      <c r="F850" s="1495" t="s">
        <v>1398</v>
      </c>
    </row>
    <row r="851" spans="1:6">
      <c r="A851" s="1494" t="s">
        <v>3198</v>
      </c>
      <c r="B851" s="1494" t="s">
        <v>3199</v>
      </c>
      <c r="C851" s="1494" t="s">
        <v>1749</v>
      </c>
      <c r="D851" s="2" t="s">
        <v>1383</v>
      </c>
      <c r="E851" s="1494" t="s">
        <v>3199</v>
      </c>
      <c r="F851" s="1495" t="s">
        <v>1398</v>
      </c>
    </row>
    <row r="852" spans="1:6">
      <c r="A852" s="1494" t="s">
        <v>3200</v>
      </c>
      <c r="B852" s="1494" t="s">
        <v>3201</v>
      </c>
      <c r="C852" s="1494" t="s">
        <v>1509</v>
      </c>
      <c r="D852" s="2" t="s">
        <v>1383</v>
      </c>
      <c r="E852" s="1494" t="s">
        <v>3201</v>
      </c>
      <c r="F852" s="1495" t="s">
        <v>1398</v>
      </c>
    </row>
    <row r="853" spans="1:6">
      <c r="A853" s="1494" t="s">
        <v>3202</v>
      </c>
      <c r="B853" s="1494" t="s">
        <v>3203</v>
      </c>
      <c r="C853" s="1494" t="s">
        <v>1474</v>
      </c>
      <c r="D853" s="2" t="s">
        <v>1383</v>
      </c>
      <c r="E853" s="1494" t="s">
        <v>3203</v>
      </c>
      <c r="F853" s="1495" t="s">
        <v>1571</v>
      </c>
    </row>
    <row r="854" spans="1:6">
      <c r="A854" s="1494" t="s">
        <v>3204</v>
      </c>
      <c r="B854" s="1494" t="s">
        <v>3205</v>
      </c>
      <c r="C854" s="1494" t="s">
        <v>1477</v>
      </c>
      <c r="D854" s="2" t="s">
        <v>1383</v>
      </c>
      <c r="E854" s="1494" t="s">
        <v>3205</v>
      </c>
      <c r="F854" s="1495" t="s">
        <v>1384</v>
      </c>
    </row>
    <row r="855" spans="1:6">
      <c r="A855" s="1494" t="s">
        <v>3206</v>
      </c>
      <c r="B855" s="1494" t="s">
        <v>3207</v>
      </c>
      <c r="C855" s="1494" t="s">
        <v>1586</v>
      </c>
      <c r="D855" s="2" t="s">
        <v>1383</v>
      </c>
      <c r="E855" s="1494" t="s">
        <v>3207</v>
      </c>
      <c r="F855" s="1495" t="s">
        <v>1384</v>
      </c>
    </row>
    <row r="856" spans="1:6">
      <c r="A856" s="1494" t="s">
        <v>3208</v>
      </c>
      <c r="B856" s="1494" t="s">
        <v>3209</v>
      </c>
      <c r="C856" s="1494" t="s">
        <v>1590</v>
      </c>
      <c r="D856" s="2" t="s">
        <v>1383</v>
      </c>
      <c r="E856" s="1494" t="s">
        <v>3209</v>
      </c>
      <c r="F856" s="1495" t="s">
        <v>1398</v>
      </c>
    </row>
    <row r="857" spans="1:6">
      <c r="A857" s="1494" t="s">
        <v>3210</v>
      </c>
      <c r="B857" s="1494" t="s">
        <v>3211</v>
      </c>
      <c r="C857" s="1494" t="s">
        <v>1766</v>
      </c>
      <c r="D857" s="2" t="s">
        <v>1383</v>
      </c>
      <c r="E857" s="1494" t="s">
        <v>3211</v>
      </c>
      <c r="F857" s="1495" t="s">
        <v>1398</v>
      </c>
    </row>
    <row r="858" spans="1:6">
      <c r="A858" s="1494" t="s">
        <v>3212</v>
      </c>
      <c r="B858" s="1494" t="s">
        <v>3213</v>
      </c>
      <c r="C858" s="1494" t="s">
        <v>1766</v>
      </c>
      <c r="D858" s="2" t="s">
        <v>1383</v>
      </c>
      <c r="E858" s="1494" t="s">
        <v>3213</v>
      </c>
      <c r="F858" s="1495" t="s">
        <v>1431</v>
      </c>
    </row>
    <row r="859" spans="1:6">
      <c r="A859" s="1494" t="s">
        <v>3214</v>
      </c>
      <c r="B859" s="1494" t="s">
        <v>3215</v>
      </c>
      <c r="C859" s="1494" t="s">
        <v>1513</v>
      </c>
      <c r="D859" s="2" t="s">
        <v>1383</v>
      </c>
      <c r="E859" s="1494" t="s">
        <v>3215</v>
      </c>
      <c r="F859" s="1495" t="s">
        <v>1456</v>
      </c>
    </row>
    <row r="860" spans="1:6">
      <c r="A860" s="1494" t="s">
        <v>3216</v>
      </c>
      <c r="B860" s="1494" t="s">
        <v>3217</v>
      </c>
      <c r="C860" s="1494" t="s">
        <v>1401</v>
      </c>
      <c r="D860" s="2" t="s">
        <v>1383</v>
      </c>
      <c r="E860" s="1494" t="s">
        <v>3217</v>
      </c>
      <c r="F860" s="1495" t="s">
        <v>1391</v>
      </c>
    </row>
    <row r="861" spans="1:6">
      <c r="A861" s="1494" t="s">
        <v>3218</v>
      </c>
      <c r="B861" s="1494" t="s">
        <v>3219</v>
      </c>
      <c r="C861" s="1494" t="s">
        <v>1590</v>
      </c>
      <c r="D861" s="2" t="s">
        <v>1383</v>
      </c>
      <c r="E861" s="1494" t="s">
        <v>3219</v>
      </c>
      <c r="F861" s="1495" t="s">
        <v>1577</v>
      </c>
    </row>
    <row r="862" spans="1:6">
      <c r="A862" s="1494" t="s">
        <v>3220</v>
      </c>
      <c r="B862" s="1494" t="s">
        <v>3221</v>
      </c>
      <c r="C862" s="1494" t="s">
        <v>1596</v>
      </c>
      <c r="D862" s="2" t="s">
        <v>1383</v>
      </c>
      <c r="E862" s="1494" t="s">
        <v>3221</v>
      </c>
      <c r="F862" s="1495" t="s">
        <v>1384</v>
      </c>
    </row>
    <row r="863" spans="1:6">
      <c r="A863" s="1494" t="s">
        <v>3222</v>
      </c>
      <c r="B863" s="1494" t="s">
        <v>3223</v>
      </c>
      <c r="C863" s="1496" t="s">
        <v>1411</v>
      </c>
      <c r="D863" s="2" t="s">
        <v>1378</v>
      </c>
      <c r="E863" s="1494" t="s">
        <v>3223</v>
      </c>
      <c r="F863" s="1495" t="s">
        <v>1587</v>
      </c>
    </row>
    <row r="864" spans="1:6">
      <c r="A864" s="1494" t="s">
        <v>3224</v>
      </c>
      <c r="B864" s="1494" t="s">
        <v>3225</v>
      </c>
      <c r="C864" s="1494" t="s">
        <v>1626</v>
      </c>
      <c r="D864" s="2" t="s">
        <v>1383</v>
      </c>
      <c r="E864" s="1494" t="s">
        <v>3225</v>
      </c>
      <c r="F864" s="1495" t="s">
        <v>1384</v>
      </c>
    </row>
    <row r="865" spans="1:6">
      <c r="A865" s="1494" t="s">
        <v>3226</v>
      </c>
      <c r="B865" s="1494" t="s">
        <v>3227</v>
      </c>
      <c r="C865" s="1494" t="s">
        <v>1671</v>
      </c>
      <c r="D865" s="2" t="s">
        <v>1383</v>
      </c>
      <c r="E865" s="1494" t="s">
        <v>3227</v>
      </c>
      <c r="F865" s="1495" t="s">
        <v>1384</v>
      </c>
    </row>
    <row r="866" spans="1:6">
      <c r="A866" s="1494" t="s">
        <v>3228</v>
      </c>
      <c r="B866" s="1494" t="s">
        <v>3229</v>
      </c>
      <c r="C866" s="1494" t="s">
        <v>1377</v>
      </c>
      <c r="D866" s="2" t="s">
        <v>1383</v>
      </c>
      <c r="E866" s="1494" t="s">
        <v>3229</v>
      </c>
      <c r="F866" s="1495" t="s">
        <v>1391</v>
      </c>
    </row>
    <row r="867" spans="1:6">
      <c r="A867" s="1494" t="s">
        <v>3230</v>
      </c>
      <c r="B867" s="1494" t="s">
        <v>3231</v>
      </c>
      <c r="C867" s="1494" t="s">
        <v>1549</v>
      </c>
      <c r="D867" s="2" t="s">
        <v>1383</v>
      </c>
      <c r="E867" s="1494" t="s">
        <v>3231</v>
      </c>
      <c r="F867" s="1495" t="s">
        <v>1384</v>
      </c>
    </row>
    <row r="868" spans="1:6">
      <c r="A868" s="1494" t="s">
        <v>3232</v>
      </c>
      <c r="B868" s="1494" t="s">
        <v>3233</v>
      </c>
      <c r="C868" s="1494" t="s">
        <v>1425</v>
      </c>
      <c r="D868" s="2" t="s">
        <v>1383</v>
      </c>
      <c r="E868" s="1494" t="s">
        <v>3233</v>
      </c>
      <c r="F868" s="1495" t="s">
        <v>1391</v>
      </c>
    </row>
    <row r="869" spans="1:6">
      <c r="A869" s="1494" t="s">
        <v>3234</v>
      </c>
      <c r="B869" s="1494" t="s">
        <v>3235</v>
      </c>
      <c r="C869" s="1494" t="s">
        <v>1725</v>
      </c>
      <c r="D869" s="2" t="s">
        <v>1383</v>
      </c>
      <c r="E869" s="1494" t="s">
        <v>3235</v>
      </c>
      <c r="F869" s="1495" t="s">
        <v>1384</v>
      </c>
    </row>
    <row r="870" spans="1:6">
      <c r="A870" s="1494" t="s">
        <v>3236</v>
      </c>
      <c r="B870" s="1494" t="s">
        <v>3237</v>
      </c>
      <c r="C870" s="1494" t="s">
        <v>1955</v>
      </c>
      <c r="D870" s="2" t="s">
        <v>1383</v>
      </c>
      <c r="E870" s="1494" t="s">
        <v>3237</v>
      </c>
      <c r="F870" s="1495" t="s">
        <v>1384</v>
      </c>
    </row>
    <row r="871" spans="1:6">
      <c r="A871" s="1494" t="s">
        <v>3238</v>
      </c>
      <c r="B871" s="1494" t="s">
        <v>3239</v>
      </c>
      <c r="C871" s="1494" t="s">
        <v>1411</v>
      </c>
      <c r="D871" s="2" t="s">
        <v>1383</v>
      </c>
      <c r="E871" s="1494" t="s">
        <v>3239</v>
      </c>
      <c r="F871" s="1495" t="s">
        <v>1391</v>
      </c>
    </row>
    <row r="872" spans="1:6">
      <c r="A872" s="1494" t="s">
        <v>3240</v>
      </c>
      <c r="B872" s="1494" t="s">
        <v>3241</v>
      </c>
      <c r="C872" s="1494" t="s">
        <v>1411</v>
      </c>
      <c r="D872" s="2" t="s">
        <v>1383</v>
      </c>
      <c r="E872" s="1494" t="s">
        <v>3241</v>
      </c>
      <c r="F872" s="1495" t="s">
        <v>1453</v>
      </c>
    </row>
    <row r="873" spans="1:6">
      <c r="A873" s="1494" t="s">
        <v>3242</v>
      </c>
      <c r="B873" s="1494" t="s">
        <v>3243</v>
      </c>
      <c r="C873" s="1494" t="s">
        <v>2817</v>
      </c>
      <c r="D873" s="2" t="s">
        <v>1383</v>
      </c>
      <c r="E873" s="1494" t="s">
        <v>3243</v>
      </c>
      <c r="F873" s="1495" t="s">
        <v>1384</v>
      </c>
    </row>
    <row r="874" spans="1:6">
      <c r="A874" s="1494" t="s">
        <v>3244</v>
      </c>
      <c r="B874" s="1494" t="s">
        <v>3245</v>
      </c>
      <c r="C874" s="1494" t="s">
        <v>1546</v>
      </c>
      <c r="D874" s="2" t="s">
        <v>1383</v>
      </c>
      <c r="E874" s="1494" t="s">
        <v>3245</v>
      </c>
      <c r="F874" s="1495" t="s">
        <v>1391</v>
      </c>
    </row>
    <row r="875" spans="1:6">
      <c r="A875" s="1494" t="s">
        <v>3246</v>
      </c>
      <c r="B875" s="1494" t="s">
        <v>3247</v>
      </c>
      <c r="C875" s="1494" t="s">
        <v>1506</v>
      </c>
      <c r="D875" s="2" t="s">
        <v>1383</v>
      </c>
      <c r="E875" s="1494" t="s">
        <v>3247</v>
      </c>
      <c r="F875" s="1495" t="s">
        <v>1391</v>
      </c>
    </row>
    <row r="876" spans="1:6">
      <c r="A876" s="1494" t="s">
        <v>3248</v>
      </c>
      <c r="B876" s="1494" t="s">
        <v>3249</v>
      </c>
      <c r="C876" s="1494" t="s">
        <v>1377</v>
      </c>
      <c r="D876" s="2" t="s">
        <v>1383</v>
      </c>
      <c r="E876" s="1494" t="s">
        <v>3249</v>
      </c>
      <c r="F876" s="1495" t="s">
        <v>1391</v>
      </c>
    </row>
    <row r="877" spans="1:6">
      <c r="A877" s="1494" t="s">
        <v>3250</v>
      </c>
      <c r="B877" s="1494" t="s">
        <v>3251</v>
      </c>
      <c r="C877" s="1494" t="s">
        <v>1377</v>
      </c>
      <c r="D877" s="2" t="s">
        <v>1383</v>
      </c>
      <c r="E877" s="1494" t="s">
        <v>3251</v>
      </c>
      <c r="F877" s="1495" t="s">
        <v>1391</v>
      </c>
    </row>
    <row r="878" spans="1:6">
      <c r="A878" s="1494" t="s">
        <v>3252</v>
      </c>
      <c r="B878" s="1494" t="s">
        <v>3253</v>
      </c>
      <c r="C878" s="1494" t="s">
        <v>1377</v>
      </c>
      <c r="D878" s="2" t="s">
        <v>1383</v>
      </c>
      <c r="E878" s="1494" t="s">
        <v>3253</v>
      </c>
      <c r="F878" s="1495" t="s">
        <v>1391</v>
      </c>
    </row>
    <row r="879" spans="1:6">
      <c r="A879" s="1494" t="s">
        <v>3254</v>
      </c>
      <c r="B879" s="1494" t="s">
        <v>3255</v>
      </c>
      <c r="C879" s="1494" t="s">
        <v>1903</v>
      </c>
      <c r="D879" s="2" t="s">
        <v>1383</v>
      </c>
      <c r="E879" s="1494" t="s">
        <v>3255</v>
      </c>
      <c r="F879" s="1495" t="s">
        <v>1384</v>
      </c>
    </row>
    <row r="880" spans="1:6">
      <c r="A880" s="1494" t="s">
        <v>3256</v>
      </c>
      <c r="B880" s="1494" t="s">
        <v>3257</v>
      </c>
      <c r="C880" s="1494" t="s">
        <v>1506</v>
      </c>
      <c r="D880" s="2" t="s">
        <v>1383</v>
      </c>
      <c r="E880" s="1494" t="s">
        <v>3257</v>
      </c>
      <c r="F880" s="1495" t="s">
        <v>1391</v>
      </c>
    </row>
    <row r="881" spans="1:6">
      <c r="A881" s="1494" t="s">
        <v>3258</v>
      </c>
      <c r="B881" s="1494" t="s">
        <v>3259</v>
      </c>
      <c r="C881" s="1494" t="s">
        <v>1714</v>
      </c>
      <c r="D881" s="2" t="s">
        <v>1383</v>
      </c>
      <c r="E881" s="1494" t="s">
        <v>3259</v>
      </c>
      <c r="F881" s="1495" t="s">
        <v>1391</v>
      </c>
    </row>
    <row r="882" spans="1:6">
      <c r="A882" s="1494" t="s">
        <v>3260</v>
      </c>
      <c r="B882" s="1494" t="s">
        <v>3261</v>
      </c>
      <c r="C882" s="1494" t="s">
        <v>1989</v>
      </c>
      <c r="D882" s="2" t="s">
        <v>1383</v>
      </c>
      <c r="E882" s="1494" t="s">
        <v>3261</v>
      </c>
      <c r="F882" s="1495" t="s">
        <v>1384</v>
      </c>
    </row>
    <row r="883" spans="1:6">
      <c r="A883" s="1494" t="s">
        <v>3262</v>
      </c>
      <c r="B883" s="1494" t="s">
        <v>3263</v>
      </c>
      <c r="C883" t="s">
        <v>1749</v>
      </c>
      <c r="D883" s="2" t="s">
        <v>1378</v>
      </c>
      <c r="E883" s="1494" t="s">
        <v>3263</v>
      </c>
      <c r="F883" s="1495" t="s">
        <v>1674</v>
      </c>
    </row>
    <row r="884" spans="1:6">
      <c r="A884" s="1494" t="s">
        <v>3264</v>
      </c>
      <c r="B884" s="1494" t="s">
        <v>3265</v>
      </c>
      <c r="C884" s="1496" t="s">
        <v>1749</v>
      </c>
      <c r="D884" s="2" t="s">
        <v>1378</v>
      </c>
      <c r="E884" s="1494" t="s">
        <v>3265</v>
      </c>
      <c r="F884" s="1495" t="s">
        <v>1550</v>
      </c>
    </row>
    <row r="885" spans="1:6">
      <c r="A885" s="1494" t="s">
        <v>3266</v>
      </c>
      <c r="B885" s="1494" t="s">
        <v>3267</v>
      </c>
      <c r="C885" s="1494" t="s">
        <v>1416</v>
      </c>
      <c r="D885" s="2" t="s">
        <v>1383</v>
      </c>
      <c r="E885" s="1494" t="s">
        <v>3267</v>
      </c>
      <c r="F885" s="1495" t="s">
        <v>1384</v>
      </c>
    </row>
    <row r="886" spans="1:6">
      <c r="A886" s="1494" t="s">
        <v>3268</v>
      </c>
      <c r="B886" s="1494" t="s">
        <v>3269</v>
      </c>
      <c r="C886" s="1494" t="s">
        <v>1766</v>
      </c>
      <c r="D886" s="2" t="s">
        <v>1383</v>
      </c>
      <c r="E886" s="1494" t="s">
        <v>3269</v>
      </c>
      <c r="F886" s="1495" t="s">
        <v>1398</v>
      </c>
    </row>
    <row r="887" spans="1:6">
      <c r="A887" s="1494" t="s">
        <v>3270</v>
      </c>
      <c r="B887" s="1494" t="s">
        <v>3271</v>
      </c>
      <c r="C887" s="1494" t="s">
        <v>1397</v>
      </c>
      <c r="D887" s="2" t="s">
        <v>1383</v>
      </c>
      <c r="E887" s="1494" t="s">
        <v>3271</v>
      </c>
      <c r="F887" s="1495" t="s">
        <v>1384</v>
      </c>
    </row>
    <row r="888" spans="1:6">
      <c r="A888" s="1494" t="s">
        <v>3272</v>
      </c>
      <c r="B888" s="1494" t="s">
        <v>3273</v>
      </c>
      <c r="C888" s="1494" t="s">
        <v>1377</v>
      </c>
      <c r="D888" s="2" t="s">
        <v>1383</v>
      </c>
      <c r="E888" s="1494" t="s">
        <v>3273</v>
      </c>
      <c r="F888" s="1495" t="s">
        <v>1453</v>
      </c>
    </row>
    <row r="889" spans="1:6">
      <c r="A889" s="1494" t="s">
        <v>3274</v>
      </c>
      <c r="B889" s="1494" t="s">
        <v>3275</v>
      </c>
      <c r="C889" s="1494" t="s">
        <v>1377</v>
      </c>
      <c r="D889" s="2" t="s">
        <v>1383</v>
      </c>
      <c r="E889" s="1494" t="s">
        <v>3275</v>
      </c>
      <c r="F889" s="1495" t="s">
        <v>1391</v>
      </c>
    </row>
    <row r="890" spans="1:6">
      <c r="A890" s="1494" t="s">
        <v>3276</v>
      </c>
      <c r="B890" s="1494" t="s">
        <v>3277</v>
      </c>
      <c r="C890" s="1494" t="s">
        <v>1377</v>
      </c>
      <c r="D890" s="2" t="s">
        <v>1383</v>
      </c>
      <c r="E890" s="1494" t="s">
        <v>3277</v>
      </c>
      <c r="F890" s="1495" t="s">
        <v>1453</v>
      </c>
    </row>
    <row r="891" spans="1:6">
      <c r="A891" s="1494" t="s">
        <v>3278</v>
      </c>
      <c r="B891" s="1494" t="s">
        <v>3279</v>
      </c>
      <c r="C891" s="1496" t="s">
        <v>1506</v>
      </c>
      <c r="D891" s="2" t="s">
        <v>1378</v>
      </c>
      <c r="E891" s="1494" t="s">
        <v>3279</v>
      </c>
      <c r="F891" s="1495" t="s">
        <v>1587</v>
      </c>
    </row>
    <row r="892" spans="1:6">
      <c r="A892" s="1494" t="s">
        <v>3280</v>
      </c>
      <c r="B892" s="1494" t="s">
        <v>3281</v>
      </c>
      <c r="C892" s="1494" t="s">
        <v>1766</v>
      </c>
      <c r="D892" s="2" t="s">
        <v>1383</v>
      </c>
      <c r="E892" s="1494" t="s">
        <v>3281</v>
      </c>
      <c r="F892" s="1495" t="s">
        <v>1384</v>
      </c>
    </row>
    <row r="893" spans="1:6">
      <c r="A893" s="1494" t="s">
        <v>3282</v>
      </c>
      <c r="B893" s="1494" t="s">
        <v>3283</v>
      </c>
      <c r="C893" s="1494" t="s">
        <v>1411</v>
      </c>
      <c r="D893" s="2" t="s">
        <v>1383</v>
      </c>
      <c r="E893" s="1494" t="s">
        <v>3283</v>
      </c>
      <c r="F893" s="1495" t="s">
        <v>1398</v>
      </c>
    </row>
    <row r="894" spans="1:6">
      <c r="A894" s="1494" t="s">
        <v>3284</v>
      </c>
      <c r="B894" s="1494" t="s">
        <v>3285</v>
      </c>
      <c r="C894" s="1494" t="s">
        <v>1377</v>
      </c>
      <c r="D894" s="2" t="s">
        <v>1383</v>
      </c>
      <c r="E894" s="1494" t="s">
        <v>3285</v>
      </c>
      <c r="F894" s="1495" t="s">
        <v>1453</v>
      </c>
    </row>
    <row r="895" spans="1:6">
      <c r="A895" s="1494" t="s">
        <v>3286</v>
      </c>
      <c r="B895" s="1494" t="s">
        <v>3287</v>
      </c>
      <c r="C895" s="1494" t="s">
        <v>1377</v>
      </c>
      <c r="D895" s="2" t="s">
        <v>1383</v>
      </c>
      <c r="E895" s="1494" t="s">
        <v>3287</v>
      </c>
      <c r="F895" s="1495" t="s">
        <v>1453</v>
      </c>
    </row>
    <row r="896" spans="1:6">
      <c r="A896" s="1494" t="s">
        <v>3288</v>
      </c>
      <c r="B896" s="1494" t="s">
        <v>3289</v>
      </c>
      <c r="C896" s="1494" t="s">
        <v>1749</v>
      </c>
      <c r="D896" s="2" t="s">
        <v>1383</v>
      </c>
      <c r="E896" s="1494" t="s">
        <v>3289</v>
      </c>
      <c r="F896" s="1495" t="s">
        <v>1384</v>
      </c>
    </row>
    <row r="897" spans="1:6">
      <c r="A897" s="1494" t="s">
        <v>3290</v>
      </c>
      <c r="B897" s="1494" t="s">
        <v>3291</v>
      </c>
      <c r="C897" s="1494" t="s">
        <v>1474</v>
      </c>
      <c r="D897" s="2" t="s">
        <v>1383</v>
      </c>
      <c r="E897" s="1494" t="s">
        <v>3291</v>
      </c>
      <c r="F897" s="1495" t="s">
        <v>1384</v>
      </c>
    </row>
    <row r="898" spans="1:6">
      <c r="A898" s="1494" t="s">
        <v>3292</v>
      </c>
      <c r="B898" s="1494" t="s">
        <v>3293</v>
      </c>
      <c r="C898" s="1494" t="s">
        <v>1838</v>
      </c>
      <c r="D898" s="2" t="s">
        <v>1383</v>
      </c>
      <c r="E898" s="1494" t="s">
        <v>3293</v>
      </c>
      <c r="F898" s="1495" t="s">
        <v>1384</v>
      </c>
    </row>
    <row r="899" spans="1:6">
      <c r="A899" s="1494" t="s">
        <v>3294</v>
      </c>
      <c r="B899" s="1494" t="s">
        <v>3295</v>
      </c>
      <c r="C899" s="1494" t="s">
        <v>1567</v>
      </c>
      <c r="D899" s="2" t="s">
        <v>1383</v>
      </c>
      <c r="E899" s="1494" t="s">
        <v>3295</v>
      </c>
      <c r="F899" s="1495" t="s">
        <v>1384</v>
      </c>
    </row>
    <row r="900" spans="1:6">
      <c r="A900" s="1494" t="s">
        <v>3296</v>
      </c>
      <c r="B900" s="1494" t="s">
        <v>3297</v>
      </c>
      <c r="C900" s="1494" t="s">
        <v>1419</v>
      </c>
      <c r="D900" s="2" t="s">
        <v>1383</v>
      </c>
      <c r="E900" s="1494" t="s">
        <v>3297</v>
      </c>
      <c r="F900" s="1495" t="s">
        <v>1384</v>
      </c>
    </row>
    <row r="901" spans="1:6">
      <c r="A901" s="1494" t="s">
        <v>3298</v>
      </c>
      <c r="B901" s="1494" t="s">
        <v>3299</v>
      </c>
      <c r="C901" s="1494" t="s">
        <v>1663</v>
      </c>
      <c r="D901" s="2" t="s">
        <v>1383</v>
      </c>
      <c r="E901" s="1494" t="s">
        <v>3299</v>
      </c>
      <c r="F901" s="1495" t="s">
        <v>1384</v>
      </c>
    </row>
    <row r="902" spans="1:6">
      <c r="A902" s="1494" t="s">
        <v>3300</v>
      </c>
      <c r="B902" s="1494" t="s">
        <v>3301</v>
      </c>
      <c r="C902" s="1496" t="s">
        <v>1663</v>
      </c>
      <c r="D902" s="2" t="s">
        <v>1378</v>
      </c>
      <c r="E902" s="1494" t="s">
        <v>3301</v>
      </c>
      <c r="F902" s="1495" t="s">
        <v>1550</v>
      </c>
    </row>
    <row r="903" spans="1:6">
      <c r="A903" s="1494" t="s">
        <v>3302</v>
      </c>
      <c r="B903" s="1494" t="s">
        <v>3303</v>
      </c>
      <c r="C903" s="1494" t="s">
        <v>1567</v>
      </c>
      <c r="D903" s="2" t="s">
        <v>1378</v>
      </c>
      <c r="E903" s="1494" t="s">
        <v>3303</v>
      </c>
      <c r="F903" s="1495" t="s">
        <v>1550</v>
      </c>
    </row>
    <row r="904" spans="1:6">
      <c r="A904" s="1494" t="s">
        <v>3304</v>
      </c>
      <c r="B904" s="1494" t="s">
        <v>3305</v>
      </c>
      <c r="C904" s="1494" t="s">
        <v>2087</v>
      </c>
      <c r="D904" s="2" t="s">
        <v>1383</v>
      </c>
      <c r="E904" s="1494" t="s">
        <v>3305</v>
      </c>
      <c r="F904" s="1495" t="s">
        <v>1384</v>
      </c>
    </row>
    <row r="905" spans="1:6">
      <c r="A905" s="1494" t="s">
        <v>3306</v>
      </c>
      <c r="B905" s="1494" t="s">
        <v>3307</v>
      </c>
      <c r="C905" s="1494" t="s">
        <v>1506</v>
      </c>
      <c r="D905" s="2" t="s">
        <v>1383</v>
      </c>
      <c r="E905" s="1494" t="s">
        <v>3307</v>
      </c>
      <c r="F905" s="1495" t="s">
        <v>1398</v>
      </c>
    </row>
    <row r="906" spans="1:6">
      <c r="A906" s="1494" t="s">
        <v>3308</v>
      </c>
      <c r="B906" s="1494" t="s">
        <v>3309</v>
      </c>
      <c r="C906" s="1496" t="s">
        <v>1394</v>
      </c>
      <c r="D906" s="2" t="s">
        <v>1378</v>
      </c>
      <c r="E906" s="1494" t="s">
        <v>3309</v>
      </c>
      <c r="F906" s="1495" t="s">
        <v>1379</v>
      </c>
    </row>
    <row r="907" spans="1:6">
      <c r="A907" s="1494" t="s">
        <v>3310</v>
      </c>
      <c r="B907" s="1494" t="s">
        <v>3311</v>
      </c>
      <c r="C907" s="1494" t="s">
        <v>1442</v>
      </c>
      <c r="D907" s="2" t="s">
        <v>1383</v>
      </c>
      <c r="E907" s="1494" t="s">
        <v>3311</v>
      </c>
      <c r="F907" s="1495" t="s">
        <v>1384</v>
      </c>
    </row>
    <row r="908" spans="1:6">
      <c r="A908" s="1494" t="s">
        <v>3312</v>
      </c>
      <c r="B908" s="1494" t="s">
        <v>3313</v>
      </c>
      <c r="C908" t="s">
        <v>2294</v>
      </c>
      <c r="D908" s="2" t="s">
        <v>1378</v>
      </c>
      <c r="E908" s="1494" t="s">
        <v>3313</v>
      </c>
      <c r="F908" s="1495" t="s">
        <v>1674</v>
      </c>
    </row>
    <row r="909" spans="1:6">
      <c r="A909" s="1494" t="s">
        <v>3314</v>
      </c>
      <c r="B909" s="1494" t="s">
        <v>3315</v>
      </c>
      <c r="C909" s="1494" t="s">
        <v>1387</v>
      </c>
      <c r="D909" s="2" t="s">
        <v>1378</v>
      </c>
      <c r="E909" s="1494" t="s">
        <v>3315</v>
      </c>
      <c r="F909" s="1495" t="s">
        <v>1587</v>
      </c>
    </row>
    <row r="910" spans="1:6">
      <c r="A910" s="1494" t="s">
        <v>3316</v>
      </c>
      <c r="B910" s="1494" t="s">
        <v>3317</v>
      </c>
      <c r="C910" s="1494" t="s">
        <v>1394</v>
      </c>
      <c r="D910" s="2" t="s">
        <v>1383</v>
      </c>
      <c r="E910" s="1494" t="s">
        <v>3317</v>
      </c>
      <c r="F910" s="1495" t="s">
        <v>1453</v>
      </c>
    </row>
    <row r="911" spans="1:6">
      <c r="A911" s="1494" t="s">
        <v>3318</v>
      </c>
      <c r="B911" s="1494" t="s">
        <v>3319</v>
      </c>
      <c r="C911" s="1494" t="s">
        <v>1377</v>
      </c>
      <c r="D911" s="2" t="s">
        <v>1383</v>
      </c>
      <c r="E911" s="1494" t="s">
        <v>3319</v>
      </c>
      <c r="F911" s="1495" t="s">
        <v>1391</v>
      </c>
    </row>
    <row r="912" spans="1:6">
      <c r="A912" s="1494" t="s">
        <v>3320</v>
      </c>
      <c r="B912" s="1494" t="s">
        <v>3321</v>
      </c>
      <c r="C912" s="1494" t="s">
        <v>1506</v>
      </c>
      <c r="D912" s="2" t="s">
        <v>1383</v>
      </c>
      <c r="E912" s="1494" t="s">
        <v>3321</v>
      </c>
      <c r="F912" s="1495" t="s">
        <v>1391</v>
      </c>
    </row>
    <row r="913" spans="1:6">
      <c r="A913" s="1494" t="s">
        <v>3322</v>
      </c>
      <c r="B913" s="1494" t="s">
        <v>3323</v>
      </c>
      <c r="C913" s="1494" t="s">
        <v>1906</v>
      </c>
      <c r="D913" s="2" t="s">
        <v>1383</v>
      </c>
      <c r="E913" s="1494" t="s">
        <v>3323</v>
      </c>
      <c r="F913" s="1495" t="s">
        <v>1384</v>
      </c>
    </row>
    <row r="914" spans="1:6">
      <c r="A914" s="1494" t="s">
        <v>3324</v>
      </c>
      <c r="B914" s="1494" t="s">
        <v>3325</v>
      </c>
      <c r="C914" s="1496" t="s">
        <v>1560</v>
      </c>
      <c r="D914" s="2" t="s">
        <v>1378</v>
      </c>
      <c r="E914" s="1494" t="s">
        <v>3325</v>
      </c>
      <c r="F914" s="1495" t="s">
        <v>1568</v>
      </c>
    </row>
    <row r="915" spans="1:6">
      <c r="A915" s="1494" t="s">
        <v>3326</v>
      </c>
      <c r="B915" s="1494" t="s">
        <v>3327</v>
      </c>
      <c r="C915" s="1494" t="s">
        <v>1560</v>
      </c>
      <c r="D915" s="2" t="s">
        <v>1383</v>
      </c>
      <c r="E915" s="1494" t="s">
        <v>3327</v>
      </c>
      <c r="F915" s="1495" t="s">
        <v>1453</v>
      </c>
    </row>
    <row r="916" spans="1:6">
      <c r="A916" s="1494" t="s">
        <v>3328</v>
      </c>
      <c r="B916" s="1494" t="s">
        <v>3329</v>
      </c>
      <c r="C916" s="1494" t="s">
        <v>1663</v>
      </c>
      <c r="D916" s="2" t="s">
        <v>1383</v>
      </c>
      <c r="E916" s="1494" t="s">
        <v>3329</v>
      </c>
      <c r="F916" s="1495" t="s">
        <v>1398</v>
      </c>
    </row>
    <row r="917" spans="1:6">
      <c r="A917" s="1494" t="s">
        <v>3330</v>
      </c>
      <c r="B917" s="1494" t="s">
        <v>3331</v>
      </c>
      <c r="C917" s="1494" t="s">
        <v>1766</v>
      </c>
      <c r="D917" s="2" t="s">
        <v>1383</v>
      </c>
      <c r="E917" s="1494" t="s">
        <v>3331</v>
      </c>
      <c r="F917" s="1495" t="s">
        <v>1478</v>
      </c>
    </row>
    <row r="918" spans="1:6">
      <c r="A918" s="1494" t="s">
        <v>3332</v>
      </c>
      <c r="B918" s="1494" t="s">
        <v>3333</v>
      </c>
      <c r="C918" s="1494" t="s">
        <v>1466</v>
      </c>
      <c r="D918" s="2" t="s">
        <v>1383</v>
      </c>
      <c r="E918" s="1494" t="s">
        <v>3333</v>
      </c>
      <c r="F918" s="1495" t="s">
        <v>1384</v>
      </c>
    </row>
    <row r="919" spans="1:6">
      <c r="A919" s="1494" t="s">
        <v>3334</v>
      </c>
      <c r="B919" s="1494" t="s">
        <v>3335</v>
      </c>
      <c r="C919" t="s">
        <v>1477</v>
      </c>
      <c r="D919" s="2" t="s">
        <v>1378</v>
      </c>
      <c r="E919" s="1494" t="s">
        <v>3335</v>
      </c>
      <c r="F919" s="1495" t="s">
        <v>1674</v>
      </c>
    </row>
    <row r="920" spans="1:6">
      <c r="A920" s="1494" t="s">
        <v>3336</v>
      </c>
      <c r="B920" s="1494" t="s">
        <v>3337</v>
      </c>
      <c r="C920" s="1494" t="s">
        <v>1506</v>
      </c>
      <c r="D920" s="2" t="s">
        <v>1383</v>
      </c>
      <c r="E920" s="1494" t="s">
        <v>3337</v>
      </c>
      <c r="F920" s="1495" t="s">
        <v>1384</v>
      </c>
    </row>
    <row r="921" spans="1:6">
      <c r="A921" s="1494" t="s">
        <v>3338</v>
      </c>
      <c r="B921" s="1494" t="s">
        <v>3339</v>
      </c>
      <c r="C921" s="1494" t="s">
        <v>1825</v>
      </c>
      <c r="D921" s="2" t="s">
        <v>1383</v>
      </c>
      <c r="E921" s="1494" t="s">
        <v>3339</v>
      </c>
      <c r="F921" s="1495" t="s">
        <v>1384</v>
      </c>
    </row>
    <row r="922" spans="1:6">
      <c r="A922" s="1494" t="s">
        <v>3340</v>
      </c>
      <c r="B922" s="1494" t="s">
        <v>3341</v>
      </c>
      <c r="C922" s="1494" t="s">
        <v>1586</v>
      </c>
      <c r="D922" s="2" t="s">
        <v>1383</v>
      </c>
      <c r="E922" s="1494" t="s">
        <v>3341</v>
      </c>
      <c r="F922" s="1495" t="s">
        <v>1384</v>
      </c>
    </row>
    <row r="923" spans="1:6">
      <c r="A923" s="1494" t="s">
        <v>3342</v>
      </c>
      <c r="B923" s="1494" t="s">
        <v>3343</v>
      </c>
      <c r="C923" s="1494" t="s">
        <v>1419</v>
      </c>
      <c r="D923" s="2" t="s">
        <v>1383</v>
      </c>
      <c r="E923" s="1494" t="s">
        <v>3343</v>
      </c>
      <c r="F923" s="1495" t="s">
        <v>1384</v>
      </c>
    </row>
    <row r="924" spans="1:6">
      <c r="A924" s="1494" t="s">
        <v>3344</v>
      </c>
      <c r="B924" s="1494" t="s">
        <v>3345</v>
      </c>
      <c r="C924" s="1496" t="s">
        <v>1452</v>
      </c>
      <c r="D924" s="2" t="s">
        <v>1378</v>
      </c>
      <c r="E924" s="1494" t="s">
        <v>3345</v>
      </c>
      <c r="F924" s="1495" t="s">
        <v>1379</v>
      </c>
    </row>
    <row r="925" spans="1:6">
      <c r="A925" s="1494" t="s">
        <v>3346</v>
      </c>
      <c r="B925" s="1494" t="s">
        <v>3347</v>
      </c>
      <c r="C925" s="1496" t="s">
        <v>1452</v>
      </c>
      <c r="D925" s="2" t="s">
        <v>1378</v>
      </c>
      <c r="E925" s="1494" t="s">
        <v>3347</v>
      </c>
      <c r="F925" s="1495" t="s">
        <v>1587</v>
      </c>
    </row>
    <row r="926" spans="1:6">
      <c r="A926" s="1494" t="s">
        <v>3348</v>
      </c>
      <c r="B926" s="1494" t="s">
        <v>3349</v>
      </c>
      <c r="C926" s="1494" t="s">
        <v>1623</v>
      </c>
      <c r="D926" s="2" t="s">
        <v>1383</v>
      </c>
      <c r="E926" s="1494" t="s">
        <v>3349</v>
      </c>
      <c r="F926" s="1495" t="s">
        <v>1453</v>
      </c>
    </row>
    <row r="927" spans="1:6">
      <c r="A927" s="1494" t="s">
        <v>3350</v>
      </c>
      <c r="B927" s="1494" t="s">
        <v>3351</v>
      </c>
      <c r="C927" s="1494" t="s">
        <v>1623</v>
      </c>
      <c r="D927" s="2" t="s">
        <v>1383</v>
      </c>
      <c r="E927" s="1494" t="s">
        <v>3351</v>
      </c>
      <c r="F927" s="1495" t="s">
        <v>1391</v>
      </c>
    </row>
    <row r="928" spans="1:6">
      <c r="A928" s="1494" t="s">
        <v>3352</v>
      </c>
      <c r="B928" s="1494" t="s">
        <v>3353</v>
      </c>
      <c r="C928" s="1494" t="s">
        <v>1442</v>
      </c>
      <c r="D928" s="2" t="s">
        <v>1383</v>
      </c>
      <c r="E928" s="1494" t="s">
        <v>3353</v>
      </c>
      <c r="F928" s="1495" t="s">
        <v>1384</v>
      </c>
    </row>
    <row r="929" spans="1:6">
      <c r="A929" s="1494" t="s">
        <v>3354</v>
      </c>
      <c r="B929" s="1494" t="s">
        <v>3355</v>
      </c>
      <c r="C929" s="1494" t="s">
        <v>1387</v>
      </c>
      <c r="D929" s="2" t="s">
        <v>1383</v>
      </c>
      <c r="E929" s="1494" t="s">
        <v>3355</v>
      </c>
      <c r="F929" s="1495" t="s">
        <v>1384</v>
      </c>
    </row>
    <row r="930" spans="1:6">
      <c r="A930" s="1494" t="s">
        <v>3356</v>
      </c>
      <c r="B930" s="1494" t="s">
        <v>3357</v>
      </c>
      <c r="C930" s="1494" t="s">
        <v>1377</v>
      </c>
      <c r="D930" s="2" t="s">
        <v>1383</v>
      </c>
      <c r="E930" s="1494" t="s">
        <v>3357</v>
      </c>
      <c r="F930" s="1495" t="s">
        <v>1391</v>
      </c>
    </row>
    <row r="931" spans="1:6">
      <c r="A931" s="1494" t="s">
        <v>3358</v>
      </c>
      <c r="B931" s="1494" t="s">
        <v>3359</v>
      </c>
      <c r="C931" s="1496" t="s">
        <v>1686</v>
      </c>
      <c r="D931" s="2" t="s">
        <v>1378</v>
      </c>
      <c r="E931" s="1494" t="s">
        <v>3359</v>
      </c>
      <c r="F931" s="1495" t="s">
        <v>1379</v>
      </c>
    </row>
    <row r="932" spans="1:6">
      <c r="A932" s="1494" t="s">
        <v>3360</v>
      </c>
      <c r="B932" s="1494" t="s">
        <v>3361</v>
      </c>
      <c r="C932" s="1494" t="s">
        <v>1408</v>
      </c>
      <c r="D932" s="2" t="s">
        <v>1383</v>
      </c>
      <c r="E932" s="1494" t="s">
        <v>3361</v>
      </c>
      <c r="F932" s="1495" t="s">
        <v>1384</v>
      </c>
    </row>
    <row r="933" spans="1:6">
      <c r="A933" s="1494" t="s">
        <v>3362</v>
      </c>
      <c r="B933" s="1494" t="s">
        <v>3363</v>
      </c>
      <c r="C933" s="1494" t="s">
        <v>1411</v>
      </c>
      <c r="D933" s="2" t="s">
        <v>1383</v>
      </c>
      <c r="E933" s="1494" t="s">
        <v>3363</v>
      </c>
      <c r="F933" s="1495" t="s">
        <v>1398</v>
      </c>
    </row>
    <row r="934" spans="1:6">
      <c r="A934" s="1494" t="s">
        <v>3364</v>
      </c>
      <c r="B934" s="1494" t="s">
        <v>3365</v>
      </c>
      <c r="C934" s="1494" t="s">
        <v>1411</v>
      </c>
      <c r="D934" s="2" t="s">
        <v>1383</v>
      </c>
      <c r="E934" s="1494" t="s">
        <v>3365</v>
      </c>
      <c r="F934" s="1495" t="s">
        <v>1398</v>
      </c>
    </row>
    <row r="935" spans="1:6">
      <c r="A935" s="1494" t="s">
        <v>3366</v>
      </c>
      <c r="B935" s="1494" t="s">
        <v>3367</v>
      </c>
      <c r="C935" s="1494" t="s">
        <v>1546</v>
      </c>
      <c r="D935" s="2" t="s">
        <v>1383</v>
      </c>
      <c r="E935" s="1494" t="s">
        <v>3367</v>
      </c>
      <c r="F935" s="1495" t="s">
        <v>1384</v>
      </c>
    </row>
    <row r="936" spans="1:6">
      <c r="A936" s="1494" t="s">
        <v>3368</v>
      </c>
      <c r="B936" s="1494" t="s">
        <v>3369</v>
      </c>
      <c r="C936" s="1494" t="s">
        <v>1955</v>
      </c>
      <c r="D936" s="2" t="s">
        <v>1383</v>
      </c>
      <c r="E936" s="1494" t="s">
        <v>3369</v>
      </c>
      <c r="F936" s="1495" t="s">
        <v>1384</v>
      </c>
    </row>
    <row r="937" spans="1:6">
      <c r="A937" s="1494" t="s">
        <v>3370</v>
      </c>
      <c r="B937" s="1494" t="s">
        <v>3371</v>
      </c>
      <c r="C937" s="1494" t="s">
        <v>1394</v>
      </c>
      <c r="D937" s="2" t="s">
        <v>1383</v>
      </c>
      <c r="E937" s="1494" t="s">
        <v>3371</v>
      </c>
      <c r="F937" s="1495" t="s">
        <v>1453</v>
      </c>
    </row>
    <row r="938" spans="1:6">
      <c r="A938" s="1494" t="s">
        <v>3372</v>
      </c>
      <c r="B938" s="1494" t="s">
        <v>3373</v>
      </c>
      <c r="C938" s="1494" t="s">
        <v>1445</v>
      </c>
      <c r="D938" s="2" t="s">
        <v>1383</v>
      </c>
      <c r="E938" s="1494" t="s">
        <v>3373</v>
      </c>
      <c r="F938" s="1495" t="s">
        <v>1384</v>
      </c>
    </row>
    <row r="939" spans="1:6">
      <c r="A939" s="1494" t="s">
        <v>3374</v>
      </c>
      <c r="B939" s="1494" t="s">
        <v>3375</v>
      </c>
      <c r="C939" s="1494" t="s">
        <v>1698</v>
      </c>
      <c r="D939" s="2" t="s">
        <v>1383</v>
      </c>
      <c r="E939" s="1494" t="s">
        <v>3375</v>
      </c>
      <c r="F939" s="1495" t="s">
        <v>1384</v>
      </c>
    </row>
    <row r="940" spans="1:6">
      <c r="A940" s="1494" t="s">
        <v>3376</v>
      </c>
      <c r="B940" s="1494" t="s">
        <v>3377</v>
      </c>
      <c r="C940" s="1494" t="s">
        <v>1749</v>
      </c>
      <c r="D940" s="2" t="s">
        <v>1383</v>
      </c>
      <c r="E940" s="1494" t="s">
        <v>3377</v>
      </c>
      <c r="F940" s="1495" t="s">
        <v>1431</v>
      </c>
    </row>
    <row r="941" spans="1:6">
      <c r="A941" s="1494" t="s">
        <v>3378</v>
      </c>
      <c r="B941" s="1494" t="s">
        <v>3379</v>
      </c>
      <c r="C941" s="1494" t="s">
        <v>1749</v>
      </c>
      <c r="D941" s="2" t="s">
        <v>1383</v>
      </c>
      <c r="E941" s="1494" t="s">
        <v>3379</v>
      </c>
      <c r="F941" s="1495" t="s">
        <v>1391</v>
      </c>
    </row>
    <row r="942" spans="1:6">
      <c r="A942" s="1494" t="s">
        <v>3380</v>
      </c>
      <c r="B942" s="1494" t="s">
        <v>3381</v>
      </c>
      <c r="C942" s="1494" t="s">
        <v>1825</v>
      </c>
      <c r="D942" s="2" t="s">
        <v>1383</v>
      </c>
      <c r="E942" s="1494" t="s">
        <v>3381</v>
      </c>
      <c r="F942" s="1495" t="s">
        <v>1384</v>
      </c>
    </row>
    <row r="943" spans="1:6">
      <c r="A943" s="1494" t="s">
        <v>3382</v>
      </c>
      <c r="B943" s="1494" t="s">
        <v>3383</v>
      </c>
      <c r="C943" s="1494" t="s">
        <v>1394</v>
      </c>
      <c r="D943" s="2" t="s">
        <v>1383</v>
      </c>
      <c r="E943" s="1494" t="s">
        <v>3383</v>
      </c>
      <c r="F943" s="1495" t="s">
        <v>1384</v>
      </c>
    </row>
    <row r="944" spans="1:6">
      <c r="A944" s="1494" t="s">
        <v>3384</v>
      </c>
      <c r="B944" s="1494" t="s">
        <v>3385</v>
      </c>
      <c r="C944" s="1494" t="s">
        <v>1394</v>
      </c>
      <c r="D944" s="2" t="s">
        <v>1383</v>
      </c>
      <c r="E944" s="1494" t="s">
        <v>3385</v>
      </c>
      <c r="F944" s="1495" t="s">
        <v>1384</v>
      </c>
    </row>
    <row r="945" spans="1:6">
      <c r="A945" s="1494" t="s">
        <v>3386</v>
      </c>
      <c r="B945" s="1494" t="s">
        <v>3387</v>
      </c>
      <c r="C945" s="1494" t="s">
        <v>2087</v>
      </c>
      <c r="D945" s="2" t="s">
        <v>1383</v>
      </c>
      <c r="E945" s="1494" t="s">
        <v>3387</v>
      </c>
      <c r="F945" s="1495" t="s">
        <v>1384</v>
      </c>
    </row>
    <row r="946" spans="1:6">
      <c r="A946" s="1494" t="s">
        <v>3388</v>
      </c>
      <c r="B946" s="1494" t="s">
        <v>3389</v>
      </c>
      <c r="C946" s="1494" t="s">
        <v>2047</v>
      </c>
      <c r="D946" s="2" t="s">
        <v>1383</v>
      </c>
      <c r="E946" s="1494" t="s">
        <v>3389</v>
      </c>
      <c r="F946" s="1495" t="s">
        <v>1384</v>
      </c>
    </row>
    <row r="947" spans="1:6">
      <c r="A947" s="1494" t="s">
        <v>3390</v>
      </c>
      <c r="B947" s="1494" t="s">
        <v>3391</v>
      </c>
      <c r="C947" s="1494" t="s">
        <v>1401</v>
      </c>
      <c r="D947" s="2" t="s">
        <v>1383</v>
      </c>
      <c r="E947" s="1494" t="s">
        <v>3391</v>
      </c>
      <c r="F947" s="1495" t="s">
        <v>1384</v>
      </c>
    </row>
    <row r="948" spans="1:6">
      <c r="A948" s="1494" t="s">
        <v>3392</v>
      </c>
      <c r="B948" s="1494" t="s">
        <v>3393</v>
      </c>
      <c r="C948" s="1494" t="s">
        <v>1763</v>
      </c>
      <c r="D948" s="2" t="s">
        <v>1383</v>
      </c>
      <c r="E948" s="1494" t="s">
        <v>3393</v>
      </c>
      <c r="F948" s="1495" t="s">
        <v>1384</v>
      </c>
    </row>
    <row r="949" spans="1:6">
      <c r="A949" s="1494" t="s">
        <v>3394</v>
      </c>
      <c r="B949" s="1494" t="s">
        <v>3395</v>
      </c>
      <c r="C949" s="1494" t="s">
        <v>3396</v>
      </c>
      <c r="D949" s="2" t="s">
        <v>1383</v>
      </c>
      <c r="E949" s="1494" t="s">
        <v>3395</v>
      </c>
      <c r="F949" s="1495" t="s">
        <v>1384</v>
      </c>
    </row>
    <row r="950" spans="1:6">
      <c r="A950" s="1494" t="s">
        <v>3397</v>
      </c>
      <c r="B950" s="1494" t="s">
        <v>3398</v>
      </c>
      <c r="C950" s="1496" t="s">
        <v>1635</v>
      </c>
      <c r="D950" s="2" t="s">
        <v>1378</v>
      </c>
      <c r="E950" s="1494" t="s">
        <v>3398</v>
      </c>
      <c r="F950" s="1495" t="s">
        <v>1550</v>
      </c>
    </row>
    <row r="951" spans="1:6">
      <c r="A951" s="1494" t="s">
        <v>3399</v>
      </c>
      <c r="B951" s="1494" t="s">
        <v>3400</v>
      </c>
      <c r="C951" s="1494" t="s">
        <v>1733</v>
      </c>
      <c r="D951" s="2" t="s">
        <v>1378</v>
      </c>
      <c r="E951" s="1494" t="s">
        <v>3400</v>
      </c>
      <c r="F951" s="1495" t="s">
        <v>1674</v>
      </c>
    </row>
    <row r="952" spans="1:6">
      <c r="A952" s="1494" t="s">
        <v>3401</v>
      </c>
      <c r="B952" s="1494" t="s">
        <v>3402</v>
      </c>
      <c r="C952" s="1494" t="s">
        <v>1390</v>
      </c>
      <c r="D952" s="2" t="s">
        <v>1383</v>
      </c>
      <c r="E952" s="1494" t="s">
        <v>3402</v>
      </c>
      <c r="F952" s="1495" t="s">
        <v>1391</v>
      </c>
    </row>
    <row r="953" spans="1:6">
      <c r="A953" s="1494" t="s">
        <v>3403</v>
      </c>
      <c r="B953" s="1494" t="s">
        <v>3404</v>
      </c>
      <c r="C953" s="1494" t="s">
        <v>1781</v>
      </c>
      <c r="D953" s="2" t="s">
        <v>1383</v>
      </c>
      <c r="E953" s="1494" t="s">
        <v>3404</v>
      </c>
      <c r="F953" s="1495" t="s">
        <v>1398</v>
      </c>
    </row>
    <row r="954" spans="1:6">
      <c r="A954" s="1494" t="s">
        <v>3405</v>
      </c>
      <c r="B954" s="1494" t="s">
        <v>3406</v>
      </c>
      <c r="C954" s="1494" t="s">
        <v>1377</v>
      </c>
      <c r="D954" s="2" t="s">
        <v>1383</v>
      </c>
      <c r="E954" s="1494" t="s">
        <v>3406</v>
      </c>
      <c r="F954" s="1495" t="s">
        <v>1391</v>
      </c>
    </row>
    <row r="955" spans="1:6">
      <c r="A955" s="1494" t="s">
        <v>3407</v>
      </c>
      <c r="B955" s="1494" t="s">
        <v>3408</v>
      </c>
      <c r="C955" s="1494" t="s">
        <v>1635</v>
      </c>
      <c r="D955" s="2" t="s">
        <v>1383</v>
      </c>
      <c r="E955" s="1494" t="s">
        <v>3408</v>
      </c>
      <c r="F955" s="1495" t="s">
        <v>1384</v>
      </c>
    </row>
    <row r="956" spans="1:6">
      <c r="A956" s="1494" t="s">
        <v>3409</v>
      </c>
      <c r="B956" s="1494" t="s">
        <v>3410</v>
      </c>
      <c r="C956" s="1494" t="s">
        <v>1461</v>
      </c>
      <c r="D956" s="2" t="s">
        <v>1383</v>
      </c>
      <c r="E956" s="1494" t="s">
        <v>3410</v>
      </c>
      <c r="F956" s="1495" t="s">
        <v>1384</v>
      </c>
    </row>
    <row r="957" spans="1:6">
      <c r="A957" s="1494" t="s">
        <v>3411</v>
      </c>
      <c r="B957" s="1494" t="s">
        <v>3412</v>
      </c>
      <c r="C957" s="1494" t="s">
        <v>1377</v>
      </c>
      <c r="D957" s="2" t="s">
        <v>1383</v>
      </c>
      <c r="E957" s="1494" t="s">
        <v>3412</v>
      </c>
      <c r="F957" s="1495" t="s">
        <v>1391</v>
      </c>
    </row>
    <row r="958" spans="1:6">
      <c r="A958" s="1494" t="s">
        <v>3413</v>
      </c>
      <c r="B958" s="1494" t="s">
        <v>3414</v>
      </c>
      <c r="C958" t="s">
        <v>1635</v>
      </c>
      <c r="D958" s="2" t="s">
        <v>1378</v>
      </c>
      <c r="E958" s="1494" t="s">
        <v>3414</v>
      </c>
      <c r="F958" s="1495" t="s">
        <v>1674</v>
      </c>
    </row>
    <row r="959" spans="1:6">
      <c r="A959" s="1494" t="s">
        <v>3415</v>
      </c>
      <c r="B959" s="1494" t="s">
        <v>3416</v>
      </c>
      <c r="C959" s="1494" t="s">
        <v>2199</v>
      </c>
      <c r="D959" s="2" t="s">
        <v>1383</v>
      </c>
      <c r="E959" s="1494" t="s">
        <v>3416</v>
      </c>
      <c r="F959" s="1495" t="s">
        <v>1384</v>
      </c>
    </row>
    <row r="960" spans="1:6">
      <c r="A960" s="1494" t="s">
        <v>3417</v>
      </c>
      <c r="B960" s="1494" t="s">
        <v>3418</v>
      </c>
      <c r="C960" s="1494" t="s">
        <v>1377</v>
      </c>
      <c r="D960" s="2" t="s">
        <v>1383</v>
      </c>
      <c r="E960" s="1494" t="s">
        <v>3418</v>
      </c>
      <c r="F960" s="1495" t="s">
        <v>1391</v>
      </c>
    </row>
    <row r="961" spans="1:6">
      <c r="A961" s="1494" t="s">
        <v>3419</v>
      </c>
      <c r="B961" s="1494" t="s">
        <v>3420</v>
      </c>
      <c r="C961" s="1494" t="s">
        <v>1452</v>
      </c>
      <c r="D961" s="2" t="s">
        <v>1383</v>
      </c>
      <c r="E961" s="1494" t="s">
        <v>3420</v>
      </c>
      <c r="F961" s="1495" t="s">
        <v>1384</v>
      </c>
    </row>
    <row r="962" spans="1:6">
      <c r="A962" s="1494" t="s">
        <v>3421</v>
      </c>
      <c r="B962" s="1494" t="s">
        <v>3422</v>
      </c>
      <c r="C962" s="1494" t="s">
        <v>1422</v>
      </c>
      <c r="D962" s="2" t="s">
        <v>1383</v>
      </c>
      <c r="E962" s="1494" t="s">
        <v>3422</v>
      </c>
      <c r="F962" s="1495" t="s">
        <v>1384</v>
      </c>
    </row>
    <row r="963" spans="1:6">
      <c r="A963" s="1494" t="s">
        <v>3423</v>
      </c>
      <c r="B963" s="1494" t="s">
        <v>3424</v>
      </c>
      <c r="C963" s="1494" t="s">
        <v>1377</v>
      </c>
      <c r="D963" s="2" t="s">
        <v>1383</v>
      </c>
      <c r="E963" s="1494" t="s">
        <v>3424</v>
      </c>
      <c r="F963" s="1495" t="s">
        <v>1398</v>
      </c>
    </row>
    <row r="964" spans="1:6">
      <c r="A964" s="1494" t="s">
        <v>3425</v>
      </c>
      <c r="B964" s="1494" t="s">
        <v>3426</v>
      </c>
      <c r="C964" s="1496" t="s">
        <v>1549</v>
      </c>
      <c r="D964" s="2" t="s">
        <v>1378</v>
      </c>
      <c r="E964" s="1494" t="s">
        <v>3426</v>
      </c>
      <c r="F964" s="1495" t="s">
        <v>1674</v>
      </c>
    </row>
    <row r="965" spans="1:6">
      <c r="A965" s="1494" t="s">
        <v>3427</v>
      </c>
      <c r="B965" s="1494" t="s">
        <v>3428</v>
      </c>
      <c r="C965" s="1494" t="s">
        <v>1513</v>
      </c>
      <c r="D965" s="2" t="s">
        <v>1383</v>
      </c>
      <c r="E965" s="1494" t="s">
        <v>3428</v>
      </c>
      <c r="F965" s="1495" t="s">
        <v>1391</v>
      </c>
    </row>
    <row r="966" spans="1:6">
      <c r="A966" s="1494" t="s">
        <v>3429</v>
      </c>
      <c r="B966" s="1494" t="s">
        <v>3430</v>
      </c>
      <c r="C966" t="s">
        <v>1506</v>
      </c>
      <c r="D966" s="2" t="s">
        <v>1378</v>
      </c>
      <c r="E966" s="1494" t="s">
        <v>3430</v>
      </c>
      <c r="F966" s="1495" t="s">
        <v>1658</v>
      </c>
    </row>
    <row r="967" spans="1:6">
      <c r="A967" s="1494" t="s">
        <v>3431</v>
      </c>
      <c r="B967" s="1494" t="s">
        <v>3432</v>
      </c>
      <c r="C967" s="1494" t="s">
        <v>1506</v>
      </c>
      <c r="D967" s="2" t="s">
        <v>1383</v>
      </c>
      <c r="E967" s="1494" t="s">
        <v>3432</v>
      </c>
      <c r="F967" s="1495" t="s">
        <v>1391</v>
      </c>
    </row>
    <row r="968" spans="1:6">
      <c r="A968" s="1494" t="s">
        <v>3433</v>
      </c>
      <c r="B968" s="1494" t="s">
        <v>3434</v>
      </c>
      <c r="C968" s="1494" t="s">
        <v>1382</v>
      </c>
      <c r="D968" s="2" t="s">
        <v>1383</v>
      </c>
      <c r="E968" s="1494" t="s">
        <v>3434</v>
      </c>
      <c r="F968" s="1495" t="s">
        <v>1384</v>
      </c>
    </row>
    <row r="969" spans="1:6">
      <c r="A969" s="1494" t="s">
        <v>3435</v>
      </c>
      <c r="B969" s="1494" t="s">
        <v>3436</v>
      </c>
      <c r="C969" s="1496" t="s">
        <v>1695</v>
      </c>
      <c r="D969" s="2" t="s">
        <v>1378</v>
      </c>
      <c r="E969" s="1494" t="s">
        <v>3436</v>
      </c>
      <c r="F969" s="1495" t="s">
        <v>1674</v>
      </c>
    </row>
    <row r="970" spans="1:6">
      <c r="A970" s="1494" t="s">
        <v>3437</v>
      </c>
      <c r="B970" s="1494" t="s">
        <v>3438</v>
      </c>
      <c r="C970" s="1496" t="s">
        <v>1695</v>
      </c>
      <c r="D970" s="2" t="s">
        <v>1378</v>
      </c>
      <c r="E970" s="1494" t="s">
        <v>3438</v>
      </c>
      <c r="F970" s="1495" t="s">
        <v>1379</v>
      </c>
    </row>
    <row r="971" spans="1:6">
      <c r="A971" s="1494" t="s">
        <v>3439</v>
      </c>
      <c r="B971" s="1494" t="s">
        <v>3440</v>
      </c>
      <c r="C971" s="1494" t="s">
        <v>1474</v>
      </c>
      <c r="D971" s="2" t="s">
        <v>1383</v>
      </c>
      <c r="E971" s="1494" t="s">
        <v>3440</v>
      </c>
      <c r="F971" s="1495" t="s">
        <v>1384</v>
      </c>
    </row>
    <row r="972" spans="1:6">
      <c r="A972" s="1494" t="s">
        <v>3441</v>
      </c>
      <c r="B972" s="1494" t="s">
        <v>3442</v>
      </c>
      <c r="C972" s="1494" t="s">
        <v>1401</v>
      </c>
      <c r="D972" s="2" t="s">
        <v>1383</v>
      </c>
      <c r="E972" s="1494" t="s">
        <v>3442</v>
      </c>
      <c r="F972" s="1495" t="s">
        <v>1391</v>
      </c>
    </row>
    <row r="973" spans="1:6">
      <c r="A973" s="1494" t="s">
        <v>3443</v>
      </c>
      <c r="B973" s="1494" t="s">
        <v>3444</v>
      </c>
      <c r="C973" s="1494" t="s">
        <v>1377</v>
      </c>
      <c r="D973" s="2" t="s">
        <v>1383</v>
      </c>
      <c r="E973" s="1494" t="s">
        <v>3444</v>
      </c>
      <c r="F973" s="1495" t="s">
        <v>1391</v>
      </c>
    </row>
    <row r="974" spans="1:6">
      <c r="A974" s="1494" t="s">
        <v>3445</v>
      </c>
      <c r="B974" s="1494" t="s">
        <v>3446</v>
      </c>
      <c r="C974" s="1494" t="s">
        <v>1377</v>
      </c>
      <c r="D974" s="2" t="s">
        <v>1378</v>
      </c>
      <c r="E974" s="1494" t="s">
        <v>3446</v>
      </c>
      <c r="F974" s="1495" t="s">
        <v>1550</v>
      </c>
    </row>
    <row r="975" spans="1:6">
      <c r="A975" s="1494" t="s">
        <v>3447</v>
      </c>
      <c r="B975" s="1494" t="s">
        <v>3448</v>
      </c>
      <c r="C975" s="1494" t="s">
        <v>1377</v>
      </c>
      <c r="D975" s="2" t="s">
        <v>1383</v>
      </c>
      <c r="E975" s="1494" t="s">
        <v>3448</v>
      </c>
      <c r="F975" s="1495" t="s">
        <v>1391</v>
      </c>
    </row>
    <row r="976" spans="1:6">
      <c r="A976" s="1494" t="s">
        <v>3449</v>
      </c>
      <c r="B976" s="1494" t="s">
        <v>3450</v>
      </c>
      <c r="C976" s="1494" t="s">
        <v>1506</v>
      </c>
      <c r="D976" s="2" t="s">
        <v>1383</v>
      </c>
      <c r="E976" s="1494" t="s">
        <v>3450</v>
      </c>
      <c r="F976" s="1495" t="s">
        <v>1384</v>
      </c>
    </row>
    <row r="977" spans="1:6">
      <c r="A977" s="1494" t="s">
        <v>3451</v>
      </c>
      <c r="B977" s="1494" t="s">
        <v>3452</v>
      </c>
      <c r="C977" s="1494" t="s">
        <v>3115</v>
      </c>
      <c r="D977" s="2" t="s">
        <v>1383</v>
      </c>
      <c r="E977" s="1494" t="s">
        <v>3452</v>
      </c>
      <c r="F977" s="1495" t="s">
        <v>1384</v>
      </c>
    </row>
    <row r="978" spans="1:6">
      <c r="A978" s="1494" t="s">
        <v>3453</v>
      </c>
      <c r="B978" s="1494" t="s">
        <v>3454</v>
      </c>
      <c r="C978" s="1494" t="s">
        <v>1725</v>
      </c>
      <c r="D978" s="2" t="s">
        <v>1383</v>
      </c>
      <c r="E978" s="1494" t="s">
        <v>3454</v>
      </c>
      <c r="F978" s="1495" t="s">
        <v>1384</v>
      </c>
    </row>
    <row r="979" spans="1:6">
      <c r="A979" s="1494" t="s">
        <v>3455</v>
      </c>
      <c r="B979" s="1494" t="s">
        <v>3456</v>
      </c>
      <c r="C979" s="1494" t="s">
        <v>1390</v>
      </c>
      <c r="D979" s="2" t="s">
        <v>1383</v>
      </c>
      <c r="E979" s="1494" t="s">
        <v>3456</v>
      </c>
      <c r="F979" s="1495" t="s">
        <v>1391</v>
      </c>
    </row>
    <row r="980" spans="1:6">
      <c r="A980" s="1494" t="s">
        <v>3457</v>
      </c>
      <c r="B980" s="1494" t="s">
        <v>3458</v>
      </c>
      <c r="C980" s="1494" t="s">
        <v>1677</v>
      </c>
      <c r="D980" s="2" t="s">
        <v>1378</v>
      </c>
      <c r="E980" s="1494" t="s">
        <v>3458</v>
      </c>
      <c r="F980" s="1495" t="s">
        <v>1550</v>
      </c>
    </row>
    <row r="981" spans="1:6">
      <c r="A981" s="1494" t="s">
        <v>3459</v>
      </c>
      <c r="B981" s="1494" t="s">
        <v>3460</v>
      </c>
      <c r="C981" s="1494" t="s">
        <v>1677</v>
      </c>
      <c r="D981" s="2" t="s">
        <v>1383</v>
      </c>
      <c r="E981" s="1494" t="s">
        <v>3460</v>
      </c>
      <c r="F981" s="1495" t="s">
        <v>1384</v>
      </c>
    </row>
    <row r="982" spans="1:6">
      <c r="A982" s="1494" t="s">
        <v>3461</v>
      </c>
      <c r="B982" s="1494" t="s">
        <v>3462</v>
      </c>
      <c r="C982" s="1494" t="s">
        <v>1377</v>
      </c>
      <c r="D982" s="2" t="s">
        <v>1383</v>
      </c>
      <c r="E982" s="1494" t="s">
        <v>3462</v>
      </c>
      <c r="F982" s="1495" t="s">
        <v>1391</v>
      </c>
    </row>
    <row r="983" spans="1:6">
      <c r="A983" s="1494" t="s">
        <v>3463</v>
      </c>
      <c r="B983" s="1494" t="s">
        <v>3464</v>
      </c>
      <c r="C983" s="1494" t="s">
        <v>1394</v>
      </c>
      <c r="D983" s="2" t="s">
        <v>1383</v>
      </c>
      <c r="E983" s="1494" t="s">
        <v>3464</v>
      </c>
      <c r="F983" s="1495" t="s">
        <v>1391</v>
      </c>
    </row>
    <row r="984" spans="1:6">
      <c r="A984" s="1494" t="s">
        <v>3465</v>
      </c>
      <c r="B984" s="1494" t="s">
        <v>3466</v>
      </c>
      <c r="C984" s="1494" t="s">
        <v>1513</v>
      </c>
      <c r="D984" s="2" t="s">
        <v>1383</v>
      </c>
      <c r="E984" s="1494" t="s">
        <v>3466</v>
      </c>
      <c r="F984" s="1495" t="s">
        <v>1391</v>
      </c>
    </row>
    <row r="985" spans="1:6">
      <c r="A985" s="1494" t="s">
        <v>3467</v>
      </c>
      <c r="B985" s="1494" t="s">
        <v>3468</v>
      </c>
      <c r="C985" s="1494" t="s">
        <v>1390</v>
      </c>
      <c r="D985" s="2" t="s">
        <v>1383</v>
      </c>
      <c r="E985" s="1494" t="s">
        <v>3468</v>
      </c>
      <c r="F985" s="1495" t="s">
        <v>1391</v>
      </c>
    </row>
    <row r="986" spans="1:6">
      <c r="A986" s="1494" t="s">
        <v>3469</v>
      </c>
      <c r="B986" s="1494" t="s">
        <v>3470</v>
      </c>
      <c r="C986" s="1494" t="s">
        <v>1419</v>
      </c>
      <c r="D986" s="2" t="s">
        <v>1383</v>
      </c>
      <c r="E986" s="1494" t="s">
        <v>3470</v>
      </c>
      <c r="F986" s="1495" t="s">
        <v>1456</v>
      </c>
    </row>
    <row r="987" spans="1:6">
      <c r="A987" s="1494" t="s">
        <v>3471</v>
      </c>
      <c r="B987" s="1494" t="s">
        <v>3472</v>
      </c>
      <c r="C987" s="1496" t="s">
        <v>1741</v>
      </c>
      <c r="D987" s="2" t="s">
        <v>1378</v>
      </c>
      <c r="E987" s="1494" t="s">
        <v>3472</v>
      </c>
      <c r="F987" s="1495" t="s">
        <v>1379</v>
      </c>
    </row>
    <row r="988" spans="1:6">
      <c r="A988" s="1494" t="s">
        <v>3473</v>
      </c>
      <c r="B988" s="1494" t="s">
        <v>3474</v>
      </c>
      <c r="C988" s="1494" t="s">
        <v>1394</v>
      </c>
      <c r="D988" s="2" t="s">
        <v>1383</v>
      </c>
      <c r="E988" s="1494" t="s">
        <v>3474</v>
      </c>
      <c r="F988" s="1495" t="s">
        <v>1398</v>
      </c>
    </row>
    <row r="989" spans="1:6">
      <c r="A989" s="1494" t="s">
        <v>3475</v>
      </c>
      <c r="B989" s="1494" t="s">
        <v>3476</v>
      </c>
      <c r="C989" s="1494" t="s">
        <v>1838</v>
      </c>
      <c r="D989" s="2" t="s">
        <v>1383</v>
      </c>
      <c r="E989" s="1494" t="s">
        <v>3476</v>
      </c>
      <c r="F989" s="1495" t="s">
        <v>1384</v>
      </c>
    </row>
    <row r="990" spans="1:6">
      <c r="A990" s="1494" t="s">
        <v>3477</v>
      </c>
      <c r="B990" s="1494" t="s">
        <v>3478</v>
      </c>
      <c r="C990" s="1494" t="s">
        <v>1546</v>
      </c>
      <c r="D990" s="2" t="s">
        <v>1383</v>
      </c>
      <c r="E990" s="1494" t="s">
        <v>3478</v>
      </c>
      <c r="F990" s="1495" t="s">
        <v>1577</v>
      </c>
    </row>
    <row r="991" spans="1:6">
      <c r="A991" s="1494" t="s">
        <v>3479</v>
      </c>
      <c r="B991" s="1494" t="s">
        <v>3480</v>
      </c>
      <c r="C991" s="1494" t="s">
        <v>1390</v>
      </c>
      <c r="D991" s="2" t="s">
        <v>1383</v>
      </c>
      <c r="E991" s="1494" t="s">
        <v>3480</v>
      </c>
      <c r="F991" s="1495" t="s">
        <v>1391</v>
      </c>
    </row>
    <row r="992" spans="1:6">
      <c r="A992" s="1494" t="s">
        <v>3481</v>
      </c>
      <c r="B992" s="1494" t="s">
        <v>3482</v>
      </c>
      <c r="C992" s="1494" t="s">
        <v>1404</v>
      </c>
      <c r="D992" s="2" t="s">
        <v>1383</v>
      </c>
      <c r="E992" s="1494" t="s">
        <v>3482</v>
      </c>
      <c r="F992" s="1495" t="s">
        <v>1384</v>
      </c>
    </row>
    <row r="993" spans="1:6">
      <c r="A993" s="1494" t="s">
        <v>3483</v>
      </c>
      <c r="B993" s="1494" t="s">
        <v>3484</v>
      </c>
      <c r="C993" s="1494" t="s">
        <v>1377</v>
      </c>
      <c r="D993" s="2" t="s">
        <v>1383</v>
      </c>
      <c r="E993" s="1494" t="s">
        <v>3484</v>
      </c>
      <c r="F993" s="1495" t="s">
        <v>1391</v>
      </c>
    </row>
    <row r="994" spans="1:6">
      <c r="A994" s="1494" t="s">
        <v>3485</v>
      </c>
      <c r="B994" s="1494" t="s">
        <v>3486</v>
      </c>
      <c r="C994" s="1494" t="s">
        <v>1876</v>
      </c>
      <c r="D994" s="2" t="s">
        <v>1383</v>
      </c>
      <c r="E994" s="1494" t="s">
        <v>3486</v>
      </c>
      <c r="F994" s="1495" t="s">
        <v>1384</v>
      </c>
    </row>
    <row r="995" spans="1:6">
      <c r="A995" s="1494" t="s">
        <v>3487</v>
      </c>
      <c r="B995" s="1494" t="s">
        <v>3488</v>
      </c>
      <c r="C995" s="1494" t="s">
        <v>1397</v>
      </c>
      <c r="D995" s="2" t="s">
        <v>1383</v>
      </c>
      <c r="E995" s="1494" t="s">
        <v>3488</v>
      </c>
      <c r="F995" s="1495" t="s">
        <v>1384</v>
      </c>
    </row>
    <row r="996" spans="1:6">
      <c r="A996" s="1494" t="s">
        <v>3489</v>
      </c>
      <c r="B996" s="1494" t="s">
        <v>3490</v>
      </c>
      <c r="C996" s="1494" t="s">
        <v>1394</v>
      </c>
      <c r="D996" s="2" t="s">
        <v>1383</v>
      </c>
      <c r="E996" s="1494" t="s">
        <v>3490</v>
      </c>
      <c r="F996" s="1495" t="s">
        <v>1391</v>
      </c>
    </row>
    <row r="997" spans="1:6">
      <c r="A997" s="1494" t="s">
        <v>3491</v>
      </c>
      <c r="B997" s="1494" t="s">
        <v>3492</v>
      </c>
      <c r="C997" s="1494" t="s">
        <v>1394</v>
      </c>
      <c r="D997" s="2" t="s">
        <v>1383</v>
      </c>
      <c r="E997" s="1494" t="s">
        <v>3492</v>
      </c>
      <c r="F997" s="1495" t="s">
        <v>1453</v>
      </c>
    </row>
    <row r="998" spans="1:6">
      <c r="A998" s="1494"/>
      <c r="B998"/>
      <c r="C998"/>
      <c r="D998"/>
      <c r="E998"/>
      <c r="F998" s="1644"/>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xr:uid="{0FBEA5A2-D1BA-452F-A906-BA97A733CBF4}">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baseColWidth="10" defaultColWidth="9.1640625" defaultRowHeight="13"/>
  <cols>
    <col min="1" max="1" width="21" customWidth="1"/>
    <col min="2" max="2" width="20.1640625" style="7" bestFit="1" customWidth="1"/>
    <col min="3" max="3" width="55.6640625" style="3" bestFit="1" customWidth="1"/>
    <col min="4" max="4" width="10.33203125" style="2" bestFit="1" customWidth="1"/>
    <col min="5" max="5" width="22.5" style="2" bestFit="1" customWidth="1"/>
    <col min="6" max="6" width="14.5" style="7" bestFit="1" customWidth="1"/>
    <col min="7" max="7" width="6.5" bestFit="1" customWidth="1"/>
    <col min="8" max="8" width="6.1640625" style="3" customWidth="1"/>
    <col min="9" max="9" width="11.1640625" style="3" customWidth="1"/>
    <col min="10" max="10" width="3.5" style="3" customWidth="1"/>
    <col min="11" max="11" width="17.1640625" style="3" customWidth="1"/>
    <col min="12" max="12" width="5.6640625" style="3" customWidth="1"/>
    <col min="13" max="13" width="15" style="3" bestFit="1" customWidth="1"/>
    <col min="14" max="14" width="10.1640625" bestFit="1" customWidth="1"/>
    <col min="18" max="18" width="12.1640625" style="7" customWidth="1"/>
  </cols>
  <sheetData>
    <row r="1" spans="1:18" ht="16">
      <c r="A1" t="s">
        <v>3493</v>
      </c>
      <c r="B1" s="7" t="str">
        <f>Cover!J13</f>
        <v>West Chicago ESD 33</v>
      </c>
      <c r="D1" s="2" t="b">
        <f t="shared" ref="D1:D20" ca="1" si="0">E1=B1</f>
        <v>1</v>
      </c>
      <c r="E1" s="2" t="str" cm="1">
        <f t="array" aca="1" ref="E1" ca="1">IF(F1&lt;&gt;"",INDIRECT("'"&amp;F1&amp;"'!"&amp;G1),"")</f>
        <v>West Chicago ESD 33</v>
      </c>
      <c r="F1" s="1502" t="s">
        <v>3494</v>
      </c>
      <c r="G1" s="2" t="s">
        <v>4883</v>
      </c>
      <c r="I1" t="str">
        <f ca="1">IF(COUNTIF(D:D,"FALSE")&lt;&gt;0,"Problem",IF(COUNTIF(D:D,"#REF!")&lt;&gt;0,"Problem","All Good"))</f>
        <v>All Good</v>
      </c>
      <c r="K1" s="499" t="s">
        <v>3496</v>
      </c>
      <c r="L1" s="499"/>
      <c r="R1" s="1502"/>
    </row>
    <row r="2" spans="1:18" ht="16">
      <c r="A2" t="s">
        <v>3497</v>
      </c>
      <c r="B2" s="7" t="str">
        <f>Cover!J14</f>
        <v>19022033002</v>
      </c>
      <c r="D2" s="2" t="b">
        <f t="shared" ca="1" si="0"/>
        <v>1</v>
      </c>
      <c r="E2" s="2" t="str" cm="1">
        <f t="array" aca="1" ref="E2" ca="1">IF(F2&lt;&gt;"",INDIRECT("'"&amp;F2&amp;"'!"&amp;G2),"")</f>
        <v>19022033002</v>
      </c>
      <c r="F2" s="1502" t="s">
        <v>3494</v>
      </c>
      <c r="G2" s="2" t="s">
        <v>4850</v>
      </c>
      <c r="K2" s="497">
        <v>2027</v>
      </c>
      <c r="L2" s="497"/>
      <c r="R2" s="1502"/>
    </row>
    <row r="3" spans="1:18">
      <c r="A3" t="s">
        <v>3499</v>
      </c>
      <c r="B3" s="7">
        <f>Cover!B6</f>
        <v>0</v>
      </c>
      <c r="D3" s="2" t="b">
        <f t="shared" ca="1" si="0"/>
        <v>1</v>
      </c>
      <c r="E3" s="2" cm="1">
        <f t="array" aca="1" ref="E3" ca="1">IF(F3&lt;&gt;"",INDIRECT("'"&amp;F3&amp;"'!"&amp;G3),"")</f>
        <v>0</v>
      </c>
      <c r="F3" s="1502" t="s">
        <v>3494</v>
      </c>
      <c r="G3" t="s">
        <v>3500</v>
      </c>
      <c r="K3" s="498" t="s">
        <v>3501</v>
      </c>
      <c r="L3"/>
      <c r="M3" s="498" t="s">
        <v>3502</v>
      </c>
      <c r="N3" s="498"/>
      <c r="P3">
        <f>IF(Cover!B2="x",1,0)</f>
        <v>1</v>
      </c>
      <c r="R3" s="1503"/>
    </row>
    <row r="4" spans="1:18" ht="15">
      <c r="A4" t="s">
        <v>3503</v>
      </c>
      <c r="B4" s="7" t="str">
        <f>IF(P3=0,0,"x")</f>
        <v>x</v>
      </c>
      <c r="C4" s="1173"/>
      <c r="D4" s="2" t="b">
        <f t="shared" si="0"/>
        <v>1</v>
      </c>
      <c r="E4" s="2" t="str">
        <f>IF(P3=0,0,"x")</f>
        <v>x</v>
      </c>
      <c r="F4" s="1502" t="s">
        <v>3504</v>
      </c>
      <c r="K4" s="508">
        <v>44834</v>
      </c>
      <c r="L4" s="507">
        <v>2026</v>
      </c>
      <c r="M4" s="508">
        <v>44865</v>
      </c>
      <c r="N4" s="507">
        <v>2026</v>
      </c>
      <c r="P4" s="7">
        <f>IF(Cover!B3="x",1,0)</f>
        <v>0</v>
      </c>
      <c r="R4" s="1502"/>
    </row>
    <row r="5" spans="1:18" ht="15">
      <c r="A5" t="s">
        <v>3505</v>
      </c>
      <c r="B5" s="7">
        <f>IF(P4=0,0,"x")</f>
        <v>0</v>
      </c>
      <c r="C5" s="1173"/>
      <c r="D5" s="2" t="b">
        <f t="shared" si="0"/>
        <v>1</v>
      </c>
      <c r="E5" s="2">
        <f>IF(P4=0,0,"x")</f>
        <v>0</v>
      </c>
      <c r="F5" s="1502" t="s">
        <v>3506</v>
      </c>
      <c r="R5" s="1502"/>
    </row>
    <row r="6" spans="1:18">
      <c r="A6" s="2">
        <v>1</v>
      </c>
      <c r="B6" s="7">
        <f>'BudgetSum 2-4'!C18</f>
        <v>0</v>
      </c>
      <c r="C6" s="4"/>
      <c r="D6" s="2" t="b">
        <f t="shared" ca="1" si="0"/>
        <v>1</v>
      </c>
      <c r="E6" s="2" cm="1">
        <f t="array" aca="1" ref="E6" ca="1">IF(F6&lt;&gt;"",INDIRECT("'"&amp;F6&amp;"'!"&amp;G6),"")</f>
        <v>0</v>
      </c>
      <c r="F6" s="1853" t="s">
        <v>3507</v>
      </c>
      <c r="G6" t="s">
        <v>3508</v>
      </c>
      <c r="H6" s="4"/>
      <c r="I6" s="4"/>
      <c r="J6" s="4"/>
      <c r="K6" s="1163"/>
      <c r="R6" s="1502"/>
    </row>
    <row r="7" spans="1:18">
      <c r="A7" s="2">
        <v>2</v>
      </c>
      <c r="B7" s="7">
        <f>'BudgetSum 2-4'!D18</f>
        <v>0</v>
      </c>
      <c r="C7" s="4"/>
      <c r="D7" s="2" t="b">
        <f t="shared" ca="1" si="0"/>
        <v>1</v>
      </c>
      <c r="E7" s="2" cm="1">
        <f t="array" aca="1" ref="E7" ca="1">IF(F7&lt;&gt;"",INDIRECT("'"&amp;F7&amp;"'!"&amp;G7),"")</f>
        <v>0</v>
      </c>
      <c r="F7" s="1502" t="s">
        <v>3507</v>
      </c>
      <c r="G7" t="s">
        <v>3509</v>
      </c>
      <c r="H7" s="4"/>
      <c r="I7" s="4"/>
      <c r="J7" s="4"/>
      <c r="K7" s="1116"/>
      <c r="L7" s="1116"/>
      <c r="M7" s="1116"/>
      <c r="R7" s="1502"/>
    </row>
    <row r="8" spans="1:18">
      <c r="A8" s="2">
        <v>3</v>
      </c>
      <c r="B8" s="7">
        <f>'BudgetSum 2-4'!E18</f>
        <v>0</v>
      </c>
      <c r="C8" s="4"/>
      <c r="D8" s="2" t="b">
        <f t="shared" ca="1" si="0"/>
        <v>1</v>
      </c>
      <c r="E8" s="2" cm="1">
        <f t="array" aca="1" ref="E8" ca="1">IF(F8&lt;&gt;"",INDIRECT("'"&amp;F8&amp;"'!"&amp;G8),"")</f>
        <v>0</v>
      </c>
      <c r="F8" s="1502" t="s">
        <v>3507</v>
      </c>
      <c r="G8" t="s">
        <v>3510</v>
      </c>
      <c r="H8" s="4"/>
      <c r="I8" s="4"/>
      <c r="J8" s="4"/>
      <c r="R8" s="1502"/>
    </row>
    <row r="9" spans="1:18">
      <c r="A9">
        <v>4</v>
      </c>
      <c r="B9" s="7">
        <f>'BudgetSum 2-4'!F18</f>
        <v>0</v>
      </c>
      <c r="D9" s="2" t="b">
        <f t="shared" ca="1" si="0"/>
        <v>1</v>
      </c>
      <c r="E9" s="2" cm="1">
        <f t="array" aca="1" ref="E9" ca="1">IF(F9&lt;&gt;"",INDIRECT("'"&amp;F9&amp;"'!"&amp;G9),"")</f>
        <v>0</v>
      </c>
      <c r="F9" s="1502" t="s">
        <v>3507</v>
      </c>
      <c r="G9" t="s">
        <v>3511</v>
      </c>
      <c r="K9" s="1116"/>
      <c r="R9" s="1502"/>
    </row>
    <row r="10" spans="1:18">
      <c r="A10">
        <v>5</v>
      </c>
      <c r="B10" s="7">
        <f>'BudgetSum 2-4'!G18</f>
        <v>0</v>
      </c>
      <c r="D10" s="2" t="b">
        <f t="shared" ca="1" si="0"/>
        <v>1</v>
      </c>
      <c r="E10" s="2" cm="1">
        <f t="array" aca="1" ref="E10" ca="1">IF(F10&lt;&gt;"",INDIRECT("'"&amp;F10&amp;"'!"&amp;G10),"")</f>
        <v>0</v>
      </c>
      <c r="F10" s="1502" t="s">
        <v>3507</v>
      </c>
      <c r="G10" t="s">
        <v>3512</v>
      </c>
      <c r="R10" s="1502"/>
    </row>
    <row r="11" spans="1:18">
      <c r="A11" s="2">
        <v>6</v>
      </c>
      <c r="B11" s="7">
        <f>'BudgetSum 2-4'!H18</f>
        <v>0</v>
      </c>
      <c r="C11" s="4"/>
      <c r="D11" s="2" t="b">
        <f t="shared" ca="1" si="0"/>
        <v>1</v>
      </c>
      <c r="E11" s="2" cm="1">
        <f t="array" aca="1" ref="E11" ca="1">IF(F11&lt;&gt;"",INDIRECT("'"&amp;F11&amp;"'!"&amp;G11),"")</f>
        <v>0</v>
      </c>
      <c r="F11" s="1502" t="s">
        <v>3507</v>
      </c>
      <c r="G11" t="s">
        <v>3513</v>
      </c>
      <c r="H11" s="4"/>
      <c r="I11" s="4"/>
      <c r="J11" s="4"/>
      <c r="R11" s="1502"/>
    </row>
    <row r="12" spans="1:18">
      <c r="A12" s="2">
        <v>7</v>
      </c>
      <c r="B12" s="7">
        <f>'BudgetSum 2-4'!K18</f>
        <v>0</v>
      </c>
      <c r="C12" s="4"/>
      <c r="D12" s="2" t="b">
        <f t="shared" ca="1" si="0"/>
        <v>1</v>
      </c>
      <c r="E12" s="2" cm="1">
        <f t="array" aca="1" ref="E12" ca="1">IF(F12&lt;&gt;"",INDIRECT("'"&amp;F12&amp;"'!"&amp;G12),"")</f>
        <v>0</v>
      </c>
      <c r="F12" s="1502" t="s">
        <v>3507</v>
      </c>
      <c r="G12" t="s">
        <v>3514</v>
      </c>
      <c r="H12" s="4"/>
      <c r="I12" s="4"/>
      <c r="J12" s="4"/>
      <c r="R12" s="1502"/>
    </row>
    <row r="13" spans="1:18">
      <c r="A13">
        <v>8</v>
      </c>
      <c r="B13" s="8">
        <f>'CashSum 5'!C4</f>
        <v>78062215</v>
      </c>
      <c r="D13" s="2" t="b">
        <f t="shared" ca="1" si="0"/>
        <v>1</v>
      </c>
      <c r="E13" s="2" cm="1">
        <f t="array" aca="1" ref="E13" ca="1">IF(F13&lt;&gt;"",INDIRECT("'"&amp;F13&amp;"'!"&amp;G13),"")</f>
        <v>78062215</v>
      </c>
      <c r="F13" s="1502" t="s">
        <v>3515</v>
      </c>
      <c r="G13" t="s">
        <v>3516</v>
      </c>
      <c r="R13" s="1502"/>
    </row>
    <row r="14" spans="1:18">
      <c r="A14">
        <v>9</v>
      </c>
      <c r="B14" s="8">
        <f>'CashSum 5'!C7</f>
        <v>0</v>
      </c>
      <c r="D14" s="2" t="b">
        <f t="shared" ca="1" si="0"/>
        <v>1</v>
      </c>
      <c r="E14" s="2" cm="1">
        <f t="array" aca="1" ref="E14" ca="1">IF(F14&lt;&gt;"",INDIRECT("'"&amp;F14&amp;"'!"&amp;G14),"")</f>
        <v>0</v>
      </c>
      <c r="F14" s="1502" t="s">
        <v>3515</v>
      </c>
      <c r="G14" t="s">
        <v>3517</v>
      </c>
      <c r="R14" s="1502"/>
    </row>
    <row r="15" spans="1:18">
      <c r="A15" s="2">
        <v>10</v>
      </c>
      <c r="B15" s="8">
        <f>'CashSum 5'!C10</f>
        <v>0</v>
      </c>
      <c r="C15" s="4"/>
      <c r="D15" s="2" t="b">
        <f t="shared" ca="1" si="0"/>
        <v>1</v>
      </c>
      <c r="E15" s="2" cm="1">
        <f t="array" aca="1" ref="E15" ca="1">IF(F15&lt;&gt;"",INDIRECT("'"&amp;F15&amp;"'!"&amp;G15),"")</f>
        <v>0</v>
      </c>
      <c r="F15" s="1502" t="s">
        <v>3515</v>
      </c>
      <c r="G15" t="s">
        <v>3518</v>
      </c>
      <c r="H15" s="4"/>
      <c r="I15" s="4"/>
      <c r="J15" s="4"/>
      <c r="R15" s="1502"/>
    </row>
    <row r="16" spans="1:18">
      <c r="A16">
        <v>11</v>
      </c>
      <c r="B16" s="8">
        <f>'CashSum 5'!C11</f>
        <v>78062215</v>
      </c>
      <c r="D16" s="2" t="b">
        <f t="shared" ca="1" si="0"/>
        <v>1</v>
      </c>
      <c r="E16" s="2" cm="1">
        <f t="array" aca="1" ref="E16" ca="1">IF(F16&lt;&gt;"",INDIRECT("'"&amp;F16&amp;"'!"&amp;G16),"")</f>
        <v>78062215</v>
      </c>
      <c r="F16" s="1502" t="s">
        <v>3515</v>
      </c>
      <c r="G16" t="s">
        <v>3519</v>
      </c>
      <c r="K16" s="1116"/>
      <c r="R16" s="1502"/>
    </row>
    <row r="17" spans="1:18">
      <c r="A17">
        <v>12</v>
      </c>
      <c r="B17" s="8">
        <f>'CashSum 5'!C12</f>
        <v>126607293</v>
      </c>
      <c r="D17" s="2" t="b">
        <f t="shared" ca="1" si="0"/>
        <v>1</v>
      </c>
      <c r="E17" s="2" cm="1">
        <f t="array" aca="1" ref="E17" ca="1">IF(F17&lt;&gt;"",INDIRECT("'"&amp;F17&amp;"'!"&amp;G17),"")</f>
        <v>126607293</v>
      </c>
      <c r="F17" s="1502" t="s">
        <v>3515</v>
      </c>
      <c r="G17" t="s">
        <v>3520</v>
      </c>
      <c r="R17" s="1502"/>
    </row>
    <row r="18" spans="1:18">
      <c r="A18" s="2">
        <v>13</v>
      </c>
      <c r="B18" s="8">
        <f>'CashSum 5'!C13</f>
        <v>69196138</v>
      </c>
      <c r="C18" s="4"/>
      <c r="D18" s="2" t="b">
        <f t="shared" ca="1" si="0"/>
        <v>1</v>
      </c>
      <c r="E18" s="2" cm="1">
        <f t="array" aca="1" ref="E18" ca="1">IF(F18&lt;&gt;"",INDIRECT("'"&amp;F18&amp;"'!"&amp;G18),"")</f>
        <v>69196138</v>
      </c>
      <c r="F18" s="1502" t="s">
        <v>3515</v>
      </c>
      <c r="G18" t="s">
        <v>3521</v>
      </c>
      <c r="H18" s="4"/>
      <c r="I18" s="4"/>
      <c r="J18" s="4"/>
      <c r="R18" s="1502"/>
    </row>
    <row r="19" spans="1:18">
      <c r="A19" s="2">
        <v>14</v>
      </c>
      <c r="B19" s="8">
        <f>'CashSum 5'!C15</f>
        <v>0</v>
      </c>
      <c r="C19" s="4"/>
      <c r="D19" s="2" t="b">
        <f t="shared" ca="1" si="0"/>
        <v>1</v>
      </c>
      <c r="E19" s="2" cm="1">
        <f t="array" aca="1" ref="E19" ca="1">IF(F19&lt;&gt;"",INDIRECT("'"&amp;F19&amp;"'!"&amp;G19),"")</f>
        <v>0</v>
      </c>
      <c r="F19" s="1502" t="s">
        <v>3515</v>
      </c>
      <c r="G19" t="s">
        <v>3522</v>
      </c>
      <c r="H19" s="4"/>
      <c r="I19" s="4"/>
      <c r="J19" s="4"/>
      <c r="R19" s="1502"/>
    </row>
    <row r="20" spans="1:18">
      <c r="A20">
        <v>15</v>
      </c>
      <c r="B20" s="8">
        <f>'CashSum 5'!C16</f>
        <v>0</v>
      </c>
      <c r="D20" s="2" t="b">
        <f t="shared" ca="1" si="0"/>
        <v>1</v>
      </c>
      <c r="E20" s="2" cm="1">
        <f t="array" aca="1" ref="E20" ca="1">IF(F20&lt;&gt;"",INDIRECT("'"&amp;F20&amp;"'!"&amp;G20),"")</f>
        <v>0</v>
      </c>
      <c r="F20" s="1502" t="s">
        <v>3515</v>
      </c>
      <c r="G20" t="s">
        <v>3523</v>
      </c>
      <c r="R20" s="1502"/>
    </row>
    <row r="21" spans="1:18" ht="16">
      <c r="A21" s="1">
        <v>16</v>
      </c>
      <c r="C21" s="3" t="s">
        <v>3524</v>
      </c>
      <c r="E21" s="2" t="str" cm="1">
        <f t="array" aca="1" ref="E21" ca="1">IF(F21&lt;&gt;"",INDIRECT("'"&amp;F21&amp;"'!"&amp;G21),"")</f>
        <v/>
      </c>
      <c r="F21" s="1851"/>
      <c r="H21" s="4"/>
      <c r="I21" s="4"/>
      <c r="J21" s="4"/>
      <c r="R21" s="1504"/>
    </row>
    <row r="22" spans="1:18" ht="15">
      <c r="A22" s="2">
        <v>17</v>
      </c>
      <c r="B22" s="8">
        <f>'CashSum 5'!C17</f>
        <v>0</v>
      </c>
      <c r="C22" s="4"/>
      <c r="D22" s="2" t="b">
        <f ca="1">E22=B22</f>
        <v>1</v>
      </c>
      <c r="E22" s="2" cm="1">
        <f t="array" aca="1" ref="E22" ca="1">IF(F22&lt;&gt;"",INDIRECT("'"&amp;F22&amp;"'!"&amp;G22),"")</f>
        <v>0</v>
      </c>
      <c r="F22" s="1502" t="s">
        <v>3515</v>
      </c>
      <c r="G22" t="s">
        <v>3525</v>
      </c>
      <c r="K22" s="1116"/>
      <c r="R22" s="1504"/>
    </row>
    <row r="23" spans="1:18">
      <c r="A23" s="2">
        <v>18</v>
      </c>
      <c r="B23" s="8">
        <f>'CashSum 5'!C8</f>
        <v>0</v>
      </c>
      <c r="D23" s="2" t="b">
        <f ca="1">E23=B23</f>
        <v>1</v>
      </c>
      <c r="E23" s="2" cm="1">
        <f t="array" aca="1" ref="E23" ca="1">IF(F23&lt;&gt;"",INDIRECT("'"&amp;F23&amp;"'!"&amp;G23),"")</f>
        <v>0</v>
      </c>
      <c r="F23" s="1502" t="s">
        <v>3515</v>
      </c>
      <c r="G23" t="s">
        <v>3526</v>
      </c>
      <c r="H23" s="4"/>
      <c r="I23" s="4"/>
      <c r="J23" s="4"/>
      <c r="R23" s="1502"/>
    </row>
    <row r="24" spans="1:18" ht="16">
      <c r="A24" s="1">
        <v>19</v>
      </c>
      <c r="C24" s="3" t="s">
        <v>3524</v>
      </c>
      <c r="E24" s="2" t="str" cm="1">
        <f t="array" aca="1" ref="E24" ca="1">IF(F24&lt;&gt;"",INDIRECT("'"&amp;F24&amp;"'!"&amp;G24),"")</f>
        <v/>
      </c>
      <c r="F24" s="1851"/>
      <c r="H24" s="4"/>
      <c r="I24" s="4"/>
      <c r="J24" s="4"/>
      <c r="R24" s="1504"/>
    </row>
    <row r="25" spans="1:18" ht="16">
      <c r="A25" s="1">
        <v>20</v>
      </c>
      <c r="C25" s="3" t="s">
        <v>3524</v>
      </c>
      <c r="E25" s="2" t="str" cm="1">
        <f t="array" aca="1" ref="E25" ca="1">IF(F25&lt;&gt;"",INDIRECT("'"&amp;F25&amp;"'!"&amp;G25),"")</f>
        <v/>
      </c>
      <c r="F25" s="1851"/>
      <c r="H25" s="4"/>
      <c r="I25" s="4"/>
      <c r="J25" s="4"/>
      <c r="R25" s="1504"/>
    </row>
    <row r="26" spans="1:18">
      <c r="A26" s="2">
        <v>21</v>
      </c>
      <c r="B26" s="8">
        <f>'CashSum 5'!C18</f>
        <v>0</v>
      </c>
      <c r="C26" s="4"/>
      <c r="D26" s="2" t="b">
        <f t="shared" ref="D26:D37" ca="1" si="1">E26=B26</f>
        <v>1</v>
      </c>
      <c r="E26" s="2" cm="1">
        <f t="array" aca="1" ref="E26" ca="1">IF(F26&lt;&gt;"",INDIRECT("'"&amp;F26&amp;"'!"&amp;G26),"")</f>
        <v>0</v>
      </c>
      <c r="F26" s="1502" t="s">
        <v>3515</v>
      </c>
      <c r="G26" t="s">
        <v>3508</v>
      </c>
      <c r="R26" s="1502"/>
    </row>
    <row r="27" spans="1:18" ht="15">
      <c r="A27">
        <v>22</v>
      </c>
      <c r="B27" s="8">
        <f>'CashSum 5'!C19</f>
        <v>0</v>
      </c>
      <c r="D27" s="2" t="b">
        <f t="shared" ca="1" si="1"/>
        <v>1</v>
      </c>
      <c r="E27" s="2" cm="1">
        <f t="array" aca="1" ref="E27" ca="1">IF(F27&lt;&gt;"",INDIRECT("'"&amp;F27&amp;"'!"&amp;G27),"")</f>
        <v>0</v>
      </c>
      <c r="F27" s="1502" t="s">
        <v>3515</v>
      </c>
      <c r="G27" t="s">
        <v>3527</v>
      </c>
      <c r="R27" s="1504"/>
    </row>
    <row r="28" spans="1:18" ht="15">
      <c r="A28">
        <v>23</v>
      </c>
      <c r="B28" s="8">
        <f>'CashSum 5'!C20</f>
        <v>69196138</v>
      </c>
      <c r="D28" s="2" t="b">
        <f t="shared" ca="1" si="1"/>
        <v>1</v>
      </c>
      <c r="E28" s="2" cm="1">
        <f t="array" aca="1" ref="E28" ca="1">IF(F28&lt;&gt;"",INDIRECT("'"&amp;F28&amp;"'!"&amp;G28),"")</f>
        <v>69196138</v>
      </c>
      <c r="F28" s="1502" t="s">
        <v>3515</v>
      </c>
      <c r="G28" t="s">
        <v>3528</v>
      </c>
      <c r="R28" s="1504"/>
    </row>
    <row r="29" spans="1:18">
      <c r="A29">
        <v>24</v>
      </c>
      <c r="B29" s="8">
        <f>'CashSum 5'!C21</f>
        <v>57411155</v>
      </c>
      <c r="D29" s="2" t="b">
        <f t="shared" ca="1" si="1"/>
        <v>1</v>
      </c>
      <c r="E29" s="2" cm="1">
        <f t="array" aca="1" ref="E29" ca="1">IF(F29&lt;&gt;"",INDIRECT("'"&amp;F29&amp;"'!"&amp;G29),"")</f>
        <v>57411155</v>
      </c>
      <c r="F29" s="1502" t="s">
        <v>3515</v>
      </c>
      <c r="G29" t="s">
        <v>3529</v>
      </c>
      <c r="H29" s="4"/>
      <c r="I29" s="4"/>
      <c r="J29" s="4"/>
      <c r="R29" s="1502"/>
    </row>
    <row r="30" spans="1:18">
      <c r="A30">
        <v>25</v>
      </c>
      <c r="B30" s="8">
        <f>'CashSum 5'!D4</f>
        <v>5643399</v>
      </c>
      <c r="D30" s="2" t="b">
        <f t="shared" ca="1" si="1"/>
        <v>1</v>
      </c>
      <c r="E30" s="2" cm="1">
        <f t="array" aca="1" ref="E30" ca="1">IF(F30&lt;&gt;"",INDIRECT("'"&amp;F30&amp;"'!"&amp;G30),"")</f>
        <v>5643399</v>
      </c>
      <c r="F30" s="1502" t="s">
        <v>3515</v>
      </c>
      <c r="G30" t="s">
        <v>3530</v>
      </c>
      <c r="R30" s="1502"/>
    </row>
    <row r="31" spans="1:18">
      <c r="A31" s="2">
        <v>26</v>
      </c>
      <c r="B31" s="8">
        <f>'CashSum 5'!D7</f>
        <v>0</v>
      </c>
      <c r="C31" s="4"/>
      <c r="D31" s="2" t="b">
        <f t="shared" ca="1" si="1"/>
        <v>1</v>
      </c>
      <c r="E31" s="2" cm="1">
        <f t="array" aca="1" ref="E31" ca="1">IF(F31&lt;&gt;"",INDIRECT("'"&amp;F31&amp;"'!"&amp;G31),"")</f>
        <v>0</v>
      </c>
      <c r="F31" s="1502" t="s">
        <v>3515</v>
      </c>
      <c r="G31" t="s">
        <v>3531</v>
      </c>
      <c r="R31" s="1502"/>
    </row>
    <row r="32" spans="1:18">
      <c r="A32">
        <v>27</v>
      </c>
      <c r="B32" s="8">
        <f>'CashSum 5'!D10</f>
        <v>0</v>
      </c>
      <c r="D32" s="2" t="b">
        <f t="shared" ca="1" si="1"/>
        <v>1</v>
      </c>
      <c r="E32" s="2" cm="1">
        <f t="array" aca="1" ref="E32" ca="1">IF(F32&lt;&gt;"",INDIRECT("'"&amp;F32&amp;"'!"&amp;G32),"")</f>
        <v>0</v>
      </c>
      <c r="F32" s="1502" t="s">
        <v>3515</v>
      </c>
      <c r="G32" t="s">
        <v>3532</v>
      </c>
      <c r="R32" s="1502"/>
    </row>
    <row r="33" spans="1:18">
      <c r="A33">
        <v>28</v>
      </c>
      <c r="B33" s="8">
        <f>'CashSum 5'!D11</f>
        <v>5643399</v>
      </c>
      <c r="D33" s="2" t="b">
        <f t="shared" ca="1" si="1"/>
        <v>1</v>
      </c>
      <c r="E33" s="2" cm="1">
        <f t="array" aca="1" ref="E33" ca="1">IF(F33&lt;&gt;"",INDIRECT("'"&amp;F33&amp;"'!"&amp;G33),"")</f>
        <v>5643399</v>
      </c>
      <c r="F33" s="1502" t="s">
        <v>3515</v>
      </c>
      <c r="G33" t="s">
        <v>3533</v>
      </c>
      <c r="R33" s="1502"/>
    </row>
    <row r="34" spans="1:18">
      <c r="A34" s="2">
        <v>29</v>
      </c>
      <c r="B34" s="8">
        <f>'CashSum 5'!D12</f>
        <v>9408813</v>
      </c>
      <c r="C34" s="4"/>
      <c r="D34" s="2" t="b">
        <f t="shared" ca="1" si="1"/>
        <v>1</v>
      </c>
      <c r="E34" s="2" cm="1">
        <f t="array" aca="1" ref="E34" ca="1">IF(F34&lt;&gt;"",INDIRECT("'"&amp;F34&amp;"'!"&amp;G34),"")</f>
        <v>9408813</v>
      </c>
      <c r="F34" s="1502" t="s">
        <v>3515</v>
      </c>
      <c r="G34" t="s">
        <v>3534</v>
      </c>
      <c r="H34" s="4"/>
      <c r="I34" s="4"/>
      <c r="J34" s="4"/>
      <c r="R34" s="1502"/>
    </row>
    <row r="35" spans="1:18">
      <c r="A35">
        <v>30</v>
      </c>
      <c r="B35" s="8">
        <f>'CashSum 5'!D13</f>
        <v>5201594</v>
      </c>
      <c r="D35" s="2" t="b">
        <f t="shared" ca="1" si="1"/>
        <v>1</v>
      </c>
      <c r="E35" s="2" cm="1">
        <f t="array" aca="1" ref="E35" ca="1">IF(F35&lt;&gt;"",INDIRECT("'"&amp;F35&amp;"'!"&amp;G35),"")</f>
        <v>5201594</v>
      </c>
      <c r="F35" s="1502" t="s">
        <v>3515</v>
      </c>
      <c r="G35" t="s">
        <v>3535</v>
      </c>
      <c r="R35" s="1502"/>
    </row>
    <row r="36" spans="1:18">
      <c r="A36">
        <v>31</v>
      </c>
      <c r="B36" s="8">
        <f>'CashSum 5'!D15</f>
        <v>0</v>
      </c>
      <c r="D36" s="2" t="b">
        <f t="shared" ca="1" si="1"/>
        <v>1</v>
      </c>
      <c r="E36" s="2" cm="1">
        <f t="array" aca="1" ref="E36" ca="1">IF(F36&lt;&gt;"",INDIRECT("'"&amp;F36&amp;"'!"&amp;G36),"")</f>
        <v>0</v>
      </c>
      <c r="F36" s="1502" t="s">
        <v>3515</v>
      </c>
      <c r="G36" t="s">
        <v>3536</v>
      </c>
      <c r="R36" s="1502"/>
    </row>
    <row r="37" spans="1:18">
      <c r="A37">
        <v>32</v>
      </c>
      <c r="B37" s="8">
        <f>'CashSum 5'!D16</f>
        <v>0</v>
      </c>
      <c r="D37" s="2" t="b">
        <f t="shared" ca="1" si="1"/>
        <v>1</v>
      </c>
      <c r="E37" s="2" cm="1">
        <f t="array" aca="1" ref="E37" ca="1">IF(F37&lt;&gt;"",INDIRECT("'"&amp;F37&amp;"'!"&amp;G37),"")</f>
        <v>0</v>
      </c>
      <c r="F37" s="1502" t="s">
        <v>3515</v>
      </c>
      <c r="G37" t="s">
        <v>3537</v>
      </c>
      <c r="H37" s="4"/>
      <c r="I37" s="4"/>
      <c r="J37" s="4"/>
      <c r="R37" s="1502"/>
    </row>
    <row r="38" spans="1:18" ht="16">
      <c r="A38" s="1">
        <v>33</v>
      </c>
      <c r="C38" s="3" t="s">
        <v>3524</v>
      </c>
      <c r="E38" s="2" t="str" cm="1">
        <f t="array" aca="1" ref="E38" ca="1">IF(F38&lt;&gt;"",INDIRECT("'"&amp;F38&amp;"'!"&amp;G38),"")</f>
        <v/>
      </c>
      <c r="F38" s="1851"/>
      <c r="H38" s="4"/>
      <c r="I38" s="4"/>
      <c r="J38" s="4"/>
      <c r="R38" s="1504"/>
    </row>
    <row r="39" spans="1:18">
      <c r="A39" s="2">
        <v>34</v>
      </c>
      <c r="B39" s="8">
        <f>'CashSum 5'!D17</f>
        <v>0</v>
      </c>
      <c r="C39" s="4"/>
      <c r="D39" s="2" t="b">
        <f ca="1">E39=B39</f>
        <v>1</v>
      </c>
      <c r="E39" s="2" cm="1">
        <f t="array" aca="1" ref="E39" ca="1">IF(F39&lt;&gt;"",INDIRECT("'"&amp;F39&amp;"'!"&amp;G39),"")</f>
        <v>0</v>
      </c>
      <c r="F39" s="1502" t="s">
        <v>3515</v>
      </c>
      <c r="G39" t="s">
        <v>3538</v>
      </c>
      <c r="R39" s="1502"/>
    </row>
    <row r="40" spans="1:18" ht="16">
      <c r="A40" s="1">
        <v>35</v>
      </c>
      <c r="C40" s="3" t="s">
        <v>3524</v>
      </c>
      <c r="E40" s="2" t="str" cm="1">
        <f t="array" aca="1" ref="E40" ca="1">IF(F40&lt;&gt;"",INDIRECT("'"&amp;F40&amp;"'!"&amp;G40),"")</f>
        <v/>
      </c>
      <c r="F40" s="1851"/>
      <c r="H40" s="4"/>
      <c r="I40" s="4"/>
      <c r="J40" s="4"/>
      <c r="R40" s="1504"/>
    </row>
    <row r="41" spans="1:18" ht="16">
      <c r="A41" s="1">
        <v>36</v>
      </c>
      <c r="C41" s="3" t="s">
        <v>3524</v>
      </c>
      <c r="E41" s="2" t="str" cm="1">
        <f t="array" aca="1" ref="E41" ca="1">IF(F41&lt;&gt;"",INDIRECT("'"&amp;F41&amp;"'!"&amp;G41),"")</f>
        <v/>
      </c>
      <c r="F41" s="1851"/>
      <c r="H41" s="4"/>
      <c r="I41" s="4"/>
      <c r="J41" s="4"/>
      <c r="R41" s="1504"/>
    </row>
    <row r="42" spans="1:18" ht="16">
      <c r="A42" s="1">
        <v>37</v>
      </c>
      <c r="C42" s="3" t="s">
        <v>3524</v>
      </c>
      <c r="E42" s="2" t="str" cm="1">
        <f t="array" aca="1" ref="E42" ca="1">IF(F42&lt;&gt;"",INDIRECT("'"&amp;F42&amp;"'!"&amp;G42),"")</f>
        <v/>
      </c>
      <c r="F42" s="1851"/>
      <c r="H42" s="4"/>
      <c r="I42" s="4"/>
      <c r="J42" s="4"/>
      <c r="R42" s="1504"/>
    </row>
    <row r="43" spans="1:18">
      <c r="A43" s="2">
        <v>38</v>
      </c>
      <c r="B43" s="8">
        <f>'CashSum 5'!D18</f>
        <v>0</v>
      </c>
      <c r="C43" s="4"/>
      <c r="D43" s="2" t="b">
        <f t="shared" ref="D43:D52" ca="1" si="2">E43=B43</f>
        <v>1</v>
      </c>
      <c r="E43" s="2" cm="1">
        <f t="array" aca="1" ref="E43" ca="1">IF(F43&lt;&gt;"",INDIRECT("'"&amp;F43&amp;"'!"&amp;G43),"")</f>
        <v>0</v>
      </c>
      <c r="F43" s="1502" t="s">
        <v>3515</v>
      </c>
      <c r="G43" t="s">
        <v>3509</v>
      </c>
      <c r="R43" s="1502"/>
    </row>
    <row r="44" spans="1:18">
      <c r="A44" s="2">
        <v>39</v>
      </c>
      <c r="B44" s="8">
        <f>'CashSum 5'!D19</f>
        <v>0</v>
      </c>
      <c r="C44" s="4"/>
      <c r="D44" s="2" t="b">
        <f t="shared" ca="1" si="2"/>
        <v>1</v>
      </c>
      <c r="E44" s="2" cm="1">
        <f t="array" aca="1" ref="E44" ca="1">IF(F44&lt;&gt;"",INDIRECT("'"&amp;F44&amp;"'!"&amp;G44),"")</f>
        <v>0</v>
      </c>
      <c r="F44" s="1502" t="s">
        <v>3515</v>
      </c>
      <c r="G44" t="s">
        <v>3539</v>
      </c>
      <c r="R44" s="1502"/>
    </row>
    <row r="45" spans="1:18" ht="15">
      <c r="A45">
        <v>40</v>
      </c>
      <c r="B45" s="8">
        <f>'CashSum 5'!D20</f>
        <v>5201594</v>
      </c>
      <c r="D45" s="2" t="b">
        <f t="shared" ca="1" si="2"/>
        <v>1</v>
      </c>
      <c r="E45" s="2" cm="1">
        <f t="array" aca="1" ref="E45" ca="1">IF(F45&lt;&gt;"",INDIRECT("'"&amp;F45&amp;"'!"&amp;G45),"")</f>
        <v>5201594</v>
      </c>
      <c r="F45" s="1502" t="s">
        <v>3515</v>
      </c>
      <c r="G45" t="s">
        <v>3540</v>
      </c>
      <c r="R45" s="1504"/>
    </row>
    <row r="46" spans="1:18">
      <c r="A46">
        <v>41</v>
      </c>
      <c r="B46" s="8">
        <f>'CashSum 5'!D21</f>
        <v>4207219</v>
      </c>
      <c r="D46" s="2" t="b">
        <f t="shared" ca="1" si="2"/>
        <v>1</v>
      </c>
      <c r="E46" s="2" cm="1">
        <f t="array" aca="1" ref="E46" ca="1">IF(F46&lt;&gt;"",INDIRECT("'"&amp;F46&amp;"'!"&amp;G46),"")</f>
        <v>4207219</v>
      </c>
      <c r="F46" s="1502" t="s">
        <v>3515</v>
      </c>
      <c r="G46" t="s">
        <v>3541</v>
      </c>
      <c r="H46" s="4"/>
      <c r="I46" s="4"/>
      <c r="J46" s="4"/>
      <c r="R46" s="1502"/>
    </row>
    <row r="47" spans="1:18" ht="15">
      <c r="A47" s="2">
        <v>42</v>
      </c>
      <c r="B47" s="8">
        <f>'CashSum 5'!E4</f>
        <v>2649096</v>
      </c>
      <c r="C47" s="4"/>
      <c r="D47" s="2" t="b">
        <f t="shared" ca="1" si="2"/>
        <v>1</v>
      </c>
      <c r="E47" s="2" cm="1">
        <f t="array" aca="1" ref="E47" ca="1">IF(F47&lt;&gt;"",INDIRECT("'"&amp;F47&amp;"'!"&amp;G47),"")</f>
        <v>2649096</v>
      </c>
      <c r="F47" s="1502" t="s">
        <v>3515</v>
      </c>
      <c r="G47" t="s">
        <v>3542</v>
      </c>
      <c r="R47" s="1504"/>
    </row>
    <row r="48" spans="1:18" ht="15">
      <c r="A48">
        <v>43</v>
      </c>
      <c r="B48" s="8">
        <f>'CashSum 5'!E10</f>
        <v>0</v>
      </c>
      <c r="D48" s="2" t="b">
        <f t="shared" ca="1" si="2"/>
        <v>1</v>
      </c>
      <c r="E48" s="2" cm="1">
        <f t="array" aca="1" ref="E48" ca="1">IF(F48&lt;&gt;"",INDIRECT("'"&amp;F48&amp;"'!"&amp;G48),"")</f>
        <v>0</v>
      </c>
      <c r="F48" s="1502" t="s">
        <v>3515</v>
      </c>
      <c r="G48" t="s">
        <v>3543</v>
      </c>
      <c r="R48" s="1504"/>
    </row>
    <row r="49" spans="1:18" ht="15">
      <c r="A49">
        <v>44</v>
      </c>
      <c r="B49" s="8">
        <f>'CashSum 5'!E11</f>
        <v>2649096</v>
      </c>
      <c r="D49" s="2" t="b">
        <f t="shared" ca="1" si="2"/>
        <v>1</v>
      </c>
      <c r="E49" s="2" cm="1">
        <f t="array" aca="1" ref="E49" ca="1">IF(F49&lt;&gt;"",INDIRECT("'"&amp;F49&amp;"'!"&amp;G49),"")</f>
        <v>2649096</v>
      </c>
      <c r="F49" s="1502" t="s">
        <v>3515</v>
      </c>
      <c r="G49" t="s">
        <v>3544</v>
      </c>
      <c r="R49" s="1504"/>
    </row>
    <row r="50" spans="1:18">
      <c r="A50" s="2">
        <v>45</v>
      </c>
      <c r="B50" s="8">
        <f>'CashSum 5'!E12</f>
        <v>4512997</v>
      </c>
      <c r="C50" s="4"/>
      <c r="D50" s="2" t="b">
        <f t="shared" ca="1" si="2"/>
        <v>1</v>
      </c>
      <c r="E50" s="2" cm="1">
        <f t="array" aca="1" ref="E50" ca="1">IF(F50&lt;&gt;"",INDIRECT("'"&amp;F50&amp;"'!"&amp;G50),"")</f>
        <v>4512997</v>
      </c>
      <c r="F50" s="1502" t="s">
        <v>3515</v>
      </c>
      <c r="G50" t="s">
        <v>3545</v>
      </c>
      <c r="H50" s="4"/>
      <c r="I50" s="4"/>
      <c r="J50" s="4"/>
      <c r="R50" s="1502"/>
    </row>
    <row r="51" spans="1:18">
      <c r="A51" s="2">
        <v>46</v>
      </c>
      <c r="B51" s="8">
        <f>'CashSum 5'!E13</f>
        <v>2615000</v>
      </c>
      <c r="C51" s="4"/>
      <c r="D51" s="2" t="b">
        <f t="shared" ca="1" si="2"/>
        <v>1</v>
      </c>
      <c r="E51" s="2" cm="1">
        <f t="array" aca="1" ref="E51" ca="1">IF(F51&lt;&gt;"",INDIRECT("'"&amp;F51&amp;"'!"&amp;G51),"")</f>
        <v>2615000</v>
      </c>
      <c r="F51" s="1502" t="s">
        <v>3515</v>
      </c>
      <c r="G51" t="s">
        <v>3546</v>
      </c>
      <c r="H51" s="4"/>
      <c r="I51" s="4"/>
      <c r="J51" s="4"/>
      <c r="R51" s="1502"/>
    </row>
    <row r="52" spans="1:18">
      <c r="A52">
        <v>47</v>
      </c>
      <c r="B52" s="8">
        <f>'CashSum 5'!E16</f>
        <v>0</v>
      </c>
      <c r="D52" s="2" t="b">
        <f t="shared" ca="1" si="2"/>
        <v>1</v>
      </c>
      <c r="E52" s="2" cm="1">
        <f t="array" aca="1" ref="E52" ca="1">IF(F52&lt;&gt;"",INDIRECT("'"&amp;F52&amp;"'!"&amp;G52),"")</f>
        <v>0</v>
      </c>
      <c r="F52" s="1502" t="s">
        <v>3515</v>
      </c>
      <c r="G52" t="s">
        <v>3547</v>
      </c>
      <c r="R52" s="1502"/>
    </row>
    <row r="53" spans="1:18" ht="16">
      <c r="A53" s="1">
        <v>48</v>
      </c>
      <c r="C53" s="3" t="s">
        <v>3524</v>
      </c>
      <c r="E53" s="2" t="str" cm="1">
        <f t="array" aca="1" ref="E53" ca="1">IF(F53&lt;&gt;"",INDIRECT("'"&amp;F53&amp;"'!"&amp;G53),"")</f>
        <v/>
      </c>
      <c r="F53" s="1851"/>
      <c r="H53" s="4"/>
      <c r="I53" s="4"/>
      <c r="J53" s="4"/>
      <c r="R53" s="1504"/>
    </row>
    <row r="54" spans="1:18" ht="16">
      <c r="A54" s="1">
        <v>49</v>
      </c>
      <c r="C54" s="3" t="s">
        <v>3524</v>
      </c>
      <c r="E54" s="2" t="str" cm="1">
        <f t="array" aca="1" ref="E54" ca="1">IF(F54&lt;&gt;"",INDIRECT("'"&amp;F54&amp;"'!"&amp;G54),"")</f>
        <v/>
      </c>
      <c r="F54" s="1851"/>
      <c r="H54" s="4"/>
      <c r="I54" s="4"/>
      <c r="J54" s="4"/>
      <c r="R54" s="1504"/>
    </row>
    <row r="55" spans="1:18">
      <c r="A55">
        <v>50</v>
      </c>
      <c r="B55" s="8">
        <f>'CashSum 5'!D8</f>
        <v>0</v>
      </c>
      <c r="D55" s="2" t="b">
        <f ca="1">E55=B55</f>
        <v>1</v>
      </c>
      <c r="E55" s="2" cm="1">
        <f t="array" aca="1" ref="E55" ca="1">IF(F55&lt;&gt;"",INDIRECT("'"&amp;F55&amp;"'!"&amp;G55),"")</f>
        <v>0</v>
      </c>
      <c r="F55" s="1502" t="s">
        <v>3515</v>
      </c>
      <c r="G55" t="s">
        <v>3548</v>
      </c>
      <c r="R55" s="1502"/>
    </row>
    <row r="56" spans="1:18" ht="16">
      <c r="A56" s="1">
        <v>51</v>
      </c>
      <c r="C56" s="3" t="s">
        <v>3524</v>
      </c>
      <c r="E56" s="2" t="str" cm="1">
        <f t="array" aca="1" ref="E56" ca="1">IF(F56&lt;&gt;"",INDIRECT("'"&amp;F56&amp;"'!"&amp;G56),"")</f>
        <v/>
      </c>
      <c r="F56" s="1851"/>
      <c r="R56" s="1502"/>
    </row>
    <row r="57" spans="1:18">
      <c r="A57" s="2">
        <v>52</v>
      </c>
      <c r="B57" s="8">
        <f>'CashSum 5'!E18</f>
        <v>0</v>
      </c>
      <c r="C57" s="4"/>
      <c r="D57" s="2" t="b">
        <f t="shared" ref="D57:D68" ca="1" si="3">E57=B57</f>
        <v>1</v>
      </c>
      <c r="E57" s="2" cm="1">
        <f t="array" aca="1" ref="E57" ca="1">IF(F57&lt;&gt;"",INDIRECT("'"&amp;F57&amp;"'!"&amp;G57),"")</f>
        <v>0</v>
      </c>
      <c r="F57" s="1502" t="s">
        <v>3515</v>
      </c>
      <c r="G57" t="s">
        <v>3510</v>
      </c>
      <c r="H57" s="4"/>
      <c r="I57" s="4"/>
      <c r="J57" s="4"/>
      <c r="R57" s="1502"/>
    </row>
    <row r="58" spans="1:18">
      <c r="A58">
        <v>53</v>
      </c>
      <c r="B58" s="8">
        <f>'CashSum 5'!E19</f>
        <v>0</v>
      </c>
      <c r="D58" s="2" t="b">
        <f t="shared" ca="1" si="3"/>
        <v>1</v>
      </c>
      <c r="E58" s="2" cm="1">
        <f t="array" aca="1" ref="E58" ca="1">IF(F58&lt;&gt;"",INDIRECT("'"&amp;F58&amp;"'!"&amp;G58),"")</f>
        <v>0</v>
      </c>
      <c r="F58" s="1502" t="s">
        <v>3515</v>
      </c>
      <c r="G58" t="s">
        <v>3549</v>
      </c>
      <c r="R58" s="1502"/>
    </row>
    <row r="59" spans="1:18">
      <c r="A59">
        <v>54</v>
      </c>
      <c r="B59" s="8">
        <f>'CashSum 5'!E20</f>
        <v>2615000</v>
      </c>
      <c r="D59" s="2" t="b">
        <f t="shared" ca="1" si="3"/>
        <v>1</v>
      </c>
      <c r="E59" s="2" cm="1">
        <f t="array" aca="1" ref="E59" ca="1">IF(F59&lt;&gt;"",INDIRECT("'"&amp;F59&amp;"'!"&amp;G59),"")</f>
        <v>2615000</v>
      </c>
      <c r="F59" s="1502" t="s">
        <v>3515</v>
      </c>
      <c r="G59" t="s">
        <v>3550</v>
      </c>
      <c r="R59" s="1502"/>
    </row>
    <row r="60" spans="1:18">
      <c r="A60">
        <v>55</v>
      </c>
      <c r="B60" s="8">
        <f>'CashSum 5'!E21</f>
        <v>1897997</v>
      </c>
      <c r="D60" s="2" t="b">
        <f t="shared" ca="1" si="3"/>
        <v>1</v>
      </c>
      <c r="E60" s="2" cm="1">
        <f t="array" aca="1" ref="E60" ca="1">IF(F60&lt;&gt;"",INDIRECT("'"&amp;F60&amp;"'!"&amp;G60),"")</f>
        <v>1897997</v>
      </c>
      <c r="F60" s="1502" t="s">
        <v>3515</v>
      </c>
      <c r="G60" t="s">
        <v>3551</v>
      </c>
      <c r="H60" s="4"/>
      <c r="I60" s="4"/>
      <c r="J60" s="4"/>
      <c r="R60" s="1502"/>
    </row>
    <row r="61" spans="1:18">
      <c r="A61">
        <v>56</v>
      </c>
      <c r="B61" s="8">
        <f>'CashSum 5'!F4</f>
        <v>6479291</v>
      </c>
      <c r="D61" s="2" t="b">
        <f t="shared" ca="1" si="3"/>
        <v>1</v>
      </c>
      <c r="E61" s="2" cm="1">
        <f t="array" aca="1" ref="E61" ca="1">IF(F61&lt;&gt;"",INDIRECT("'"&amp;F61&amp;"'!"&amp;G61),"")</f>
        <v>6479291</v>
      </c>
      <c r="F61" s="1502" t="s">
        <v>3515</v>
      </c>
      <c r="G61" t="s">
        <v>3552</v>
      </c>
      <c r="H61" s="4"/>
      <c r="I61" s="4"/>
      <c r="J61" s="4"/>
      <c r="R61" s="1502"/>
    </row>
    <row r="62" spans="1:18">
      <c r="A62" s="2">
        <v>57</v>
      </c>
      <c r="B62" s="8">
        <f>'CashSum 5'!F7</f>
        <v>0</v>
      </c>
      <c r="C62" s="4"/>
      <c r="D62" s="2" t="b">
        <f t="shared" ca="1" si="3"/>
        <v>1</v>
      </c>
      <c r="E62" s="2" cm="1">
        <f t="array" aca="1" ref="E62" ca="1">IF(F62&lt;&gt;"",INDIRECT("'"&amp;F62&amp;"'!"&amp;G62),"")</f>
        <v>0</v>
      </c>
      <c r="F62" s="1502" t="s">
        <v>3515</v>
      </c>
      <c r="G62" t="s">
        <v>3553</v>
      </c>
      <c r="R62" s="1502"/>
    </row>
    <row r="63" spans="1:18" ht="15">
      <c r="A63">
        <v>58</v>
      </c>
      <c r="B63" s="8">
        <f>'CashSum 5'!F10</f>
        <v>0</v>
      </c>
      <c r="D63" s="2" t="b">
        <f t="shared" ca="1" si="3"/>
        <v>1</v>
      </c>
      <c r="E63" s="2" cm="1">
        <f t="array" aca="1" ref="E63" ca="1">IF(F63&lt;&gt;"",INDIRECT("'"&amp;F63&amp;"'!"&amp;G63),"")</f>
        <v>0</v>
      </c>
      <c r="F63" s="1502" t="s">
        <v>3515</v>
      </c>
      <c r="G63" t="s">
        <v>3554</v>
      </c>
      <c r="R63" s="1504"/>
    </row>
    <row r="64" spans="1:18" ht="15">
      <c r="A64">
        <v>59</v>
      </c>
      <c r="B64" s="8">
        <f>'CashSum 5'!F11</f>
        <v>6479291</v>
      </c>
      <c r="D64" s="2" t="b">
        <f t="shared" ca="1" si="3"/>
        <v>1</v>
      </c>
      <c r="E64" s="2" cm="1">
        <f t="array" aca="1" ref="E64" ca="1">IF(F64&lt;&gt;"",INDIRECT("'"&amp;F64&amp;"'!"&amp;G64),"")</f>
        <v>6479291</v>
      </c>
      <c r="F64" s="1502" t="s">
        <v>3515</v>
      </c>
      <c r="G64" t="s">
        <v>3555</v>
      </c>
      <c r="R64" s="1504"/>
    </row>
    <row r="65" spans="1:18">
      <c r="A65" s="2">
        <v>60</v>
      </c>
      <c r="B65" s="8">
        <f>'CashSum 5'!F12</f>
        <v>9889856</v>
      </c>
      <c r="C65" s="4"/>
      <c r="D65" s="2" t="b">
        <f t="shared" ca="1" si="3"/>
        <v>1</v>
      </c>
      <c r="E65" s="2" cm="1">
        <f t="array" aca="1" ref="E65" ca="1">IF(F65&lt;&gt;"",INDIRECT("'"&amp;F65&amp;"'!"&amp;G65),"")</f>
        <v>9889856</v>
      </c>
      <c r="F65" s="1502" t="s">
        <v>3515</v>
      </c>
      <c r="G65" t="s">
        <v>3556</v>
      </c>
      <c r="R65" s="1502"/>
    </row>
    <row r="66" spans="1:18" ht="15">
      <c r="A66">
        <v>61</v>
      </c>
      <c r="B66" s="8">
        <f>'CashSum 5'!F13</f>
        <v>6109100</v>
      </c>
      <c r="D66" s="2" t="b">
        <f t="shared" ca="1" si="3"/>
        <v>1</v>
      </c>
      <c r="E66" s="2" cm="1">
        <f t="array" aca="1" ref="E66" ca="1">IF(F66&lt;&gt;"",INDIRECT("'"&amp;F66&amp;"'!"&amp;G66),"")</f>
        <v>6109100</v>
      </c>
      <c r="F66" s="1502" t="s">
        <v>3515</v>
      </c>
      <c r="G66" t="s">
        <v>3557</v>
      </c>
      <c r="R66" s="1504"/>
    </row>
    <row r="67" spans="1:18">
      <c r="A67">
        <v>62</v>
      </c>
      <c r="B67" s="8">
        <f>'CashSum 5'!F15</f>
        <v>0</v>
      </c>
      <c r="D67" s="2" t="b">
        <f t="shared" ca="1" si="3"/>
        <v>1</v>
      </c>
      <c r="E67" s="2" cm="1">
        <f t="array" aca="1" ref="E67" ca="1">IF(F67&lt;&gt;"",INDIRECT("'"&amp;F67&amp;"'!"&amp;G67),"")</f>
        <v>0</v>
      </c>
      <c r="F67" s="1502" t="s">
        <v>3515</v>
      </c>
      <c r="G67" t="s">
        <v>3558</v>
      </c>
      <c r="H67" s="4"/>
      <c r="I67" s="4"/>
      <c r="J67" s="4"/>
      <c r="R67" s="1502"/>
    </row>
    <row r="68" spans="1:18">
      <c r="A68">
        <v>63</v>
      </c>
      <c r="B68" s="8">
        <f>'CashSum 5'!F16</f>
        <v>0</v>
      </c>
      <c r="D68" s="2" t="b">
        <f t="shared" ca="1" si="3"/>
        <v>1</v>
      </c>
      <c r="E68" s="2" cm="1">
        <f t="array" aca="1" ref="E68" ca="1">IF(F68&lt;&gt;"",INDIRECT("'"&amp;F68&amp;"'!"&amp;G68),"")</f>
        <v>0</v>
      </c>
      <c r="F68" s="1502" t="s">
        <v>3515</v>
      </c>
      <c r="G68" t="s">
        <v>3559</v>
      </c>
      <c r="R68" s="1502"/>
    </row>
    <row r="69" spans="1:18" ht="16">
      <c r="A69" s="1">
        <v>64</v>
      </c>
      <c r="C69" s="3" t="s">
        <v>3524</v>
      </c>
      <c r="E69" s="2" t="str" cm="1">
        <f t="array" aca="1" ref="E69" ca="1">IF(F69&lt;&gt;"",INDIRECT("'"&amp;F69&amp;"'!"&amp;G69),"")</f>
        <v/>
      </c>
      <c r="F69" s="1851"/>
      <c r="R69" s="1502"/>
    </row>
    <row r="70" spans="1:18">
      <c r="A70">
        <v>65</v>
      </c>
      <c r="B70" s="8">
        <f>'CashSum 5'!F17</f>
        <v>0</v>
      </c>
      <c r="D70" s="2" t="b">
        <f ca="1">E70=B70</f>
        <v>1</v>
      </c>
      <c r="E70" s="2" cm="1">
        <f t="array" aca="1" ref="E70" ca="1">IF(F70&lt;&gt;"",INDIRECT("'"&amp;F70&amp;"'!"&amp;G70),"")</f>
        <v>0</v>
      </c>
      <c r="F70" s="1502" t="s">
        <v>3515</v>
      </c>
      <c r="G70" t="s">
        <v>3560</v>
      </c>
      <c r="R70" s="1502"/>
    </row>
    <row r="71" spans="1:18" ht="16">
      <c r="A71" s="1">
        <v>66</v>
      </c>
      <c r="C71" s="3" t="s">
        <v>3524</v>
      </c>
      <c r="E71" s="2" t="str" cm="1">
        <f t="array" aca="1" ref="E71" ca="1">IF(F71&lt;&gt;"",INDIRECT("'"&amp;F71&amp;"'!"&amp;G71),"")</f>
        <v/>
      </c>
      <c r="F71" s="1851"/>
      <c r="R71" s="1502"/>
    </row>
    <row r="72" spans="1:18" ht="16">
      <c r="A72" s="1">
        <v>67</v>
      </c>
      <c r="C72" s="3" t="s">
        <v>3524</v>
      </c>
      <c r="E72" s="2" t="str" cm="1">
        <f t="array" aca="1" ref="E72" ca="1">IF(F72&lt;&gt;"",INDIRECT("'"&amp;F72&amp;"'!"&amp;G72),"")</f>
        <v/>
      </c>
      <c r="F72" s="1851"/>
      <c r="R72" s="1502"/>
    </row>
    <row r="73" spans="1:18" ht="16">
      <c r="A73" s="1">
        <v>68</v>
      </c>
      <c r="C73" s="3" t="s">
        <v>3524</v>
      </c>
      <c r="E73" s="2" t="str" cm="1">
        <f t="array" aca="1" ref="E73" ca="1">IF(F73&lt;&gt;"",INDIRECT("'"&amp;F73&amp;"'!"&amp;G73),"")</f>
        <v/>
      </c>
      <c r="F73" s="1851"/>
      <c r="R73" s="1502"/>
    </row>
    <row r="74" spans="1:18">
      <c r="A74">
        <v>69</v>
      </c>
      <c r="B74" s="8">
        <f>'CashSum 5'!F18</f>
        <v>0</v>
      </c>
      <c r="D74" s="2" t="b">
        <f t="shared" ref="D74:D83" ca="1" si="4">E74=B74</f>
        <v>1</v>
      </c>
      <c r="E74" s="2" cm="1">
        <f t="array" aca="1" ref="E74" ca="1">IF(F74&lt;&gt;"",INDIRECT("'"&amp;F74&amp;"'!"&amp;G74),"")</f>
        <v>0</v>
      </c>
      <c r="F74" s="1502" t="s">
        <v>3515</v>
      </c>
      <c r="G74" t="s">
        <v>3511</v>
      </c>
      <c r="R74" s="1502"/>
    </row>
    <row r="75" spans="1:18">
      <c r="A75">
        <v>70</v>
      </c>
      <c r="B75" s="8">
        <f>'CashSum 5'!F19</f>
        <v>0</v>
      </c>
      <c r="D75" s="2" t="b">
        <f t="shared" ca="1" si="4"/>
        <v>1</v>
      </c>
      <c r="E75" s="2" cm="1">
        <f t="array" aca="1" ref="E75" ca="1">IF(F75&lt;&gt;"",INDIRECT("'"&amp;F75&amp;"'!"&amp;G75),"")</f>
        <v>0</v>
      </c>
      <c r="F75" s="1502" t="s">
        <v>3515</v>
      </c>
      <c r="G75" t="s">
        <v>3561</v>
      </c>
      <c r="R75" s="1502"/>
    </row>
    <row r="76" spans="1:18">
      <c r="A76">
        <v>71</v>
      </c>
      <c r="B76" s="8">
        <f>'CashSum 5'!F20</f>
        <v>6109100</v>
      </c>
      <c r="D76" s="2" t="b">
        <f t="shared" ca="1" si="4"/>
        <v>1</v>
      </c>
      <c r="E76" s="2" cm="1">
        <f t="array" aca="1" ref="E76" ca="1">IF(F76&lt;&gt;"",INDIRECT("'"&amp;F76&amp;"'!"&amp;G76),"")</f>
        <v>6109100</v>
      </c>
      <c r="F76" s="1502" t="s">
        <v>3515</v>
      </c>
      <c r="G76" t="s">
        <v>3562</v>
      </c>
      <c r="H76" s="4"/>
      <c r="I76" s="4"/>
      <c r="J76" s="4"/>
      <c r="R76" s="1502"/>
    </row>
    <row r="77" spans="1:18">
      <c r="A77">
        <v>72</v>
      </c>
      <c r="B77" s="8">
        <f>'CashSum 5'!F21</f>
        <v>3780756</v>
      </c>
      <c r="D77" s="2" t="b">
        <f t="shared" ca="1" si="4"/>
        <v>1</v>
      </c>
      <c r="E77" s="2" cm="1">
        <f t="array" aca="1" ref="E77" ca="1">IF(F77&lt;&gt;"",INDIRECT("'"&amp;F77&amp;"'!"&amp;G77),"")</f>
        <v>3780756</v>
      </c>
      <c r="F77" s="1502" t="s">
        <v>3515</v>
      </c>
      <c r="G77" t="s">
        <v>3563</v>
      </c>
      <c r="R77" s="1502"/>
    </row>
    <row r="78" spans="1:18">
      <c r="A78">
        <v>73</v>
      </c>
      <c r="B78" s="8">
        <f>'CashSum 5'!G4</f>
        <v>1155921</v>
      </c>
      <c r="D78" s="2" t="b">
        <f t="shared" ca="1" si="4"/>
        <v>1</v>
      </c>
      <c r="E78" s="2" cm="1">
        <f t="array" aca="1" ref="E78" ca="1">IF(F78&lt;&gt;"",INDIRECT("'"&amp;F78&amp;"'!"&amp;G78),"")</f>
        <v>1155921</v>
      </c>
      <c r="F78" s="1502" t="s">
        <v>3515</v>
      </c>
      <c r="G78" t="s">
        <v>3564</v>
      </c>
      <c r="R78" s="1502"/>
    </row>
    <row r="79" spans="1:18">
      <c r="A79">
        <v>74</v>
      </c>
      <c r="B79" s="8">
        <f>'CashSum 5'!G10</f>
        <v>0</v>
      </c>
      <c r="D79" s="2" t="b">
        <f t="shared" ca="1" si="4"/>
        <v>1</v>
      </c>
      <c r="E79" s="2" cm="1">
        <f t="array" aca="1" ref="E79" ca="1">IF(F79&lt;&gt;"",INDIRECT("'"&amp;F79&amp;"'!"&amp;G79),"")</f>
        <v>0</v>
      </c>
      <c r="F79" s="1502" t="s">
        <v>3515</v>
      </c>
      <c r="G79" t="s">
        <v>3565</v>
      </c>
      <c r="H79" s="4"/>
      <c r="I79" s="4"/>
      <c r="J79" s="4"/>
      <c r="R79" s="1502"/>
    </row>
    <row r="80" spans="1:18">
      <c r="A80" s="2">
        <v>75</v>
      </c>
      <c r="B80" s="8">
        <f>'CashSum 5'!G11</f>
        <v>1155921</v>
      </c>
      <c r="C80" s="4"/>
      <c r="D80" s="2" t="b">
        <f t="shared" ca="1" si="4"/>
        <v>1</v>
      </c>
      <c r="E80" s="2" cm="1">
        <f t="array" aca="1" ref="E80" ca="1">IF(F80&lt;&gt;"",INDIRECT("'"&amp;F80&amp;"'!"&amp;G80),"")</f>
        <v>1155921</v>
      </c>
      <c r="F80" s="1502" t="s">
        <v>3515</v>
      </c>
      <c r="G80" t="s">
        <v>3566</v>
      </c>
      <c r="R80" s="1502"/>
    </row>
    <row r="81" spans="1:18">
      <c r="A81" s="2">
        <v>76</v>
      </c>
      <c r="B81" s="8">
        <f>'CashSum 5'!G12</f>
        <v>3537885</v>
      </c>
      <c r="C81" s="4"/>
      <c r="D81" s="2" t="b">
        <f t="shared" ca="1" si="4"/>
        <v>1</v>
      </c>
      <c r="E81" s="2" cm="1">
        <f t="array" aca="1" ref="E81" ca="1">IF(F81&lt;&gt;"",INDIRECT("'"&amp;F81&amp;"'!"&amp;G81),"")</f>
        <v>3537885</v>
      </c>
      <c r="F81" s="1502" t="s">
        <v>3515</v>
      </c>
      <c r="G81" t="s">
        <v>3567</v>
      </c>
      <c r="R81" s="1502"/>
    </row>
    <row r="82" spans="1:18">
      <c r="A82" s="2">
        <v>77</v>
      </c>
      <c r="B82" s="8">
        <f>'CashSum 5'!G13</f>
        <v>2654309</v>
      </c>
      <c r="C82" s="4"/>
      <c r="D82" s="2" t="b">
        <f t="shared" ca="1" si="4"/>
        <v>1</v>
      </c>
      <c r="E82" s="2" cm="1">
        <f t="array" aca="1" ref="E82" ca="1">IF(F82&lt;&gt;"",INDIRECT("'"&amp;F82&amp;"'!"&amp;G82),"")</f>
        <v>2654309</v>
      </c>
      <c r="F82" s="1502" t="s">
        <v>3515</v>
      </c>
      <c r="G82" t="s">
        <v>3568</v>
      </c>
      <c r="R82" s="1502"/>
    </row>
    <row r="83" spans="1:18" ht="15">
      <c r="A83">
        <v>78</v>
      </c>
      <c r="B83" s="8">
        <f>'CashSum 5'!G16</f>
        <v>0</v>
      </c>
      <c r="D83" s="2" t="b">
        <f t="shared" ca="1" si="4"/>
        <v>1</v>
      </c>
      <c r="E83" s="2" cm="1">
        <f t="array" aca="1" ref="E83" ca="1">IF(F83&lt;&gt;"",INDIRECT("'"&amp;F83&amp;"'!"&amp;G83),"")</f>
        <v>0</v>
      </c>
      <c r="F83" s="1502" t="s">
        <v>3515</v>
      </c>
      <c r="G83" t="s">
        <v>3569</v>
      </c>
      <c r="R83" s="1504"/>
    </row>
    <row r="84" spans="1:18" ht="16">
      <c r="A84" s="1">
        <v>79</v>
      </c>
      <c r="C84" s="3" t="s">
        <v>3524</v>
      </c>
      <c r="E84" s="2" t="str" cm="1">
        <f t="array" aca="1" ref="E84" ca="1">IF(F84&lt;&gt;"",INDIRECT("'"&amp;F84&amp;"'!"&amp;G84),"")</f>
        <v/>
      </c>
      <c r="F84" s="1851"/>
      <c r="R84" s="1504"/>
    </row>
    <row r="85" spans="1:18">
      <c r="A85">
        <v>80</v>
      </c>
      <c r="B85" s="8">
        <f>'CashSum 5'!G17</f>
        <v>0</v>
      </c>
      <c r="D85" s="2" t="b">
        <f ca="1">E85=B85</f>
        <v>1</v>
      </c>
      <c r="E85" s="2" cm="1">
        <f t="array" aca="1" ref="E85" ca="1">IF(F85&lt;&gt;"",INDIRECT("'"&amp;F85&amp;"'!"&amp;G85),"")</f>
        <v>0</v>
      </c>
      <c r="F85" s="1502" t="s">
        <v>3515</v>
      </c>
      <c r="G85" t="s">
        <v>3570</v>
      </c>
      <c r="R85" s="1502"/>
    </row>
    <row r="86" spans="1:18" ht="16">
      <c r="A86" s="1">
        <v>81</v>
      </c>
      <c r="C86" s="3" t="s">
        <v>3571</v>
      </c>
      <c r="E86" s="2" t="str" cm="1">
        <f t="array" aca="1" ref="E86" ca="1">IF(F86&lt;&gt;"",INDIRECT("'"&amp;F86&amp;"'!"&amp;G86),"")</f>
        <v/>
      </c>
      <c r="F86" s="1851"/>
      <c r="R86" s="1504"/>
    </row>
    <row r="87" spans="1:18" ht="16">
      <c r="A87" s="1">
        <v>82</v>
      </c>
      <c r="C87" s="3" t="s">
        <v>3524</v>
      </c>
      <c r="E87" s="2" t="str" cm="1">
        <f t="array" aca="1" ref="E87" ca="1">IF(F87&lt;&gt;"",INDIRECT("'"&amp;F87&amp;"'!"&amp;G87),"")</f>
        <v/>
      </c>
      <c r="F87" s="1851"/>
      <c r="R87" s="1504"/>
    </row>
    <row r="88" spans="1:18" ht="15">
      <c r="A88" s="2">
        <v>83</v>
      </c>
      <c r="B88" s="8">
        <f>'CashSum 5'!G18</f>
        <v>0</v>
      </c>
      <c r="C88" s="4"/>
      <c r="D88" s="2" t="b">
        <f t="shared" ref="D88:D97" ca="1" si="5">E88=B88</f>
        <v>1</v>
      </c>
      <c r="E88" s="2" cm="1">
        <f t="array" aca="1" ref="E88" ca="1">IF(F88&lt;&gt;"",INDIRECT("'"&amp;F88&amp;"'!"&amp;G88),"")</f>
        <v>0</v>
      </c>
      <c r="F88" s="1502" t="s">
        <v>3515</v>
      </c>
      <c r="G88" t="s">
        <v>3512</v>
      </c>
      <c r="R88" s="1504"/>
    </row>
    <row r="89" spans="1:18" ht="15">
      <c r="A89">
        <v>84</v>
      </c>
      <c r="B89" s="8">
        <f>'CashSum 5'!G19</f>
        <v>0</v>
      </c>
      <c r="D89" s="2" t="b">
        <f t="shared" ca="1" si="5"/>
        <v>1</v>
      </c>
      <c r="E89" s="2" cm="1">
        <f t="array" aca="1" ref="E89" ca="1">IF(F89&lt;&gt;"",INDIRECT("'"&amp;F89&amp;"'!"&amp;G89),"")</f>
        <v>0</v>
      </c>
      <c r="F89" s="1502" t="s">
        <v>3515</v>
      </c>
      <c r="G89" t="s">
        <v>3572</v>
      </c>
      <c r="R89" s="1504"/>
    </row>
    <row r="90" spans="1:18" ht="15">
      <c r="A90">
        <v>85</v>
      </c>
      <c r="B90" s="8">
        <f>'CashSum 5'!G20</f>
        <v>2654309</v>
      </c>
      <c r="D90" s="2" t="b">
        <f t="shared" ca="1" si="5"/>
        <v>1</v>
      </c>
      <c r="E90" s="2" cm="1">
        <f t="array" aca="1" ref="E90" ca="1">IF(F90&lt;&gt;"",INDIRECT("'"&amp;F90&amp;"'!"&amp;G90),"")</f>
        <v>2654309</v>
      </c>
      <c r="F90" s="1502" t="s">
        <v>3515</v>
      </c>
      <c r="G90" t="s">
        <v>3573</v>
      </c>
      <c r="R90" s="1504"/>
    </row>
    <row r="91" spans="1:18">
      <c r="A91" s="2">
        <v>86</v>
      </c>
      <c r="B91" s="8">
        <f>'CashSum 5'!G21</f>
        <v>883576</v>
      </c>
      <c r="C91" s="4"/>
      <c r="D91" s="2" t="b">
        <f t="shared" ca="1" si="5"/>
        <v>1</v>
      </c>
      <c r="E91" s="2" cm="1">
        <f t="array" aca="1" ref="E91" ca="1">IF(F91&lt;&gt;"",INDIRECT("'"&amp;F91&amp;"'!"&amp;G91),"")</f>
        <v>883576</v>
      </c>
      <c r="F91" s="1502" t="s">
        <v>3515</v>
      </c>
      <c r="G91" t="s">
        <v>3574</v>
      </c>
      <c r="R91" s="1502"/>
    </row>
    <row r="92" spans="1:18">
      <c r="A92" s="2">
        <v>87</v>
      </c>
      <c r="B92" s="8">
        <f>'CashSum 5'!H4</f>
        <v>0</v>
      </c>
      <c r="C92" s="4"/>
      <c r="D92" s="2" t="b">
        <f t="shared" ca="1" si="5"/>
        <v>1</v>
      </c>
      <c r="E92" s="2" cm="1">
        <f t="array" aca="1" ref="E92" ca="1">IF(F92&lt;&gt;"",INDIRECT("'"&amp;F92&amp;"'!"&amp;G92),"")</f>
        <v>0</v>
      </c>
      <c r="F92" s="1502" t="s">
        <v>3515</v>
      </c>
      <c r="G92" t="s">
        <v>3575</v>
      </c>
      <c r="R92" s="1502"/>
    </row>
    <row r="93" spans="1:18">
      <c r="A93">
        <v>88</v>
      </c>
      <c r="B93" s="8">
        <f>'CashSum 5'!H10</f>
        <v>0</v>
      </c>
      <c r="D93" s="2" t="b">
        <f t="shared" ca="1" si="5"/>
        <v>1</v>
      </c>
      <c r="E93" s="2" cm="1">
        <f t="array" aca="1" ref="E93" ca="1">IF(F93&lt;&gt;"",INDIRECT("'"&amp;F93&amp;"'!"&amp;G93),"")</f>
        <v>0</v>
      </c>
      <c r="F93" s="1502" t="s">
        <v>3515</v>
      </c>
      <c r="G93" t="s">
        <v>3576</v>
      </c>
      <c r="R93" s="1502"/>
    </row>
    <row r="94" spans="1:18">
      <c r="A94">
        <v>89</v>
      </c>
      <c r="B94" s="8">
        <f>'CashSum 5'!H11</f>
        <v>0</v>
      </c>
      <c r="D94" s="2" t="b">
        <f t="shared" ca="1" si="5"/>
        <v>1</v>
      </c>
      <c r="E94" s="2" cm="1">
        <f t="array" aca="1" ref="E94" ca="1">IF(F94&lt;&gt;"",INDIRECT("'"&amp;F94&amp;"'!"&amp;G94),"")</f>
        <v>0</v>
      </c>
      <c r="F94" s="1502" t="s">
        <v>3515</v>
      </c>
      <c r="G94" t="s">
        <v>3577</v>
      </c>
      <c r="R94" s="1502"/>
    </row>
    <row r="95" spans="1:18">
      <c r="A95" s="2">
        <v>90</v>
      </c>
      <c r="B95" s="8">
        <f>'CashSum 5'!H12</f>
        <v>5840803</v>
      </c>
      <c r="C95" s="4"/>
      <c r="D95" s="2" t="b">
        <f t="shared" ca="1" si="5"/>
        <v>1</v>
      </c>
      <c r="E95" s="2" cm="1">
        <f t="array" aca="1" ref="E95" ca="1">IF(F95&lt;&gt;"",INDIRECT("'"&amp;F95&amp;"'!"&amp;G95),"")</f>
        <v>5840803</v>
      </c>
      <c r="F95" s="1502" t="s">
        <v>3515</v>
      </c>
      <c r="G95" t="s">
        <v>3578</v>
      </c>
      <c r="R95" s="1502"/>
    </row>
    <row r="96" spans="1:18">
      <c r="A96">
        <v>91</v>
      </c>
      <c r="B96" s="8">
        <f>'CashSum 5'!H13</f>
        <v>4700000</v>
      </c>
      <c r="D96" s="2" t="b">
        <f t="shared" ca="1" si="5"/>
        <v>1</v>
      </c>
      <c r="E96" s="2" cm="1">
        <f t="array" aca="1" ref="E96" ca="1">IF(F96&lt;&gt;"",INDIRECT("'"&amp;F96&amp;"'!"&amp;G96),"")</f>
        <v>4700000</v>
      </c>
      <c r="F96" s="1502" t="s">
        <v>3515</v>
      </c>
      <c r="G96" t="s">
        <v>3495</v>
      </c>
      <c r="R96" s="1502"/>
    </row>
    <row r="97" spans="1:18">
      <c r="A97">
        <v>92</v>
      </c>
      <c r="B97" s="8">
        <f>'CashSum 5'!H16</f>
        <v>0</v>
      </c>
      <c r="D97" s="2" t="b">
        <f t="shared" ca="1" si="5"/>
        <v>1</v>
      </c>
      <c r="E97" s="2" cm="1">
        <f t="array" aca="1" ref="E97" ca="1">IF(F97&lt;&gt;"",INDIRECT("'"&amp;F97&amp;"'!"&amp;G97),"")</f>
        <v>0</v>
      </c>
      <c r="F97" s="1502" t="s">
        <v>3515</v>
      </c>
      <c r="G97" t="s">
        <v>3579</v>
      </c>
      <c r="H97" s="4"/>
      <c r="I97" s="4"/>
      <c r="J97" s="4"/>
      <c r="R97" s="1502"/>
    </row>
    <row r="98" spans="1:18" ht="16">
      <c r="A98" s="1">
        <v>93</v>
      </c>
      <c r="C98" s="3" t="s">
        <v>3524</v>
      </c>
      <c r="E98" s="2" t="str" cm="1">
        <f t="array" aca="1" ref="E98" ca="1">IF(F98&lt;&gt;"",INDIRECT("'"&amp;F98&amp;"'!"&amp;G98),"")</f>
        <v/>
      </c>
      <c r="F98" s="1851"/>
      <c r="R98" s="1504"/>
    </row>
    <row r="99" spans="1:18">
      <c r="A99" s="2">
        <v>94</v>
      </c>
      <c r="B99" s="8">
        <f>'CashSum 5'!H19</f>
        <v>0</v>
      </c>
      <c r="C99" s="4"/>
      <c r="D99" s="2" t="b">
        <f t="shared" ref="D99:D108" ca="1" si="6">E99=B99</f>
        <v>1</v>
      </c>
      <c r="E99" s="2" cm="1">
        <f t="array" aca="1" ref="E99" ca="1">IF(F99&lt;&gt;"",INDIRECT("'"&amp;F99&amp;"'!"&amp;G99),"")</f>
        <v>0</v>
      </c>
      <c r="F99" s="1502" t="s">
        <v>3515</v>
      </c>
      <c r="G99" t="s">
        <v>3580</v>
      </c>
      <c r="H99" s="4"/>
      <c r="I99" s="4"/>
      <c r="J99" s="4"/>
      <c r="R99" s="1502"/>
    </row>
    <row r="100" spans="1:18">
      <c r="A100">
        <v>95</v>
      </c>
      <c r="B100" s="8">
        <f>'CashSum 5'!H20</f>
        <v>4700000</v>
      </c>
      <c r="D100" s="2" t="b">
        <f t="shared" ca="1" si="6"/>
        <v>1</v>
      </c>
      <c r="E100" s="2" cm="1">
        <f t="array" aca="1" ref="E100" ca="1">IF(F100&lt;&gt;"",INDIRECT("'"&amp;F100&amp;"'!"&amp;G100),"")</f>
        <v>4700000</v>
      </c>
      <c r="F100" s="1502" t="s">
        <v>3515</v>
      </c>
      <c r="G100" t="s">
        <v>3581</v>
      </c>
      <c r="H100" s="4"/>
      <c r="I100" s="4"/>
      <c r="J100" s="4"/>
      <c r="R100" s="1502"/>
    </row>
    <row r="101" spans="1:18">
      <c r="A101">
        <v>96</v>
      </c>
      <c r="B101" s="8">
        <f>'CashSum 5'!H21</f>
        <v>1140803</v>
      </c>
      <c r="D101" s="2" t="b">
        <f t="shared" ca="1" si="6"/>
        <v>1</v>
      </c>
      <c r="E101" s="2" cm="1">
        <f t="array" aca="1" ref="E101" ca="1">IF(F101&lt;&gt;"",INDIRECT("'"&amp;F101&amp;"'!"&amp;G101),"")</f>
        <v>1140803</v>
      </c>
      <c r="F101" s="1502" t="s">
        <v>3515</v>
      </c>
      <c r="G101" t="s">
        <v>3582</v>
      </c>
      <c r="R101" s="1502"/>
    </row>
    <row r="102" spans="1:18" ht="15">
      <c r="A102" s="2">
        <v>97</v>
      </c>
      <c r="B102" s="8">
        <f>'CashSum 5'!I4</f>
        <v>476730</v>
      </c>
      <c r="C102" s="4"/>
      <c r="D102" s="2" t="b">
        <f t="shared" ca="1" si="6"/>
        <v>1</v>
      </c>
      <c r="E102" s="2" cm="1">
        <f t="array" aca="1" ref="E102" ca="1">IF(F102&lt;&gt;"",INDIRECT("'"&amp;F102&amp;"'!"&amp;G102),"")</f>
        <v>476730</v>
      </c>
      <c r="F102" s="1502" t="s">
        <v>3515</v>
      </c>
      <c r="G102" t="s">
        <v>3583</v>
      </c>
      <c r="R102" s="1504"/>
    </row>
    <row r="103" spans="1:18">
      <c r="A103">
        <v>98</v>
      </c>
      <c r="B103" s="8">
        <f>'CashSum 5'!I7</f>
        <v>0</v>
      </c>
      <c r="D103" s="2" t="b">
        <f t="shared" ca="1" si="6"/>
        <v>1</v>
      </c>
      <c r="E103" s="2" cm="1">
        <f t="array" aca="1" ref="E103" ca="1">IF(F103&lt;&gt;"",INDIRECT("'"&amp;F103&amp;"'!"&amp;G103),"")</f>
        <v>0</v>
      </c>
      <c r="F103" s="1502" t="s">
        <v>3515</v>
      </c>
      <c r="G103" t="s">
        <v>3584</v>
      </c>
      <c r="R103" s="1502"/>
    </row>
    <row r="104" spans="1:18" ht="15">
      <c r="A104">
        <v>99</v>
      </c>
      <c r="B104" s="8">
        <f>'CashSum 5'!I10</f>
        <v>0</v>
      </c>
      <c r="D104" s="2" t="b">
        <f t="shared" ca="1" si="6"/>
        <v>1</v>
      </c>
      <c r="E104" s="2" cm="1">
        <f t="array" aca="1" ref="E104" ca="1">IF(F104&lt;&gt;"",INDIRECT("'"&amp;F104&amp;"'!"&amp;G104),"")</f>
        <v>0</v>
      </c>
      <c r="F104" s="1502" t="s">
        <v>3515</v>
      </c>
      <c r="G104" t="s">
        <v>3585</v>
      </c>
      <c r="H104" s="4"/>
      <c r="I104" s="4"/>
      <c r="J104" s="4"/>
      <c r="R104" s="1504"/>
    </row>
    <row r="105" spans="1:18" ht="15">
      <c r="A105">
        <v>100</v>
      </c>
      <c r="B105" s="8">
        <f>'CashSum 5'!I11</f>
        <v>476730</v>
      </c>
      <c r="C105" s="4"/>
      <c r="D105" s="2" t="b">
        <f t="shared" ca="1" si="6"/>
        <v>1</v>
      </c>
      <c r="E105" s="2" cm="1">
        <f t="array" aca="1" ref="E105" ca="1">IF(F105&lt;&gt;"",INDIRECT("'"&amp;F105&amp;"'!"&amp;G105),"")</f>
        <v>476730</v>
      </c>
      <c r="F105" s="1502" t="s">
        <v>3515</v>
      </c>
      <c r="G105" t="s">
        <v>3586</v>
      </c>
      <c r="R105" s="1504"/>
    </row>
    <row r="106" spans="1:18">
      <c r="A106" s="2">
        <v>101</v>
      </c>
      <c r="B106" s="8">
        <f>'CashSum 5'!I12</f>
        <v>5997045</v>
      </c>
      <c r="D106" s="2" t="b">
        <f t="shared" ca="1" si="6"/>
        <v>1</v>
      </c>
      <c r="E106" s="2" cm="1">
        <f t="array" aca="1" ref="E106" ca="1">IF(F106&lt;&gt;"",INDIRECT("'"&amp;F106&amp;"'!"&amp;G106),"")</f>
        <v>5997045</v>
      </c>
      <c r="F106" s="1502" t="s">
        <v>3515</v>
      </c>
      <c r="G106" t="s">
        <v>3587</v>
      </c>
      <c r="H106" s="4"/>
      <c r="I106" s="4"/>
      <c r="J106" s="4"/>
      <c r="R106" s="1502"/>
    </row>
    <row r="107" spans="1:18">
      <c r="A107">
        <v>102</v>
      </c>
      <c r="B107" s="8">
        <f>'CashSum 5'!I13</f>
        <v>0</v>
      </c>
      <c r="D107" s="2" t="b">
        <f t="shared" ca="1" si="6"/>
        <v>1</v>
      </c>
      <c r="E107" s="2" cm="1">
        <f t="array" aca="1" ref="E107" ca="1">IF(F107&lt;&gt;"",INDIRECT("'"&amp;F107&amp;"'!"&amp;G107),"")</f>
        <v>0</v>
      </c>
      <c r="F107" s="1502" t="s">
        <v>3515</v>
      </c>
      <c r="G107" t="s">
        <v>3588</v>
      </c>
      <c r="R107" s="1502"/>
    </row>
    <row r="108" spans="1:18">
      <c r="A108">
        <v>103</v>
      </c>
      <c r="B108" s="8">
        <f>'CashSum 5'!I15</f>
        <v>0</v>
      </c>
      <c r="D108" s="2" t="b">
        <f t="shared" ca="1" si="6"/>
        <v>1</v>
      </c>
      <c r="E108" s="2" cm="1">
        <f t="array" aca="1" ref="E108" ca="1">IF(F108&lt;&gt;"",INDIRECT("'"&amp;F108&amp;"'!"&amp;G108),"")</f>
        <v>0</v>
      </c>
      <c r="F108" s="1502" t="s">
        <v>3515</v>
      </c>
      <c r="G108" t="s">
        <v>3589</v>
      </c>
      <c r="R108" s="1502"/>
    </row>
    <row r="109" spans="1:18" ht="16">
      <c r="A109" s="1">
        <v>104</v>
      </c>
      <c r="C109" s="3" t="s">
        <v>3524</v>
      </c>
      <c r="E109" s="2" t="str" cm="1">
        <f t="array" aca="1" ref="E109" ca="1">IF(F109&lt;&gt;"",INDIRECT("'"&amp;F109&amp;"'!"&amp;G109),"")</f>
        <v/>
      </c>
      <c r="F109" s="1851"/>
      <c r="R109" s="1504"/>
    </row>
    <row r="110" spans="1:18">
      <c r="A110">
        <v>105</v>
      </c>
      <c r="B110" s="8">
        <f>'CashSum 5'!I19</f>
        <v>0</v>
      </c>
      <c r="D110" s="2" t="b">
        <f ca="1">E110=B110</f>
        <v>1</v>
      </c>
      <c r="E110" s="2" cm="1">
        <f t="array" aca="1" ref="E110" ca="1">IF(F110&lt;&gt;"",INDIRECT("'"&amp;F110&amp;"'!"&amp;G110),"")</f>
        <v>0</v>
      </c>
      <c r="F110" s="1502" t="s">
        <v>3515</v>
      </c>
      <c r="G110" t="s">
        <v>3590</v>
      </c>
      <c r="H110" s="4"/>
      <c r="I110" s="4"/>
      <c r="J110" s="4"/>
      <c r="R110" s="1502"/>
    </row>
    <row r="111" spans="1:18">
      <c r="A111">
        <v>106</v>
      </c>
      <c r="B111" s="8">
        <f>'CashSum 5'!I20</f>
        <v>0</v>
      </c>
      <c r="D111" s="2" t="b">
        <f ca="1">E111=B111</f>
        <v>1</v>
      </c>
      <c r="E111" s="2" cm="1">
        <f t="array" aca="1" ref="E111" ca="1">IF(F111&lt;&gt;"",INDIRECT("'"&amp;F111&amp;"'!"&amp;G111),"")</f>
        <v>0</v>
      </c>
      <c r="F111" s="1502" t="s">
        <v>3515</v>
      </c>
      <c r="G111" t="s">
        <v>3591</v>
      </c>
      <c r="H111" s="4"/>
      <c r="I111" s="4"/>
      <c r="J111" s="4"/>
      <c r="R111" s="1502"/>
    </row>
    <row r="112" spans="1:18">
      <c r="A112" s="2">
        <v>107</v>
      </c>
      <c r="B112" s="8">
        <f>'CashSum 5'!I21</f>
        <v>5997045</v>
      </c>
      <c r="D112" s="2" t="b">
        <f ca="1">E112=B112</f>
        <v>1</v>
      </c>
      <c r="E112" s="2" cm="1">
        <f t="array" aca="1" ref="E112" ca="1">IF(F112&lt;&gt;"",INDIRECT("'"&amp;F112&amp;"'!"&amp;G112),"")</f>
        <v>5997045</v>
      </c>
      <c r="F112" s="1502" t="s">
        <v>3515</v>
      </c>
      <c r="G112" t="s">
        <v>3592</v>
      </c>
      <c r="R112" s="1502"/>
    </row>
    <row r="113" spans="1:18" ht="16">
      <c r="A113" s="1">
        <v>108</v>
      </c>
      <c r="C113" s="3" t="s">
        <v>3524</v>
      </c>
      <c r="E113" s="2" t="str" cm="1">
        <f t="array" aca="1" ref="E113" ca="1">IF(F113&lt;&gt;"",INDIRECT("'"&amp;F113&amp;"'!"&amp;G113),"")</f>
        <v/>
      </c>
      <c r="F113" s="1851"/>
      <c r="R113" s="1504"/>
    </row>
    <row r="114" spans="1:18" ht="16">
      <c r="A114" s="1">
        <v>109</v>
      </c>
      <c r="C114" s="3" t="s">
        <v>3524</v>
      </c>
      <c r="E114" s="2" t="str" cm="1">
        <f t="array" aca="1" ref="E114" ca="1">IF(F114&lt;&gt;"",INDIRECT("'"&amp;F114&amp;"'!"&amp;G114),"")</f>
        <v/>
      </c>
      <c r="F114" s="1851"/>
      <c r="R114" s="1504"/>
    </row>
    <row r="115" spans="1:18" ht="16">
      <c r="A115" s="1">
        <v>110</v>
      </c>
      <c r="C115" s="3" t="s">
        <v>3524</v>
      </c>
      <c r="E115" s="2" t="str" cm="1">
        <f t="array" aca="1" ref="E115" ca="1">IF(F115&lt;&gt;"",INDIRECT("'"&amp;F115&amp;"'!"&amp;G115),"")</f>
        <v/>
      </c>
      <c r="F115" s="1851"/>
      <c r="H115" s="4"/>
      <c r="I115" s="4"/>
      <c r="J115" s="4"/>
      <c r="R115" s="1504"/>
    </row>
    <row r="116" spans="1:18" ht="16">
      <c r="A116" s="1">
        <v>111</v>
      </c>
      <c r="C116" s="3" t="s">
        <v>3524</v>
      </c>
      <c r="E116" s="2" t="str" cm="1">
        <f t="array" aca="1" ref="E116" ca="1">IF(F116&lt;&gt;"",INDIRECT("'"&amp;F116&amp;"'!"&amp;G116),"")</f>
        <v/>
      </c>
      <c r="F116" s="1851"/>
      <c r="H116" s="4"/>
      <c r="I116" s="4"/>
      <c r="J116" s="4"/>
      <c r="R116" s="1504"/>
    </row>
    <row r="117" spans="1:18" ht="16">
      <c r="A117" s="1">
        <v>112</v>
      </c>
      <c r="C117" s="3" t="s">
        <v>3524</v>
      </c>
      <c r="E117" s="2" t="str" cm="1">
        <f t="array" aca="1" ref="E117" ca="1">IF(F117&lt;&gt;"",INDIRECT("'"&amp;F117&amp;"'!"&amp;G117),"")</f>
        <v/>
      </c>
      <c r="F117" s="1851"/>
      <c r="H117" s="4"/>
      <c r="I117" s="4"/>
      <c r="J117" s="4"/>
      <c r="R117" s="1504"/>
    </row>
    <row r="118" spans="1:18" ht="16">
      <c r="A118" s="1">
        <v>113</v>
      </c>
      <c r="C118" s="3" t="s">
        <v>3524</v>
      </c>
      <c r="E118" s="2" t="str" cm="1">
        <f t="array" aca="1" ref="E118" ca="1">IF(F118&lt;&gt;"",INDIRECT("'"&amp;F118&amp;"'!"&amp;G118),"")</f>
        <v/>
      </c>
      <c r="F118" s="1851"/>
      <c r="H118" s="4"/>
      <c r="I118" s="4"/>
      <c r="J118" s="4"/>
      <c r="R118" s="1504"/>
    </row>
    <row r="119" spans="1:18" ht="16">
      <c r="A119" s="1">
        <v>114</v>
      </c>
      <c r="C119" s="3" t="s">
        <v>3524</v>
      </c>
      <c r="E119" s="2" t="str" cm="1">
        <f t="array" aca="1" ref="E119" ca="1">IF(F119&lt;&gt;"",INDIRECT("'"&amp;F119&amp;"'!"&amp;G119),"")</f>
        <v/>
      </c>
      <c r="F119" s="1851"/>
      <c r="H119" s="4"/>
      <c r="I119" s="4"/>
      <c r="J119" s="4"/>
      <c r="R119" s="1504"/>
    </row>
    <row r="120" spans="1:18" ht="16">
      <c r="A120" s="1">
        <v>115</v>
      </c>
      <c r="C120" s="3" t="s">
        <v>3524</v>
      </c>
      <c r="E120" s="2" t="str" cm="1">
        <f t="array" aca="1" ref="E120" ca="1">IF(F120&lt;&gt;"",INDIRECT("'"&amp;F120&amp;"'!"&amp;G120),"")</f>
        <v/>
      </c>
      <c r="F120" s="1851"/>
      <c r="H120" s="4"/>
      <c r="I120" s="4"/>
      <c r="J120" s="4"/>
      <c r="R120" s="1504"/>
    </row>
    <row r="121" spans="1:18" ht="16">
      <c r="A121" s="1">
        <v>116</v>
      </c>
      <c r="C121" s="3" t="s">
        <v>3524</v>
      </c>
      <c r="E121" s="2" t="str" cm="1">
        <f t="array" aca="1" ref="E121" ca="1">IF(F121&lt;&gt;"",INDIRECT("'"&amp;F121&amp;"'!"&amp;G121),"")</f>
        <v/>
      </c>
      <c r="F121" s="1851"/>
      <c r="H121" s="4"/>
      <c r="I121" s="4"/>
      <c r="J121" s="4"/>
      <c r="R121" s="1504"/>
    </row>
    <row r="122" spans="1:18" ht="16">
      <c r="A122" s="1">
        <v>117</v>
      </c>
      <c r="C122" s="3" t="s">
        <v>3524</v>
      </c>
      <c r="E122" s="2" t="str" cm="1">
        <f t="array" aca="1" ref="E122" ca="1">IF(F122&lt;&gt;"",INDIRECT("'"&amp;F122&amp;"'!"&amp;G122),"")</f>
        <v/>
      </c>
      <c r="F122" s="1851"/>
      <c r="H122" s="4"/>
      <c r="I122" s="4"/>
      <c r="J122" s="4"/>
      <c r="R122" s="1504"/>
    </row>
    <row r="123" spans="1:18" ht="16">
      <c r="A123" s="1">
        <v>118</v>
      </c>
      <c r="C123" s="3" t="s">
        <v>3524</v>
      </c>
      <c r="E123" s="2" t="str" cm="1">
        <f t="array" aca="1" ref="E123" ca="1">IF(F123&lt;&gt;"",INDIRECT("'"&amp;F123&amp;"'!"&amp;G123),"")</f>
        <v/>
      </c>
      <c r="F123" s="1851"/>
      <c r="H123" s="4"/>
      <c r="I123" s="4"/>
      <c r="J123" s="4"/>
      <c r="R123" s="1504"/>
    </row>
    <row r="124" spans="1:18" ht="16">
      <c r="A124" s="1">
        <v>119</v>
      </c>
      <c r="C124" s="3" t="s">
        <v>3524</v>
      </c>
      <c r="E124" s="2" t="str" cm="1">
        <f t="array" aca="1" ref="E124" ca="1">IF(F124&lt;&gt;"",INDIRECT("'"&amp;F124&amp;"'!"&amp;G124),"")</f>
        <v/>
      </c>
      <c r="F124" s="1851"/>
      <c r="H124" s="4"/>
      <c r="I124" s="4"/>
      <c r="J124" s="4"/>
      <c r="R124" s="1504"/>
    </row>
    <row r="125" spans="1:18">
      <c r="A125" s="2">
        <v>120</v>
      </c>
      <c r="B125" s="8">
        <f>'CashSum 5'!K4</f>
        <v>0</v>
      </c>
      <c r="D125" s="2" t="b">
        <f t="shared" ref="D125:D130" ca="1" si="7">E125=B125</f>
        <v>1</v>
      </c>
      <c r="E125" s="2" cm="1">
        <f t="array" aca="1" ref="E125" ca="1">IF(F125&lt;&gt;"",INDIRECT("'"&amp;F125&amp;"'!"&amp;G125),"")</f>
        <v>0</v>
      </c>
      <c r="F125" s="1502" t="s">
        <v>3515</v>
      </c>
      <c r="G125" t="s">
        <v>3593</v>
      </c>
      <c r="R125" s="1502"/>
    </row>
    <row r="126" spans="1:18">
      <c r="A126">
        <v>121</v>
      </c>
      <c r="B126" s="8">
        <f>'CashSum 5'!K10</f>
        <v>0</v>
      </c>
      <c r="D126" s="2" t="b">
        <f t="shared" ca="1" si="7"/>
        <v>1</v>
      </c>
      <c r="E126" s="2" cm="1">
        <f t="array" aca="1" ref="E126" ca="1">IF(F126&lt;&gt;"",INDIRECT("'"&amp;F126&amp;"'!"&amp;G126),"")</f>
        <v>0</v>
      </c>
      <c r="F126" s="1502" t="s">
        <v>3515</v>
      </c>
      <c r="G126" t="s">
        <v>3594</v>
      </c>
      <c r="H126" s="4"/>
      <c r="I126" s="4"/>
      <c r="J126" s="4"/>
      <c r="R126" s="1502"/>
    </row>
    <row r="127" spans="1:18">
      <c r="A127">
        <v>122</v>
      </c>
      <c r="B127" s="8">
        <f>'CashSum 5'!K11</f>
        <v>0</v>
      </c>
      <c r="D127" s="2" t="b">
        <f t="shared" ca="1" si="7"/>
        <v>1</v>
      </c>
      <c r="E127" s="2" cm="1">
        <f t="array" aca="1" ref="E127" ca="1">IF(F127&lt;&gt;"",INDIRECT("'"&amp;F127&amp;"'!"&amp;G127),"")</f>
        <v>0</v>
      </c>
      <c r="F127" s="1502" t="s">
        <v>3515</v>
      </c>
      <c r="G127" t="s">
        <v>3595</v>
      </c>
      <c r="R127" s="1502"/>
    </row>
    <row r="128" spans="1:18">
      <c r="A128">
        <v>123</v>
      </c>
      <c r="B128" s="8">
        <f>'CashSum 5'!K12</f>
        <v>0</v>
      </c>
      <c r="D128" s="2" t="b">
        <f t="shared" ca="1" si="7"/>
        <v>1</v>
      </c>
      <c r="E128" s="2" cm="1">
        <f t="array" aca="1" ref="E128" ca="1">IF(F128&lt;&gt;"",INDIRECT("'"&amp;F128&amp;"'!"&amp;G128),"")</f>
        <v>0</v>
      </c>
      <c r="F128" s="1502" t="s">
        <v>3515</v>
      </c>
      <c r="G128" t="s">
        <v>3596</v>
      </c>
      <c r="R128" s="1502"/>
    </row>
    <row r="129" spans="1:18" ht="15">
      <c r="A129">
        <v>124</v>
      </c>
      <c r="B129" s="8">
        <f>'CashSum 5'!K13</f>
        <v>0</v>
      </c>
      <c r="D129" s="2" t="b">
        <f t="shared" ca="1" si="7"/>
        <v>1</v>
      </c>
      <c r="E129" s="2" cm="1">
        <f t="array" aca="1" ref="E129" ca="1">IF(F129&lt;&gt;"",INDIRECT("'"&amp;F129&amp;"'!"&amp;G129),"")</f>
        <v>0</v>
      </c>
      <c r="F129" s="1502" t="s">
        <v>3515</v>
      </c>
      <c r="G129" t="s">
        <v>3597</v>
      </c>
      <c r="R129" s="1504"/>
    </row>
    <row r="130" spans="1:18">
      <c r="A130">
        <v>125</v>
      </c>
      <c r="B130" s="8">
        <f>'CashSum 5'!K16</f>
        <v>0</v>
      </c>
      <c r="D130" s="2" t="b">
        <f t="shared" ca="1" si="7"/>
        <v>1</v>
      </c>
      <c r="E130" s="2" cm="1">
        <f t="array" aca="1" ref="E130" ca="1">IF(F130&lt;&gt;"",INDIRECT("'"&amp;F130&amp;"'!"&amp;G130),"")</f>
        <v>0</v>
      </c>
      <c r="F130" s="1502" t="s">
        <v>3515</v>
      </c>
      <c r="G130" t="s">
        <v>3598</v>
      </c>
      <c r="H130" s="4"/>
      <c r="I130" s="4"/>
      <c r="J130" s="4"/>
      <c r="R130" s="1502"/>
    </row>
    <row r="131" spans="1:18" ht="16">
      <c r="A131" s="1">
        <v>126</v>
      </c>
      <c r="C131" s="3" t="s">
        <v>3524</v>
      </c>
      <c r="E131" s="2" t="str" cm="1">
        <f t="array" aca="1" ref="E131" ca="1">IF(F131&lt;&gt;"",INDIRECT("'"&amp;F131&amp;"'!"&amp;G131),"")</f>
        <v/>
      </c>
      <c r="F131" s="1851"/>
      <c r="R131" s="1502"/>
    </row>
    <row r="132" spans="1:18">
      <c r="A132" s="2">
        <v>127</v>
      </c>
      <c r="B132" s="8">
        <f>'CashSum 5'!K17</f>
        <v>0</v>
      </c>
      <c r="D132" s="2" t="b">
        <f ca="1">E132=B132</f>
        <v>1</v>
      </c>
      <c r="E132" s="2" cm="1">
        <f t="array" aca="1" ref="E132" ca="1">IF(F132&lt;&gt;"",INDIRECT("'"&amp;F132&amp;"'!"&amp;G132),"")</f>
        <v>0</v>
      </c>
      <c r="F132" s="1502" t="s">
        <v>3515</v>
      </c>
      <c r="G132" t="s">
        <v>3599</v>
      </c>
      <c r="R132" s="1502"/>
    </row>
    <row r="133" spans="1:18" ht="16">
      <c r="A133" s="1">
        <v>128</v>
      </c>
      <c r="C133" s="3" t="s">
        <v>3524</v>
      </c>
      <c r="E133" s="2" t="str" cm="1">
        <f t="array" aca="1" ref="E133" ca="1">IF(F133&lt;&gt;"",INDIRECT("'"&amp;F133&amp;"'!"&amp;G133),"")</f>
        <v/>
      </c>
      <c r="F133" s="1851"/>
      <c r="R133" s="1502"/>
    </row>
    <row r="134" spans="1:18" ht="16">
      <c r="A134" s="1">
        <v>129</v>
      </c>
      <c r="C134" s="3" t="s">
        <v>3524</v>
      </c>
      <c r="E134" s="2" t="str" cm="1">
        <f t="array" aca="1" ref="E134" ca="1">IF(F134&lt;&gt;"",INDIRECT("'"&amp;F134&amp;"'!"&amp;G134),"")</f>
        <v/>
      </c>
      <c r="F134" s="1851"/>
      <c r="R134" s="1502"/>
    </row>
    <row r="135" spans="1:18">
      <c r="A135" s="2">
        <v>130</v>
      </c>
      <c r="B135" s="8">
        <f>'CashSum 5'!K19</f>
        <v>0</v>
      </c>
      <c r="C135" s="4"/>
      <c r="D135" s="2" t="b">
        <f ca="1">E135=B135</f>
        <v>1</v>
      </c>
      <c r="E135" s="2" cm="1">
        <f t="array" aca="1" ref="E135" ca="1">IF(F135&lt;&gt;"",INDIRECT("'"&amp;F135&amp;"'!"&amp;G135),"")</f>
        <v>0</v>
      </c>
      <c r="F135" s="1502" t="s">
        <v>3515</v>
      </c>
      <c r="G135" t="s">
        <v>3600</v>
      </c>
      <c r="R135" s="1502"/>
    </row>
    <row r="136" spans="1:18">
      <c r="A136" s="2">
        <v>131</v>
      </c>
      <c r="B136" s="8">
        <f>'CashSum 5'!K20</f>
        <v>0</v>
      </c>
      <c r="C136" s="4"/>
      <c r="D136" s="2" t="b">
        <f ca="1">E136=B136</f>
        <v>1</v>
      </c>
      <c r="E136" s="2" cm="1">
        <f t="array" aca="1" ref="E136" ca="1">IF(F136&lt;&gt;"",INDIRECT("'"&amp;F136&amp;"'!"&amp;G136),"")</f>
        <v>0</v>
      </c>
      <c r="F136" s="1502" t="s">
        <v>3515</v>
      </c>
      <c r="G136" t="s">
        <v>3601</v>
      </c>
      <c r="H136" s="4"/>
      <c r="I136" s="4"/>
      <c r="J136" s="4"/>
      <c r="R136" s="1502"/>
    </row>
    <row r="137" spans="1:18">
      <c r="A137" s="2">
        <v>132</v>
      </c>
      <c r="B137" s="8">
        <f>'CashSum 5'!K21</f>
        <v>0</v>
      </c>
      <c r="C137" s="4"/>
      <c r="D137" s="2" t="b">
        <f ca="1">E137=B137</f>
        <v>1</v>
      </c>
      <c r="E137" s="2" cm="1">
        <f t="array" aca="1" ref="E137" ca="1">IF(F137&lt;&gt;"",INDIRECT("'"&amp;F137&amp;"'!"&amp;G137),"")</f>
        <v>0</v>
      </c>
      <c r="F137" s="1502" t="s">
        <v>3515</v>
      </c>
      <c r="G137" t="s">
        <v>3602</v>
      </c>
      <c r="R137" s="1502"/>
    </row>
    <row r="138" spans="1:18" ht="16">
      <c r="A138" s="1">
        <v>133</v>
      </c>
      <c r="C138" s="3" t="s">
        <v>3524</v>
      </c>
      <c r="E138" s="2" t="str" cm="1">
        <f t="array" aca="1" ref="E138" ca="1">IF(F138&lt;&gt;"",INDIRECT("'"&amp;F138&amp;"'!"&amp;G138),"")</f>
        <v/>
      </c>
      <c r="F138" s="1851"/>
      <c r="R138" s="1502"/>
    </row>
    <row r="139" spans="1:18" ht="16">
      <c r="A139" s="1">
        <v>134</v>
      </c>
      <c r="C139" s="3" t="s">
        <v>3524</v>
      </c>
      <c r="E139" s="2" t="str" cm="1">
        <f t="array" aca="1" ref="E139" ca="1">IF(F139&lt;&gt;"",INDIRECT("'"&amp;F139&amp;"'!"&amp;G139),"")</f>
        <v/>
      </c>
      <c r="F139" s="1851"/>
      <c r="R139" s="1502"/>
    </row>
    <row r="140" spans="1:18" ht="16">
      <c r="A140" s="1">
        <v>135</v>
      </c>
      <c r="C140" s="3" t="s">
        <v>3524</v>
      </c>
      <c r="E140" s="2" t="str" cm="1">
        <f t="array" aca="1" ref="E140" ca="1">IF(F140&lt;&gt;"",INDIRECT("'"&amp;F140&amp;"'!"&amp;G140),"")</f>
        <v/>
      </c>
      <c r="F140" s="1851"/>
      <c r="R140" s="1504"/>
    </row>
    <row r="141" spans="1:18" ht="16">
      <c r="A141" s="1">
        <v>136</v>
      </c>
      <c r="C141" s="3" t="s">
        <v>3524</v>
      </c>
      <c r="E141" s="2" t="str" cm="1">
        <f t="array" aca="1" ref="E141" ca="1">IF(F141&lt;&gt;"",INDIRECT("'"&amp;F141&amp;"'!"&amp;G141),"")</f>
        <v/>
      </c>
      <c r="F141" s="1851"/>
      <c r="H141" s="4"/>
      <c r="I141" s="4"/>
      <c r="J141" s="4"/>
      <c r="R141" s="1504"/>
    </row>
    <row r="142" spans="1:18" ht="16">
      <c r="A142" s="1">
        <v>137</v>
      </c>
      <c r="C142" s="3" t="s">
        <v>3524</v>
      </c>
      <c r="E142" s="2" t="str" cm="1">
        <f t="array" aca="1" ref="E142" ca="1">IF(F142&lt;&gt;"",INDIRECT("'"&amp;F142&amp;"'!"&amp;G142),"")</f>
        <v/>
      </c>
      <c r="F142" s="1851"/>
      <c r="H142" s="4"/>
      <c r="I142" s="4"/>
      <c r="J142" s="4"/>
      <c r="R142" s="1504"/>
    </row>
    <row r="143" spans="1:18">
      <c r="A143">
        <v>138</v>
      </c>
      <c r="B143" s="7">
        <f>'EstExp 11-19'!H115</f>
        <v>0</v>
      </c>
      <c r="D143" s="2" t="b">
        <f ca="1">E143=B143</f>
        <v>1</v>
      </c>
      <c r="E143" s="2" cm="1">
        <f t="array" aca="1" ref="E143" ca="1">IF(F143&lt;&gt;"",INDIRECT("'"&amp;F143&amp;"'!"&amp;G143),"")</f>
        <v>0</v>
      </c>
      <c r="F143" s="1502" t="s">
        <v>6934</v>
      </c>
      <c r="G143" t="s">
        <v>3603</v>
      </c>
      <c r="R143" s="1502"/>
    </row>
    <row r="144" spans="1:18" ht="16">
      <c r="A144" s="1">
        <v>139</v>
      </c>
      <c r="C144" s="3" t="s">
        <v>3524</v>
      </c>
      <c r="E144" s="2" t="str" cm="1">
        <f t="array" aca="1" ref="E144" ca="1">IF(F144&lt;&gt;"",INDIRECT("'"&amp;F144&amp;"'!"&amp;G144),"")</f>
        <v/>
      </c>
      <c r="F144" s="1851"/>
      <c r="H144" s="4"/>
      <c r="I144" s="4"/>
      <c r="J144" s="4"/>
      <c r="R144" s="1504"/>
    </row>
    <row r="145" spans="1:18" ht="16">
      <c r="A145" s="1">
        <v>140</v>
      </c>
      <c r="C145" s="3" t="s">
        <v>3524</v>
      </c>
      <c r="E145" s="2" t="str" cm="1">
        <f t="array" aca="1" ref="E145" ca="1">IF(F145&lt;&gt;"",INDIRECT("'"&amp;F145&amp;"'!"&amp;G145),"")</f>
        <v/>
      </c>
      <c r="F145" s="1851"/>
      <c r="H145" s="4"/>
      <c r="I145" s="4"/>
      <c r="J145" s="4"/>
      <c r="R145" s="1504"/>
    </row>
    <row r="146" spans="1:18">
      <c r="A146">
        <v>141</v>
      </c>
      <c r="B146" s="7">
        <f>'EstExp 11-19'!K115</f>
        <v>0</v>
      </c>
      <c r="D146" s="2" t="b">
        <f t="shared" ref="D146:D159" ca="1" si="8">E146=B146</f>
        <v>1</v>
      </c>
      <c r="E146" s="2" cm="1">
        <f t="array" aca="1" ref="E146" ca="1">IF(F146&lt;&gt;"",INDIRECT("'"&amp;F146&amp;"'!"&amp;G146),"")</f>
        <v>0</v>
      </c>
      <c r="F146" s="1502" t="s">
        <v>6934</v>
      </c>
      <c r="G146" t="s">
        <v>3604</v>
      </c>
      <c r="H146" s="4"/>
      <c r="I146" s="4"/>
      <c r="J146" s="4"/>
      <c r="R146" s="1502"/>
    </row>
    <row r="147" spans="1:18">
      <c r="A147">
        <v>142</v>
      </c>
      <c r="B147" s="7">
        <f>'EstExp 11-19'!H154</f>
        <v>0</v>
      </c>
      <c r="D147" s="2" t="b">
        <f t="shared" ca="1" si="8"/>
        <v>1</v>
      </c>
      <c r="E147" s="2" cm="1">
        <f t="array" aca="1" ref="E147" ca="1">IF(F147&lt;&gt;"",INDIRECT("'"&amp;F147&amp;"'!"&amp;G147),"")</f>
        <v>0</v>
      </c>
      <c r="F147" s="1502" t="s">
        <v>6934</v>
      </c>
      <c r="G147" t="s">
        <v>3605</v>
      </c>
      <c r="R147" s="1502"/>
    </row>
    <row r="148" spans="1:18">
      <c r="A148" s="2">
        <v>143</v>
      </c>
      <c r="B148" s="7">
        <f>'EstExp 11-19'!K154</f>
        <v>0</v>
      </c>
      <c r="C148" s="4"/>
      <c r="D148" s="2" t="b">
        <f t="shared" ca="1" si="8"/>
        <v>1</v>
      </c>
      <c r="E148" s="2" cm="1">
        <f t="array" aca="1" ref="E148" ca="1">IF(F148&lt;&gt;"",INDIRECT("'"&amp;F148&amp;"'!"&amp;G148),"")</f>
        <v>0</v>
      </c>
      <c r="F148" s="1502" t="s">
        <v>6934</v>
      </c>
      <c r="G148" t="s">
        <v>3606</v>
      </c>
      <c r="R148" s="1502"/>
    </row>
    <row r="149" spans="1:18">
      <c r="A149" s="2">
        <v>144</v>
      </c>
      <c r="B149" s="7">
        <f>'EstExp 11-19'!H177</f>
        <v>0</v>
      </c>
      <c r="C149" s="4"/>
      <c r="D149" s="2" t="b">
        <f t="shared" ca="1" si="8"/>
        <v>1</v>
      </c>
      <c r="E149" s="2" cm="1">
        <f t="array" aca="1" ref="E149" ca="1">IF(F149&lt;&gt;"",INDIRECT("'"&amp;F149&amp;"'!"&amp;G149),"")</f>
        <v>0</v>
      </c>
      <c r="F149" s="1502" t="s">
        <v>6934</v>
      </c>
      <c r="G149" t="s">
        <v>3607</v>
      </c>
      <c r="R149" s="1502"/>
    </row>
    <row r="150" spans="1:18" ht="15">
      <c r="A150">
        <v>145</v>
      </c>
      <c r="B150" s="7">
        <f>'EstExp 11-19'!K177</f>
        <v>0</v>
      </c>
      <c r="D150" s="2" t="b">
        <f t="shared" ca="1" si="8"/>
        <v>1</v>
      </c>
      <c r="E150" s="2" cm="1">
        <f t="array" aca="1" ref="E150" ca="1">IF(F150&lt;&gt;"",INDIRECT("'"&amp;F150&amp;"'!"&amp;G150),"")</f>
        <v>0</v>
      </c>
      <c r="F150" s="1502" t="s">
        <v>6934</v>
      </c>
      <c r="G150" t="s">
        <v>3608</v>
      </c>
      <c r="R150" s="1504"/>
    </row>
    <row r="151" spans="1:18">
      <c r="A151" s="2">
        <v>146</v>
      </c>
      <c r="B151" s="7">
        <f>'EstExp 11-19'!H213</f>
        <v>0</v>
      </c>
      <c r="C151" s="4"/>
      <c r="D151" s="2" t="b">
        <f t="shared" ca="1" si="8"/>
        <v>1</v>
      </c>
      <c r="E151" s="2" cm="1">
        <f t="array" aca="1" ref="E151" ca="1">IF(F151&lt;&gt;"",INDIRECT("'"&amp;F151&amp;"'!"&amp;G151),"")</f>
        <v>0</v>
      </c>
      <c r="F151" s="1502" t="s">
        <v>6934</v>
      </c>
      <c r="G151" t="s">
        <v>3609</v>
      </c>
      <c r="R151" s="1502"/>
    </row>
    <row r="152" spans="1:18">
      <c r="A152">
        <v>147</v>
      </c>
      <c r="B152" s="7">
        <f>'EstExp 11-19'!K213</f>
        <v>0</v>
      </c>
      <c r="D152" s="2" t="b">
        <f t="shared" ca="1" si="8"/>
        <v>1</v>
      </c>
      <c r="E152" s="2" cm="1">
        <f t="array" aca="1" ref="E152" ca="1">IF(F152&lt;&gt;"",INDIRECT("'"&amp;F152&amp;"'!"&amp;G152),"")</f>
        <v>0</v>
      </c>
      <c r="F152" s="1502" t="s">
        <v>6934</v>
      </c>
      <c r="G152" t="s">
        <v>3610</v>
      </c>
      <c r="R152" s="1502"/>
    </row>
    <row r="153" spans="1:18">
      <c r="A153">
        <v>148</v>
      </c>
      <c r="B153" s="7">
        <f>'EstExp 11-19'!H291</f>
        <v>0</v>
      </c>
      <c r="D153" s="2" t="b">
        <f t="shared" ca="1" si="8"/>
        <v>1</v>
      </c>
      <c r="E153" s="2" cm="1">
        <f t="array" aca="1" ref="E153" ca="1">IF(F153&lt;&gt;"",INDIRECT("'"&amp;F153&amp;"'!"&amp;G153),"")</f>
        <v>0</v>
      </c>
      <c r="F153" s="1502" t="s">
        <v>6934</v>
      </c>
      <c r="G153" t="s">
        <v>3611</v>
      </c>
      <c r="R153" s="1502"/>
    </row>
    <row r="154" spans="1:18" ht="15">
      <c r="A154" s="2">
        <v>149</v>
      </c>
      <c r="B154" s="7">
        <f>'EstExp 11-19'!K291</f>
        <v>0</v>
      </c>
      <c r="D154" s="2" t="b">
        <f t="shared" ca="1" si="8"/>
        <v>1</v>
      </c>
      <c r="E154" s="2" cm="1">
        <f t="array" aca="1" ref="E154" ca="1">IF(F154&lt;&gt;"",INDIRECT("'"&amp;F154&amp;"'!"&amp;G154),"")</f>
        <v>0</v>
      </c>
      <c r="F154" s="1502" t="s">
        <v>6934</v>
      </c>
      <c r="G154" t="s">
        <v>3612</v>
      </c>
      <c r="R154" s="1504"/>
    </row>
    <row r="155" spans="1:18" ht="15">
      <c r="A155" s="2">
        <v>150</v>
      </c>
      <c r="B155" s="7">
        <f>'EstExp 11-19'!H308</f>
        <v>0</v>
      </c>
      <c r="D155" s="2" t="b">
        <f t="shared" ca="1" si="8"/>
        <v>1</v>
      </c>
      <c r="E155" s="2" cm="1">
        <f t="array" aca="1" ref="E155" ca="1">IF(F155&lt;&gt;"",INDIRECT("'"&amp;F155&amp;"'!"&amp;G155),"")</f>
        <v>0</v>
      </c>
      <c r="F155" s="1502" t="s">
        <v>6934</v>
      </c>
      <c r="G155" t="s">
        <v>3613</v>
      </c>
      <c r="R155" s="1504"/>
    </row>
    <row r="156" spans="1:18" ht="15">
      <c r="A156">
        <v>151</v>
      </c>
      <c r="B156" s="7">
        <f>'EstExp 11-19'!K308</f>
        <v>0</v>
      </c>
      <c r="D156" s="2" t="b">
        <f t="shared" ca="1" si="8"/>
        <v>1</v>
      </c>
      <c r="E156" s="2" cm="1">
        <f t="array" aca="1" ref="E156" ca="1">IF(F156&lt;&gt;"",INDIRECT("'"&amp;F156&amp;"'!"&amp;G156),"")</f>
        <v>0</v>
      </c>
      <c r="F156" s="1502" t="s">
        <v>6934</v>
      </c>
      <c r="G156" t="s">
        <v>3614</v>
      </c>
      <c r="R156" s="1504"/>
    </row>
    <row r="157" spans="1:18" ht="15">
      <c r="A157">
        <v>152</v>
      </c>
      <c r="B157" s="7">
        <f>'EstExp 11-19'!H452</f>
        <v>0</v>
      </c>
      <c r="D157" s="2" t="b">
        <f t="shared" ca="1" si="8"/>
        <v>1</v>
      </c>
      <c r="E157" s="2" cm="1">
        <f t="array" aca="1" ref="E157" ca="1">IF(F157&lt;&gt;"",INDIRECT("'"&amp;F157&amp;"'!"&amp;G157),"")</f>
        <v>0</v>
      </c>
      <c r="F157" s="1502" t="s">
        <v>6934</v>
      </c>
      <c r="G157" t="s">
        <v>3615</v>
      </c>
      <c r="R157" s="1504"/>
    </row>
    <row r="158" spans="1:18" ht="15">
      <c r="A158" s="2">
        <v>153</v>
      </c>
      <c r="B158" s="7">
        <f>'EstExp 11-19'!K452</f>
        <v>0</v>
      </c>
      <c r="C158" s="4"/>
      <c r="D158" s="2" t="b">
        <f t="shared" ca="1" si="8"/>
        <v>1</v>
      </c>
      <c r="E158" s="2" cm="1">
        <f t="array" aca="1" ref="E158" ca="1">IF(F158&lt;&gt;"",INDIRECT("'"&amp;F158&amp;"'!"&amp;G158),"")</f>
        <v>0</v>
      </c>
      <c r="F158" s="1502" t="s">
        <v>6934</v>
      </c>
      <c r="G158" t="s">
        <v>3616</v>
      </c>
      <c r="R158" s="1504"/>
    </row>
    <row r="159" spans="1:18" ht="15">
      <c r="A159" s="2">
        <v>154</v>
      </c>
      <c r="B159" s="8">
        <f>'EstExp 11-19'!J18</f>
        <v>0</v>
      </c>
      <c r="C159" s="4"/>
      <c r="D159" s="2" t="b">
        <f t="shared" ca="1" si="8"/>
        <v>1</v>
      </c>
      <c r="E159" s="2" cm="1">
        <f t="array" aca="1" ref="E159" ca="1">IF(F159&lt;&gt;"",INDIRECT("'"&amp;F159&amp;"'!"&amp;G159),"")</f>
        <v>0</v>
      </c>
      <c r="F159" s="1502" t="s">
        <v>6934</v>
      </c>
      <c r="G159" t="s">
        <v>3617</v>
      </c>
      <c r="R159" s="1504"/>
    </row>
    <row r="160" spans="1:18" ht="16">
      <c r="A160" s="1">
        <v>155</v>
      </c>
      <c r="C160" s="3" t="s">
        <v>3571</v>
      </c>
      <c r="E160" s="2" t="str" cm="1">
        <f t="array" aca="1" ref="E160" ca="1">IF(F160&lt;&gt;"",INDIRECT("'"&amp;F160&amp;"'!"&amp;G160),"")</f>
        <v/>
      </c>
      <c r="F160" s="1851"/>
      <c r="H160" s="4"/>
      <c r="I160" s="4"/>
      <c r="J160" s="4"/>
      <c r="R160" s="1504"/>
    </row>
    <row r="161" spans="1:18" ht="16">
      <c r="A161" s="1">
        <v>156</v>
      </c>
      <c r="C161" s="3" t="s">
        <v>3571</v>
      </c>
      <c r="E161" s="2" t="str" cm="1">
        <f t="array" aca="1" ref="E161" ca="1">IF(F161&lt;&gt;"",INDIRECT("'"&amp;F161&amp;"'!"&amp;G161),"")</f>
        <v/>
      </c>
      <c r="F161" s="1851"/>
      <c r="H161" s="4"/>
      <c r="I161" s="4"/>
      <c r="J161" s="4"/>
      <c r="R161" s="1504"/>
    </row>
    <row r="162" spans="1:18" ht="16">
      <c r="A162" s="1">
        <v>157</v>
      </c>
      <c r="C162" s="3" t="s">
        <v>3571</v>
      </c>
      <c r="E162" s="2" t="str" cm="1">
        <f t="array" aca="1" ref="E162" ca="1">IF(F162&lt;&gt;"",INDIRECT("'"&amp;F162&amp;"'!"&amp;G162),"")</f>
        <v/>
      </c>
      <c r="F162" s="1851"/>
      <c r="H162" s="4"/>
      <c r="I162" s="4"/>
      <c r="J162" s="4"/>
      <c r="R162" s="1504"/>
    </row>
    <row r="163" spans="1:18" ht="16">
      <c r="A163" s="1">
        <v>158</v>
      </c>
      <c r="C163" s="3" t="s">
        <v>3571</v>
      </c>
      <c r="E163" s="2" t="str" cm="1">
        <f t="array" aca="1" ref="E163" ca="1">IF(F163&lt;&gt;"",INDIRECT("'"&amp;F163&amp;"'!"&amp;G163),"")</f>
        <v/>
      </c>
      <c r="F163" s="1851"/>
      <c r="H163" s="4"/>
      <c r="I163" s="4"/>
      <c r="J163" s="4"/>
      <c r="R163" s="1504"/>
    </row>
    <row r="164" spans="1:18" ht="16">
      <c r="A164" s="1">
        <v>159</v>
      </c>
      <c r="C164" s="3" t="s">
        <v>3571</v>
      </c>
      <c r="E164" s="2" t="str" cm="1">
        <f t="array" aca="1" ref="E164" ca="1">IF(F164&lt;&gt;"",INDIRECT("'"&amp;F164&amp;"'!"&amp;G164),"")</f>
        <v/>
      </c>
      <c r="F164" s="1851"/>
      <c r="H164" s="4"/>
      <c r="I164" s="4"/>
      <c r="J164" s="4"/>
      <c r="R164" s="1504"/>
    </row>
    <row r="165" spans="1:18" ht="16">
      <c r="A165" s="1">
        <v>160</v>
      </c>
      <c r="C165" s="3" t="s">
        <v>3571</v>
      </c>
      <c r="E165" s="2" t="str" cm="1">
        <f t="array" aca="1" ref="E165" ca="1">IF(F165&lt;&gt;"",INDIRECT("'"&amp;F165&amp;"'!"&amp;G165),"")</f>
        <v/>
      </c>
      <c r="F165" s="1851"/>
      <c r="H165" s="4"/>
      <c r="I165" s="4"/>
      <c r="J165" s="4"/>
      <c r="R165" s="1504"/>
    </row>
    <row r="166" spans="1:18" ht="16">
      <c r="A166" s="1">
        <v>161</v>
      </c>
      <c r="C166" s="3" t="s">
        <v>3571</v>
      </c>
      <c r="E166" s="2" t="str" cm="1">
        <f t="array" aca="1" ref="E166" ca="1">IF(F166&lt;&gt;"",INDIRECT("'"&amp;F166&amp;"'!"&amp;G166),"")</f>
        <v/>
      </c>
      <c r="F166" s="1851"/>
      <c r="H166" s="4"/>
      <c r="I166" s="4"/>
      <c r="J166" s="4"/>
      <c r="R166" s="1504"/>
    </row>
    <row r="167" spans="1:18" ht="16">
      <c r="A167" s="1">
        <v>162</v>
      </c>
      <c r="C167" s="3" t="s">
        <v>3571</v>
      </c>
      <c r="E167" s="2" t="str" cm="1">
        <f t="array" aca="1" ref="E167" ca="1">IF(F167&lt;&gt;"",INDIRECT("'"&amp;F167&amp;"'!"&amp;G167),"")</f>
        <v/>
      </c>
      <c r="F167" s="1851"/>
      <c r="H167" s="4"/>
      <c r="I167" s="4"/>
      <c r="J167" s="4"/>
      <c r="R167" s="1504"/>
    </row>
    <row r="168" spans="1:18" ht="16">
      <c r="A168" s="1">
        <v>163</v>
      </c>
      <c r="C168" s="3" t="s">
        <v>3571</v>
      </c>
      <c r="E168" s="2" t="str" cm="1">
        <f t="array" aca="1" ref="E168" ca="1">IF(F168&lt;&gt;"",INDIRECT("'"&amp;F168&amp;"'!"&amp;G168),"")</f>
        <v/>
      </c>
      <c r="F168" s="1851"/>
      <c r="H168" s="4"/>
      <c r="I168" s="4"/>
      <c r="J168" s="4"/>
      <c r="R168" s="1504"/>
    </row>
    <row r="169" spans="1:18" ht="16">
      <c r="A169" s="1">
        <v>164</v>
      </c>
      <c r="C169" s="3" t="s">
        <v>3571</v>
      </c>
      <c r="E169" s="2" t="str" cm="1">
        <f t="array" aca="1" ref="E169" ca="1">IF(F169&lt;&gt;"",INDIRECT("'"&amp;F169&amp;"'!"&amp;G169),"")</f>
        <v/>
      </c>
      <c r="F169" s="1851"/>
      <c r="H169" s="4"/>
      <c r="I169" s="4"/>
      <c r="J169" s="4"/>
      <c r="R169" s="1504"/>
    </row>
    <row r="170" spans="1:18" ht="16">
      <c r="A170" s="1">
        <v>165</v>
      </c>
      <c r="C170" s="3" t="s">
        <v>3571</v>
      </c>
      <c r="E170" s="2" t="str" cm="1">
        <f t="array" aca="1" ref="E170" ca="1">IF(F170&lt;&gt;"",INDIRECT("'"&amp;F170&amp;"'!"&amp;G170),"")</f>
        <v/>
      </c>
      <c r="F170" s="1851"/>
      <c r="H170" s="4"/>
      <c r="I170" s="4"/>
      <c r="J170" s="4"/>
      <c r="R170" s="1504"/>
    </row>
    <row r="171" spans="1:18" ht="16">
      <c r="A171" s="1">
        <v>166</v>
      </c>
      <c r="C171" s="3" t="s">
        <v>3571</v>
      </c>
      <c r="E171" s="2" t="str" cm="1">
        <f t="array" aca="1" ref="E171" ca="1">IF(F171&lt;&gt;"",INDIRECT("'"&amp;F171&amp;"'!"&amp;G171),"")</f>
        <v/>
      </c>
      <c r="F171" s="1851"/>
      <c r="R171" s="1502"/>
    </row>
    <row r="172" spans="1:18" ht="16">
      <c r="A172" s="1">
        <v>167</v>
      </c>
      <c r="C172" s="3" t="s">
        <v>3571</v>
      </c>
      <c r="E172" s="2" t="str" cm="1">
        <f t="array" aca="1" ref="E172" ca="1">IF(F172&lt;&gt;"",INDIRECT("'"&amp;F172&amp;"'!"&amp;G172),"")</f>
        <v/>
      </c>
      <c r="F172" s="1851"/>
      <c r="R172" s="1502"/>
    </row>
    <row r="173" spans="1:18" ht="16">
      <c r="A173" s="1">
        <v>168</v>
      </c>
      <c r="C173" s="3" t="s">
        <v>3571</v>
      </c>
      <c r="E173" s="2" t="str" cm="1">
        <f t="array" aca="1" ref="E173" ca="1">IF(F173&lt;&gt;"",INDIRECT("'"&amp;F173&amp;"'!"&amp;G173),"")</f>
        <v/>
      </c>
      <c r="F173" s="1851"/>
      <c r="R173" s="1502"/>
    </row>
    <row r="174" spans="1:18" ht="16">
      <c r="A174" s="1">
        <v>169</v>
      </c>
      <c r="C174" s="3" t="s">
        <v>3571</v>
      </c>
      <c r="E174" s="2" t="str" cm="1">
        <f t="array" aca="1" ref="E174" ca="1">IF(F174&lt;&gt;"",INDIRECT("'"&amp;F174&amp;"'!"&amp;G174),"")</f>
        <v/>
      </c>
      <c r="F174" s="1851"/>
      <c r="R174" s="1502"/>
    </row>
    <row r="175" spans="1:18" ht="16">
      <c r="A175" s="1">
        <v>170</v>
      </c>
      <c r="C175" s="3" t="s">
        <v>3571</v>
      </c>
      <c r="E175" s="2" t="str" cm="1">
        <f t="array" aca="1" ref="E175" ca="1">IF(F175&lt;&gt;"",INDIRECT("'"&amp;F175&amp;"'!"&amp;G175),"")</f>
        <v/>
      </c>
      <c r="F175" s="1851"/>
      <c r="R175" s="1504"/>
    </row>
    <row r="176" spans="1:18" ht="16">
      <c r="A176" s="1">
        <v>171</v>
      </c>
      <c r="C176" s="3" t="s">
        <v>3571</v>
      </c>
      <c r="E176" s="2" t="str" cm="1">
        <f t="array" aca="1" ref="E176" ca="1">IF(F176&lt;&gt;"",INDIRECT("'"&amp;F176&amp;"'!"&amp;G176),"")</f>
        <v/>
      </c>
      <c r="F176" s="1851"/>
      <c r="R176" s="1502"/>
    </row>
    <row r="177" spans="1:18" ht="16">
      <c r="A177" s="1">
        <v>172</v>
      </c>
      <c r="C177" s="3" t="s">
        <v>3571</v>
      </c>
      <c r="E177" s="2" t="str" cm="1">
        <f t="array" aca="1" ref="E177" ca="1">IF(F177&lt;&gt;"",INDIRECT("'"&amp;F177&amp;"'!"&amp;G177),"")</f>
        <v/>
      </c>
      <c r="F177" s="1851"/>
      <c r="R177" s="1504"/>
    </row>
    <row r="178" spans="1:18" ht="16">
      <c r="A178" s="1">
        <v>173</v>
      </c>
      <c r="C178" s="3" t="s">
        <v>3571</v>
      </c>
      <c r="E178" s="2" t="str" cm="1">
        <f t="array" aca="1" ref="E178" ca="1">IF(F178&lt;&gt;"",INDIRECT("'"&amp;F178&amp;"'!"&amp;G178),"")</f>
        <v/>
      </c>
      <c r="F178" s="1851"/>
      <c r="R178" s="1502"/>
    </row>
    <row r="179" spans="1:18" ht="16">
      <c r="A179" s="1">
        <v>174</v>
      </c>
      <c r="C179" s="3" t="s">
        <v>3571</v>
      </c>
      <c r="E179" s="2" t="str" cm="1">
        <f t="array" aca="1" ref="E179" ca="1">IF(F179&lt;&gt;"",INDIRECT("'"&amp;F179&amp;"'!"&amp;G179),"")</f>
        <v/>
      </c>
      <c r="F179" s="1851"/>
      <c r="H179" s="4"/>
      <c r="I179" s="4"/>
      <c r="J179" s="4"/>
      <c r="R179" s="1504"/>
    </row>
    <row r="180" spans="1:18" ht="16">
      <c r="A180" s="1">
        <v>175</v>
      </c>
      <c r="C180" s="3" t="s">
        <v>3571</v>
      </c>
      <c r="E180" s="2" t="str" cm="1">
        <f t="array" aca="1" ref="E180" ca="1">IF(F180&lt;&gt;"",INDIRECT("'"&amp;F180&amp;"'!"&amp;G180),"")</f>
        <v/>
      </c>
      <c r="F180" s="1851"/>
      <c r="H180" s="4"/>
      <c r="I180" s="4"/>
      <c r="J180" s="4"/>
      <c r="R180" s="1504"/>
    </row>
    <row r="181" spans="1:18" ht="16">
      <c r="A181" s="1">
        <v>176</v>
      </c>
      <c r="C181" s="3" t="s">
        <v>3571</v>
      </c>
      <c r="E181" s="2" t="str" cm="1">
        <f t="array" aca="1" ref="E181" ca="1">IF(F181&lt;&gt;"",INDIRECT("'"&amp;F181&amp;"'!"&amp;G181),"")</f>
        <v/>
      </c>
      <c r="F181" s="1851"/>
      <c r="H181" s="4"/>
      <c r="I181" s="4"/>
      <c r="J181" s="4"/>
      <c r="R181" s="1504"/>
    </row>
    <row r="182" spans="1:18" ht="16">
      <c r="A182" s="1">
        <v>177</v>
      </c>
      <c r="C182" s="3" t="s">
        <v>3571</v>
      </c>
      <c r="E182" s="2" t="str" cm="1">
        <f t="array" aca="1" ref="E182" ca="1">IF(F182&lt;&gt;"",INDIRECT("'"&amp;F182&amp;"'!"&amp;G182),"")</f>
        <v/>
      </c>
      <c r="F182" s="1851"/>
      <c r="H182" s="4"/>
      <c r="I182" s="4"/>
      <c r="J182" s="4"/>
      <c r="R182" s="1504"/>
    </row>
    <row r="183" spans="1:18" ht="16">
      <c r="A183" s="1">
        <v>178</v>
      </c>
      <c r="C183" s="3" t="s">
        <v>3571</v>
      </c>
      <c r="E183" s="2" t="str" cm="1">
        <f t="array" aca="1" ref="E183" ca="1">IF(F183&lt;&gt;"",INDIRECT("'"&amp;F183&amp;"'!"&amp;G183),"")</f>
        <v/>
      </c>
      <c r="F183" s="1851"/>
      <c r="H183" s="4"/>
      <c r="I183" s="4"/>
      <c r="J183" s="4"/>
      <c r="R183" s="1504"/>
    </row>
    <row r="184" spans="1:18" ht="16">
      <c r="A184" s="1">
        <v>179</v>
      </c>
      <c r="C184" s="3" t="s">
        <v>3571</v>
      </c>
      <c r="E184" s="2" t="str" cm="1">
        <f t="array" aca="1" ref="E184" ca="1">IF(F184&lt;&gt;"",INDIRECT("'"&amp;F184&amp;"'!"&amp;G184),"")</f>
        <v/>
      </c>
      <c r="F184" s="1851"/>
      <c r="H184" s="4"/>
      <c r="I184" s="4"/>
      <c r="J184" s="4"/>
      <c r="R184" s="1504"/>
    </row>
    <row r="185" spans="1:18" ht="16">
      <c r="A185" s="1">
        <v>180</v>
      </c>
      <c r="C185" s="3" t="s">
        <v>3571</v>
      </c>
      <c r="E185" s="2" t="str" cm="1">
        <f t="array" aca="1" ref="E185" ca="1">IF(F185&lt;&gt;"",INDIRECT("'"&amp;F185&amp;"'!"&amp;G185),"")</f>
        <v/>
      </c>
      <c r="F185" s="1851"/>
      <c r="H185" s="4"/>
      <c r="I185" s="4"/>
      <c r="J185" s="4"/>
      <c r="R185" s="1504"/>
    </row>
    <row r="186" spans="1:18" ht="16">
      <c r="A186" s="1">
        <v>181</v>
      </c>
      <c r="C186" s="3" t="s">
        <v>3571</v>
      </c>
      <c r="E186" s="2" t="str" cm="1">
        <f t="array" aca="1" ref="E186" ca="1">IF(F186&lt;&gt;"",INDIRECT("'"&amp;F186&amp;"'!"&amp;G186),"")</f>
        <v/>
      </c>
      <c r="F186" s="1851"/>
      <c r="H186" s="4"/>
      <c r="I186" s="4"/>
      <c r="J186" s="4"/>
      <c r="R186" s="1504"/>
    </row>
    <row r="187" spans="1:18" ht="16">
      <c r="A187" s="1">
        <v>182</v>
      </c>
      <c r="C187" s="3" t="s">
        <v>3571</v>
      </c>
      <c r="E187" s="2" t="str" cm="1">
        <f t="array" aca="1" ref="E187" ca="1">IF(F187&lt;&gt;"",INDIRECT("'"&amp;F187&amp;"'!"&amp;G187),"")</f>
        <v/>
      </c>
      <c r="F187" s="1851"/>
      <c r="H187" s="4"/>
      <c r="I187" s="4"/>
      <c r="J187" s="4"/>
      <c r="R187" s="1504"/>
    </row>
    <row r="188" spans="1:18" ht="16">
      <c r="A188" s="1">
        <v>183</v>
      </c>
      <c r="C188" s="3" t="s">
        <v>3571</v>
      </c>
      <c r="E188" s="2" t="str" cm="1">
        <f t="array" aca="1" ref="E188" ca="1">IF(F188&lt;&gt;"",INDIRECT("'"&amp;F188&amp;"'!"&amp;G188),"")</f>
        <v/>
      </c>
      <c r="F188" s="1851"/>
      <c r="H188" s="4"/>
      <c r="I188" s="4"/>
      <c r="J188" s="4"/>
      <c r="R188" s="1504"/>
    </row>
    <row r="189" spans="1:18" ht="16">
      <c r="A189" s="1">
        <v>184</v>
      </c>
      <c r="C189" s="3" t="s">
        <v>3524</v>
      </c>
      <c r="E189" s="2" t="str" cm="1">
        <f t="array" aca="1" ref="E189" ca="1">IF(F189&lt;&gt;"",INDIRECT("'"&amp;F189&amp;"'!"&amp;G189),"")</f>
        <v/>
      </c>
      <c r="F189" s="1851"/>
      <c r="H189" s="4"/>
      <c r="I189" s="4"/>
      <c r="J189" s="4"/>
      <c r="R189" s="1504"/>
    </row>
    <row r="190" spans="1:18" ht="16">
      <c r="A190" s="1">
        <v>185</v>
      </c>
      <c r="C190" s="3" t="s">
        <v>3571</v>
      </c>
      <c r="E190" s="2" t="str" cm="1">
        <f t="array" aca="1" ref="E190" ca="1">IF(F190&lt;&gt;"",INDIRECT("'"&amp;F190&amp;"'!"&amp;G190),"")</f>
        <v/>
      </c>
      <c r="F190" s="1851"/>
      <c r="H190" s="4"/>
      <c r="I190" s="4"/>
      <c r="J190" s="4"/>
      <c r="R190" s="1504"/>
    </row>
    <row r="191" spans="1:18" ht="16">
      <c r="A191" s="1">
        <v>186</v>
      </c>
      <c r="C191" s="3" t="s">
        <v>3571</v>
      </c>
      <c r="E191" s="2" t="str" cm="1">
        <f t="array" aca="1" ref="E191" ca="1">IF(F191&lt;&gt;"",INDIRECT("'"&amp;F191&amp;"'!"&amp;G191),"")</f>
        <v/>
      </c>
      <c r="F191" s="1851"/>
      <c r="H191" s="4"/>
      <c r="I191" s="4"/>
      <c r="J191" s="4"/>
      <c r="R191" s="1504"/>
    </row>
    <row r="192" spans="1:18" ht="16">
      <c r="A192" s="1">
        <v>187</v>
      </c>
      <c r="C192" s="3" t="s">
        <v>3571</v>
      </c>
      <c r="E192" s="2" t="str" cm="1">
        <f t="array" aca="1" ref="E192" ca="1">IF(F192&lt;&gt;"",INDIRECT("'"&amp;F192&amp;"'!"&amp;G192),"")</f>
        <v/>
      </c>
      <c r="F192" s="1851"/>
      <c r="H192" s="4"/>
      <c r="I192" s="4"/>
      <c r="J192" s="4"/>
      <c r="R192" s="1504"/>
    </row>
    <row r="193" spans="1:18" ht="16">
      <c r="A193" s="1">
        <v>188</v>
      </c>
      <c r="C193" s="3" t="s">
        <v>3571</v>
      </c>
      <c r="E193" s="2" t="str" cm="1">
        <f t="array" aca="1" ref="E193" ca="1">IF(F193&lt;&gt;"",INDIRECT("'"&amp;F193&amp;"'!"&amp;G193),"")</f>
        <v/>
      </c>
      <c r="F193" s="1851"/>
      <c r="H193" s="4"/>
      <c r="I193" s="4"/>
      <c r="J193" s="4"/>
      <c r="R193" s="1504"/>
    </row>
    <row r="194" spans="1:18" ht="16">
      <c r="A194" s="1">
        <v>189</v>
      </c>
      <c r="C194" s="3" t="s">
        <v>3571</v>
      </c>
      <c r="E194" s="2" t="str" cm="1">
        <f t="array" aca="1" ref="E194" ca="1">IF(F194&lt;&gt;"",INDIRECT("'"&amp;F194&amp;"'!"&amp;G194),"")</f>
        <v/>
      </c>
      <c r="F194" s="1851"/>
      <c r="H194" s="4"/>
      <c r="I194" s="4"/>
      <c r="J194" s="4"/>
      <c r="R194" s="1504"/>
    </row>
    <row r="195" spans="1:18" ht="16">
      <c r="A195" s="1">
        <v>190</v>
      </c>
      <c r="C195" s="3" t="s">
        <v>3571</v>
      </c>
      <c r="E195" s="2" t="str" cm="1">
        <f t="array" aca="1" ref="E195" ca="1">IF(F195&lt;&gt;"",INDIRECT("'"&amp;F195&amp;"'!"&amp;G195),"")</f>
        <v/>
      </c>
      <c r="F195" s="1851"/>
      <c r="H195" s="4"/>
      <c r="I195" s="4"/>
      <c r="J195" s="4"/>
      <c r="R195" s="1504"/>
    </row>
    <row r="196" spans="1:18" ht="16">
      <c r="A196" s="1">
        <v>191</v>
      </c>
      <c r="C196" s="3" t="s">
        <v>3571</v>
      </c>
      <c r="E196" s="2" t="str" cm="1">
        <f t="array" aca="1" ref="E196" ca="1">IF(F196&lt;&gt;"",INDIRECT("'"&amp;F196&amp;"'!"&amp;G196),"")</f>
        <v/>
      </c>
      <c r="F196" s="1851"/>
      <c r="H196" s="4"/>
      <c r="I196" s="4"/>
      <c r="J196" s="4"/>
      <c r="R196" s="1504"/>
    </row>
    <row r="197" spans="1:18" ht="16">
      <c r="A197" s="1">
        <v>192</v>
      </c>
      <c r="C197" s="3" t="s">
        <v>3571</v>
      </c>
      <c r="E197" s="2" t="str" cm="1">
        <f t="array" aca="1" ref="E197" ca="1">IF(F197&lt;&gt;"",INDIRECT("'"&amp;F197&amp;"'!"&amp;G197),"")</f>
        <v/>
      </c>
      <c r="F197" s="1851"/>
      <c r="H197" s="4"/>
      <c r="I197" s="4"/>
      <c r="J197" s="4"/>
      <c r="R197" s="1504"/>
    </row>
    <row r="198" spans="1:18" ht="16">
      <c r="A198" s="1">
        <v>193</v>
      </c>
      <c r="C198" s="3" t="s">
        <v>3571</v>
      </c>
      <c r="E198" s="2" t="str" cm="1">
        <f t="array" aca="1" ref="E198" ca="1">IF(F198&lt;&gt;"",INDIRECT("'"&amp;F198&amp;"'!"&amp;G198),"")</f>
        <v/>
      </c>
      <c r="F198" s="1851"/>
      <c r="H198" s="4"/>
      <c r="I198" s="4"/>
      <c r="J198" s="4"/>
      <c r="R198" s="1504"/>
    </row>
    <row r="199" spans="1:18" ht="16">
      <c r="A199" s="1">
        <v>194</v>
      </c>
      <c r="C199" s="3" t="s">
        <v>3571</v>
      </c>
      <c r="E199" s="2" t="str" cm="1">
        <f t="array" aca="1" ref="E199" ca="1">IF(F199&lt;&gt;"",INDIRECT("'"&amp;F199&amp;"'!"&amp;G199),"")</f>
        <v/>
      </c>
      <c r="F199" s="1851"/>
      <c r="H199" s="4"/>
      <c r="I199" s="4"/>
      <c r="J199" s="4"/>
      <c r="R199" s="1504"/>
    </row>
    <row r="200" spans="1:18" ht="16">
      <c r="A200" s="1">
        <v>195</v>
      </c>
      <c r="C200" s="3" t="s">
        <v>3571</v>
      </c>
      <c r="E200" s="2" t="str" cm="1">
        <f t="array" aca="1" ref="E200" ca="1">IF(F200&lt;&gt;"",INDIRECT("'"&amp;F200&amp;"'!"&amp;G200),"")</f>
        <v/>
      </c>
      <c r="F200" s="1851"/>
      <c r="H200" s="4"/>
      <c r="I200" s="4"/>
      <c r="J200" s="4"/>
      <c r="R200" s="1504"/>
    </row>
    <row r="201" spans="1:18" ht="16">
      <c r="A201" s="1">
        <v>196</v>
      </c>
      <c r="C201" s="3" t="s">
        <v>3571</v>
      </c>
      <c r="E201" s="2" t="str" cm="1">
        <f t="array" aca="1" ref="E201" ca="1">IF(F201&lt;&gt;"",INDIRECT("'"&amp;F201&amp;"'!"&amp;G201),"")</f>
        <v/>
      </c>
      <c r="F201" s="1851"/>
      <c r="H201" s="4"/>
      <c r="I201" s="4"/>
      <c r="J201" s="4"/>
      <c r="R201" s="1504"/>
    </row>
    <row r="202" spans="1:18" ht="16">
      <c r="A202" s="1">
        <v>197</v>
      </c>
      <c r="C202" s="3" t="s">
        <v>3571</v>
      </c>
      <c r="E202" s="2" t="str" cm="1">
        <f t="array" aca="1" ref="E202" ca="1">IF(F202&lt;&gt;"",INDIRECT("'"&amp;F202&amp;"'!"&amp;G202),"")</f>
        <v/>
      </c>
      <c r="F202" s="1851"/>
      <c r="H202" s="4"/>
      <c r="I202" s="4"/>
      <c r="J202" s="4"/>
      <c r="R202" s="1504"/>
    </row>
    <row r="203" spans="1:18" ht="16">
      <c r="A203" s="1">
        <v>198</v>
      </c>
      <c r="C203" s="3" t="s">
        <v>3571</v>
      </c>
      <c r="E203" s="2" t="str" cm="1">
        <f t="array" aca="1" ref="E203" ca="1">IF(F203&lt;&gt;"",INDIRECT("'"&amp;F203&amp;"'!"&amp;G203),"")</f>
        <v/>
      </c>
      <c r="F203" s="1851"/>
      <c r="H203" s="4"/>
      <c r="I203" s="4"/>
      <c r="J203" s="4"/>
      <c r="R203" s="1504"/>
    </row>
    <row r="204" spans="1:18" ht="16">
      <c r="A204" s="1">
        <v>199</v>
      </c>
      <c r="C204" s="3" t="s">
        <v>3571</v>
      </c>
      <c r="E204" s="2" t="str" cm="1">
        <f t="array" aca="1" ref="E204" ca="1">IF(F204&lt;&gt;"",INDIRECT("'"&amp;F204&amp;"'!"&amp;G204),"")</f>
        <v/>
      </c>
      <c r="F204" s="1851"/>
      <c r="H204" s="4"/>
      <c r="I204" s="4"/>
      <c r="J204" s="4"/>
      <c r="R204" s="1504"/>
    </row>
    <row r="205" spans="1:18" ht="16">
      <c r="A205" s="1">
        <v>200</v>
      </c>
      <c r="C205" s="3" t="s">
        <v>3571</v>
      </c>
      <c r="E205" s="2" t="str" cm="1">
        <f t="array" aca="1" ref="E205" ca="1">IF(F205&lt;&gt;"",INDIRECT("'"&amp;F205&amp;"'!"&amp;G205),"")</f>
        <v/>
      </c>
      <c r="F205" s="1851"/>
      <c r="H205" s="4"/>
      <c r="I205" s="4"/>
      <c r="J205" s="4"/>
      <c r="R205" s="1504"/>
    </row>
    <row r="206" spans="1:18" ht="16">
      <c r="A206" s="1">
        <v>201</v>
      </c>
      <c r="C206" s="3" t="s">
        <v>3571</v>
      </c>
      <c r="E206" s="2" t="str" cm="1">
        <f t="array" aca="1" ref="E206" ca="1">IF(F206&lt;&gt;"",INDIRECT("'"&amp;F206&amp;"'!"&amp;G206),"")</f>
        <v/>
      </c>
      <c r="F206" s="1851"/>
      <c r="H206" s="4"/>
      <c r="I206" s="4"/>
      <c r="J206" s="4"/>
      <c r="R206" s="1504"/>
    </row>
    <row r="207" spans="1:18" ht="16">
      <c r="A207" s="1">
        <v>202</v>
      </c>
      <c r="C207" s="3" t="s">
        <v>3571</v>
      </c>
      <c r="E207" s="2" t="str" cm="1">
        <f t="array" aca="1" ref="E207" ca="1">IF(F207&lt;&gt;"",INDIRECT("'"&amp;F207&amp;"'!"&amp;G207),"")</f>
        <v/>
      </c>
      <c r="F207" s="1851"/>
      <c r="H207" s="4"/>
      <c r="I207" s="4"/>
      <c r="J207" s="4"/>
      <c r="R207" s="1504"/>
    </row>
    <row r="208" spans="1:18" ht="16">
      <c r="A208" s="1">
        <v>203</v>
      </c>
      <c r="C208" s="3" t="s">
        <v>3571</v>
      </c>
      <c r="E208" s="2" t="str" cm="1">
        <f t="array" aca="1" ref="E208" ca="1">IF(F208&lt;&gt;"",INDIRECT("'"&amp;F208&amp;"'!"&amp;G208),"")</f>
        <v/>
      </c>
      <c r="F208" s="1851"/>
      <c r="H208" s="4"/>
      <c r="I208" s="4"/>
      <c r="J208" s="4"/>
      <c r="R208" s="1504"/>
    </row>
    <row r="209" spans="1:18" ht="16">
      <c r="A209" s="1">
        <v>204</v>
      </c>
      <c r="C209" s="3" t="s">
        <v>3571</v>
      </c>
      <c r="E209" s="2" t="str" cm="1">
        <f t="array" aca="1" ref="E209" ca="1">IF(F209&lt;&gt;"",INDIRECT("'"&amp;F209&amp;"'!"&amp;G209),"")</f>
        <v/>
      </c>
      <c r="F209" s="1851"/>
      <c r="H209" s="4"/>
      <c r="I209" s="4"/>
      <c r="J209" s="4"/>
      <c r="R209" s="1504"/>
    </row>
    <row r="210" spans="1:18" ht="16">
      <c r="A210" s="1">
        <v>205</v>
      </c>
      <c r="C210" s="3" t="s">
        <v>3571</v>
      </c>
      <c r="E210" s="2" t="str" cm="1">
        <f t="array" aca="1" ref="E210" ca="1">IF(F210&lt;&gt;"",INDIRECT("'"&amp;F210&amp;"'!"&amp;G210),"")</f>
        <v/>
      </c>
      <c r="F210" s="1851"/>
      <c r="H210" s="4"/>
      <c r="I210" s="4"/>
      <c r="J210" s="4"/>
      <c r="R210" s="1504"/>
    </row>
    <row r="211" spans="1:18" ht="16">
      <c r="A211" s="1">
        <v>206</v>
      </c>
      <c r="C211" s="3" t="s">
        <v>3571</v>
      </c>
      <c r="E211" s="2" t="str" cm="1">
        <f t="array" aca="1" ref="E211" ca="1">IF(F211&lt;&gt;"",INDIRECT("'"&amp;F211&amp;"'!"&amp;G211),"")</f>
        <v/>
      </c>
      <c r="F211" s="1851"/>
      <c r="H211" s="4"/>
      <c r="I211" s="4"/>
      <c r="J211" s="4"/>
      <c r="R211" s="1504"/>
    </row>
    <row r="212" spans="1:18" ht="16">
      <c r="A212" s="1">
        <v>207</v>
      </c>
      <c r="C212" s="3" t="s">
        <v>3571</v>
      </c>
      <c r="E212" s="2" t="str" cm="1">
        <f t="array" aca="1" ref="E212" ca="1">IF(F212&lt;&gt;"",INDIRECT("'"&amp;F212&amp;"'!"&amp;G212),"")</f>
        <v/>
      </c>
      <c r="F212" s="1851"/>
      <c r="H212" s="4"/>
      <c r="I212" s="4"/>
      <c r="J212" s="4"/>
      <c r="R212" s="1504"/>
    </row>
    <row r="213" spans="1:18" ht="16">
      <c r="A213" s="1">
        <v>208</v>
      </c>
      <c r="C213" s="3" t="s">
        <v>3571</v>
      </c>
      <c r="E213" s="2" t="str" cm="1">
        <f t="array" aca="1" ref="E213" ca="1">IF(F213&lt;&gt;"",INDIRECT("'"&amp;F213&amp;"'!"&amp;G213),"")</f>
        <v/>
      </c>
      <c r="F213" s="1851"/>
      <c r="H213" s="4"/>
      <c r="I213" s="4"/>
      <c r="J213" s="4"/>
      <c r="R213" s="1504"/>
    </row>
    <row r="214" spans="1:18" ht="16">
      <c r="A214" s="1">
        <v>209</v>
      </c>
      <c r="C214" s="3" t="s">
        <v>3571</v>
      </c>
      <c r="E214" s="2" t="str" cm="1">
        <f t="array" aca="1" ref="E214" ca="1">IF(F214&lt;&gt;"",INDIRECT("'"&amp;F214&amp;"'!"&amp;G214),"")</f>
        <v/>
      </c>
      <c r="F214" s="1851"/>
      <c r="H214" s="4"/>
      <c r="I214" s="4"/>
      <c r="J214" s="4"/>
      <c r="R214" s="1504"/>
    </row>
    <row r="215" spans="1:18" ht="16">
      <c r="A215" s="1">
        <v>210</v>
      </c>
      <c r="C215" s="3" t="s">
        <v>3571</v>
      </c>
      <c r="E215" s="2" t="str" cm="1">
        <f t="array" aca="1" ref="E215" ca="1">IF(F215&lt;&gt;"",INDIRECT("'"&amp;F215&amp;"'!"&amp;G215),"")</f>
        <v/>
      </c>
      <c r="F215" s="1851"/>
      <c r="H215" s="4"/>
      <c r="I215" s="4"/>
      <c r="J215" s="4"/>
      <c r="R215" s="1504"/>
    </row>
    <row r="216" spans="1:18" ht="16">
      <c r="A216" s="1">
        <v>211</v>
      </c>
      <c r="C216" s="3" t="s">
        <v>3571</v>
      </c>
      <c r="E216" s="2" t="str" cm="1">
        <f t="array" aca="1" ref="E216" ca="1">IF(F216&lt;&gt;"",INDIRECT("'"&amp;F216&amp;"'!"&amp;G216),"")</f>
        <v/>
      </c>
      <c r="F216" s="1851"/>
      <c r="H216" s="4"/>
      <c r="I216" s="4"/>
      <c r="J216" s="4"/>
      <c r="R216" s="1504"/>
    </row>
    <row r="217" spans="1:18" ht="16">
      <c r="A217" s="1">
        <v>212</v>
      </c>
      <c r="C217" s="3" t="s">
        <v>3571</v>
      </c>
      <c r="E217" s="2" t="str" cm="1">
        <f t="array" aca="1" ref="E217" ca="1">IF(F217&lt;&gt;"",INDIRECT("'"&amp;F217&amp;"'!"&amp;G217),"")</f>
        <v/>
      </c>
      <c r="F217" s="1851"/>
      <c r="H217" s="4"/>
      <c r="I217" s="4"/>
      <c r="J217" s="4"/>
      <c r="R217" s="1504"/>
    </row>
    <row r="218" spans="1:18" ht="16">
      <c r="A218" s="1">
        <v>213</v>
      </c>
      <c r="C218" s="3" t="s">
        <v>3571</v>
      </c>
      <c r="E218" s="2" t="str" cm="1">
        <f t="array" aca="1" ref="E218" ca="1">IF(F218&lt;&gt;"",INDIRECT("'"&amp;F218&amp;"'!"&amp;G218),"")</f>
        <v/>
      </c>
      <c r="F218" s="1851"/>
      <c r="H218" s="4"/>
      <c r="I218" s="4"/>
      <c r="J218" s="4"/>
      <c r="R218" s="1504"/>
    </row>
    <row r="219" spans="1:18" ht="16">
      <c r="A219" s="1">
        <v>214</v>
      </c>
      <c r="C219" s="3" t="s">
        <v>3571</v>
      </c>
      <c r="E219" s="2" t="str" cm="1">
        <f t="array" aca="1" ref="E219" ca="1">IF(F219&lt;&gt;"",INDIRECT("'"&amp;F219&amp;"'!"&amp;G219),"")</f>
        <v/>
      </c>
      <c r="F219" s="1851"/>
      <c r="H219" s="4"/>
      <c r="I219" s="4"/>
      <c r="J219" s="4"/>
      <c r="R219" s="1504"/>
    </row>
    <row r="220" spans="1:18" ht="16">
      <c r="A220" s="1">
        <v>215</v>
      </c>
      <c r="C220" s="3" t="s">
        <v>3571</v>
      </c>
      <c r="E220" s="2" t="str" cm="1">
        <f t="array" aca="1" ref="E220" ca="1">IF(F220&lt;&gt;"",INDIRECT("'"&amp;F220&amp;"'!"&amp;G220),"")</f>
        <v/>
      </c>
      <c r="F220" s="1851"/>
      <c r="H220" s="4"/>
      <c r="I220" s="4"/>
      <c r="J220" s="4"/>
      <c r="R220" s="1504"/>
    </row>
    <row r="221" spans="1:18" ht="16">
      <c r="A221" s="1">
        <v>216</v>
      </c>
      <c r="C221" s="3" t="s">
        <v>3571</v>
      </c>
      <c r="E221" s="2" t="str" cm="1">
        <f t="array" aca="1" ref="E221" ca="1">IF(F221&lt;&gt;"",INDIRECT("'"&amp;F221&amp;"'!"&amp;G221),"")</f>
        <v/>
      </c>
      <c r="F221" s="1851"/>
      <c r="R221" s="1502"/>
    </row>
    <row r="222" spans="1:18" ht="16">
      <c r="A222" s="1">
        <v>217</v>
      </c>
      <c r="C222" s="3" t="s">
        <v>3571</v>
      </c>
      <c r="E222" s="2" t="str" cm="1">
        <f t="array" aca="1" ref="E222" ca="1">IF(F222&lt;&gt;"",INDIRECT("'"&amp;F222&amp;"'!"&amp;G222),"")</f>
        <v/>
      </c>
      <c r="F222" s="1851"/>
      <c r="R222" s="1502"/>
    </row>
    <row r="223" spans="1:18" ht="16">
      <c r="A223" s="1">
        <v>218</v>
      </c>
      <c r="C223" s="3" t="s">
        <v>3571</v>
      </c>
      <c r="E223" s="2" t="str" cm="1">
        <f t="array" aca="1" ref="E223" ca="1">IF(F223&lt;&gt;"",INDIRECT("'"&amp;F223&amp;"'!"&amp;G223),"")</f>
        <v/>
      </c>
      <c r="F223" s="1851"/>
      <c r="R223" s="1502"/>
    </row>
    <row r="224" spans="1:18" ht="16">
      <c r="A224" s="1">
        <v>219</v>
      </c>
      <c r="C224" s="3" t="s">
        <v>3571</v>
      </c>
      <c r="E224" s="2" t="str" cm="1">
        <f t="array" aca="1" ref="E224" ca="1">IF(F224&lt;&gt;"",INDIRECT("'"&amp;F224&amp;"'!"&amp;G224),"")</f>
        <v/>
      </c>
      <c r="F224" s="1851"/>
      <c r="R224" s="1502"/>
    </row>
    <row r="225" spans="1:18" ht="16">
      <c r="A225" s="1">
        <v>220</v>
      </c>
      <c r="C225" s="3" t="s">
        <v>3571</v>
      </c>
      <c r="E225" s="2" t="str" cm="1">
        <f t="array" aca="1" ref="E225" ca="1">IF(F225&lt;&gt;"",INDIRECT("'"&amp;F225&amp;"'!"&amp;G225),"")</f>
        <v/>
      </c>
      <c r="F225" s="1851"/>
      <c r="R225" s="1502"/>
    </row>
    <row r="226" spans="1:18" ht="16">
      <c r="A226" s="1">
        <v>221</v>
      </c>
      <c r="C226" s="3" t="s">
        <v>3571</v>
      </c>
      <c r="E226" s="2" t="str" cm="1">
        <f t="array" aca="1" ref="E226" ca="1">IF(F226&lt;&gt;"",INDIRECT("'"&amp;F226&amp;"'!"&amp;G226),"")</f>
        <v/>
      </c>
      <c r="F226" s="1851"/>
      <c r="R226" s="1502"/>
    </row>
    <row r="227" spans="1:18" ht="16">
      <c r="A227" s="1">
        <v>222</v>
      </c>
      <c r="C227" s="3" t="s">
        <v>3571</v>
      </c>
      <c r="E227" s="2" t="str" cm="1">
        <f t="array" aca="1" ref="E227" ca="1">IF(F227&lt;&gt;"",INDIRECT("'"&amp;F227&amp;"'!"&amp;G227),"")</f>
        <v/>
      </c>
      <c r="F227" s="1851"/>
      <c r="R227" s="1502"/>
    </row>
    <row r="228" spans="1:18" ht="16">
      <c r="A228" s="1">
        <v>223</v>
      </c>
      <c r="C228" s="3" t="s">
        <v>3571</v>
      </c>
      <c r="E228" s="2" t="str" cm="1">
        <f t="array" aca="1" ref="E228" ca="1">IF(F228&lt;&gt;"",INDIRECT("'"&amp;F228&amp;"'!"&amp;G228),"")</f>
        <v/>
      </c>
      <c r="F228" s="1851"/>
      <c r="R228" s="1502"/>
    </row>
    <row r="229" spans="1:18" ht="16">
      <c r="A229" s="1">
        <v>224</v>
      </c>
      <c r="C229" s="3" t="s">
        <v>3571</v>
      </c>
      <c r="E229" s="2" t="str" cm="1">
        <f t="array" aca="1" ref="E229" ca="1">IF(F229&lt;&gt;"",INDIRECT("'"&amp;F229&amp;"'!"&amp;G229),"")</f>
        <v/>
      </c>
      <c r="F229" s="1851"/>
      <c r="R229" s="1502"/>
    </row>
    <row r="230" spans="1:18" ht="16">
      <c r="A230" s="1">
        <v>225</v>
      </c>
      <c r="C230" s="3" t="s">
        <v>3571</v>
      </c>
      <c r="E230" s="2" t="str" cm="1">
        <f t="array" aca="1" ref="E230" ca="1">IF(F230&lt;&gt;"",INDIRECT("'"&amp;F230&amp;"'!"&amp;G230),"")</f>
        <v/>
      </c>
      <c r="F230" s="1851"/>
      <c r="R230" s="1502"/>
    </row>
    <row r="231" spans="1:18" ht="16">
      <c r="A231" s="1">
        <v>226</v>
      </c>
      <c r="C231" s="3" t="s">
        <v>3571</v>
      </c>
      <c r="E231" s="2" t="str" cm="1">
        <f t="array" aca="1" ref="E231" ca="1">IF(F231&lt;&gt;"",INDIRECT("'"&amp;F231&amp;"'!"&amp;G231),"")</f>
        <v/>
      </c>
      <c r="F231" s="1851"/>
      <c r="R231" s="1502"/>
    </row>
    <row r="232" spans="1:18" ht="16">
      <c r="A232" s="1">
        <v>227</v>
      </c>
      <c r="C232" s="3" t="s">
        <v>3571</v>
      </c>
      <c r="E232" s="2" t="str" cm="1">
        <f t="array" aca="1" ref="E232" ca="1">IF(F232&lt;&gt;"",INDIRECT("'"&amp;F232&amp;"'!"&amp;G232),"")</f>
        <v/>
      </c>
      <c r="F232" s="1851"/>
      <c r="R232" s="1502"/>
    </row>
    <row r="233" spans="1:18" ht="16">
      <c r="A233" s="1">
        <v>228</v>
      </c>
      <c r="C233" s="3" t="s">
        <v>3571</v>
      </c>
      <c r="E233" s="2" t="str" cm="1">
        <f t="array" aca="1" ref="E233" ca="1">IF(F233&lt;&gt;"",INDIRECT("'"&amp;F233&amp;"'!"&amp;G233),"")</f>
        <v/>
      </c>
      <c r="F233" s="1851"/>
      <c r="R233" s="1504"/>
    </row>
    <row r="234" spans="1:18" ht="16">
      <c r="A234" s="1">
        <v>229</v>
      </c>
      <c r="C234" s="3" t="s">
        <v>3571</v>
      </c>
      <c r="E234" s="2" t="str" cm="1">
        <f t="array" aca="1" ref="E234" ca="1">IF(F234&lt;&gt;"",INDIRECT("'"&amp;F234&amp;"'!"&amp;G234),"")</f>
        <v/>
      </c>
      <c r="F234" s="1851"/>
      <c r="R234" s="1504"/>
    </row>
    <row r="235" spans="1:18" ht="16">
      <c r="A235" s="1">
        <v>230</v>
      </c>
      <c r="C235" s="3" t="s">
        <v>3571</v>
      </c>
      <c r="E235" s="2" t="str" cm="1">
        <f t="array" aca="1" ref="E235" ca="1">IF(F235&lt;&gt;"",INDIRECT("'"&amp;F235&amp;"'!"&amp;G235),"")</f>
        <v/>
      </c>
      <c r="F235" s="1851"/>
      <c r="R235" s="1502"/>
    </row>
    <row r="236" spans="1:18" ht="16">
      <c r="A236" s="1">
        <v>231</v>
      </c>
      <c r="C236" s="3" t="s">
        <v>3571</v>
      </c>
      <c r="E236" s="2" t="str" cm="1">
        <f t="array" aca="1" ref="E236" ca="1">IF(F236&lt;&gt;"",INDIRECT("'"&amp;F236&amp;"'!"&amp;G236),"")</f>
        <v/>
      </c>
      <c r="F236" s="1851"/>
      <c r="R236" s="1502"/>
    </row>
    <row r="237" spans="1:18" ht="16">
      <c r="A237" s="1">
        <v>232</v>
      </c>
      <c r="C237" s="3" t="s">
        <v>3571</v>
      </c>
      <c r="E237" s="2" t="str" cm="1">
        <f t="array" aca="1" ref="E237" ca="1">IF(F237&lt;&gt;"",INDIRECT("'"&amp;F237&amp;"'!"&amp;G237),"")</f>
        <v/>
      </c>
      <c r="F237" s="1851"/>
      <c r="H237" s="4"/>
      <c r="I237" s="4"/>
      <c r="J237" s="4"/>
      <c r="R237" s="1504"/>
    </row>
    <row r="238" spans="1:18" ht="16">
      <c r="A238" s="1">
        <v>233</v>
      </c>
      <c r="C238" s="3" t="s">
        <v>3571</v>
      </c>
      <c r="E238" s="2" t="str" cm="1">
        <f t="array" aca="1" ref="E238" ca="1">IF(F238&lt;&gt;"",INDIRECT("'"&amp;F238&amp;"'!"&amp;G238),"")</f>
        <v/>
      </c>
      <c r="F238" s="1851"/>
      <c r="H238" s="4"/>
      <c r="I238" s="4"/>
      <c r="J238" s="4"/>
      <c r="R238" s="1504"/>
    </row>
    <row r="239" spans="1:18" ht="16">
      <c r="A239" s="1">
        <v>234</v>
      </c>
      <c r="C239" s="3" t="s">
        <v>3571</v>
      </c>
      <c r="E239" s="2" t="str" cm="1">
        <f t="array" aca="1" ref="E239" ca="1">IF(F239&lt;&gt;"",INDIRECT("'"&amp;F239&amp;"'!"&amp;G239),"")</f>
        <v/>
      </c>
      <c r="F239" s="1851"/>
      <c r="H239" s="4"/>
      <c r="I239" s="4"/>
      <c r="J239" s="4"/>
      <c r="R239" s="1504"/>
    </row>
    <row r="240" spans="1:18" ht="16">
      <c r="A240" s="1">
        <v>235</v>
      </c>
      <c r="C240" s="3" t="s">
        <v>3571</v>
      </c>
      <c r="E240" s="2" t="str" cm="1">
        <f t="array" aca="1" ref="E240" ca="1">IF(F240&lt;&gt;"",INDIRECT("'"&amp;F240&amp;"'!"&amp;G240),"")</f>
        <v/>
      </c>
      <c r="F240" s="1851"/>
      <c r="H240" s="4"/>
      <c r="I240" s="4"/>
      <c r="J240" s="4"/>
      <c r="R240" s="1504"/>
    </row>
    <row r="241" spans="1:18" ht="16">
      <c r="A241" s="1">
        <v>236</v>
      </c>
      <c r="C241" s="3" t="s">
        <v>3571</v>
      </c>
      <c r="E241" s="2" t="str" cm="1">
        <f t="array" aca="1" ref="E241" ca="1">IF(F241&lt;&gt;"",INDIRECT("'"&amp;F241&amp;"'!"&amp;G241),"")</f>
        <v/>
      </c>
      <c r="F241" s="1851"/>
      <c r="H241" s="4"/>
      <c r="I241" s="4"/>
      <c r="J241" s="4"/>
      <c r="R241" s="1504"/>
    </row>
    <row r="242" spans="1:18" ht="16">
      <c r="A242" s="1">
        <v>237</v>
      </c>
      <c r="C242" s="3" t="s">
        <v>3571</v>
      </c>
      <c r="E242" s="2" t="str" cm="1">
        <f t="array" aca="1" ref="E242" ca="1">IF(F242&lt;&gt;"",INDIRECT("'"&amp;F242&amp;"'!"&amp;G242),"")</f>
        <v/>
      </c>
      <c r="F242" s="1851"/>
      <c r="R242" s="1502"/>
    </row>
    <row r="243" spans="1:18" ht="16">
      <c r="A243" s="1">
        <v>238</v>
      </c>
      <c r="C243" s="3" t="s">
        <v>3571</v>
      </c>
      <c r="E243" s="2" t="str" cm="1">
        <f t="array" aca="1" ref="E243" ca="1">IF(F243&lt;&gt;"",INDIRECT("'"&amp;F243&amp;"'!"&amp;G243),"")</f>
        <v/>
      </c>
      <c r="F243" s="1851"/>
      <c r="R243" s="1502"/>
    </row>
    <row r="244" spans="1:18" ht="16">
      <c r="A244" s="1">
        <v>239</v>
      </c>
      <c r="C244" s="3" t="s">
        <v>3571</v>
      </c>
      <c r="E244" s="2" t="str" cm="1">
        <f t="array" aca="1" ref="E244" ca="1">IF(F244&lt;&gt;"",INDIRECT("'"&amp;F244&amp;"'!"&amp;G244),"")</f>
        <v/>
      </c>
      <c r="F244" s="1851"/>
      <c r="R244" s="1502"/>
    </row>
    <row r="245" spans="1:18" ht="16">
      <c r="A245" s="1">
        <v>240</v>
      </c>
      <c r="C245" s="3" t="s">
        <v>3571</v>
      </c>
      <c r="E245" s="2" t="str" cm="1">
        <f t="array" aca="1" ref="E245" ca="1">IF(F245&lt;&gt;"",INDIRECT("'"&amp;F245&amp;"'!"&amp;G245),"")</f>
        <v/>
      </c>
      <c r="F245" s="1851"/>
      <c r="R245" s="1502"/>
    </row>
    <row r="246" spans="1:18" ht="16">
      <c r="A246" s="1">
        <v>241</v>
      </c>
      <c r="C246" s="3" t="s">
        <v>3571</v>
      </c>
      <c r="E246" s="2" t="str" cm="1">
        <f t="array" aca="1" ref="E246" ca="1">IF(F246&lt;&gt;"",INDIRECT("'"&amp;F246&amp;"'!"&amp;G246),"")</f>
        <v/>
      </c>
      <c r="F246" s="1851"/>
      <c r="R246" s="1502"/>
    </row>
    <row r="247" spans="1:18" ht="16">
      <c r="A247" s="1">
        <v>242</v>
      </c>
      <c r="C247" s="3" t="s">
        <v>3571</v>
      </c>
      <c r="E247" s="2" t="str" cm="1">
        <f t="array" aca="1" ref="E247" ca="1">IF(F247&lt;&gt;"",INDIRECT("'"&amp;F247&amp;"'!"&amp;G247),"")</f>
        <v/>
      </c>
      <c r="F247" s="1851"/>
      <c r="R247" s="1502"/>
    </row>
    <row r="248" spans="1:18" ht="16">
      <c r="A248" s="1">
        <v>243</v>
      </c>
      <c r="C248" s="3" t="s">
        <v>3571</v>
      </c>
      <c r="E248" s="2" t="str" cm="1">
        <f t="array" aca="1" ref="E248" ca="1">IF(F248&lt;&gt;"",INDIRECT("'"&amp;F248&amp;"'!"&amp;G248),"")</f>
        <v/>
      </c>
      <c r="F248" s="1851"/>
      <c r="H248" s="4"/>
      <c r="I248" s="4"/>
      <c r="J248" s="4"/>
      <c r="R248" s="1504"/>
    </row>
    <row r="249" spans="1:18" ht="16">
      <c r="A249" s="1">
        <v>244</v>
      </c>
      <c r="C249" s="3" t="s">
        <v>3571</v>
      </c>
      <c r="E249" s="2" t="str" cm="1">
        <f t="array" aca="1" ref="E249" ca="1">IF(F249&lt;&gt;"",INDIRECT("'"&amp;F249&amp;"'!"&amp;G249),"")</f>
        <v/>
      </c>
      <c r="F249" s="1851"/>
      <c r="H249" s="4"/>
      <c r="I249" s="4"/>
      <c r="J249" s="4"/>
      <c r="R249" s="1504"/>
    </row>
    <row r="250" spans="1:18" ht="16">
      <c r="A250" s="1">
        <v>245</v>
      </c>
      <c r="C250" s="3" t="s">
        <v>3571</v>
      </c>
      <c r="E250" s="2" t="str" cm="1">
        <f t="array" aca="1" ref="E250" ca="1">IF(F250&lt;&gt;"",INDIRECT("'"&amp;F250&amp;"'!"&amp;G250),"")</f>
        <v/>
      </c>
      <c r="F250" s="1851"/>
      <c r="H250" s="4"/>
      <c r="I250" s="4"/>
      <c r="J250" s="4"/>
      <c r="R250" s="1504"/>
    </row>
    <row r="251" spans="1:18" ht="16">
      <c r="A251" s="1">
        <v>246</v>
      </c>
      <c r="C251" s="3" t="s">
        <v>3571</v>
      </c>
      <c r="E251" s="2" t="str" cm="1">
        <f t="array" aca="1" ref="E251" ca="1">IF(F251&lt;&gt;"",INDIRECT("'"&amp;F251&amp;"'!"&amp;G251),"")</f>
        <v/>
      </c>
      <c r="F251" s="1851"/>
      <c r="H251" s="4"/>
      <c r="I251" s="4"/>
      <c r="J251" s="4"/>
      <c r="R251" s="1504"/>
    </row>
    <row r="252" spans="1:18" ht="16">
      <c r="A252" s="1">
        <v>247</v>
      </c>
      <c r="C252" s="3" t="s">
        <v>3571</v>
      </c>
      <c r="E252" s="2" t="str" cm="1">
        <f t="array" aca="1" ref="E252" ca="1">IF(F252&lt;&gt;"",INDIRECT("'"&amp;F252&amp;"'!"&amp;G252),"")</f>
        <v/>
      </c>
      <c r="F252" s="1851"/>
      <c r="H252" s="4"/>
      <c r="I252" s="4"/>
      <c r="J252" s="4"/>
      <c r="R252" s="1504"/>
    </row>
    <row r="253" spans="1:18" ht="16">
      <c r="A253" s="1">
        <v>248</v>
      </c>
      <c r="C253" s="3" t="s">
        <v>3571</v>
      </c>
      <c r="E253" s="2" t="str" cm="1">
        <f t="array" aca="1" ref="E253" ca="1">IF(F253&lt;&gt;"",INDIRECT("'"&amp;F253&amp;"'!"&amp;G253),"")</f>
        <v/>
      </c>
      <c r="F253" s="1851"/>
      <c r="H253" s="4"/>
      <c r="I253" s="4"/>
      <c r="J253" s="4"/>
      <c r="R253" s="1504"/>
    </row>
    <row r="254" spans="1:18" ht="16">
      <c r="A254" s="1">
        <v>249</v>
      </c>
      <c r="C254" s="3" t="s">
        <v>3571</v>
      </c>
      <c r="E254" s="2" t="str" cm="1">
        <f t="array" aca="1" ref="E254" ca="1">IF(F254&lt;&gt;"",INDIRECT("'"&amp;F254&amp;"'!"&amp;G254),"")</f>
        <v/>
      </c>
      <c r="F254" s="1851"/>
      <c r="R254" s="1504"/>
    </row>
    <row r="255" spans="1:18" ht="16">
      <c r="A255" s="1">
        <v>250</v>
      </c>
      <c r="C255" s="3" t="s">
        <v>3571</v>
      </c>
      <c r="E255" s="2" t="str" cm="1">
        <f t="array" aca="1" ref="E255" ca="1">IF(F255&lt;&gt;"",INDIRECT("'"&amp;F255&amp;"'!"&amp;G255),"")</f>
        <v/>
      </c>
      <c r="F255" s="1851"/>
      <c r="H255" s="4"/>
      <c r="I255" s="4"/>
      <c r="J255" s="4"/>
      <c r="R255" s="1504"/>
    </row>
    <row r="256" spans="1:18" ht="16">
      <c r="A256" s="1">
        <v>251</v>
      </c>
      <c r="C256" s="3" t="s">
        <v>3571</v>
      </c>
      <c r="E256" s="2" t="str" cm="1">
        <f t="array" aca="1" ref="E256" ca="1">IF(F256&lt;&gt;"",INDIRECT("'"&amp;F256&amp;"'!"&amp;G256),"")</f>
        <v/>
      </c>
      <c r="F256" s="1851"/>
      <c r="H256" s="4"/>
      <c r="I256" s="4"/>
      <c r="J256" s="4"/>
      <c r="R256" s="1504"/>
    </row>
    <row r="257" spans="1:18" ht="16">
      <c r="A257" s="1">
        <v>252</v>
      </c>
      <c r="C257" s="3" t="s">
        <v>3571</v>
      </c>
      <c r="E257" s="2" t="str" cm="1">
        <f t="array" aca="1" ref="E257" ca="1">IF(F257&lt;&gt;"",INDIRECT("'"&amp;F257&amp;"'!"&amp;G257),"")</f>
        <v/>
      </c>
      <c r="F257" s="1851"/>
      <c r="H257" s="4"/>
      <c r="I257" s="4"/>
      <c r="J257" s="4"/>
      <c r="R257" s="1504"/>
    </row>
    <row r="258" spans="1:18" ht="16">
      <c r="A258" s="1">
        <v>253</v>
      </c>
      <c r="C258" s="3" t="s">
        <v>3571</v>
      </c>
      <c r="E258" s="2" t="str" cm="1">
        <f t="array" aca="1" ref="E258" ca="1">IF(F258&lt;&gt;"",INDIRECT("'"&amp;F258&amp;"'!"&amp;G258),"")</f>
        <v/>
      </c>
      <c r="F258" s="1851"/>
      <c r="H258" s="4"/>
      <c r="I258" s="4"/>
      <c r="J258" s="4"/>
      <c r="R258" s="1504"/>
    </row>
    <row r="259" spans="1:18" ht="16">
      <c r="A259" s="1">
        <v>254</v>
      </c>
      <c r="C259" s="3" t="s">
        <v>3571</v>
      </c>
      <c r="E259" s="2" t="str" cm="1">
        <f t="array" aca="1" ref="E259" ca="1">IF(F259&lt;&gt;"",INDIRECT("'"&amp;F259&amp;"'!"&amp;G259),"")</f>
        <v/>
      </c>
      <c r="F259" s="1851"/>
      <c r="H259" s="4"/>
      <c r="I259" s="4"/>
      <c r="J259" s="4"/>
      <c r="R259" s="1504"/>
    </row>
    <row r="260" spans="1:18" ht="16">
      <c r="A260" s="1">
        <v>255</v>
      </c>
      <c r="C260" s="3" t="s">
        <v>3571</v>
      </c>
      <c r="E260" s="2" t="str" cm="1">
        <f t="array" aca="1" ref="E260" ca="1">IF(F260&lt;&gt;"",INDIRECT("'"&amp;F260&amp;"'!"&amp;G260),"")</f>
        <v/>
      </c>
      <c r="F260" s="1851"/>
      <c r="R260" s="1502"/>
    </row>
    <row r="261" spans="1:18" ht="16">
      <c r="A261" s="1">
        <v>256</v>
      </c>
      <c r="C261" s="3" t="s">
        <v>3571</v>
      </c>
      <c r="E261" s="2" t="str" cm="1">
        <f t="array" aca="1" ref="E261" ca="1">IF(F261&lt;&gt;"",INDIRECT("'"&amp;F261&amp;"'!"&amp;G261),"")</f>
        <v/>
      </c>
      <c r="F261" s="1851"/>
      <c r="R261" s="1502"/>
    </row>
    <row r="262" spans="1:18" ht="16">
      <c r="A262" s="1">
        <v>257</v>
      </c>
      <c r="C262" s="3" t="s">
        <v>3571</v>
      </c>
      <c r="E262" s="2" t="str" cm="1">
        <f t="array" aca="1" ref="E262" ca="1">IF(F262&lt;&gt;"",INDIRECT("'"&amp;F262&amp;"'!"&amp;G262),"")</f>
        <v/>
      </c>
      <c r="F262" s="1851"/>
      <c r="H262" s="4"/>
      <c r="I262" s="4"/>
      <c r="J262" s="4"/>
      <c r="R262" s="1504"/>
    </row>
    <row r="263" spans="1:18" ht="16">
      <c r="A263" s="1">
        <v>258</v>
      </c>
      <c r="C263" s="3" t="s">
        <v>3571</v>
      </c>
      <c r="E263" s="2" t="str" cm="1">
        <f t="array" aca="1" ref="E263" ca="1">IF(F263&lt;&gt;"",INDIRECT("'"&amp;F263&amp;"'!"&amp;G263),"")</f>
        <v/>
      </c>
      <c r="F263" s="1851"/>
      <c r="R263" s="1502"/>
    </row>
    <row r="264" spans="1:18" ht="15">
      <c r="A264" s="2">
        <v>259</v>
      </c>
      <c r="B264" s="7">
        <f>'BudgetSum 2-4'!C26</f>
        <v>0</v>
      </c>
      <c r="D264" s="2" t="b">
        <f ca="1">E264=B264</f>
        <v>1</v>
      </c>
      <c r="E264" s="2" cm="1">
        <f t="array" aca="1" ref="E264" ca="1">IF(F264&lt;&gt;"",INDIRECT("'"&amp;F264&amp;"'!"&amp;G264),"")</f>
        <v>0</v>
      </c>
      <c r="F264" s="1502" t="s">
        <v>3507</v>
      </c>
      <c r="G264" t="s">
        <v>3618</v>
      </c>
      <c r="R264" s="1504"/>
    </row>
    <row r="265" spans="1:18" ht="15">
      <c r="A265">
        <v>260</v>
      </c>
      <c r="B265" s="7">
        <f>'BudgetSum 2-4'!C28</f>
        <v>0</v>
      </c>
      <c r="D265" s="2" t="b">
        <f ca="1">E265=B265</f>
        <v>1</v>
      </c>
      <c r="E265" s="2" cm="1">
        <f t="array" aca="1" ref="E265" ca="1">IF(F265&lt;&gt;"",INDIRECT("'"&amp;F265&amp;"'!"&amp;G265),"")</f>
        <v>0</v>
      </c>
      <c r="F265" s="1502" t="s">
        <v>3507</v>
      </c>
      <c r="G265" t="s">
        <v>3619</v>
      </c>
      <c r="R265" s="1504"/>
    </row>
    <row r="266" spans="1:18" ht="16">
      <c r="A266" s="1">
        <v>261</v>
      </c>
      <c r="C266" s="3" t="s">
        <v>3571</v>
      </c>
      <c r="E266" s="2" t="str" cm="1">
        <f t="array" aca="1" ref="E266" ca="1">IF(F266&lt;&gt;"",INDIRECT("'"&amp;F266&amp;"'!"&amp;G266),"")</f>
        <v/>
      </c>
      <c r="F266" s="1851"/>
      <c r="R266" s="1502"/>
    </row>
    <row r="267" spans="1:18" ht="15">
      <c r="A267">
        <v>262</v>
      </c>
      <c r="B267" s="7">
        <f>'BudgetSum 2-4'!C35</f>
        <v>0</v>
      </c>
      <c r="D267" s="2" t="b">
        <f ca="1">E267=B267</f>
        <v>1</v>
      </c>
      <c r="E267" s="2" cm="1">
        <f t="array" aca="1" ref="E267" ca="1">IF(F267&lt;&gt;"",INDIRECT("'"&amp;F267&amp;"'!"&amp;G267),"")</f>
        <v>0</v>
      </c>
      <c r="F267" s="1502" t="s">
        <v>3507</v>
      </c>
      <c r="G267" t="s">
        <v>3620</v>
      </c>
      <c r="R267" s="1504"/>
    </row>
    <row r="268" spans="1:18" ht="15">
      <c r="A268">
        <v>263</v>
      </c>
      <c r="B268" s="7">
        <f>'BudgetSum 2-4'!C36</f>
        <v>0</v>
      </c>
      <c r="D268" s="2" t="b">
        <f ca="1">E268=B268</f>
        <v>1</v>
      </c>
      <c r="E268" s="2" cm="1">
        <f t="array" aca="1" ref="E268" ca="1">IF(F268&lt;&gt;"",INDIRECT("'"&amp;F268&amp;"'!"&amp;G268),"")</f>
        <v>0</v>
      </c>
      <c r="F268" s="1502" t="s">
        <v>3507</v>
      </c>
      <c r="G268" t="s">
        <v>3621</v>
      </c>
      <c r="R268" s="1504"/>
    </row>
    <row r="269" spans="1:18" ht="15">
      <c r="A269">
        <v>264</v>
      </c>
      <c r="B269" s="7">
        <f>'BudgetSum 2-4'!C37</f>
        <v>0</v>
      </c>
      <c r="D269" s="2" t="b">
        <f ca="1">E269=B269</f>
        <v>1</v>
      </c>
      <c r="E269" s="2" cm="1">
        <f t="array" aca="1" ref="E269" ca="1">IF(F269&lt;&gt;"",INDIRECT("'"&amp;F269&amp;"'!"&amp;G269),"")</f>
        <v>0</v>
      </c>
      <c r="F269" s="1502" t="s">
        <v>3507</v>
      </c>
      <c r="G269" t="s">
        <v>3622</v>
      </c>
      <c r="R269" s="1504"/>
    </row>
    <row r="270" spans="1:18" ht="16">
      <c r="A270" s="1">
        <v>265</v>
      </c>
      <c r="C270" s="3" t="s">
        <v>3571</v>
      </c>
      <c r="E270" s="2" t="str" cm="1">
        <f t="array" aca="1" ref="E270" ca="1">IF(F270&lt;&gt;"",INDIRECT("'"&amp;F270&amp;"'!"&amp;G270),"")</f>
        <v/>
      </c>
      <c r="F270" s="1851"/>
      <c r="H270" s="4"/>
      <c r="I270" s="4"/>
      <c r="J270" s="4"/>
      <c r="R270" s="1504"/>
    </row>
    <row r="271" spans="1:18" ht="16">
      <c r="A271" s="1">
        <v>266</v>
      </c>
      <c r="C271" s="3" t="s">
        <v>3571</v>
      </c>
      <c r="E271" s="2" t="str" cm="1">
        <f t="array" aca="1" ref="E271" ca="1">IF(F271&lt;&gt;"",INDIRECT("'"&amp;F271&amp;"'!"&amp;G271),"")</f>
        <v/>
      </c>
      <c r="F271" s="1851"/>
      <c r="R271" s="1502"/>
    </row>
    <row r="272" spans="1:18" ht="16">
      <c r="A272" s="1">
        <v>267</v>
      </c>
      <c r="C272" s="3" t="s">
        <v>3571</v>
      </c>
      <c r="E272" s="2" t="str" cm="1">
        <f t="array" aca="1" ref="E272" ca="1">IF(F272&lt;&gt;"",INDIRECT("'"&amp;F272&amp;"'!"&amp;G272),"")</f>
        <v/>
      </c>
      <c r="F272" s="1851"/>
      <c r="R272" s="1504"/>
    </row>
    <row r="273" spans="1:18" ht="16">
      <c r="A273" s="1">
        <v>268</v>
      </c>
      <c r="C273" s="3" t="s">
        <v>3571</v>
      </c>
      <c r="E273" s="2" t="str" cm="1">
        <f t="array" aca="1" ref="E273" ca="1">IF(F273&lt;&gt;"",INDIRECT("'"&amp;F273&amp;"'!"&amp;G273),"")</f>
        <v/>
      </c>
      <c r="F273" s="1851"/>
      <c r="R273" s="1504"/>
    </row>
    <row r="274" spans="1:18" ht="16">
      <c r="A274" s="1">
        <v>269</v>
      </c>
      <c r="C274" s="3" t="s">
        <v>3571</v>
      </c>
      <c r="E274" s="2" t="str" cm="1">
        <f t="array" aca="1" ref="E274" ca="1">IF(F274&lt;&gt;"",INDIRECT("'"&amp;F274&amp;"'!"&amp;G274),"")</f>
        <v/>
      </c>
      <c r="F274" s="1851"/>
      <c r="R274" s="1502"/>
    </row>
    <row r="275" spans="1:18" ht="16">
      <c r="A275" s="1">
        <v>270</v>
      </c>
      <c r="C275" s="3" t="s">
        <v>3571</v>
      </c>
      <c r="E275" s="2" t="str" cm="1">
        <f t="array" aca="1" ref="E275" ca="1">IF(F275&lt;&gt;"",INDIRECT("'"&amp;F275&amp;"'!"&amp;G275),"")</f>
        <v/>
      </c>
      <c r="F275" s="1851"/>
      <c r="R275" s="1504"/>
    </row>
    <row r="276" spans="1:18" ht="16">
      <c r="A276" s="1">
        <v>271</v>
      </c>
      <c r="C276" s="3" t="s">
        <v>3571</v>
      </c>
      <c r="E276" s="2" t="str" cm="1">
        <f t="array" aca="1" ref="E276" ca="1">IF(F276&lt;&gt;"",INDIRECT("'"&amp;F276&amp;"'!"&amp;G276),"")</f>
        <v/>
      </c>
      <c r="F276" s="1851"/>
      <c r="R276" s="1504"/>
    </row>
    <row r="277" spans="1:18" ht="16">
      <c r="A277" s="1">
        <v>272</v>
      </c>
      <c r="C277" s="3" t="s">
        <v>3571</v>
      </c>
      <c r="E277" s="2" t="str" cm="1">
        <f t="array" aca="1" ref="E277" ca="1">IF(F277&lt;&gt;"",INDIRECT("'"&amp;F277&amp;"'!"&amp;G277),"")</f>
        <v/>
      </c>
      <c r="F277" s="1851"/>
      <c r="R277" s="1502"/>
    </row>
    <row r="278" spans="1:18" ht="16">
      <c r="A278" s="1">
        <v>273</v>
      </c>
      <c r="C278" s="3" t="s">
        <v>3571</v>
      </c>
      <c r="E278" s="2" t="str" cm="1">
        <f t="array" aca="1" ref="E278" ca="1">IF(F278&lt;&gt;"",INDIRECT("'"&amp;F278&amp;"'!"&amp;G278),"")</f>
        <v/>
      </c>
      <c r="F278" s="1851"/>
      <c r="R278" s="1504"/>
    </row>
    <row r="279" spans="1:18" ht="16">
      <c r="A279" s="1">
        <v>274</v>
      </c>
      <c r="C279" s="3" t="s">
        <v>3571</v>
      </c>
      <c r="E279" s="2" t="str" cm="1">
        <f t="array" aca="1" ref="E279" ca="1">IF(F279&lt;&gt;"",INDIRECT("'"&amp;F279&amp;"'!"&amp;G279),"")</f>
        <v/>
      </c>
      <c r="F279" s="1851"/>
      <c r="R279" s="1502"/>
    </row>
    <row r="280" spans="1:18" ht="16">
      <c r="A280" s="1">
        <v>275</v>
      </c>
      <c r="C280" s="3" t="s">
        <v>3571</v>
      </c>
      <c r="E280" s="2" t="str" cm="1">
        <f t="array" aca="1" ref="E280" ca="1">IF(F280&lt;&gt;"",INDIRECT("'"&amp;F280&amp;"'!"&amp;G280),"")</f>
        <v/>
      </c>
      <c r="F280" s="1851"/>
      <c r="R280" s="1504"/>
    </row>
    <row r="281" spans="1:18" ht="16">
      <c r="A281" s="1">
        <v>276</v>
      </c>
      <c r="C281" s="3" t="s">
        <v>3571</v>
      </c>
      <c r="E281" s="2" t="str" cm="1">
        <f t="array" aca="1" ref="E281" ca="1">IF(F281&lt;&gt;"",INDIRECT("'"&amp;F281&amp;"'!"&amp;G281),"")</f>
        <v/>
      </c>
      <c r="F281" s="1851"/>
      <c r="R281" s="1504"/>
    </row>
    <row r="282" spans="1:18" ht="16">
      <c r="A282" s="1">
        <v>277</v>
      </c>
      <c r="C282" s="3" t="s">
        <v>3571</v>
      </c>
      <c r="E282" s="2" t="str" cm="1">
        <f t="array" aca="1" ref="E282" ca="1">IF(F282&lt;&gt;"",INDIRECT("'"&amp;F282&amp;"'!"&amp;G282),"")</f>
        <v/>
      </c>
      <c r="F282" s="1851"/>
      <c r="R282" s="1502"/>
    </row>
    <row r="283" spans="1:18" ht="16">
      <c r="A283" s="1">
        <v>278</v>
      </c>
      <c r="C283" s="3" t="s">
        <v>3571</v>
      </c>
      <c r="E283" s="2" t="str" cm="1">
        <f t="array" aca="1" ref="E283" ca="1">IF(F283&lt;&gt;"",INDIRECT("'"&amp;F283&amp;"'!"&amp;G283),"")</f>
        <v/>
      </c>
      <c r="F283" s="1851"/>
      <c r="R283" s="1504"/>
    </row>
    <row r="284" spans="1:18" ht="16">
      <c r="A284" s="1">
        <v>279</v>
      </c>
      <c r="C284" s="3" t="s">
        <v>3571</v>
      </c>
      <c r="E284" s="2" t="str" cm="1">
        <f t="array" aca="1" ref="E284" ca="1">IF(F284&lt;&gt;"",INDIRECT("'"&amp;F284&amp;"'!"&amp;G284),"")</f>
        <v/>
      </c>
      <c r="F284" s="1851"/>
      <c r="R284" s="1504"/>
    </row>
    <row r="285" spans="1:18" ht="16">
      <c r="A285" s="1">
        <v>280</v>
      </c>
      <c r="C285" s="3" t="s">
        <v>3571</v>
      </c>
      <c r="E285" s="2" t="str" cm="1">
        <f t="array" aca="1" ref="E285" ca="1">IF(F285&lt;&gt;"",INDIRECT("'"&amp;F285&amp;"'!"&amp;G285),"")</f>
        <v/>
      </c>
      <c r="F285" s="1851"/>
      <c r="R285" s="1502"/>
    </row>
    <row r="286" spans="1:18" ht="16">
      <c r="A286" s="1">
        <v>281</v>
      </c>
      <c r="C286" s="3" t="s">
        <v>3571</v>
      </c>
      <c r="E286" s="2" t="str" cm="1">
        <f t="array" aca="1" ref="E286" ca="1">IF(F286&lt;&gt;"",INDIRECT("'"&amp;F286&amp;"'!"&amp;G286),"")</f>
        <v/>
      </c>
      <c r="F286" s="1851"/>
      <c r="R286" s="1504"/>
    </row>
    <row r="287" spans="1:18" ht="16">
      <c r="A287" s="1">
        <v>282</v>
      </c>
      <c r="C287" s="3" t="s">
        <v>3571</v>
      </c>
      <c r="E287" s="2" t="str" cm="1">
        <f t="array" aca="1" ref="E287" ca="1">IF(F287&lt;&gt;"",INDIRECT("'"&amp;F287&amp;"'!"&amp;G287),"")</f>
        <v/>
      </c>
      <c r="F287" s="1851"/>
      <c r="R287" s="1502"/>
    </row>
    <row r="288" spans="1:18" ht="16">
      <c r="A288" s="1">
        <v>283</v>
      </c>
      <c r="C288" s="3" t="s">
        <v>3571</v>
      </c>
      <c r="E288" s="2" t="str" cm="1">
        <f t="array" aca="1" ref="E288" ca="1">IF(F288&lt;&gt;"",INDIRECT("'"&amp;F288&amp;"'!"&amp;G288),"")</f>
        <v/>
      </c>
      <c r="F288" s="1851"/>
      <c r="R288" s="1504"/>
    </row>
    <row r="289" spans="1:18" ht="16">
      <c r="A289" s="1">
        <v>284</v>
      </c>
      <c r="C289" s="3" t="s">
        <v>3571</v>
      </c>
      <c r="E289" s="2" t="str" cm="1">
        <f t="array" aca="1" ref="E289" ca="1">IF(F289&lt;&gt;"",INDIRECT("'"&amp;F289&amp;"'!"&amp;G289),"")</f>
        <v/>
      </c>
      <c r="F289" s="1851"/>
      <c r="H289" s="4"/>
      <c r="I289" s="4"/>
      <c r="J289" s="4"/>
      <c r="R289" s="1504"/>
    </row>
    <row r="290" spans="1:18" ht="16">
      <c r="A290" s="1">
        <v>285</v>
      </c>
      <c r="C290" s="3" t="s">
        <v>3571</v>
      </c>
      <c r="E290" s="2" t="str" cm="1">
        <f t="array" aca="1" ref="E290" ca="1">IF(F290&lt;&gt;"",INDIRECT("'"&amp;F290&amp;"'!"&amp;G290),"")</f>
        <v/>
      </c>
      <c r="F290" s="1851"/>
      <c r="R290" s="1504"/>
    </row>
    <row r="291" spans="1:18" ht="16">
      <c r="A291" s="1">
        <v>286</v>
      </c>
      <c r="C291" s="3" t="s">
        <v>3571</v>
      </c>
      <c r="E291" s="2" t="str" cm="1">
        <f t="array" aca="1" ref="E291" ca="1">IF(F291&lt;&gt;"",INDIRECT("'"&amp;F291&amp;"'!"&amp;G291),"")</f>
        <v/>
      </c>
      <c r="F291" s="1851"/>
      <c r="R291" s="1504"/>
    </row>
    <row r="292" spans="1:18" ht="16">
      <c r="A292" s="1">
        <v>287</v>
      </c>
      <c r="C292" s="3" t="s">
        <v>3571</v>
      </c>
      <c r="E292" s="2" t="str" cm="1">
        <f t="array" aca="1" ref="E292" ca="1">IF(F292&lt;&gt;"",INDIRECT("'"&amp;F292&amp;"'!"&amp;G292),"")</f>
        <v/>
      </c>
      <c r="F292" s="1851"/>
      <c r="H292" s="4"/>
      <c r="I292" s="4"/>
      <c r="J292" s="4"/>
      <c r="R292" s="1504"/>
    </row>
    <row r="293" spans="1:18" ht="16">
      <c r="A293" s="1">
        <v>288</v>
      </c>
      <c r="C293" s="3" t="s">
        <v>3571</v>
      </c>
      <c r="E293" s="2" t="str" cm="1">
        <f t="array" aca="1" ref="E293" ca="1">IF(F293&lt;&gt;"",INDIRECT("'"&amp;F293&amp;"'!"&amp;G293),"")</f>
        <v/>
      </c>
      <c r="F293" s="1851"/>
      <c r="H293" s="4"/>
      <c r="I293" s="4"/>
      <c r="J293" s="4"/>
      <c r="R293" s="1504"/>
    </row>
    <row r="294" spans="1:18" ht="16">
      <c r="A294" s="1">
        <v>289</v>
      </c>
      <c r="C294" s="3" t="s">
        <v>3571</v>
      </c>
      <c r="E294" s="2" t="str" cm="1">
        <f t="array" aca="1" ref="E294" ca="1">IF(F294&lt;&gt;"",INDIRECT("'"&amp;F294&amp;"'!"&amp;G294),"")</f>
        <v/>
      </c>
      <c r="F294" s="1851"/>
      <c r="H294" s="4"/>
      <c r="I294" s="4"/>
      <c r="J294" s="4"/>
      <c r="R294" s="1504"/>
    </row>
    <row r="295" spans="1:18" ht="16">
      <c r="A295" s="1">
        <v>290</v>
      </c>
      <c r="C295" s="3" t="s">
        <v>3571</v>
      </c>
      <c r="E295" s="2" t="str" cm="1">
        <f t="array" aca="1" ref="E295" ca="1">IF(F295&lt;&gt;"",INDIRECT("'"&amp;F295&amp;"'!"&amp;G295),"")</f>
        <v/>
      </c>
      <c r="F295" s="1851"/>
      <c r="R295" s="1504"/>
    </row>
    <row r="296" spans="1:18" ht="16">
      <c r="A296" s="1">
        <v>291</v>
      </c>
      <c r="C296" s="3" t="s">
        <v>3571</v>
      </c>
      <c r="E296" s="2" t="str" cm="1">
        <f t="array" aca="1" ref="E296" ca="1">IF(F296&lt;&gt;"",INDIRECT("'"&amp;F296&amp;"'!"&amp;G296),"")</f>
        <v/>
      </c>
      <c r="F296" s="1851"/>
      <c r="R296" s="1504"/>
    </row>
    <row r="297" spans="1:18" ht="16">
      <c r="A297" s="1">
        <v>292</v>
      </c>
      <c r="C297" s="3" t="s">
        <v>3571</v>
      </c>
      <c r="E297" s="2" t="str" cm="1">
        <f t="array" aca="1" ref="E297" ca="1">IF(F297&lt;&gt;"",INDIRECT("'"&amp;F297&amp;"'!"&amp;G297),"")</f>
        <v/>
      </c>
      <c r="F297" s="1851"/>
      <c r="H297" s="4"/>
      <c r="I297" s="4"/>
      <c r="J297" s="4"/>
      <c r="R297" s="1504"/>
    </row>
    <row r="298" spans="1:18" ht="16">
      <c r="A298" s="1">
        <v>293</v>
      </c>
      <c r="C298" s="3" t="s">
        <v>3571</v>
      </c>
      <c r="E298" s="2" t="str" cm="1">
        <f t="array" aca="1" ref="E298" ca="1">IF(F298&lt;&gt;"",INDIRECT("'"&amp;F298&amp;"'!"&amp;G298),"")</f>
        <v/>
      </c>
      <c r="F298" s="1851"/>
      <c r="H298" s="4"/>
      <c r="I298" s="4"/>
      <c r="J298" s="4"/>
      <c r="R298" s="1504"/>
    </row>
    <row r="299" spans="1:18" ht="16">
      <c r="A299" s="1">
        <v>294</v>
      </c>
      <c r="C299" s="3" t="s">
        <v>3571</v>
      </c>
      <c r="E299" s="2" t="str" cm="1">
        <f t="array" aca="1" ref="E299" ca="1">IF(F299&lt;&gt;"",INDIRECT("'"&amp;F299&amp;"'!"&amp;G299),"")</f>
        <v/>
      </c>
      <c r="F299" s="1851"/>
      <c r="H299" s="4"/>
      <c r="I299" s="4"/>
      <c r="J299" s="4"/>
      <c r="R299" s="1504"/>
    </row>
    <row r="300" spans="1:18" ht="16">
      <c r="A300" s="1">
        <v>295</v>
      </c>
      <c r="C300" s="3" t="s">
        <v>3571</v>
      </c>
      <c r="E300" s="2" t="str" cm="1">
        <f t="array" aca="1" ref="E300" ca="1">IF(F300&lt;&gt;"",INDIRECT("'"&amp;F300&amp;"'!"&amp;G300),"")</f>
        <v/>
      </c>
      <c r="F300" s="1851"/>
      <c r="H300" s="4"/>
      <c r="I300" s="4"/>
      <c r="J300" s="4"/>
      <c r="R300" s="1504"/>
    </row>
    <row r="301" spans="1:18" ht="16">
      <c r="A301" s="1">
        <v>296</v>
      </c>
      <c r="C301" s="3" t="s">
        <v>3571</v>
      </c>
      <c r="E301" s="2" t="str" cm="1">
        <f t="array" aca="1" ref="E301" ca="1">IF(F301&lt;&gt;"",INDIRECT("'"&amp;F301&amp;"'!"&amp;G301),"")</f>
        <v/>
      </c>
      <c r="F301" s="1851"/>
      <c r="H301" s="4"/>
      <c r="I301" s="4"/>
      <c r="J301" s="4"/>
      <c r="R301" s="1504"/>
    </row>
    <row r="302" spans="1:18" ht="16">
      <c r="A302" s="1">
        <v>297</v>
      </c>
      <c r="C302" s="3" t="s">
        <v>3571</v>
      </c>
      <c r="E302" s="2" t="str" cm="1">
        <f t="array" aca="1" ref="E302" ca="1">IF(F302&lt;&gt;"",INDIRECT("'"&amp;F302&amp;"'!"&amp;G302),"")</f>
        <v/>
      </c>
      <c r="F302" s="1851"/>
      <c r="R302" s="1504"/>
    </row>
    <row r="303" spans="1:18" ht="16">
      <c r="A303" s="1">
        <v>298</v>
      </c>
      <c r="C303" s="3" t="s">
        <v>3571</v>
      </c>
      <c r="E303" s="2" t="str" cm="1">
        <f t="array" aca="1" ref="E303" ca="1">IF(F303&lt;&gt;"",INDIRECT("'"&amp;F303&amp;"'!"&amp;G303),"")</f>
        <v/>
      </c>
      <c r="F303" s="1851"/>
      <c r="R303" s="1504"/>
    </row>
    <row r="304" spans="1:18" ht="16">
      <c r="A304" s="1">
        <v>299</v>
      </c>
      <c r="C304" s="3" t="s">
        <v>3571</v>
      </c>
      <c r="E304" s="2" t="str" cm="1">
        <f t="array" aca="1" ref="E304" ca="1">IF(F304&lt;&gt;"",INDIRECT("'"&amp;F304&amp;"'!"&amp;G304),"")</f>
        <v/>
      </c>
      <c r="F304" s="1851"/>
      <c r="R304" s="1504"/>
    </row>
    <row r="305" spans="1:18" ht="16">
      <c r="A305" s="1">
        <v>300</v>
      </c>
      <c r="C305" s="3" t="s">
        <v>3571</v>
      </c>
      <c r="E305" s="2" t="str" cm="1">
        <f t="array" aca="1" ref="E305" ca="1">IF(F305&lt;&gt;"",INDIRECT("'"&amp;F305&amp;"'!"&amp;G305),"")</f>
        <v/>
      </c>
      <c r="F305" s="1851"/>
      <c r="R305" s="1504"/>
    </row>
    <row r="306" spans="1:18" ht="16">
      <c r="A306" s="1">
        <v>301</v>
      </c>
      <c r="C306" s="3" t="s">
        <v>3571</v>
      </c>
      <c r="E306" s="2" t="str" cm="1">
        <f t="array" aca="1" ref="E306" ca="1">IF(F306&lt;&gt;"",INDIRECT("'"&amp;F306&amp;"'!"&amp;G306),"")</f>
        <v/>
      </c>
      <c r="F306" s="1851"/>
      <c r="R306" s="1504"/>
    </row>
    <row r="307" spans="1:18" ht="16">
      <c r="A307" s="1">
        <v>302</v>
      </c>
      <c r="C307" s="3" t="s">
        <v>3571</v>
      </c>
      <c r="E307" s="2" t="str" cm="1">
        <f t="array" aca="1" ref="E307" ca="1">IF(F307&lt;&gt;"",INDIRECT("'"&amp;F307&amp;"'!"&amp;G307),"")</f>
        <v/>
      </c>
      <c r="F307" s="1851"/>
      <c r="R307" s="1504"/>
    </row>
    <row r="308" spans="1:18" ht="16">
      <c r="A308" s="1">
        <v>303</v>
      </c>
      <c r="C308" s="3" t="s">
        <v>3571</v>
      </c>
      <c r="E308" s="2" t="str" cm="1">
        <f t="array" aca="1" ref="E308" ca="1">IF(F308&lt;&gt;"",INDIRECT("'"&amp;F308&amp;"'!"&amp;G308),"")</f>
        <v/>
      </c>
      <c r="F308" s="1851"/>
      <c r="R308" s="1504"/>
    </row>
    <row r="309" spans="1:18" ht="16">
      <c r="A309" s="1">
        <v>304</v>
      </c>
      <c r="C309" s="3" t="s">
        <v>3571</v>
      </c>
      <c r="E309" s="2" t="str" cm="1">
        <f t="array" aca="1" ref="E309" ca="1">IF(F309&lt;&gt;"",INDIRECT("'"&amp;F309&amp;"'!"&amp;G309),"")</f>
        <v/>
      </c>
      <c r="F309" s="1851"/>
      <c r="R309" s="1504"/>
    </row>
    <row r="310" spans="1:18" ht="16">
      <c r="A310" s="1">
        <v>305</v>
      </c>
      <c r="C310" s="3" t="s">
        <v>3571</v>
      </c>
      <c r="E310" s="2" t="str" cm="1">
        <f t="array" aca="1" ref="E310" ca="1">IF(F310&lt;&gt;"",INDIRECT("'"&amp;F310&amp;"'!"&amp;G310),"")</f>
        <v/>
      </c>
      <c r="F310" s="1851"/>
      <c r="R310" s="1504"/>
    </row>
    <row r="311" spans="1:18" ht="16">
      <c r="A311" s="1">
        <v>306</v>
      </c>
      <c r="C311" s="3" t="s">
        <v>3571</v>
      </c>
      <c r="E311" s="2" t="str" cm="1">
        <f t="array" aca="1" ref="E311" ca="1">IF(F311&lt;&gt;"",INDIRECT("'"&amp;F311&amp;"'!"&amp;G311),"")</f>
        <v/>
      </c>
      <c r="F311" s="1851"/>
      <c r="R311" s="1504"/>
    </row>
    <row r="312" spans="1:18" ht="16">
      <c r="A312" s="1">
        <v>307</v>
      </c>
      <c r="C312" s="3" t="s">
        <v>3571</v>
      </c>
      <c r="E312" s="2" t="str" cm="1">
        <f t="array" aca="1" ref="E312" ca="1">IF(F312&lt;&gt;"",INDIRECT("'"&amp;F312&amp;"'!"&amp;G312),"")</f>
        <v/>
      </c>
      <c r="F312" s="1851"/>
      <c r="R312" s="1504"/>
    </row>
    <row r="313" spans="1:18" ht="16">
      <c r="A313" s="1">
        <v>308</v>
      </c>
      <c r="C313" s="3" t="s">
        <v>3571</v>
      </c>
      <c r="E313" s="2" t="str" cm="1">
        <f t="array" aca="1" ref="E313" ca="1">IF(F313&lt;&gt;"",INDIRECT("'"&amp;F313&amp;"'!"&amp;G313),"")</f>
        <v/>
      </c>
      <c r="F313" s="1851"/>
      <c r="R313" s="1504"/>
    </row>
    <row r="314" spans="1:18" ht="16">
      <c r="A314" s="1">
        <v>309</v>
      </c>
      <c r="C314" s="3" t="s">
        <v>3571</v>
      </c>
      <c r="E314" s="2" t="str" cm="1">
        <f t="array" aca="1" ref="E314" ca="1">IF(F314&lt;&gt;"",INDIRECT("'"&amp;F314&amp;"'!"&amp;G314),"")</f>
        <v/>
      </c>
      <c r="F314" s="1851"/>
      <c r="R314" s="1504"/>
    </row>
    <row r="315" spans="1:18" ht="16">
      <c r="A315" s="1">
        <v>310</v>
      </c>
      <c r="C315" s="3" t="s">
        <v>3571</v>
      </c>
      <c r="E315" s="2" t="str" cm="1">
        <f t="array" aca="1" ref="E315" ca="1">IF(F315&lt;&gt;"",INDIRECT("'"&amp;F315&amp;"'!"&amp;G315),"")</f>
        <v/>
      </c>
      <c r="F315" s="1851"/>
      <c r="H315" s="4"/>
      <c r="I315" s="4"/>
      <c r="J315" s="4"/>
      <c r="R315" s="1504"/>
    </row>
    <row r="316" spans="1:18" ht="16">
      <c r="A316" s="1">
        <v>311</v>
      </c>
      <c r="C316" s="3" t="s">
        <v>3571</v>
      </c>
      <c r="E316" s="2" t="str" cm="1">
        <f t="array" aca="1" ref="E316" ca="1">IF(F316&lt;&gt;"",INDIRECT("'"&amp;F316&amp;"'!"&amp;G316),"")</f>
        <v/>
      </c>
      <c r="F316" s="1851"/>
      <c r="H316" s="4"/>
      <c r="I316" s="4"/>
      <c r="J316" s="4"/>
      <c r="R316" s="1504"/>
    </row>
    <row r="317" spans="1:18" ht="16">
      <c r="A317" s="1">
        <v>312</v>
      </c>
      <c r="C317" s="3" t="s">
        <v>3571</v>
      </c>
      <c r="E317" s="2" t="str" cm="1">
        <f t="array" aca="1" ref="E317" ca="1">IF(F317&lt;&gt;"",INDIRECT("'"&amp;F317&amp;"'!"&amp;G317),"")</f>
        <v/>
      </c>
      <c r="F317" s="1851"/>
      <c r="H317" s="4"/>
      <c r="I317" s="4"/>
      <c r="J317" s="4"/>
      <c r="R317" s="1504"/>
    </row>
    <row r="318" spans="1:18" ht="16">
      <c r="A318" s="1">
        <v>313</v>
      </c>
      <c r="C318" s="3" t="s">
        <v>3571</v>
      </c>
      <c r="E318" s="2" t="str" cm="1">
        <f t="array" aca="1" ref="E318" ca="1">IF(F318&lt;&gt;"",INDIRECT("'"&amp;F318&amp;"'!"&amp;G318),"")</f>
        <v/>
      </c>
      <c r="F318" s="1851"/>
      <c r="H318" s="4"/>
      <c r="I318" s="4"/>
      <c r="J318" s="4"/>
      <c r="R318" s="1504"/>
    </row>
    <row r="319" spans="1:18" ht="16">
      <c r="A319" s="1">
        <v>314</v>
      </c>
      <c r="C319" s="3" t="s">
        <v>3571</v>
      </c>
      <c r="E319" s="2" t="str" cm="1">
        <f t="array" aca="1" ref="E319" ca="1">IF(F319&lt;&gt;"",INDIRECT("'"&amp;F319&amp;"'!"&amp;G319),"")</f>
        <v/>
      </c>
      <c r="F319" s="1851"/>
      <c r="R319" s="1504"/>
    </row>
    <row r="320" spans="1:18" ht="16">
      <c r="A320" s="1">
        <v>315</v>
      </c>
      <c r="C320" s="3" t="s">
        <v>3571</v>
      </c>
      <c r="E320" s="2" t="str" cm="1">
        <f t="array" aca="1" ref="E320" ca="1">IF(F320&lt;&gt;"",INDIRECT("'"&amp;F320&amp;"'!"&amp;G320),"")</f>
        <v/>
      </c>
      <c r="F320" s="1851"/>
      <c r="H320" s="4"/>
      <c r="I320" s="4"/>
      <c r="J320" s="4"/>
      <c r="R320" s="1504"/>
    </row>
    <row r="321" spans="1:18" ht="16">
      <c r="A321" s="1">
        <v>316</v>
      </c>
      <c r="C321" s="3" t="s">
        <v>3571</v>
      </c>
      <c r="E321" s="2" t="str" cm="1">
        <f t="array" aca="1" ref="E321" ca="1">IF(F321&lt;&gt;"",INDIRECT("'"&amp;F321&amp;"'!"&amp;G321),"")</f>
        <v/>
      </c>
      <c r="F321" s="1851"/>
      <c r="H321" s="4"/>
      <c r="I321" s="4"/>
      <c r="J321" s="4"/>
      <c r="R321" s="1504"/>
    </row>
    <row r="322" spans="1:18" ht="16">
      <c r="A322" s="1">
        <v>317</v>
      </c>
      <c r="C322" s="3" t="s">
        <v>3571</v>
      </c>
      <c r="E322" s="2" t="str" cm="1">
        <f t="array" aca="1" ref="E322" ca="1">IF(F322&lt;&gt;"",INDIRECT("'"&amp;F322&amp;"'!"&amp;G322),"")</f>
        <v/>
      </c>
      <c r="F322" s="1851"/>
      <c r="H322" s="4"/>
      <c r="I322" s="4"/>
      <c r="J322" s="4"/>
      <c r="R322" s="1504"/>
    </row>
    <row r="323" spans="1:18" ht="16">
      <c r="A323" s="1">
        <v>318</v>
      </c>
      <c r="C323" s="3" t="s">
        <v>3571</v>
      </c>
      <c r="E323" s="2" t="str" cm="1">
        <f t="array" aca="1" ref="E323" ca="1">IF(F323&lt;&gt;"",INDIRECT("'"&amp;F323&amp;"'!"&amp;G323),"")</f>
        <v/>
      </c>
      <c r="F323" s="1851"/>
      <c r="H323" s="4"/>
      <c r="I323" s="4"/>
      <c r="J323" s="4"/>
      <c r="R323" s="1504"/>
    </row>
    <row r="324" spans="1:18" ht="16">
      <c r="A324" s="1">
        <v>319</v>
      </c>
      <c r="C324" s="3" t="s">
        <v>3571</v>
      </c>
      <c r="E324" s="2" t="str" cm="1">
        <f t="array" aca="1" ref="E324" ca="1">IF(F324&lt;&gt;"",INDIRECT("'"&amp;F324&amp;"'!"&amp;G324),"")</f>
        <v/>
      </c>
      <c r="F324" s="1851"/>
      <c r="H324" s="4"/>
      <c r="I324" s="4"/>
      <c r="J324" s="4"/>
      <c r="R324" s="1504"/>
    </row>
    <row r="325" spans="1:18" ht="16">
      <c r="A325" s="1">
        <v>320</v>
      </c>
      <c r="C325" s="3" t="s">
        <v>3571</v>
      </c>
      <c r="E325" s="2" t="str" cm="1">
        <f t="array" aca="1" ref="E325" ca="1">IF(F325&lt;&gt;"",INDIRECT("'"&amp;F325&amp;"'!"&amp;G325),"")</f>
        <v/>
      </c>
      <c r="F325" s="1851"/>
      <c r="H325" s="4"/>
      <c r="I325" s="4"/>
      <c r="J325" s="4"/>
      <c r="R325" s="1504"/>
    </row>
    <row r="326" spans="1:18" ht="16">
      <c r="A326" s="1">
        <v>321</v>
      </c>
      <c r="C326" s="3" t="s">
        <v>3571</v>
      </c>
      <c r="E326" s="2" t="str" cm="1">
        <f t="array" aca="1" ref="E326" ca="1">IF(F326&lt;&gt;"",INDIRECT("'"&amp;F326&amp;"'!"&amp;G326),"")</f>
        <v/>
      </c>
      <c r="F326" s="1851"/>
      <c r="H326" s="4"/>
      <c r="I326" s="4"/>
      <c r="J326" s="4"/>
      <c r="R326" s="1504"/>
    </row>
    <row r="327" spans="1:18" ht="16">
      <c r="A327" s="1">
        <v>322</v>
      </c>
      <c r="C327" s="3" t="s">
        <v>3571</v>
      </c>
      <c r="E327" s="2" t="str" cm="1">
        <f t="array" aca="1" ref="E327" ca="1">IF(F327&lt;&gt;"",INDIRECT("'"&amp;F327&amp;"'!"&amp;G327),"")</f>
        <v/>
      </c>
      <c r="F327" s="1851"/>
      <c r="H327" s="4"/>
      <c r="I327" s="4"/>
      <c r="J327" s="4"/>
      <c r="R327" s="1504"/>
    </row>
    <row r="328" spans="1:18" ht="16">
      <c r="A328" s="1">
        <v>323</v>
      </c>
      <c r="C328" s="3" t="s">
        <v>3571</v>
      </c>
      <c r="E328" s="2" t="str" cm="1">
        <f t="array" aca="1" ref="E328" ca="1">IF(F328&lt;&gt;"",INDIRECT("'"&amp;F328&amp;"'!"&amp;G328),"")</f>
        <v/>
      </c>
      <c r="F328" s="1851"/>
      <c r="H328" s="4"/>
      <c r="I328" s="4"/>
      <c r="J328" s="4"/>
      <c r="R328" s="1504"/>
    </row>
    <row r="329" spans="1:18" ht="16">
      <c r="A329" s="1">
        <v>324</v>
      </c>
      <c r="C329" s="3" t="s">
        <v>3571</v>
      </c>
      <c r="E329" s="2" t="str" cm="1">
        <f t="array" aca="1" ref="E329" ca="1">IF(F329&lt;&gt;"",INDIRECT("'"&amp;F329&amp;"'!"&amp;G329),"")</f>
        <v/>
      </c>
      <c r="F329" s="1851"/>
      <c r="H329" s="4"/>
      <c r="I329" s="4"/>
      <c r="J329" s="4"/>
      <c r="R329" s="1504"/>
    </row>
    <row r="330" spans="1:18" ht="16">
      <c r="A330" s="1">
        <v>325</v>
      </c>
      <c r="C330" s="3" t="s">
        <v>3571</v>
      </c>
      <c r="E330" s="2" t="str" cm="1">
        <f t="array" aca="1" ref="E330" ca="1">IF(F330&lt;&gt;"",INDIRECT("'"&amp;F330&amp;"'!"&amp;G330),"")</f>
        <v/>
      </c>
      <c r="F330" s="1851"/>
      <c r="H330" s="4"/>
      <c r="I330" s="4"/>
      <c r="J330" s="4"/>
      <c r="R330" s="1504"/>
    </row>
    <row r="331" spans="1:18" ht="16">
      <c r="A331" s="1">
        <v>326</v>
      </c>
      <c r="C331" s="3" t="s">
        <v>3571</v>
      </c>
      <c r="E331" s="2" t="str" cm="1">
        <f t="array" aca="1" ref="E331" ca="1">IF(F331&lt;&gt;"",INDIRECT("'"&amp;F331&amp;"'!"&amp;G331),"")</f>
        <v/>
      </c>
      <c r="F331" s="1851"/>
      <c r="H331" s="4"/>
      <c r="I331" s="4"/>
      <c r="J331" s="4"/>
      <c r="R331" s="1504"/>
    </row>
    <row r="332" spans="1:18" ht="16">
      <c r="A332" s="1">
        <v>327</v>
      </c>
      <c r="C332" s="3" t="s">
        <v>3571</v>
      </c>
      <c r="E332" s="2" t="str" cm="1">
        <f t="array" aca="1" ref="E332" ca="1">IF(F332&lt;&gt;"",INDIRECT("'"&amp;F332&amp;"'!"&amp;G332),"")</f>
        <v/>
      </c>
      <c r="F332" s="1851"/>
      <c r="H332" s="4"/>
      <c r="I332" s="4"/>
      <c r="J332" s="4"/>
      <c r="R332" s="1504"/>
    </row>
    <row r="333" spans="1:18" ht="16">
      <c r="A333" s="1">
        <v>328</v>
      </c>
      <c r="C333" s="3" t="s">
        <v>3571</v>
      </c>
      <c r="E333" s="2" t="str" cm="1">
        <f t="array" aca="1" ref="E333" ca="1">IF(F333&lt;&gt;"",INDIRECT("'"&amp;F333&amp;"'!"&amp;G333),"")</f>
        <v/>
      </c>
      <c r="F333" s="1851"/>
      <c r="H333" s="4"/>
      <c r="I333" s="4"/>
      <c r="J333" s="4"/>
      <c r="R333" s="1504"/>
    </row>
    <row r="334" spans="1:18" ht="16">
      <c r="A334" s="1">
        <v>329</v>
      </c>
      <c r="C334" s="3" t="s">
        <v>3571</v>
      </c>
      <c r="E334" s="2" t="str" cm="1">
        <f t="array" aca="1" ref="E334" ca="1">IF(F334&lt;&gt;"",INDIRECT("'"&amp;F334&amp;"'!"&amp;G334),"")</f>
        <v/>
      </c>
      <c r="F334" s="1851"/>
      <c r="H334" s="4"/>
      <c r="I334" s="4"/>
      <c r="J334" s="4"/>
      <c r="R334" s="1504"/>
    </row>
    <row r="335" spans="1:18" ht="16">
      <c r="A335" s="1">
        <v>330</v>
      </c>
      <c r="C335" s="3" t="s">
        <v>3571</v>
      </c>
      <c r="E335" s="2" t="str" cm="1">
        <f t="array" aca="1" ref="E335" ca="1">IF(F335&lt;&gt;"",INDIRECT("'"&amp;F335&amp;"'!"&amp;G335),"")</f>
        <v/>
      </c>
      <c r="F335" s="1851"/>
      <c r="H335" s="4"/>
      <c r="I335" s="4"/>
      <c r="J335" s="4"/>
      <c r="R335" s="1504"/>
    </row>
    <row r="336" spans="1:18" ht="16">
      <c r="A336" s="1">
        <v>331</v>
      </c>
      <c r="C336" s="3" t="s">
        <v>3571</v>
      </c>
      <c r="E336" s="2" t="str" cm="1">
        <f t="array" aca="1" ref="E336" ca="1">IF(F336&lt;&gt;"",INDIRECT("'"&amp;F336&amp;"'!"&amp;G336),"")</f>
        <v/>
      </c>
      <c r="F336" s="1851"/>
      <c r="H336" s="4"/>
      <c r="I336" s="4"/>
      <c r="J336" s="4"/>
      <c r="R336" s="1504"/>
    </row>
    <row r="337" spans="1:18" ht="16">
      <c r="A337" s="1">
        <v>332</v>
      </c>
      <c r="C337" s="3" t="s">
        <v>3571</v>
      </c>
      <c r="E337" s="2" t="str" cm="1">
        <f t="array" aca="1" ref="E337" ca="1">IF(F337&lt;&gt;"",INDIRECT("'"&amp;F337&amp;"'!"&amp;G337),"")</f>
        <v/>
      </c>
      <c r="F337" s="1851"/>
      <c r="H337" s="4"/>
      <c r="I337" s="4"/>
      <c r="J337" s="4"/>
      <c r="R337" s="1504"/>
    </row>
    <row r="338" spans="1:18" ht="16">
      <c r="A338" s="1">
        <v>333</v>
      </c>
      <c r="C338" s="3" t="s">
        <v>3571</v>
      </c>
      <c r="E338" s="2" t="str" cm="1">
        <f t="array" aca="1" ref="E338" ca="1">IF(F338&lt;&gt;"",INDIRECT("'"&amp;F338&amp;"'!"&amp;G338),"")</f>
        <v/>
      </c>
      <c r="F338" s="1851"/>
      <c r="H338" s="4"/>
      <c r="I338" s="4"/>
      <c r="J338" s="4"/>
      <c r="R338" s="1504"/>
    </row>
    <row r="339" spans="1:18" ht="16">
      <c r="A339" s="1">
        <v>334</v>
      </c>
      <c r="C339" s="3" t="s">
        <v>3571</v>
      </c>
      <c r="E339" s="2" t="str" cm="1">
        <f t="array" aca="1" ref="E339" ca="1">IF(F339&lt;&gt;"",INDIRECT("'"&amp;F339&amp;"'!"&amp;G339),"")</f>
        <v/>
      </c>
      <c r="F339" s="1851"/>
      <c r="H339" s="4"/>
      <c r="I339" s="4"/>
      <c r="J339" s="4"/>
      <c r="R339" s="1504"/>
    </row>
    <row r="340" spans="1:18" ht="16">
      <c r="A340" s="1">
        <v>335</v>
      </c>
      <c r="C340" s="3" t="s">
        <v>3571</v>
      </c>
      <c r="E340" s="2" t="str" cm="1">
        <f t="array" aca="1" ref="E340" ca="1">IF(F340&lt;&gt;"",INDIRECT("'"&amp;F340&amp;"'!"&amp;G340),"")</f>
        <v/>
      </c>
      <c r="F340" s="1851"/>
      <c r="H340" s="4"/>
      <c r="I340" s="4"/>
      <c r="J340" s="4"/>
      <c r="R340" s="1504"/>
    </row>
    <row r="341" spans="1:18" ht="16">
      <c r="A341" s="1">
        <v>336</v>
      </c>
      <c r="C341" s="3" t="s">
        <v>3571</v>
      </c>
      <c r="E341" s="2" t="str" cm="1">
        <f t="array" aca="1" ref="E341" ca="1">IF(F341&lt;&gt;"",INDIRECT("'"&amp;F341&amp;"'!"&amp;G341),"")</f>
        <v/>
      </c>
      <c r="F341" s="1851"/>
      <c r="H341" s="4"/>
      <c r="I341" s="4"/>
      <c r="J341" s="4"/>
      <c r="R341" s="1504"/>
    </row>
    <row r="342" spans="1:18" ht="16">
      <c r="A342" s="1">
        <v>337</v>
      </c>
      <c r="C342" s="3" t="s">
        <v>3571</v>
      </c>
      <c r="E342" s="2" t="str" cm="1">
        <f t="array" aca="1" ref="E342" ca="1">IF(F342&lt;&gt;"",INDIRECT("'"&amp;F342&amp;"'!"&amp;G342),"")</f>
        <v/>
      </c>
      <c r="F342" s="1851"/>
      <c r="R342" s="1502"/>
    </row>
    <row r="343" spans="1:18" ht="16">
      <c r="A343" s="1">
        <v>338</v>
      </c>
      <c r="C343" s="3" t="s">
        <v>3571</v>
      </c>
      <c r="E343" s="2" t="str" cm="1">
        <f t="array" aca="1" ref="E343" ca="1">IF(F343&lt;&gt;"",INDIRECT("'"&amp;F343&amp;"'!"&amp;G343),"")</f>
        <v/>
      </c>
      <c r="F343" s="1851"/>
      <c r="R343" s="1502"/>
    </row>
    <row r="344" spans="1:18" ht="16">
      <c r="A344" s="1">
        <v>339</v>
      </c>
      <c r="C344" s="3" t="s">
        <v>3571</v>
      </c>
      <c r="E344" s="2" t="str" cm="1">
        <f t="array" aca="1" ref="E344" ca="1">IF(F344&lt;&gt;"",INDIRECT("'"&amp;F344&amp;"'!"&amp;G344),"")</f>
        <v/>
      </c>
      <c r="F344" s="1851"/>
      <c r="R344" s="1502"/>
    </row>
    <row r="345" spans="1:18" ht="16">
      <c r="A345" s="1">
        <v>340</v>
      </c>
      <c r="C345" s="3" t="s">
        <v>3571</v>
      </c>
      <c r="E345" s="2" t="str" cm="1">
        <f t="array" aca="1" ref="E345" ca="1">IF(F345&lt;&gt;"",INDIRECT("'"&amp;F345&amp;"'!"&amp;G345),"")</f>
        <v/>
      </c>
      <c r="F345" s="1851"/>
      <c r="R345" s="1502"/>
    </row>
    <row r="346" spans="1:18" ht="16">
      <c r="A346" s="1">
        <v>341</v>
      </c>
      <c r="C346" s="3" t="s">
        <v>3571</v>
      </c>
      <c r="E346" s="2" t="str" cm="1">
        <f t="array" aca="1" ref="E346" ca="1">IF(F346&lt;&gt;"",INDIRECT("'"&amp;F346&amp;"'!"&amp;G346),"")</f>
        <v/>
      </c>
      <c r="F346" s="1851"/>
      <c r="R346" s="1502"/>
    </row>
    <row r="347" spans="1:18" ht="16">
      <c r="A347" s="1">
        <v>342</v>
      </c>
      <c r="C347" s="3" t="s">
        <v>3571</v>
      </c>
      <c r="E347" s="2" t="str" cm="1">
        <f t="array" aca="1" ref="E347" ca="1">IF(F347&lt;&gt;"",INDIRECT("'"&amp;F347&amp;"'!"&amp;G347),"")</f>
        <v/>
      </c>
      <c r="F347" s="1851"/>
      <c r="R347" s="1502"/>
    </row>
    <row r="348" spans="1:18" ht="16">
      <c r="A348" s="1">
        <v>343</v>
      </c>
      <c r="C348" s="3" t="s">
        <v>3571</v>
      </c>
      <c r="E348" s="2" t="str" cm="1">
        <f t="array" aca="1" ref="E348" ca="1">IF(F348&lt;&gt;"",INDIRECT("'"&amp;F348&amp;"'!"&amp;G348),"")</f>
        <v/>
      </c>
      <c r="F348" s="1851"/>
      <c r="R348" s="1502"/>
    </row>
    <row r="349" spans="1:18" ht="16">
      <c r="A349" s="1">
        <v>344</v>
      </c>
      <c r="C349" s="3" t="s">
        <v>3571</v>
      </c>
      <c r="E349" s="2" t="str" cm="1">
        <f t="array" aca="1" ref="E349" ca="1">IF(F349&lt;&gt;"",INDIRECT("'"&amp;F349&amp;"'!"&amp;G349),"")</f>
        <v/>
      </c>
      <c r="F349" s="1851"/>
      <c r="R349" s="1504"/>
    </row>
    <row r="350" spans="1:18" ht="16">
      <c r="A350" s="1">
        <v>345</v>
      </c>
      <c r="C350" s="3" t="s">
        <v>3571</v>
      </c>
      <c r="E350" s="2" t="str" cm="1">
        <f t="array" aca="1" ref="E350" ca="1">IF(F350&lt;&gt;"",INDIRECT("'"&amp;F350&amp;"'!"&amp;G350),"")</f>
        <v/>
      </c>
      <c r="F350" s="1851"/>
      <c r="R350" s="1502"/>
    </row>
    <row r="351" spans="1:18" ht="16">
      <c r="A351" s="1">
        <v>346</v>
      </c>
      <c r="C351" s="3" t="s">
        <v>3571</v>
      </c>
      <c r="E351" s="2" t="str" cm="1">
        <f t="array" aca="1" ref="E351" ca="1">IF(F351&lt;&gt;"",INDIRECT("'"&amp;F351&amp;"'!"&amp;G351),"")</f>
        <v/>
      </c>
      <c r="F351" s="1851"/>
      <c r="H351" s="4"/>
      <c r="I351" s="4"/>
      <c r="J351" s="4"/>
      <c r="R351" s="1504"/>
    </row>
    <row r="352" spans="1:18" ht="16">
      <c r="A352" s="1">
        <v>347</v>
      </c>
      <c r="C352" s="3" t="s">
        <v>3571</v>
      </c>
      <c r="E352" s="2" t="str" cm="1">
        <f t="array" aca="1" ref="E352" ca="1">IF(F352&lt;&gt;"",INDIRECT("'"&amp;F352&amp;"'!"&amp;G352),"")</f>
        <v/>
      </c>
      <c r="F352" s="1851"/>
      <c r="R352" s="1502"/>
    </row>
    <row r="353" spans="1:18" ht="16">
      <c r="A353" s="1">
        <v>348</v>
      </c>
      <c r="C353" s="3" t="s">
        <v>3571</v>
      </c>
      <c r="E353" s="2" t="str" cm="1">
        <f t="array" aca="1" ref="E353" ca="1">IF(F353&lt;&gt;"",INDIRECT("'"&amp;F353&amp;"'!"&amp;G353),"")</f>
        <v/>
      </c>
      <c r="F353" s="1851"/>
      <c r="R353" s="1502"/>
    </row>
    <row r="354" spans="1:18" ht="16">
      <c r="A354" s="1">
        <v>349</v>
      </c>
      <c r="C354" s="3" t="s">
        <v>3571</v>
      </c>
      <c r="E354" s="2" t="str" cm="1">
        <f t="array" aca="1" ref="E354" ca="1">IF(F354&lt;&gt;"",INDIRECT("'"&amp;F354&amp;"'!"&amp;G354),"")</f>
        <v/>
      </c>
      <c r="F354" s="1851"/>
      <c r="H354" s="4"/>
      <c r="I354" s="4"/>
      <c r="J354" s="4"/>
      <c r="R354" s="1504"/>
    </row>
    <row r="355" spans="1:18" ht="16">
      <c r="A355" s="1">
        <v>350</v>
      </c>
      <c r="C355" s="3" t="s">
        <v>3571</v>
      </c>
      <c r="E355" s="2" t="str" cm="1">
        <f t="array" aca="1" ref="E355" ca="1">IF(F355&lt;&gt;"",INDIRECT("'"&amp;F355&amp;"'!"&amp;G355),"")</f>
        <v/>
      </c>
      <c r="F355" s="1851"/>
      <c r="R355" s="1504"/>
    </row>
    <row r="356" spans="1:18" ht="16">
      <c r="A356" s="1">
        <v>351</v>
      </c>
      <c r="C356" s="3" t="s">
        <v>3571</v>
      </c>
      <c r="E356" s="2" t="str" cm="1">
        <f t="array" aca="1" ref="E356" ca="1">IF(F356&lt;&gt;"",INDIRECT("'"&amp;F356&amp;"'!"&amp;G356),"")</f>
        <v/>
      </c>
      <c r="F356" s="1851"/>
      <c r="H356" s="4"/>
      <c r="I356" s="4"/>
      <c r="J356" s="4"/>
      <c r="R356" s="1504"/>
    </row>
    <row r="357" spans="1:18" ht="16">
      <c r="A357" s="1">
        <v>352</v>
      </c>
      <c r="C357" s="3" t="s">
        <v>3571</v>
      </c>
      <c r="E357" s="2" t="str" cm="1">
        <f t="array" aca="1" ref="E357" ca="1">IF(F357&lt;&gt;"",INDIRECT("'"&amp;F357&amp;"'!"&amp;G357),"")</f>
        <v/>
      </c>
      <c r="F357" s="1851"/>
      <c r="H357" s="4"/>
      <c r="I357" s="4"/>
      <c r="J357" s="4"/>
      <c r="R357" s="1504"/>
    </row>
    <row r="358" spans="1:18" ht="16">
      <c r="A358" s="1">
        <v>353</v>
      </c>
      <c r="C358" s="3" t="s">
        <v>3571</v>
      </c>
      <c r="E358" s="2" t="str" cm="1">
        <f t="array" aca="1" ref="E358" ca="1">IF(F358&lt;&gt;"",INDIRECT("'"&amp;F358&amp;"'!"&amp;G358),"")</f>
        <v/>
      </c>
      <c r="F358" s="1851"/>
      <c r="H358" s="4"/>
      <c r="I358" s="4"/>
      <c r="J358" s="4"/>
      <c r="R358" s="1504"/>
    </row>
    <row r="359" spans="1:18" ht="16">
      <c r="A359" s="1">
        <v>354</v>
      </c>
      <c r="C359" s="3" t="s">
        <v>3571</v>
      </c>
      <c r="E359" s="2" t="str" cm="1">
        <f t="array" aca="1" ref="E359" ca="1">IF(F359&lt;&gt;"",INDIRECT("'"&amp;F359&amp;"'!"&amp;G359),"")</f>
        <v/>
      </c>
      <c r="F359" s="1851"/>
      <c r="H359" s="4"/>
      <c r="I359" s="4"/>
      <c r="J359" s="4"/>
      <c r="R359" s="1504"/>
    </row>
    <row r="360" spans="1:18" ht="16">
      <c r="A360" s="1">
        <v>355</v>
      </c>
      <c r="C360" s="3" t="s">
        <v>3571</v>
      </c>
      <c r="E360" s="2" t="str" cm="1">
        <f t="array" aca="1" ref="E360" ca="1">IF(F360&lt;&gt;"",INDIRECT("'"&amp;F360&amp;"'!"&amp;G360),"")</f>
        <v/>
      </c>
      <c r="F360" s="1851"/>
      <c r="H360" s="4"/>
      <c r="I360" s="4"/>
      <c r="J360" s="4"/>
      <c r="R360" s="1504"/>
    </row>
    <row r="361" spans="1:18" ht="16">
      <c r="A361" s="1">
        <v>356</v>
      </c>
      <c r="C361" s="3" t="s">
        <v>3571</v>
      </c>
      <c r="E361" s="2" t="str" cm="1">
        <f t="array" aca="1" ref="E361" ca="1">IF(F361&lt;&gt;"",INDIRECT("'"&amp;F361&amp;"'!"&amp;G361),"")</f>
        <v/>
      </c>
      <c r="F361" s="1851"/>
      <c r="H361" s="4"/>
      <c r="I361" s="4"/>
      <c r="J361" s="4"/>
      <c r="R361" s="1504"/>
    </row>
    <row r="362" spans="1:18" ht="16">
      <c r="A362" s="1">
        <v>357</v>
      </c>
      <c r="C362" s="3" t="s">
        <v>3571</v>
      </c>
      <c r="E362" s="2" t="str" cm="1">
        <f t="array" aca="1" ref="E362" ca="1">IF(F362&lt;&gt;"",INDIRECT("'"&amp;F362&amp;"'!"&amp;G362),"")</f>
        <v/>
      </c>
      <c r="F362" s="1851"/>
      <c r="H362" s="4"/>
      <c r="I362" s="4"/>
      <c r="J362" s="4"/>
      <c r="R362" s="1504"/>
    </row>
    <row r="363" spans="1:18" ht="16">
      <c r="A363" s="1">
        <v>358</v>
      </c>
      <c r="C363" s="3" t="s">
        <v>3571</v>
      </c>
      <c r="E363" s="2" t="str" cm="1">
        <f t="array" aca="1" ref="E363" ca="1">IF(F363&lt;&gt;"",INDIRECT("'"&amp;F363&amp;"'!"&amp;G363),"")</f>
        <v/>
      </c>
      <c r="F363" s="1851"/>
      <c r="H363" s="4"/>
      <c r="I363" s="4"/>
      <c r="J363" s="4"/>
      <c r="R363" s="1504"/>
    </row>
    <row r="364" spans="1:18" ht="16">
      <c r="A364" s="1">
        <v>359</v>
      </c>
      <c r="C364" s="3" t="s">
        <v>3571</v>
      </c>
      <c r="E364" s="2" t="str" cm="1">
        <f t="array" aca="1" ref="E364" ca="1">IF(F364&lt;&gt;"",INDIRECT("'"&amp;F364&amp;"'!"&amp;G364),"")</f>
        <v/>
      </c>
      <c r="F364" s="1851"/>
      <c r="H364" s="4"/>
      <c r="I364" s="4"/>
      <c r="J364" s="4"/>
      <c r="R364" s="1504"/>
    </row>
    <row r="365" spans="1:18" ht="16">
      <c r="A365" s="1">
        <v>360</v>
      </c>
      <c r="C365" s="3" t="s">
        <v>3571</v>
      </c>
      <c r="E365" s="2" t="str" cm="1">
        <f t="array" aca="1" ref="E365" ca="1">IF(F365&lt;&gt;"",INDIRECT("'"&amp;F365&amp;"'!"&amp;G365),"")</f>
        <v/>
      </c>
      <c r="F365" s="1851"/>
      <c r="H365" s="4"/>
      <c r="I365" s="4"/>
      <c r="J365" s="4"/>
      <c r="R365" s="1504"/>
    </row>
    <row r="366" spans="1:18" ht="16">
      <c r="A366" s="1">
        <v>361</v>
      </c>
      <c r="C366" s="3" t="s">
        <v>3571</v>
      </c>
      <c r="E366" s="2" t="str" cm="1">
        <f t="array" aca="1" ref="E366" ca="1">IF(F366&lt;&gt;"",INDIRECT("'"&amp;F366&amp;"'!"&amp;G366),"")</f>
        <v/>
      </c>
      <c r="F366" s="1851"/>
      <c r="H366" s="4"/>
      <c r="I366" s="4"/>
      <c r="J366" s="4"/>
      <c r="R366" s="1504"/>
    </row>
    <row r="367" spans="1:18" ht="16">
      <c r="A367" s="1">
        <v>362</v>
      </c>
      <c r="C367" s="3" t="s">
        <v>3571</v>
      </c>
      <c r="E367" s="2" t="str" cm="1">
        <f t="array" aca="1" ref="E367" ca="1">IF(F367&lt;&gt;"",INDIRECT("'"&amp;F367&amp;"'!"&amp;G367),"")</f>
        <v/>
      </c>
      <c r="F367" s="1851"/>
      <c r="H367" s="4"/>
      <c r="I367" s="4"/>
      <c r="J367" s="4"/>
      <c r="R367" s="1504"/>
    </row>
    <row r="368" spans="1:18" ht="16">
      <c r="A368" s="1">
        <v>363</v>
      </c>
      <c r="C368" s="3" t="s">
        <v>3571</v>
      </c>
      <c r="E368" s="2" t="str" cm="1">
        <f t="array" aca="1" ref="E368" ca="1">IF(F368&lt;&gt;"",INDIRECT("'"&amp;F368&amp;"'!"&amp;G368),"")</f>
        <v/>
      </c>
      <c r="F368" s="1851"/>
      <c r="H368" s="4"/>
      <c r="I368" s="4"/>
      <c r="J368" s="4"/>
      <c r="R368" s="1504"/>
    </row>
    <row r="369" spans="1:18" ht="16">
      <c r="A369" s="1">
        <v>364</v>
      </c>
      <c r="C369" s="3" t="s">
        <v>3571</v>
      </c>
      <c r="E369" s="2" t="str" cm="1">
        <f t="array" aca="1" ref="E369" ca="1">IF(F369&lt;&gt;"",INDIRECT("'"&amp;F369&amp;"'!"&amp;G369),"")</f>
        <v/>
      </c>
      <c r="F369" s="1851"/>
      <c r="R369" s="1504"/>
    </row>
    <row r="370" spans="1:18" ht="16">
      <c r="A370" s="1">
        <v>365</v>
      </c>
      <c r="C370" s="3" t="s">
        <v>3571</v>
      </c>
      <c r="E370" s="2" t="str" cm="1">
        <f t="array" aca="1" ref="E370" ca="1">IF(F370&lt;&gt;"",INDIRECT("'"&amp;F370&amp;"'!"&amp;G370),"")</f>
        <v/>
      </c>
      <c r="F370" s="1851"/>
      <c r="R370" s="1504"/>
    </row>
    <row r="371" spans="1:18" ht="16">
      <c r="A371" s="1">
        <v>366</v>
      </c>
      <c r="C371" s="3" t="s">
        <v>3571</v>
      </c>
      <c r="E371" s="2" t="str" cm="1">
        <f t="array" aca="1" ref="E371" ca="1">IF(F371&lt;&gt;"",INDIRECT("'"&amp;F371&amp;"'!"&amp;G371),"")</f>
        <v/>
      </c>
      <c r="F371" s="1851"/>
      <c r="R371" s="1504"/>
    </row>
    <row r="372" spans="1:18" ht="16">
      <c r="A372" s="1">
        <v>367</v>
      </c>
      <c r="C372" s="3" t="s">
        <v>3571</v>
      </c>
      <c r="E372" s="2" t="str" cm="1">
        <f t="array" aca="1" ref="E372" ca="1">IF(F372&lt;&gt;"",INDIRECT("'"&amp;F372&amp;"'!"&amp;G372),"")</f>
        <v/>
      </c>
      <c r="F372" s="1851"/>
      <c r="R372" s="1504"/>
    </row>
    <row r="373" spans="1:18" ht="16">
      <c r="A373" s="1">
        <v>368</v>
      </c>
      <c r="C373" s="3" t="s">
        <v>3571</v>
      </c>
      <c r="E373" s="2" t="str" cm="1">
        <f t="array" aca="1" ref="E373" ca="1">IF(F373&lt;&gt;"",INDIRECT("'"&amp;F373&amp;"'!"&amp;G373),"")</f>
        <v/>
      </c>
      <c r="F373" s="1851"/>
      <c r="R373" s="1504"/>
    </row>
    <row r="374" spans="1:18" ht="16">
      <c r="A374" s="1">
        <v>369</v>
      </c>
      <c r="C374" s="3" t="s">
        <v>3571</v>
      </c>
      <c r="E374" s="2" t="str" cm="1">
        <f t="array" aca="1" ref="E374" ca="1">IF(F374&lt;&gt;"",INDIRECT("'"&amp;F374&amp;"'!"&amp;G374),"")</f>
        <v/>
      </c>
      <c r="F374" s="1851"/>
      <c r="H374" s="4"/>
      <c r="I374" s="4"/>
      <c r="J374" s="4"/>
      <c r="R374" s="1504"/>
    </row>
    <row r="375" spans="1:18" ht="16">
      <c r="A375" s="1">
        <v>370</v>
      </c>
      <c r="C375" s="3" t="s">
        <v>3571</v>
      </c>
      <c r="E375" s="2" t="str" cm="1">
        <f t="array" aca="1" ref="E375" ca="1">IF(F375&lt;&gt;"",INDIRECT("'"&amp;F375&amp;"'!"&amp;G375),"")</f>
        <v/>
      </c>
      <c r="F375" s="1851"/>
      <c r="R375" s="1504"/>
    </row>
    <row r="376" spans="1:18" ht="15">
      <c r="A376">
        <v>371</v>
      </c>
      <c r="B376" s="7">
        <f>'BudgetSum 2-4'!D28</f>
        <v>0</v>
      </c>
      <c r="D376" s="2" t="b">
        <f ca="1">E376=B376</f>
        <v>1</v>
      </c>
      <c r="E376" s="2" cm="1">
        <f t="array" aca="1" ref="E376" ca="1">IF(F376&lt;&gt;"",INDIRECT("'"&amp;F376&amp;"'!"&amp;G376),"")</f>
        <v>0</v>
      </c>
      <c r="F376" s="1502" t="s">
        <v>3507</v>
      </c>
      <c r="G376" t="s">
        <v>3623</v>
      </c>
      <c r="R376" s="1504"/>
    </row>
    <row r="377" spans="1:18" ht="16">
      <c r="A377" s="1">
        <v>372</v>
      </c>
      <c r="C377" s="3" t="s">
        <v>3571</v>
      </c>
      <c r="E377" s="2" t="str" cm="1">
        <f t="array" aca="1" ref="E377" ca="1">IF(F377&lt;&gt;"",INDIRECT("'"&amp;F377&amp;"'!"&amp;G377),"")</f>
        <v/>
      </c>
      <c r="F377" s="1851"/>
      <c r="R377" s="1504"/>
    </row>
    <row r="378" spans="1:18" ht="16">
      <c r="A378" s="1">
        <v>373</v>
      </c>
      <c r="C378" s="3" t="s">
        <v>3571</v>
      </c>
      <c r="E378" s="2" t="str" cm="1">
        <f t="array" aca="1" ref="E378" ca="1">IF(F378&lt;&gt;"",INDIRECT("'"&amp;F378&amp;"'!"&amp;G378),"")</f>
        <v/>
      </c>
      <c r="F378" s="1851"/>
      <c r="R378" s="1504"/>
    </row>
    <row r="379" spans="1:18" ht="16">
      <c r="A379" s="1">
        <v>374</v>
      </c>
      <c r="C379" s="3" t="s">
        <v>3571</v>
      </c>
      <c r="E379" s="2" t="str" cm="1">
        <f t="array" aca="1" ref="E379" ca="1">IF(F379&lt;&gt;"",INDIRECT("'"&amp;F379&amp;"'!"&amp;G379),"")</f>
        <v/>
      </c>
      <c r="F379" s="1851"/>
      <c r="R379" s="1504"/>
    </row>
    <row r="380" spans="1:18" ht="16">
      <c r="A380" s="1">
        <v>375</v>
      </c>
      <c r="C380" s="3" t="s">
        <v>3571</v>
      </c>
      <c r="E380" s="2" t="str" cm="1">
        <f t="array" aca="1" ref="E380" ca="1">IF(F380&lt;&gt;"",INDIRECT("'"&amp;F380&amp;"'!"&amp;G380),"")</f>
        <v/>
      </c>
      <c r="F380" s="1851"/>
      <c r="R380" s="1504"/>
    </row>
    <row r="381" spans="1:18" ht="16">
      <c r="A381" s="1">
        <v>376</v>
      </c>
      <c r="C381" s="3" t="s">
        <v>3571</v>
      </c>
      <c r="E381" s="2" t="str" cm="1">
        <f t="array" aca="1" ref="E381" ca="1">IF(F381&lt;&gt;"",INDIRECT("'"&amp;F381&amp;"'!"&amp;G381),"")</f>
        <v/>
      </c>
      <c r="F381" s="1851"/>
      <c r="R381" s="1504"/>
    </row>
    <row r="382" spans="1:18" ht="16">
      <c r="A382" s="1">
        <v>377</v>
      </c>
      <c r="C382" s="3" t="s">
        <v>3571</v>
      </c>
      <c r="E382" s="2" t="str" cm="1">
        <f t="array" aca="1" ref="E382" ca="1">IF(F382&lt;&gt;"",INDIRECT("'"&amp;F382&amp;"'!"&amp;G382),"")</f>
        <v/>
      </c>
      <c r="F382" s="1851"/>
      <c r="R382" s="1504"/>
    </row>
    <row r="383" spans="1:18" ht="16">
      <c r="A383" s="1">
        <v>378</v>
      </c>
      <c r="C383" s="3" t="s">
        <v>3571</v>
      </c>
      <c r="E383" s="2" t="str" cm="1">
        <f t="array" aca="1" ref="E383" ca="1">IF(F383&lt;&gt;"",INDIRECT("'"&amp;F383&amp;"'!"&amp;G383),"")</f>
        <v/>
      </c>
      <c r="F383" s="1851"/>
      <c r="R383" s="1504"/>
    </row>
    <row r="384" spans="1:18" ht="16">
      <c r="A384" s="1">
        <v>379</v>
      </c>
      <c r="C384" s="3" t="s">
        <v>3571</v>
      </c>
      <c r="E384" s="2" t="str" cm="1">
        <f t="array" aca="1" ref="E384" ca="1">IF(F384&lt;&gt;"",INDIRECT("'"&amp;F384&amp;"'!"&amp;G384),"")</f>
        <v/>
      </c>
      <c r="F384" s="1851"/>
      <c r="R384" s="1504"/>
    </row>
    <row r="385" spans="1:18" ht="16">
      <c r="A385" s="1">
        <v>380</v>
      </c>
      <c r="C385" s="3" t="s">
        <v>3571</v>
      </c>
      <c r="E385" s="2" t="str" cm="1">
        <f t="array" aca="1" ref="E385" ca="1">IF(F385&lt;&gt;"",INDIRECT("'"&amp;F385&amp;"'!"&amp;G385),"")</f>
        <v/>
      </c>
      <c r="F385" s="1851"/>
      <c r="R385" s="1504"/>
    </row>
    <row r="386" spans="1:18" ht="16">
      <c r="A386" s="1">
        <v>381</v>
      </c>
      <c r="C386" s="3" t="s">
        <v>3571</v>
      </c>
      <c r="E386" s="2" t="str" cm="1">
        <f t="array" aca="1" ref="E386" ca="1">IF(F386&lt;&gt;"",INDIRECT("'"&amp;F386&amp;"'!"&amp;G386),"")</f>
        <v/>
      </c>
      <c r="F386" s="1851"/>
      <c r="R386" s="1504"/>
    </row>
    <row r="387" spans="1:18" ht="16">
      <c r="A387" s="1">
        <v>382</v>
      </c>
      <c r="C387" s="3" t="s">
        <v>3571</v>
      </c>
      <c r="E387" s="2" t="str" cm="1">
        <f t="array" aca="1" ref="E387" ca="1">IF(F387&lt;&gt;"",INDIRECT("'"&amp;F387&amp;"'!"&amp;G387),"")</f>
        <v/>
      </c>
      <c r="F387" s="1851"/>
      <c r="R387" s="1504"/>
    </row>
    <row r="388" spans="1:18" ht="16">
      <c r="A388" s="1">
        <v>383</v>
      </c>
      <c r="C388" s="3" t="s">
        <v>3571</v>
      </c>
      <c r="E388" s="2" t="str" cm="1">
        <f t="array" aca="1" ref="E388" ca="1">IF(F388&lt;&gt;"",INDIRECT("'"&amp;F388&amp;"'!"&amp;G388),"")</f>
        <v/>
      </c>
      <c r="F388" s="1851"/>
      <c r="R388" s="1504"/>
    </row>
    <row r="389" spans="1:18" ht="16">
      <c r="A389" s="1">
        <v>384</v>
      </c>
      <c r="C389" s="3" t="s">
        <v>3571</v>
      </c>
      <c r="E389" s="2" t="str" cm="1">
        <f t="array" aca="1" ref="E389" ca="1">IF(F389&lt;&gt;"",INDIRECT("'"&amp;F389&amp;"'!"&amp;G389),"")</f>
        <v/>
      </c>
      <c r="F389" s="1851"/>
      <c r="H389" s="4"/>
      <c r="I389" s="4"/>
      <c r="J389" s="4"/>
      <c r="R389" s="1504"/>
    </row>
    <row r="390" spans="1:18" ht="16">
      <c r="A390" s="1">
        <v>385</v>
      </c>
      <c r="C390" s="3" t="s">
        <v>3571</v>
      </c>
      <c r="E390" s="2" t="str" cm="1">
        <f t="array" aca="1" ref="E390" ca="1">IF(F390&lt;&gt;"",INDIRECT("'"&amp;F390&amp;"'!"&amp;G390),"")</f>
        <v/>
      </c>
      <c r="F390" s="1851"/>
      <c r="R390" s="1504"/>
    </row>
    <row r="391" spans="1:18" ht="16">
      <c r="A391" s="1">
        <v>386</v>
      </c>
      <c r="C391" s="3" t="s">
        <v>3571</v>
      </c>
      <c r="E391" s="2" t="str" cm="1">
        <f t="array" aca="1" ref="E391" ca="1">IF(F391&lt;&gt;"",INDIRECT("'"&amp;F391&amp;"'!"&amp;G391),"")</f>
        <v/>
      </c>
      <c r="F391" s="1851"/>
      <c r="R391" s="1502"/>
    </row>
    <row r="392" spans="1:18" ht="16">
      <c r="A392" s="1">
        <v>387</v>
      </c>
      <c r="C392" s="3" t="s">
        <v>3571</v>
      </c>
      <c r="E392" s="2" t="str" cm="1">
        <f t="array" aca="1" ref="E392" ca="1">IF(F392&lt;&gt;"",INDIRECT("'"&amp;F392&amp;"'!"&amp;G392),"")</f>
        <v/>
      </c>
      <c r="F392" s="1851"/>
      <c r="R392" s="1502"/>
    </row>
    <row r="393" spans="1:18" ht="16">
      <c r="A393" s="1">
        <v>388</v>
      </c>
      <c r="C393" s="3" t="s">
        <v>3571</v>
      </c>
      <c r="E393" s="2" t="str" cm="1">
        <f t="array" aca="1" ref="E393" ca="1">IF(F393&lt;&gt;"",INDIRECT("'"&amp;F393&amp;"'!"&amp;G393),"")</f>
        <v/>
      </c>
      <c r="F393" s="1851"/>
      <c r="R393" s="1502"/>
    </row>
    <row r="394" spans="1:18" ht="16">
      <c r="A394" s="1">
        <v>389</v>
      </c>
      <c r="C394" s="3" t="s">
        <v>3571</v>
      </c>
      <c r="E394" s="2" t="str" cm="1">
        <f t="array" aca="1" ref="E394" ca="1">IF(F394&lt;&gt;"",INDIRECT("'"&amp;F394&amp;"'!"&amp;G394),"")</f>
        <v/>
      </c>
      <c r="F394" s="1851"/>
      <c r="R394" s="1502"/>
    </row>
    <row r="395" spans="1:18" ht="16">
      <c r="A395" s="1">
        <v>390</v>
      </c>
      <c r="C395" s="3" t="s">
        <v>3571</v>
      </c>
      <c r="E395" s="2" t="str" cm="1">
        <f t="array" aca="1" ref="E395" ca="1">IF(F395&lt;&gt;"",INDIRECT("'"&amp;F395&amp;"'!"&amp;G395),"")</f>
        <v/>
      </c>
      <c r="F395" s="1851"/>
      <c r="R395" s="1502"/>
    </row>
    <row r="396" spans="1:18" ht="16">
      <c r="A396" s="1">
        <v>391</v>
      </c>
      <c r="C396" s="3" t="s">
        <v>3571</v>
      </c>
      <c r="E396" s="2" t="str" cm="1">
        <f t="array" aca="1" ref="E396" ca="1">IF(F396&lt;&gt;"",INDIRECT("'"&amp;F396&amp;"'!"&amp;G396),"")</f>
        <v/>
      </c>
      <c r="F396" s="1851"/>
      <c r="H396" s="4"/>
      <c r="I396" s="4"/>
      <c r="J396" s="4"/>
      <c r="R396" s="1504"/>
    </row>
    <row r="397" spans="1:18" ht="16">
      <c r="A397" s="1">
        <v>392</v>
      </c>
      <c r="C397" s="3" t="s">
        <v>3571</v>
      </c>
      <c r="E397" s="2" t="str" cm="1">
        <f t="array" aca="1" ref="E397" ca="1">IF(F397&lt;&gt;"",INDIRECT("'"&amp;F397&amp;"'!"&amp;G397),"")</f>
        <v/>
      </c>
      <c r="F397" s="1851"/>
      <c r="R397" s="1504"/>
    </row>
    <row r="398" spans="1:18" ht="16">
      <c r="A398" s="1">
        <v>393</v>
      </c>
      <c r="C398" s="3" t="s">
        <v>3571</v>
      </c>
      <c r="E398" s="2" t="str" cm="1">
        <f t="array" aca="1" ref="E398" ca="1">IF(F398&lt;&gt;"",INDIRECT("'"&amp;F398&amp;"'!"&amp;G398),"")</f>
        <v/>
      </c>
      <c r="F398" s="1851"/>
      <c r="H398" s="4"/>
      <c r="I398" s="4"/>
      <c r="J398" s="4"/>
      <c r="R398" s="1504"/>
    </row>
    <row r="399" spans="1:18" ht="16">
      <c r="A399" s="1">
        <v>394</v>
      </c>
      <c r="C399" s="3" t="s">
        <v>3571</v>
      </c>
      <c r="E399" s="2" t="str" cm="1">
        <f t="array" aca="1" ref="E399" ca="1">IF(F399&lt;&gt;"",INDIRECT("'"&amp;F399&amp;"'!"&amp;G399),"")</f>
        <v/>
      </c>
      <c r="F399" s="1851"/>
      <c r="H399" s="4"/>
      <c r="I399" s="4"/>
      <c r="J399" s="4"/>
      <c r="R399" s="1504"/>
    </row>
    <row r="400" spans="1:18" ht="16">
      <c r="A400" s="1">
        <v>395</v>
      </c>
      <c r="C400" s="3" t="s">
        <v>3571</v>
      </c>
      <c r="E400" s="2" t="str" cm="1">
        <f t="array" aca="1" ref="E400" ca="1">IF(F400&lt;&gt;"",INDIRECT("'"&amp;F400&amp;"'!"&amp;G400),"")</f>
        <v/>
      </c>
      <c r="F400" s="1851"/>
      <c r="H400" s="4"/>
      <c r="I400" s="4"/>
      <c r="J400" s="4"/>
      <c r="R400" s="1504"/>
    </row>
    <row r="401" spans="1:18" ht="16">
      <c r="A401" s="1">
        <v>396</v>
      </c>
      <c r="C401" s="3" t="s">
        <v>3571</v>
      </c>
      <c r="E401" s="2" t="str" cm="1">
        <f t="array" aca="1" ref="E401" ca="1">IF(F401&lt;&gt;"",INDIRECT("'"&amp;F401&amp;"'!"&amp;G401),"")</f>
        <v/>
      </c>
      <c r="F401" s="1851"/>
      <c r="H401" s="4"/>
      <c r="I401" s="4"/>
      <c r="J401" s="4"/>
      <c r="R401" s="1504"/>
    </row>
    <row r="402" spans="1:18" ht="16">
      <c r="A402" s="1">
        <v>397</v>
      </c>
      <c r="C402" s="3" t="s">
        <v>3571</v>
      </c>
      <c r="E402" s="2" t="str" cm="1">
        <f t="array" aca="1" ref="E402" ca="1">IF(F402&lt;&gt;"",INDIRECT("'"&amp;F402&amp;"'!"&amp;G402),"")</f>
        <v/>
      </c>
      <c r="F402" s="1851"/>
      <c r="H402" s="4"/>
      <c r="I402" s="4"/>
      <c r="J402" s="4"/>
      <c r="R402" s="1504"/>
    </row>
    <row r="403" spans="1:18" ht="16">
      <c r="A403" s="1">
        <v>398</v>
      </c>
      <c r="C403" s="3" t="s">
        <v>3571</v>
      </c>
      <c r="E403" s="2" t="str" cm="1">
        <f t="array" aca="1" ref="E403" ca="1">IF(F403&lt;&gt;"",INDIRECT("'"&amp;F403&amp;"'!"&amp;G403),"")</f>
        <v/>
      </c>
      <c r="F403" s="1851"/>
      <c r="H403" s="4"/>
      <c r="I403" s="4"/>
      <c r="J403" s="4"/>
      <c r="R403" s="1504"/>
    </row>
    <row r="404" spans="1:18" ht="16">
      <c r="A404" s="1">
        <v>399</v>
      </c>
      <c r="C404" s="3" t="s">
        <v>3571</v>
      </c>
      <c r="E404" s="2" t="str" cm="1">
        <f t="array" aca="1" ref="E404" ca="1">IF(F404&lt;&gt;"",INDIRECT("'"&amp;F404&amp;"'!"&amp;G404),"")</f>
        <v/>
      </c>
      <c r="F404" s="1851"/>
      <c r="H404" s="4"/>
      <c r="I404" s="4"/>
      <c r="J404" s="4"/>
      <c r="R404" s="1504"/>
    </row>
    <row r="405" spans="1:18" ht="16">
      <c r="A405" s="1">
        <v>400</v>
      </c>
      <c r="C405" s="3" t="s">
        <v>3571</v>
      </c>
      <c r="E405" s="2" t="str" cm="1">
        <f t="array" aca="1" ref="E405" ca="1">IF(F405&lt;&gt;"",INDIRECT("'"&amp;F405&amp;"'!"&amp;G405),"")</f>
        <v/>
      </c>
      <c r="F405" s="1851"/>
      <c r="H405" s="4"/>
      <c r="I405" s="4"/>
      <c r="J405" s="4"/>
      <c r="R405" s="1504"/>
    </row>
    <row r="406" spans="1:18" ht="16">
      <c r="A406" s="1">
        <v>401</v>
      </c>
      <c r="C406" s="3" t="s">
        <v>3571</v>
      </c>
      <c r="E406" s="2" t="str" cm="1">
        <f t="array" aca="1" ref="E406" ca="1">IF(F406&lt;&gt;"",INDIRECT("'"&amp;F406&amp;"'!"&amp;G406),"")</f>
        <v/>
      </c>
      <c r="F406" s="1851"/>
      <c r="H406" s="4"/>
      <c r="I406" s="4"/>
      <c r="J406" s="4"/>
      <c r="R406" s="1504"/>
    </row>
    <row r="407" spans="1:18" ht="16">
      <c r="A407" s="1">
        <v>402</v>
      </c>
      <c r="C407" s="3" t="s">
        <v>3571</v>
      </c>
      <c r="E407" s="2" t="str" cm="1">
        <f t="array" aca="1" ref="E407" ca="1">IF(F407&lt;&gt;"",INDIRECT("'"&amp;F407&amp;"'!"&amp;G407),"")</f>
        <v/>
      </c>
      <c r="F407" s="1851"/>
      <c r="R407" s="1502"/>
    </row>
    <row r="408" spans="1:18" ht="16">
      <c r="A408" s="1">
        <v>403</v>
      </c>
      <c r="C408" s="3" t="s">
        <v>3571</v>
      </c>
      <c r="E408" s="2" t="str" cm="1">
        <f t="array" aca="1" ref="E408" ca="1">IF(F408&lt;&gt;"",INDIRECT("'"&amp;F408&amp;"'!"&amp;G408),"")</f>
        <v/>
      </c>
      <c r="F408" s="1851"/>
      <c r="R408" s="1504"/>
    </row>
    <row r="409" spans="1:18" ht="16">
      <c r="A409" s="1">
        <v>404</v>
      </c>
      <c r="C409" s="3" t="s">
        <v>3571</v>
      </c>
      <c r="E409" s="2" t="str" cm="1">
        <f t="array" aca="1" ref="E409" ca="1">IF(F409&lt;&gt;"",INDIRECT("'"&amp;F409&amp;"'!"&amp;G409),"")</f>
        <v/>
      </c>
      <c r="F409" s="1851"/>
      <c r="R409" s="1504"/>
    </row>
    <row r="410" spans="1:18" ht="16">
      <c r="A410" s="1">
        <v>405</v>
      </c>
      <c r="C410" s="3" t="s">
        <v>3571</v>
      </c>
      <c r="E410" s="2" t="str" cm="1">
        <f t="array" aca="1" ref="E410" ca="1">IF(F410&lt;&gt;"",INDIRECT("'"&amp;F410&amp;"'!"&amp;G410),"")</f>
        <v/>
      </c>
      <c r="F410" s="1851"/>
      <c r="R410" s="1504"/>
    </row>
    <row r="411" spans="1:18" ht="16">
      <c r="A411" s="1">
        <v>406</v>
      </c>
      <c r="C411" s="3" t="s">
        <v>3571</v>
      </c>
      <c r="E411" s="2" t="str" cm="1">
        <f t="array" aca="1" ref="E411" ca="1">IF(F411&lt;&gt;"",INDIRECT("'"&amp;F411&amp;"'!"&amp;G411),"")</f>
        <v/>
      </c>
      <c r="F411" s="1851"/>
      <c r="R411" s="1504"/>
    </row>
    <row r="412" spans="1:18" ht="16">
      <c r="A412" s="1">
        <v>407</v>
      </c>
      <c r="C412" s="3" t="s">
        <v>3571</v>
      </c>
      <c r="E412" s="2" t="str" cm="1">
        <f t="array" aca="1" ref="E412" ca="1">IF(F412&lt;&gt;"",INDIRECT("'"&amp;F412&amp;"'!"&amp;G412),"")</f>
        <v/>
      </c>
      <c r="F412" s="1851"/>
      <c r="R412" s="1504"/>
    </row>
    <row r="413" spans="1:18" ht="16">
      <c r="A413" s="1">
        <v>408</v>
      </c>
      <c r="C413" s="3" t="s">
        <v>3571</v>
      </c>
      <c r="E413" s="2" t="str" cm="1">
        <f t="array" aca="1" ref="E413" ca="1">IF(F413&lt;&gt;"",INDIRECT("'"&amp;F413&amp;"'!"&amp;G413),"")</f>
        <v/>
      </c>
      <c r="F413" s="1851"/>
      <c r="R413" s="1504"/>
    </row>
    <row r="414" spans="1:18" ht="16">
      <c r="A414" s="1">
        <v>409</v>
      </c>
      <c r="C414" s="3" t="s">
        <v>3571</v>
      </c>
      <c r="E414" s="2" t="str" cm="1">
        <f t="array" aca="1" ref="E414" ca="1">IF(F414&lt;&gt;"",INDIRECT("'"&amp;F414&amp;"'!"&amp;G414),"")</f>
        <v/>
      </c>
      <c r="F414" s="1851"/>
      <c r="R414" s="1504"/>
    </row>
    <row r="415" spans="1:18" ht="16">
      <c r="A415" s="1">
        <v>410</v>
      </c>
      <c r="C415" s="3" t="s">
        <v>3571</v>
      </c>
      <c r="E415" s="2" t="str" cm="1">
        <f t="array" aca="1" ref="E415" ca="1">IF(F415&lt;&gt;"",INDIRECT("'"&amp;F415&amp;"'!"&amp;G415),"")</f>
        <v/>
      </c>
      <c r="F415" s="1851"/>
      <c r="R415" s="1504"/>
    </row>
    <row r="416" spans="1:18" ht="16">
      <c r="A416" s="1">
        <v>411</v>
      </c>
      <c r="C416" s="3" t="s">
        <v>3571</v>
      </c>
      <c r="E416" s="2" t="str" cm="1">
        <f t="array" aca="1" ref="E416" ca="1">IF(F416&lt;&gt;"",INDIRECT("'"&amp;F416&amp;"'!"&amp;G416),"")</f>
        <v/>
      </c>
      <c r="F416" s="1851"/>
      <c r="R416" s="1504"/>
    </row>
    <row r="417" spans="1:18" ht="16">
      <c r="A417" s="1">
        <v>412</v>
      </c>
      <c r="C417" s="3" t="s">
        <v>3571</v>
      </c>
      <c r="E417" s="2" t="str" cm="1">
        <f t="array" aca="1" ref="E417" ca="1">IF(F417&lt;&gt;"",INDIRECT("'"&amp;F417&amp;"'!"&amp;G417),"")</f>
        <v/>
      </c>
      <c r="F417" s="1851"/>
      <c r="R417" s="1504"/>
    </row>
    <row r="418" spans="1:18" ht="16">
      <c r="A418" s="1">
        <v>413</v>
      </c>
      <c r="C418" s="3" t="s">
        <v>3571</v>
      </c>
      <c r="E418" s="2" t="str" cm="1">
        <f t="array" aca="1" ref="E418" ca="1">IF(F418&lt;&gt;"",INDIRECT("'"&amp;F418&amp;"'!"&amp;G418),"")</f>
        <v/>
      </c>
      <c r="F418" s="1851"/>
      <c r="R418" s="1504"/>
    </row>
    <row r="419" spans="1:18" ht="16">
      <c r="A419" s="1">
        <v>414</v>
      </c>
      <c r="C419" s="3" t="s">
        <v>3571</v>
      </c>
      <c r="E419" s="2" t="str" cm="1">
        <f t="array" aca="1" ref="E419" ca="1">IF(F419&lt;&gt;"",INDIRECT("'"&amp;F419&amp;"'!"&amp;G419),"")</f>
        <v/>
      </c>
      <c r="F419" s="1851"/>
      <c r="R419" s="1504"/>
    </row>
    <row r="420" spans="1:18" ht="16">
      <c r="A420" s="1">
        <v>415</v>
      </c>
      <c r="C420" s="3" t="s">
        <v>3571</v>
      </c>
      <c r="E420" s="2" t="str" cm="1">
        <f t="array" aca="1" ref="E420" ca="1">IF(F420&lt;&gt;"",INDIRECT("'"&amp;F420&amp;"'!"&amp;G420),"")</f>
        <v/>
      </c>
      <c r="F420" s="1851"/>
      <c r="R420" s="1504"/>
    </row>
    <row r="421" spans="1:18" ht="16">
      <c r="A421" s="1">
        <v>416</v>
      </c>
      <c r="C421" s="3" t="s">
        <v>3571</v>
      </c>
      <c r="E421" s="2" t="str" cm="1">
        <f t="array" aca="1" ref="E421" ca="1">IF(F421&lt;&gt;"",INDIRECT("'"&amp;F421&amp;"'!"&amp;G421),"")</f>
        <v/>
      </c>
      <c r="F421" s="1851"/>
      <c r="R421" s="1504"/>
    </row>
    <row r="422" spans="1:18" ht="16">
      <c r="A422" s="1">
        <v>417</v>
      </c>
      <c r="C422" s="3" t="s">
        <v>3571</v>
      </c>
      <c r="E422" s="2" t="str" cm="1">
        <f t="array" aca="1" ref="E422" ca="1">IF(F422&lt;&gt;"",INDIRECT("'"&amp;F422&amp;"'!"&amp;G422),"")</f>
        <v/>
      </c>
      <c r="F422" s="1851"/>
      <c r="R422" s="1504"/>
    </row>
    <row r="423" spans="1:18" ht="16">
      <c r="A423" s="1">
        <v>418</v>
      </c>
      <c r="C423" s="3" t="s">
        <v>3571</v>
      </c>
      <c r="E423" s="2" t="str" cm="1">
        <f t="array" aca="1" ref="E423" ca="1">IF(F423&lt;&gt;"",INDIRECT("'"&amp;F423&amp;"'!"&amp;G423),"")</f>
        <v/>
      </c>
      <c r="F423" s="1851"/>
      <c r="R423" s="1504"/>
    </row>
    <row r="424" spans="1:18" ht="16">
      <c r="A424" s="1">
        <v>419</v>
      </c>
      <c r="C424" s="3" t="s">
        <v>3571</v>
      </c>
      <c r="E424" s="2" t="str" cm="1">
        <f t="array" aca="1" ref="E424" ca="1">IF(F424&lt;&gt;"",INDIRECT("'"&amp;F424&amp;"'!"&amp;G424),"")</f>
        <v/>
      </c>
      <c r="F424" s="1851"/>
      <c r="R424" s="1504"/>
    </row>
    <row r="425" spans="1:18" ht="16">
      <c r="A425" s="1">
        <v>420</v>
      </c>
      <c r="C425" s="3" t="s">
        <v>3571</v>
      </c>
      <c r="E425" s="2" t="str" cm="1">
        <f t="array" aca="1" ref="E425" ca="1">IF(F425&lt;&gt;"",INDIRECT("'"&amp;F425&amp;"'!"&amp;G425),"")</f>
        <v/>
      </c>
      <c r="F425" s="1851"/>
      <c r="R425" s="1504"/>
    </row>
    <row r="426" spans="1:18" ht="16">
      <c r="A426" s="1">
        <v>421</v>
      </c>
      <c r="C426" s="3" t="s">
        <v>3571</v>
      </c>
      <c r="E426" s="2" t="str" cm="1">
        <f t="array" aca="1" ref="E426" ca="1">IF(F426&lt;&gt;"",INDIRECT("'"&amp;F426&amp;"'!"&amp;G426),"")</f>
        <v/>
      </c>
      <c r="F426" s="1851"/>
      <c r="R426" s="1504"/>
    </row>
    <row r="427" spans="1:18" ht="16">
      <c r="A427" s="1">
        <v>422</v>
      </c>
      <c r="C427" s="3" t="s">
        <v>3571</v>
      </c>
      <c r="E427" s="2" t="str" cm="1">
        <f t="array" aca="1" ref="E427" ca="1">IF(F427&lt;&gt;"",INDIRECT("'"&amp;F427&amp;"'!"&amp;G427),"")</f>
        <v/>
      </c>
      <c r="F427" s="1851"/>
      <c r="R427" s="1504"/>
    </row>
    <row r="428" spans="1:18" ht="16">
      <c r="A428" s="1">
        <v>423</v>
      </c>
      <c r="C428" s="3" t="s">
        <v>3571</v>
      </c>
      <c r="E428" s="2" t="str" cm="1">
        <f t="array" aca="1" ref="E428" ca="1">IF(F428&lt;&gt;"",INDIRECT("'"&amp;F428&amp;"'!"&amp;G428),"")</f>
        <v/>
      </c>
      <c r="F428" s="1851"/>
      <c r="R428" s="1504"/>
    </row>
    <row r="429" spans="1:18" ht="16">
      <c r="A429" s="1">
        <v>424</v>
      </c>
      <c r="C429" s="3" t="s">
        <v>3571</v>
      </c>
      <c r="E429" s="2" t="str" cm="1">
        <f t="array" aca="1" ref="E429" ca="1">IF(F429&lt;&gt;"",INDIRECT("'"&amp;F429&amp;"'!"&amp;G429),"")</f>
        <v/>
      </c>
      <c r="F429" s="1851"/>
      <c r="R429" s="1504"/>
    </row>
    <row r="430" spans="1:18" ht="16">
      <c r="A430" s="1">
        <v>425</v>
      </c>
      <c r="C430" s="3" t="s">
        <v>3571</v>
      </c>
      <c r="E430" s="2" t="str" cm="1">
        <f t="array" aca="1" ref="E430" ca="1">IF(F430&lt;&gt;"",INDIRECT("'"&amp;F430&amp;"'!"&amp;G430),"")</f>
        <v/>
      </c>
      <c r="F430" s="1851"/>
      <c r="R430" s="1502"/>
    </row>
    <row r="431" spans="1:18" ht="16">
      <c r="A431" s="1">
        <v>426</v>
      </c>
      <c r="C431" s="3" t="s">
        <v>3571</v>
      </c>
      <c r="E431" s="2" t="str" cm="1">
        <f t="array" aca="1" ref="E431" ca="1">IF(F431&lt;&gt;"",INDIRECT("'"&amp;F431&amp;"'!"&amp;G431),"")</f>
        <v/>
      </c>
      <c r="F431" s="1851"/>
      <c r="R431" s="1502"/>
    </row>
    <row r="432" spans="1:18" ht="16">
      <c r="A432" s="1">
        <v>427</v>
      </c>
      <c r="C432" s="3" t="s">
        <v>3571</v>
      </c>
      <c r="E432" s="2" t="str" cm="1">
        <f t="array" aca="1" ref="E432" ca="1">IF(F432&lt;&gt;"",INDIRECT("'"&amp;F432&amp;"'!"&amp;G432),"")</f>
        <v/>
      </c>
      <c r="F432" s="1851"/>
      <c r="R432" s="1502"/>
    </row>
    <row r="433" spans="1:18" ht="16">
      <c r="A433" s="1">
        <v>428</v>
      </c>
      <c r="C433" s="3" t="s">
        <v>3571</v>
      </c>
      <c r="E433" s="2" t="str" cm="1">
        <f t="array" aca="1" ref="E433" ca="1">IF(F433&lt;&gt;"",INDIRECT("'"&amp;F433&amp;"'!"&amp;G433),"")</f>
        <v/>
      </c>
      <c r="F433" s="1851"/>
      <c r="R433" s="1502"/>
    </row>
    <row r="434" spans="1:18" ht="16">
      <c r="A434" s="1">
        <v>429</v>
      </c>
      <c r="C434" s="3" t="s">
        <v>3571</v>
      </c>
      <c r="E434" s="2" t="str" cm="1">
        <f t="array" aca="1" ref="E434" ca="1">IF(F434&lt;&gt;"",INDIRECT("'"&amp;F434&amp;"'!"&amp;G434),"")</f>
        <v/>
      </c>
      <c r="F434" s="1851"/>
      <c r="R434" s="1502"/>
    </row>
    <row r="435" spans="1:18" ht="16">
      <c r="A435" s="1">
        <v>430</v>
      </c>
      <c r="C435" s="3" t="s">
        <v>3571</v>
      </c>
      <c r="E435" s="2" t="str" cm="1">
        <f t="array" aca="1" ref="E435" ca="1">IF(F435&lt;&gt;"",INDIRECT("'"&amp;F435&amp;"'!"&amp;G435),"")</f>
        <v/>
      </c>
      <c r="F435" s="1851"/>
      <c r="R435" s="1502"/>
    </row>
    <row r="436" spans="1:18" ht="16">
      <c r="A436" s="1">
        <v>431</v>
      </c>
      <c r="C436" s="3" t="s">
        <v>3571</v>
      </c>
      <c r="E436" s="2" t="str" cm="1">
        <f t="array" aca="1" ref="E436" ca="1">IF(F436&lt;&gt;"",INDIRECT("'"&amp;F436&amp;"'!"&amp;G436),"")</f>
        <v/>
      </c>
      <c r="F436" s="1851"/>
      <c r="R436" s="1502"/>
    </row>
    <row r="437" spans="1:18" ht="16">
      <c r="A437" s="1">
        <v>432</v>
      </c>
      <c r="C437" s="3" t="s">
        <v>3571</v>
      </c>
      <c r="E437" s="2" t="str" cm="1">
        <f t="array" aca="1" ref="E437" ca="1">IF(F437&lt;&gt;"",INDIRECT("'"&amp;F437&amp;"'!"&amp;G437),"")</f>
        <v/>
      </c>
      <c r="F437" s="1851"/>
      <c r="R437" s="1502"/>
    </row>
    <row r="438" spans="1:18" ht="16">
      <c r="A438" s="1">
        <v>433</v>
      </c>
      <c r="C438" s="3" t="s">
        <v>3571</v>
      </c>
      <c r="E438" s="2" t="str" cm="1">
        <f t="array" aca="1" ref="E438" ca="1">IF(F438&lt;&gt;"",INDIRECT("'"&amp;F438&amp;"'!"&amp;G438),"")</f>
        <v/>
      </c>
      <c r="F438" s="1851"/>
      <c r="R438" s="1502"/>
    </row>
    <row r="439" spans="1:18" ht="16">
      <c r="A439" s="1">
        <v>434</v>
      </c>
      <c r="C439" s="3" t="s">
        <v>3571</v>
      </c>
      <c r="E439" s="2" t="str" cm="1">
        <f t="array" aca="1" ref="E439" ca="1">IF(F439&lt;&gt;"",INDIRECT("'"&amp;F439&amp;"'!"&amp;G439),"")</f>
        <v/>
      </c>
      <c r="F439" s="1851"/>
      <c r="R439" s="1502"/>
    </row>
    <row r="440" spans="1:18" ht="16">
      <c r="A440" s="1">
        <v>435</v>
      </c>
      <c r="C440" s="3" t="s">
        <v>3571</v>
      </c>
      <c r="E440" s="2" t="str" cm="1">
        <f t="array" aca="1" ref="E440" ca="1">IF(F440&lt;&gt;"",INDIRECT("'"&amp;F440&amp;"'!"&amp;G440),"")</f>
        <v/>
      </c>
      <c r="F440" s="1851"/>
      <c r="R440" s="1502"/>
    </row>
    <row r="441" spans="1:18" ht="16">
      <c r="A441" s="1">
        <v>436</v>
      </c>
      <c r="C441" s="3" t="s">
        <v>3571</v>
      </c>
      <c r="E441" s="2" t="str" cm="1">
        <f t="array" aca="1" ref="E441" ca="1">IF(F441&lt;&gt;"",INDIRECT("'"&amp;F441&amp;"'!"&amp;G441),"")</f>
        <v/>
      </c>
      <c r="F441" s="1851"/>
      <c r="R441" s="1502"/>
    </row>
    <row r="442" spans="1:18" ht="16">
      <c r="A442" s="1">
        <v>437</v>
      </c>
      <c r="C442" s="3" t="s">
        <v>3571</v>
      </c>
      <c r="E442" s="2" t="str" cm="1">
        <f t="array" aca="1" ref="E442" ca="1">IF(F442&lt;&gt;"",INDIRECT("'"&amp;F442&amp;"'!"&amp;G442),"")</f>
        <v/>
      </c>
      <c r="F442" s="1851"/>
      <c r="R442" s="1502"/>
    </row>
    <row r="443" spans="1:18" ht="16">
      <c r="A443" s="1">
        <v>438</v>
      </c>
      <c r="C443" s="3" t="s">
        <v>3571</v>
      </c>
      <c r="E443" s="2" t="str" cm="1">
        <f t="array" aca="1" ref="E443" ca="1">IF(F443&lt;&gt;"",INDIRECT("'"&amp;F443&amp;"'!"&amp;G443),"")</f>
        <v/>
      </c>
      <c r="F443" s="1851"/>
      <c r="R443" s="1502"/>
    </row>
    <row r="444" spans="1:18">
      <c r="A444">
        <v>439</v>
      </c>
      <c r="B444" s="7">
        <f>'BudgetSum 2-4'!E36</f>
        <v>0</v>
      </c>
      <c r="D444" s="2" t="b">
        <f ca="1">E444=B444</f>
        <v>1</v>
      </c>
      <c r="E444" s="2" cm="1">
        <f t="array" aca="1" ref="E444" ca="1">IF(F444&lt;&gt;"",INDIRECT("'"&amp;F444&amp;"'!"&amp;G444),"")</f>
        <v>0</v>
      </c>
      <c r="F444" s="1502" t="s">
        <v>3507</v>
      </c>
      <c r="G444" t="s">
        <v>3624</v>
      </c>
      <c r="R444" s="1502"/>
    </row>
    <row r="445" spans="1:18">
      <c r="A445">
        <v>440</v>
      </c>
      <c r="B445" s="7">
        <f>'BudgetSum 2-4'!E37</f>
        <v>0</v>
      </c>
      <c r="D445" s="2" t="b">
        <f ca="1">E445=B445</f>
        <v>1</v>
      </c>
      <c r="E445" s="2" cm="1">
        <f t="array" aca="1" ref="E445" ca="1">IF(F445&lt;&gt;"",INDIRECT("'"&amp;F445&amp;"'!"&amp;G445),"")</f>
        <v>0</v>
      </c>
      <c r="F445" s="1502" t="s">
        <v>3507</v>
      </c>
      <c r="G445" t="s">
        <v>3625</v>
      </c>
      <c r="R445" s="1502"/>
    </row>
    <row r="446" spans="1:18" ht="16">
      <c r="A446" s="1">
        <v>441</v>
      </c>
      <c r="C446" s="3" t="s">
        <v>3571</v>
      </c>
      <c r="E446" s="2" t="str" cm="1">
        <f t="array" aca="1" ref="E446" ca="1">IF(F446&lt;&gt;"",INDIRECT("'"&amp;F446&amp;"'!"&amp;G446),"")</f>
        <v/>
      </c>
      <c r="F446" s="1851"/>
      <c r="R446" s="1502"/>
    </row>
    <row r="447" spans="1:18" ht="16">
      <c r="A447" s="1">
        <v>442</v>
      </c>
      <c r="C447" s="3" t="s">
        <v>3571</v>
      </c>
      <c r="E447" s="2" t="str" cm="1">
        <f t="array" aca="1" ref="E447" ca="1">IF(F447&lt;&gt;"",INDIRECT("'"&amp;F447&amp;"'!"&amp;G447),"")</f>
        <v/>
      </c>
      <c r="F447" s="1851"/>
      <c r="R447" s="1502"/>
    </row>
    <row r="448" spans="1:18" ht="16">
      <c r="A448" s="1">
        <v>443</v>
      </c>
      <c r="C448" s="3" t="s">
        <v>3571</v>
      </c>
      <c r="E448" s="2" t="str" cm="1">
        <f t="array" aca="1" ref="E448" ca="1">IF(F448&lt;&gt;"",INDIRECT("'"&amp;F448&amp;"'!"&amp;G448),"")</f>
        <v/>
      </c>
      <c r="F448" s="1851"/>
      <c r="H448" s="4"/>
      <c r="I448" s="4"/>
      <c r="J448" s="4"/>
      <c r="R448" s="1504"/>
    </row>
    <row r="449" spans="1:18" ht="16">
      <c r="A449" s="1">
        <v>444</v>
      </c>
      <c r="C449" s="3" t="s">
        <v>3571</v>
      </c>
      <c r="E449" s="2" t="str" cm="1">
        <f t="array" aca="1" ref="E449" ca="1">IF(F449&lt;&gt;"",INDIRECT("'"&amp;F449&amp;"'!"&amp;G449),"")</f>
        <v/>
      </c>
      <c r="F449" s="1851"/>
      <c r="R449" s="1502"/>
    </row>
    <row r="450" spans="1:18" ht="16">
      <c r="A450" s="1">
        <v>445</v>
      </c>
      <c r="C450" s="3" t="s">
        <v>3571</v>
      </c>
      <c r="E450" s="2" t="str" cm="1">
        <f t="array" aca="1" ref="E450" ca="1">IF(F450&lt;&gt;"",INDIRECT("'"&amp;F450&amp;"'!"&amp;G450),"")</f>
        <v/>
      </c>
      <c r="F450" s="1851"/>
      <c r="R450" s="1502"/>
    </row>
    <row r="451" spans="1:18" ht="16">
      <c r="A451" s="1">
        <v>446</v>
      </c>
      <c r="C451" s="3" t="s">
        <v>3571</v>
      </c>
      <c r="E451" s="2" t="str" cm="1">
        <f t="array" aca="1" ref="E451" ca="1">IF(F451&lt;&gt;"",INDIRECT("'"&amp;F451&amp;"'!"&amp;G451),"")</f>
        <v/>
      </c>
      <c r="F451" s="1851"/>
      <c r="R451" s="1504"/>
    </row>
    <row r="452" spans="1:18" ht="16">
      <c r="A452" s="1">
        <v>447</v>
      </c>
      <c r="C452" s="3" t="s">
        <v>3571</v>
      </c>
      <c r="E452" s="2" t="str" cm="1">
        <f t="array" aca="1" ref="E452" ca="1">IF(F452&lt;&gt;"",INDIRECT("'"&amp;F452&amp;"'!"&amp;G452),"")</f>
        <v/>
      </c>
      <c r="F452" s="1851"/>
      <c r="R452" s="1502"/>
    </row>
    <row r="453" spans="1:18" ht="16">
      <c r="A453" s="1">
        <v>448</v>
      </c>
      <c r="C453" s="3" t="s">
        <v>3571</v>
      </c>
      <c r="E453" s="2" t="str" cm="1">
        <f t="array" aca="1" ref="E453" ca="1">IF(F453&lt;&gt;"",INDIRECT("'"&amp;F453&amp;"'!"&amp;G453),"")</f>
        <v/>
      </c>
      <c r="F453" s="1851"/>
      <c r="R453" s="1504"/>
    </row>
    <row r="454" spans="1:18" ht="16">
      <c r="A454" s="1">
        <v>449</v>
      </c>
      <c r="C454" s="3" t="s">
        <v>3571</v>
      </c>
      <c r="E454" s="2" t="str" cm="1">
        <f t="array" aca="1" ref="E454" ca="1">IF(F454&lt;&gt;"",INDIRECT("'"&amp;F454&amp;"'!"&amp;G454),"")</f>
        <v/>
      </c>
      <c r="F454" s="1851"/>
      <c r="R454" s="1502"/>
    </row>
    <row r="455" spans="1:18" ht="16">
      <c r="A455" s="1">
        <v>450</v>
      </c>
      <c r="C455" s="3" t="s">
        <v>3571</v>
      </c>
      <c r="E455" s="2" t="str" cm="1">
        <f t="array" aca="1" ref="E455" ca="1">IF(F455&lt;&gt;"",INDIRECT("'"&amp;F455&amp;"'!"&amp;G455),"")</f>
        <v/>
      </c>
      <c r="F455" s="1851"/>
      <c r="H455" s="4"/>
      <c r="I455" s="4"/>
      <c r="J455" s="4"/>
      <c r="R455" s="1504"/>
    </row>
    <row r="456" spans="1:18" ht="16">
      <c r="A456" s="1">
        <v>451</v>
      </c>
      <c r="C456" s="3" t="s">
        <v>3571</v>
      </c>
      <c r="E456" s="2" t="str" cm="1">
        <f t="array" aca="1" ref="E456" ca="1">IF(F456&lt;&gt;"",INDIRECT("'"&amp;F456&amp;"'!"&amp;G456),"")</f>
        <v/>
      </c>
      <c r="F456" s="1851"/>
      <c r="H456" s="4"/>
      <c r="I456" s="4"/>
      <c r="J456" s="4"/>
      <c r="R456" s="1504"/>
    </row>
    <row r="457" spans="1:18" ht="16">
      <c r="A457" s="1">
        <v>452</v>
      </c>
      <c r="C457" s="3" t="s">
        <v>3571</v>
      </c>
      <c r="E457" s="2" t="str" cm="1">
        <f t="array" aca="1" ref="E457" ca="1">IF(F457&lt;&gt;"",INDIRECT("'"&amp;F457&amp;"'!"&amp;G457),"")</f>
        <v/>
      </c>
      <c r="F457" s="1851"/>
      <c r="H457" s="4"/>
      <c r="I457" s="4"/>
      <c r="J457" s="4"/>
      <c r="R457" s="1504"/>
    </row>
    <row r="458" spans="1:18" ht="16">
      <c r="A458" s="1">
        <v>453</v>
      </c>
      <c r="C458" s="3" t="s">
        <v>3571</v>
      </c>
      <c r="E458" s="2" t="str" cm="1">
        <f t="array" aca="1" ref="E458" ca="1">IF(F458&lt;&gt;"",INDIRECT("'"&amp;F458&amp;"'!"&amp;G458),"")</f>
        <v/>
      </c>
      <c r="F458" s="1851"/>
      <c r="H458" s="4"/>
      <c r="I458" s="4"/>
      <c r="J458" s="4"/>
      <c r="R458" s="1504"/>
    </row>
    <row r="459" spans="1:18" ht="16">
      <c r="A459" s="1">
        <v>454</v>
      </c>
      <c r="C459" s="3" t="s">
        <v>3571</v>
      </c>
      <c r="E459" s="2" t="str" cm="1">
        <f t="array" aca="1" ref="E459" ca="1">IF(F459&lt;&gt;"",INDIRECT("'"&amp;F459&amp;"'!"&amp;G459),"")</f>
        <v/>
      </c>
      <c r="F459" s="1851"/>
      <c r="H459" s="4"/>
      <c r="I459" s="4"/>
      <c r="J459" s="4"/>
      <c r="R459" s="1504"/>
    </row>
    <row r="460" spans="1:18" ht="16">
      <c r="A460" s="1">
        <v>455</v>
      </c>
      <c r="C460" s="3" t="s">
        <v>3571</v>
      </c>
      <c r="E460" s="2" t="str" cm="1">
        <f t="array" aca="1" ref="E460" ca="1">IF(F460&lt;&gt;"",INDIRECT("'"&amp;F460&amp;"'!"&amp;G460),"")</f>
        <v/>
      </c>
      <c r="F460" s="1851"/>
      <c r="H460" s="4"/>
      <c r="I460" s="4"/>
      <c r="J460" s="4"/>
      <c r="R460" s="1504"/>
    </row>
    <row r="461" spans="1:18" ht="16">
      <c r="A461" s="1">
        <v>456</v>
      </c>
      <c r="C461" s="3" t="s">
        <v>3571</v>
      </c>
      <c r="E461" s="2" t="str" cm="1">
        <f t="array" aca="1" ref="E461" ca="1">IF(F461&lt;&gt;"",INDIRECT("'"&amp;F461&amp;"'!"&amp;G461),"")</f>
        <v/>
      </c>
      <c r="F461" s="1851"/>
      <c r="H461" s="4"/>
      <c r="I461" s="4"/>
      <c r="J461" s="4"/>
      <c r="R461" s="1504"/>
    </row>
    <row r="462" spans="1:18" ht="16">
      <c r="A462" s="1">
        <v>457</v>
      </c>
      <c r="C462" s="3" t="s">
        <v>3571</v>
      </c>
      <c r="E462" s="2" t="str" cm="1">
        <f t="array" aca="1" ref="E462" ca="1">IF(F462&lt;&gt;"",INDIRECT("'"&amp;F462&amp;"'!"&amp;G462),"")</f>
        <v/>
      </c>
      <c r="F462" s="1851"/>
      <c r="H462" s="4"/>
      <c r="I462" s="4"/>
      <c r="J462" s="4"/>
      <c r="R462" s="1504"/>
    </row>
    <row r="463" spans="1:18" ht="16">
      <c r="A463" s="1">
        <v>458</v>
      </c>
      <c r="C463" s="3" t="s">
        <v>3571</v>
      </c>
      <c r="E463" s="2" t="str" cm="1">
        <f t="array" aca="1" ref="E463" ca="1">IF(F463&lt;&gt;"",INDIRECT("'"&amp;F463&amp;"'!"&amp;G463),"")</f>
        <v/>
      </c>
      <c r="F463" s="1851"/>
      <c r="H463" s="4"/>
      <c r="I463" s="4"/>
      <c r="J463" s="4"/>
      <c r="R463" s="1504"/>
    </row>
    <row r="464" spans="1:18" ht="16">
      <c r="A464" s="1">
        <v>459</v>
      </c>
      <c r="C464" s="3" t="s">
        <v>3571</v>
      </c>
      <c r="E464" s="2" t="str" cm="1">
        <f t="array" aca="1" ref="E464" ca="1">IF(F464&lt;&gt;"",INDIRECT("'"&amp;F464&amp;"'!"&amp;G464),"")</f>
        <v/>
      </c>
      <c r="F464" s="1851"/>
      <c r="H464" s="4"/>
      <c r="I464" s="4"/>
      <c r="J464" s="4"/>
      <c r="R464" s="1504"/>
    </row>
    <row r="465" spans="1:18" ht="16">
      <c r="A465" s="1">
        <v>460</v>
      </c>
      <c r="C465" s="3" t="s">
        <v>3571</v>
      </c>
      <c r="E465" s="2" t="str" cm="1">
        <f t="array" aca="1" ref="E465" ca="1">IF(F465&lt;&gt;"",INDIRECT("'"&amp;F465&amp;"'!"&amp;G465),"")</f>
        <v/>
      </c>
      <c r="F465" s="1851"/>
      <c r="H465" s="4"/>
      <c r="I465" s="4"/>
      <c r="J465" s="4"/>
      <c r="R465" s="1504"/>
    </row>
    <row r="466" spans="1:18" ht="16">
      <c r="A466" s="1">
        <v>461</v>
      </c>
      <c r="C466" s="3" t="s">
        <v>3571</v>
      </c>
      <c r="E466" s="2" t="str" cm="1">
        <f t="array" aca="1" ref="E466" ca="1">IF(F466&lt;&gt;"",INDIRECT("'"&amp;F466&amp;"'!"&amp;G466),"")</f>
        <v/>
      </c>
      <c r="F466" s="1851"/>
      <c r="H466" s="4"/>
      <c r="I466" s="4"/>
      <c r="J466" s="4"/>
      <c r="R466" s="1504"/>
    </row>
    <row r="467" spans="1:18" ht="16">
      <c r="A467" s="1">
        <v>462</v>
      </c>
      <c r="C467" s="3" t="s">
        <v>3571</v>
      </c>
      <c r="E467" s="2" t="str" cm="1">
        <f t="array" aca="1" ref="E467" ca="1">IF(F467&lt;&gt;"",INDIRECT("'"&amp;F467&amp;"'!"&amp;G467),"")</f>
        <v/>
      </c>
      <c r="F467" s="1851"/>
      <c r="H467" s="4"/>
      <c r="I467" s="4"/>
      <c r="J467" s="4"/>
      <c r="R467" s="1504"/>
    </row>
    <row r="468" spans="1:18" ht="16">
      <c r="A468" s="1">
        <v>463</v>
      </c>
      <c r="C468" s="3" t="s">
        <v>3571</v>
      </c>
      <c r="E468" s="2" t="str" cm="1">
        <f t="array" aca="1" ref="E468" ca="1">IF(F468&lt;&gt;"",INDIRECT("'"&amp;F468&amp;"'!"&amp;G468),"")</f>
        <v/>
      </c>
      <c r="F468" s="1851"/>
      <c r="H468" s="4"/>
      <c r="I468" s="4"/>
      <c r="J468" s="4"/>
      <c r="R468" s="1504"/>
    </row>
    <row r="469" spans="1:18" ht="16">
      <c r="A469" s="1">
        <v>464</v>
      </c>
      <c r="C469" s="3" t="s">
        <v>3571</v>
      </c>
      <c r="E469" s="2" t="str" cm="1">
        <f t="array" aca="1" ref="E469" ca="1">IF(F469&lt;&gt;"",INDIRECT("'"&amp;F469&amp;"'!"&amp;G469),"")</f>
        <v/>
      </c>
      <c r="F469" s="1851"/>
      <c r="H469" s="4"/>
      <c r="I469" s="4"/>
      <c r="J469" s="4"/>
      <c r="R469" s="1504"/>
    </row>
    <row r="470" spans="1:18" ht="16">
      <c r="A470" s="1">
        <v>465</v>
      </c>
      <c r="C470" s="3" t="s">
        <v>3571</v>
      </c>
      <c r="E470" s="2" t="str" cm="1">
        <f t="array" aca="1" ref="E470" ca="1">IF(F470&lt;&gt;"",INDIRECT("'"&amp;F470&amp;"'!"&amp;G470),"")</f>
        <v/>
      </c>
      <c r="F470" s="1851"/>
      <c r="H470" s="4"/>
      <c r="I470" s="4"/>
      <c r="J470" s="4"/>
      <c r="R470" s="1504"/>
    </row>
    <row r="471" spans="1:18" ht="16">
      <c r="A471" s="1">
        <v>466</v>
      </c>
      <c r="C471" s="3" t="s">
        <v>3571</v>
      </c>
      <c r="E471" s="2" t="str" cm="1">
        <f t="array" aca="1" ref="E471" ca="1">IF(F471&lt;&gt;"",INDIRECT("'"&amp;F471&amp;"'!"&amp;G471),"")</f>
        <v/>
      </c>
      <c r="F471" s="1851"/>
      <c r="H471" s="4"/>
      <c r="I471" s="4"/>
      <c r="J471" s="4"/>
      <c r="R471" s="1504"/>
    </row>
    <row r="472" spans="1:18" ht="16">
      <c r="A472" s="1">
        <v>467</v>
      </c>
      <c r="C472" s="3" t="s">
        <v>3571</v>
      </c>
      <c r="E472" s="2" t="str" cm="1">
        <f t="array" aca="1" ref="E472" ca="1">IF(F472&lt;&gt;"",INDIRECT("'"&amp;F472&amp;"'!"&amp;G472),"")</f>
        <v/>
      </c>
      <c r="F472" s="1851"/>
      <c r="H472" s="4"/>
      <c r="I472" s="4"/>
      <c r="J472" s="4"/>
      <c r="R472" s="1504"/>
    </row>
    <row r="473" spans="1:18" ht="16">
      <c r="A473" s="1">
        <v>468</v>
      </c>
      <c r="C473" s="3" t="s">
        <v>3571</v>
      </c>
      <c r="E473" s="2" t="str" cm="1">
        <f t="array" aca="1" ref="E473" ca="1">IF(F473&lt;&gt;"",INDIRECT("'"&amp;F473&amp;"'!"&amp;G473),"")</f>
        <v/>
      </c>
      <c r="F473" s="1851"/>
      <c r="H473" s="4"/>
      <c r="I473" s="4"/>
      <c r="J473" s="4"/>
      <c r="R473" s="1504"/>
    </row>
    <row r="474" spans="1:18" ht="16">
      <c r="A474" s="1">
        <v>469</v>
      </c>
      <c r="C474" s="3" t="s">
        <v>3571</v>
      </c>
      <c r="E474" s="2" t="str" cm="1">
        <f t="array" aca="1" ref="E474" ca="1">IF(F474&lt;&gt;"",INDIRECT("'"&amp;F474&amp;"'!"&amp;G474),"")</f>
        <v/>
      </c>
      <c r="F474" s="1851"/>
      <c r="H474" s="4"/>
      <c r="I474" s="4"/>
      <c r="J474" s="4"/>
      <c r="R474" s="1504"/>
    </row>
    <row r="475" spans="1:18" ht="16">
      <c r="A475" s="1">
        <v>470</v>
      </c>
      <c r="C475" s="3" t="s">
        <v>3571</v>
      </c>
      <c r="E475" s="2" t="str" cm="1">
        <f t="array" aca="1" ref="E475" ca="1">IF(F475&lt;&gt;"",INDIRECT("'"&amp;F475&amp;"'!"&amp;G475),"")</f>
        <v/>
      </c>
      <c r="F475" s="1851"/>
      <c r="H475" s="4"/>
      <c r="I475" s="4"/>
      <c r="J475" s="4"/>
      <c r="R475" s="1504"/>
    </row>
    <row r="476" spans="1:18" ht="16">
      <c r="A476" s="1">
        <v>471</v>
      </c>
      <c r="C476" s="3" t="s">
        <v>3571</v>
      </c>
      <c r="E476" s="2" t="str" cm="1">
        <f t="array" aca="1" ref="E476" ca="1">IF(F476&lt;&gt;"",INDIRECT("'"&amp;F476&amp;"'!"&amp;G476),"")</f>
        <v/>
      </c>
      <c r="F476" s="1851"/>
      <c r="H476" s="4"/>
      <c r="I476" s="4"/>
      <c r="J476" s="4"/>
      <c r="R476" s="1504"/>
    </row>
    <row r="477" spans="1:18" ht="16">
      <c r="A477" s="1">
        <v>472</v>
      </c>
      <c r="C477" s="3" t="s">
        <v>3571</v>
      </c>
      <c r="E477" s="2" t="str" cm="1">
        <f t="array" aca="1" ref="E477" ca="1">IF(F477&lt;&gt;"",INDIRECT("'"&amp;F477&amp;"'!"&amp;G477),"")</f>
        <v/>
      </c>
      <c r="F477" s="1851"/>
      <c r="H477" s="4"/>
      <c r="I477" s="4"/>
      <c r="J477" s="4"/>
      <c r="R477" s="1504"/>
    </row>
    <row r="478" spans="1:18" ht="16">
      <c r="A478" s="1">
        <v>473</v>
      </c>
      <c r="C478" s="3" t="s">
        <v>3571</v>
      </c>
      <c r="E478" s="2" t="str" cm="1">
        <f t="array" aca="1" ref="E478" ca="1">IF(F478&lt;&gt;"",INDIRECT("'"&amp;F478&amp;"'!"&amp;G478),"")</f>
        <v/>
      </c>
      <c r="F478" s="1851"/>
      <c r="H478" s="4"/>
      <c r="I478" s="4"/>
      <c r="J478" s="4"/>
      <c r="R478" s="1504"/>
    </row>
    <row r="479" spans="1:18" ht="16">
      <c r="A479" s="1">
        <v>474</v>
      </c>
      <c r="C479" s="3" t="s">
        <v>3571</v>
      </c>
      <c r="E479" s="2" t="str" cm="1">
        <f t="array" aca="1" ref="E479" ca="1">IF(F479&lt;&gt;"",INDIRECT("'"&amp;F479&amp;"'!"&amp;G479),"")</f>
        <v/>
      </c>
      <c r="F479" s="1851"/>
      <c r="H479" s="4"/>
      <c r="I479" s="4"/>
      <c r="J479" s="4"/>
      <c r="R479" s="1504"/>
    </row>
    <row r="480" spans="1:18" ht="16">
      <c r="A480" s="1">
        <v>475</v>
      </c>
      <c r="C480" s="3" t="s">
        <v>3571</v>
      </c>
      <c r="E480" s="2" t="str" cm="1">
        <f t="array" aca="1" ref="E480" ca="1">IF(F480&lt;&gt;"",INDIRECT("'"&amp;F480&amp;"'!"&amp;G480),"")</f>
        <v/>
      </c>
      <c r="F480" s="1851"/>
      <c r="R480" s="1502"/>
    </row>
    <row r="481" spans="1:18" ht="16">
      <c r="A481" s="1">
        <v>476</v>
      </c>
      <c r="C481" s="3" t="s">
        <v>3571</v>
      </c>
      <c r="E481" s="2" t="str" cm="1">
        <f t="array" aca="1" ref="E481" ca="1">IF(F481&lt;&gt;"",INDIRECT("'"&amp;F481&amp;"'!"&amp;G481),"")</f>
        <v/>
      </c>
      <c r="F481" s="1851"/>
      <c r="R481" s="1502"/>
    </row>
    <row r="482" spans="1:18" ht="16">
      <c r="A482" s="1">
        <v>477</v>
      </c>
      <c r="C482" s="3" t="s">
        <v>3571</v>
      </c>
      <c r="E482" s="2" t="str" cm="1">
        <f t="array" aca="1" ref="E482" ca="1">IF(F482&lt;&gt;"",INDIRECT("'"&amp;F482&amp;"'!"&amp;G482),"")</f>
        <v/>
      </c>
      <c r="F482" s="1851"/>
      <c r="R482" s="1502"/>
    </row>
    <row r="483" spans="1:18" ht="16">
      <c r="A483" s="1">
        <v>478</v>
      </c>
      <c r="C483" s="3" t="s">
        <v>3571</v>
      </c>
      <c r="E483" s="2" t="str" cm="1">
        <f t="array" aca="1" ref="E483" ca="1">IF(F483&lt;&gt;"",INDIRECT("'"&amp;F483&amp;"'!"&amp;G483),"")</f>
        <v/>
      </c>
      <c r="F483" s="1851"/>
      <c r="R483" s="1502"/>
    </row>
    <row r="484" spans="1:18" ht="16">
      <c r="A484" s="1">
        <v>479</v>
      </c>
      <c r="C484" s="3" t="s">
        <v>3571</v>
      </c>
      <c r="E484" s="2" t="str" cm="1">
        <f t="array" aca="1" ref="E484" ca="1">IF(F484&lt;&gt;"",INDIRECT("'"&amp;F484&amp;"'!"&amp;G484),"")</f>
        <v/>
      </c>
      <c r="F484" s="1851"/>
      <c r="R484" s="1502"/>
    </row>
    <row r="485" spans="1:18" ht="16">
      <c r="A485" s="1">
        <v>480</v>
      </c>
      <c r="C485" s="3" t="s">
        <v>3571</v>
      </c>
      <c r="E485" s="2" t="str" cm="1">
        <f t="array" aca="1" ref="E485" ca="1">IF(F485&lt;&gt;"",INDIRECT("'"&amp;F485&amp;"'!"&amp;G485),"")</f>
        <v/>
      </c>
      <c r="F485" s="1851"/>
      <c r="R485" s="1502"/>
    </row>
    <row r="486" spans="1:18" ht="16">
      <c r="A486" s="1">
        <v>481</v>
      </c>
      <c r="C486" s="3" t="s">
        <v>3571</v>
      </c>
      <c r="E486" s="2" t="str" cm="1">
        <f t="array" aca="1" ref="E486" ca="1">IF(F486&lt;&gt;"",INDIRECT("'"&amp;F486&amp;"'!"&amp;G486),"")</f>
        <v/>
      </c>
      <c r="F486" s="1851"/>
      <c r="H486" s="4"/>
      <c r="I486" s="4"/>
      <c r="J486" s="4"/>
      <c r="R486" s="1504"/>
    </row>
    <row r="487" spans="1:18" ht="16">
      <c r="A487" s="1">
        <v>482</v>
      </c>
      <c r="C487" s="3" t="s">
        <v>3571</v>
      </c>
      <c r="E487" s="2" t="str" cm="1">
        <f t="array" aca="1" ref="E487" ca="1">IF(F487&lt;&gt;"",INDIRECT("'"&amp;F487&amp;"'!"&amp;G487),"")</f>
        <v/>
      </c>
      <c r="F487" s="1851"/>
      <c r="R487" s="1502"/>
    </row>
    <row r="488" spans="1:18" ht="16">
      <c r="A488" s="1">
        <v>483</v>
      </c>
      <c r="C488" s="3" t="s">
        <v>3571</v>
      </c>
      <c r="E488" s="2" t="str" cm="1">
        <f t="array" aca="1" ref="E488" ca="1">IF(F488&lt;&gt;"",INDIRECT("'"&amp;F488&amp;"'!"&amp;G488),"")</f>
        <v/>
      </c>
      <c r="F488" s="1851"/>
      <c r="R488" s="1502"/>
    </row>
    <row r="489" spans="1:18" ht="16">
      <c r="A489" s="1">
        <v>484</v>
      </c>
      <c r="C489" s="3" t="s">
        <v>3571</v>
      </c>
      <c r="E489" s="2" t="str" cm="1">
        <f t="array" aca="1" ref="E489" ca="1">IF(F489&lt;&gt;"",INDIRECT("'"&amp;F489&amp;"'!"&amp;G489),"")</f>
        <v/>
      </c>
      <c r="F489" s="1851"/>
      <c r="R489" s="1502"/>
    </row>
    <row r="490" spans="1:18" ht="16">
      <c r="A490" s="1">
        <v>485</v>
      </c>
      <c r="C490" s="3" t="s">
        <v>3571</v>
      </c>
      <c r="E490" s="2" t="str" cm="1">
        <f t="array" aca="1" ref="E490" ca="1">IF(F490&lt;&gt;"",INDIRECT("'"&amp;F490&amp;"'!"&amp;G490),"")</f>
        <v/>
      </c>
      <c r="F490" s="1851"/>
      <c r="R490" s="1502"/>
    </row>
    <row r="491" spans="1:18" ht="16">
      <c r="A491" s="1">
        <v>486</v>
      </c>
      <c r="C491" s="3" t="s">
        <v>3571</v>
      </c>
      <c r="E491" s="2" t="str" cm="1">
        <f t="array" aca="1" ref="E491" ca="1">IF(F491&lt;&gt;"",INDIRECT("'"&amp;F491&amp;"'!"&amp;G491),"")</f>
        <v/>
      </c>
      <c r="F491" s="1851"/>
      <c r="R491" s="1502"/>
    </row>
    <row r="492" spans="1:18" ht="16">
      <c r="A492" s="1">
        <v>487</v>
      </c>
      <c r="C492" s="3" t="s">
        <v>3571</v>
      </c>
      <c r="E492" s="2" t="str" cm="1">
        <f t="array" aca="1" ref="E492" ca="1">IF(F492&lt;&gt;"",INDIRECT("'"&amp;F492&amp;"'!"&amp;G492),"")</f>
        <v/>
      </c>
      <c r="F492" s="1851"/>
      <c r="R492" s="1502"/>
    </row>
    <row r="493" spans="1:18" ht="16">
      <c r="A493" s="1">
        <v>488</v>
      </c>
      <c r="C493" s="3" t="s">
        <v>3571</v>
      </c>
      <c r="E493" s="2" t="str" cm="1">
        <f t="array" aca="1" ref="E493" ca="1">IF(F493&lt;&gt;"",INDIRECT("'"&amp;F493&amp;"'!"&amp;G493),"")</f>
        <v/>
      </c>
      <c r="F493" s="1851"/>
      <c r="H493" s="4"/>
      <c r="I493" s="4"/>
      <c r="J493" s="4"/>
      <c r="R493" s="1504"/>
    </row>
    <row r="494" spans="1:18" ht="16">
      <c r="A494" s="1">
        <v>489</v>
      </c>
      <c r="C494" s="3" t="s">
        <v>3571</v>
      </c>
      <c r="E494" s="2" t="str" cm="1">
        <f t="array" aca="1" ref="E494" ca="1">IF(F494&lt;&gt;"",INDIRECT("'"&amp;F494&amp;"'!"&amp;G494),"")</f>
        <v/>
      </c>
      <c r="F494" s="1851"/>
      <c r="R494" s="1502"/>
    </row>
    <row r="495" spans="1:18" ht="16">
      <c r="A495" s="1">
        <v>490</v>
      </c>
      <c r="C495" s="3" t="s">
        <v>3571</v>
      </c>
      <c r="E495" s="2" t="str" cm="1">
        <f t="array" aca="1" ref="E495" ca="1">IF(F495&lt;&gt;"",INDIRECT("'"&amp;F495&amp;"'!"&amp;G495),"")</f>
        <v/>
      </c>
      <c r="F495" s="1851"/>
      <c r="R495" s="1502"/>
    </row>
    <row r="496" spans="1:18" ht="16">
      <c r="A496" s="1">
        <v>491</v>
      </c>
      <c r="C496" s="3" t="s">
        <v>3571</v>
      </c>
      <c r="E496" s="2" t="str" cm="1">
        <f t="array" aca="1" ref="E496" ca="1">IF(F496&lt;&gt;"",INDIRECT("'"&amp;F496&amp;"'!"&amp;G496),"")</f>
        <v/>
      </c>
      <c r="F496" s="1851"/>
      <c r="R496" s="1502"/>
    </row>
    <row r="497" spans="1:18" ht="16">
      <c r="A497" s="1">
        <v>492</v>
      </c>
      <c r="C497" s="3" t="s">
        <v>3571</v>
      </c>
      <c r="E497" s="2" t="str" cm="1">
        <f t="array" aca="1" ref="E497" ca="1">IF(F497&lt;&gt;"",INDIRECT("'"&amp;F497&amp;"'!"&amp;G497),"")</f>
        <v/>
      </c>
      <c r="F497" s="1851"/>
      <c r="R497" s="1502"/>
    </row>
    <row r="498" spans="1:18" ht="16">
      <c r="A498" s="1">
        <v>493</v>
      </c>
      <c r="C498" s="3" t="s">
        <v>3571</v>
      </c>
      <c r="E498" s="2" t="str" cm="1">
        <f t="array" aca="1" ref="E498" ca="1">IF(F498&lt;&gt;"",INDIRECT("'"&amp;F498&amp;"'!"&amp;G498),"")</f>
        <v/>
      </c>
      <c r="F498" s="1851"/>
      <c r="R498" s="1502"/>
    </row>
    <row r="499" spans="1:18" ht="16">
      <c r="A499" s="1">
        <v>494</v>
      </c>
      <c r="C499" s="3" t="s">
        <v>3571</v>
      </c>
      <c r="E499" s="2" t="str" cm="1">
        <f t="array" aca="1" ref="E499" ca="1">IF(F499&lt;&gt;"",INDIRECT("'"&amp;F499&amp;"'!"&amp;G499),"")</f>
        <v/>
      </c>
      <c r="F499" s="1851"/>
      <c r="R499" s="1502"/>
    </row>
    <row r="500" spans="1:18" ht="16">
      <c r="A500" s="1">
        <v>495</v>
      </c>
      <c r="C500" s="3" t="s">
        <v>3571</v>
      </c>
      <c r="E500" s="2" t="str" cm="1">
        <f t="array" aca="1" ref="E500" ca="1">IF(F500&lt;&gt;"",INDIRECT("'"&amp;F500&amp;"'!"&amp;G500),"")</f>
        <v/>
      </c>
      <c r="F500" s="1851"/>
      <c r="H500" s="4"/>
      <c r="I500" s="4"/>
      <c r="J500" s="4"/>
      <c r="R500" s="1504"/>
    </row>
    <row r="501" spans="1:18" ht="16">
      <c r="A501" s="1">
        <v>496</v>
      </c>
      <c r="C501" s="3" t="s">
        <v>3571</v>
      </c>
      <c r="E501" s="2" t="str" cm="1">
        <f t="array" aca="1" ref="E501" ca="1">IF(F501&lt;&gt;"",INDIRECT("'"&amp;F501&amp;"'!"&amp;G501),"")</f>
        <v/>
      </c>
      <c r="F501" s="1851"/>
      <c r="R501" s="1502"/>
    </row>
    <row r="502" spans="1:18" ht="16">
      <c r="A502" s="1">
        <v>497</v>
      </c>
      <c r="C502" s="3" t="s">
        <v>3571</v>
      </c>
      <c r="E502" s="2" t="str" cm="1">
        <f t="array" aca="1" ref="E502" ca="1">IF(F502&lt;&gt;"",INDIRECT("'"&amp;F502&amp;"'!"&amp;G502),"")</f>
        <v/>
      </c>
      <c r="F502" s="1851"/>
      <c r="R502" s="1502"/>
    </row>
    <row r="503" spans="1:18" ht="16">
      <c r="A503" s="1">
        <v>498</v>
      </c>
      <c r="C503" s="3" t="s">
        <v>3571</v>
      </c>
      <c r="E503" s="2" t="str" cm="1">
        <f t="array" aca="1" ref="E503" ca="1">IF(F503&lt;&gt;"",INDIRECT("'"&amp;F503&amp;"'!"&amp;G503),"")</f>
        <v/>
      </c>
      <c r="F503" s="1851"/>
      <c r="R503" s="1502"/>
    </row>
    <row r="504" spans="1:18" ht="16">
      <c r="A504" s="1">
        <v>499</v>
      </c>
      <c r="C504" s="3" t="s">
        <v>3571</v>
      </c>
      <c r="E504" s="2" t="str" cm="1">
        <f t="array" aca="1" ref="E504" ca="1">IF(F504&lt;&gt;"",INDIRECT("'"&amp;F504&amp;"'!"&amp;G504),"")</f>
        <v/>
      </c>
      <c r="F504" s="1851"/>
      <c r="R504" s="1502"/>
    </row>
    <row r="505" spans="1:18" ht="16">
      <c r="A505" s="1">
        <v>500</v>
      </c>
      <c r="C505" s="3" t="s">
        <v>3571</v>
      </c>
      <c r="E505" s="2" t="str" cm="1">
        <f t="array" aca="1" ref="E505" ca="1">IF(F505&lt;&gt;"",INDIRECT("'"&amp;F505&amp;"'!"&amp;G505),"")</f>
        <v/>
      </c>
      <c r="F505" s="1851"/>
      <c r="R505" s="1502"/>
    </row>
    <row r="506" spans="1:18" ht="16">
      <c r="A506" s="1">
        <v>501</v>
      </c>
      <c r="C506" s="3" t="s">
        <v>3571</v>
      </c>
      <c r="E506" s="2" t="str" cm="1">
        <f t="array" aca="1" ref="E506" ca="1">IF(F506&lt;&gt;"",INDIRECT("'"&amp;F506&amp;"'!"&amp;G506),"")</f>
        <v/>
      </c>
      <c r="F506" s="1851"/>
      <c r="R506" s="1502"/>
    </row>
    <row r="507" spans="1:18" ht="16">
      <c r="A507" s="1">
        <v>502</v>
      </c>
      <c r="C507" s="3" t="s">
        <v>3571</v>
      </c>
      <c r="E507" s="2" t="str" cm="1">
        <f t="array" aca="1" ref="E507" ca="1">IF(F507&lt;&gt;"",INDIRECT("'"&amp;F507&amp;"'!"&amp;G507),"")</f>
        <v/>
      </c>
      <c r="F507" s="1851"/>
      <c r="H507" s="4"/>
      <c r="I507" s="4"/>
      <c r="J507" s="4"/>
      <c r="R507" s="1504"/>
    </row>
    <row r="508" spans="1:18" ht="16">
      <c r="A508" s="1">
        <v>503</v>
      </c>
      <c r="C508" s="3" t="s">
        <v>3571</v>
      </c>
      <c r="E508" s="2" t="str" cm="1">
        <f t="array" aca="1" ref="E508" ca="1">IF(F508&lt;&gt;"",INDIRECT("'"&amp;F508&amp;"'!"&amp;G508),"")</f>
        <v/>
      </c>
      <c r="F508" s="1851"/>
      <c r="R508" s="1502"/>
    </row>
    <row r="509" spans="1:18" ht="16">
      <c r="A509" s="1">
        <v>504</v>
      </c>
      <c r="C509" s="3" t="s">
        <v>3571</v>
      </c>
      <c r="E509" s="2" t="str" cm="1">
        <f t="array" aca="1" ref="E509" ca="1">IF(F509&lt;&gt;"",INDIRECT("'"&amp;F509&amp;"'!"&amp;G509),"")</f>
        <v/>
      </c>
      <c r="F509" s="1851"/>
      <c r="R509" s="1502"/>
    </row>
    <row r="510" spans="1:18" ht="16">
      <c r="A510" s="1">
        <v>505</v>
      </c>
      <c r="C510" s="3" t="s">
        <v>3571</v>
      </c>
      <c r="E510" s="2" t="str" cm="1">
        <f t="array" aca="1" ref="E510" ca="1">IF(F510&lt;&gt;"",INDIRECT("'"&amp;F510&amp;"'!"&amp;G510),"")</f>
        <v/>
      </c>
      <c r="F510" s="1851"/>
      <c r="R510" s="1502"/>
    </row>
    <row r="511" spans="1:18" ht="16">
      <c r="A511" s="1">
        <v>506</v>
      </c>
      <c r="C511" s="3" t="s">
        <v>3571</v>
      </c>
      <c r="E511" s="2" t="str" cm="1">
        <f t="array" aca="1" ref="E511" ca="1">IF(F511&lt;&gt;"",INDIRECT("'"&amp;F511&amp;"'!"&amp;G511),"")</f>
        <v/>
      </c>
      <c r="F511" s="1851"/>
      <c r="R511" s="1502"/>
    </row>
    <row r="512" spans="1:18" ht="16">
      <c r="A512" s="1">
        <v>507</v>
      </c>
      <c r="C512" s="3" t="s">
        <v>3571</v>
      </c>
      <c r="E512" s="2" t="str" cm="1">
        <f t="array" aca="1" ref="E512" ca="1">IF(F512&lt;&gt;"",INDIRECT("'"&amp;F512&amp;"'!"&amp;G512),"")</f>
        <v/>
      </c>
      <c r="F512" s="1851"/>
      <c r="R512" s="1502"/>
    </row>
    <row r="513" spans="1:18" ht="16">
      <c r="A513" s="1">
        <v>508</v>
      </c>
      <c r="C513" s="3" t="s">
        <v>3571</v>
      </c>
      <c r="E513" s="2" t="str" cm="1">
        <f t="array" aca="1" ref="E513" ca="1">IF(F513&lt;&gt;"",INDIRECT("'"&amp;F513&amp;"'!"&amp;G513),"")</f>
        <v/>
      </c>
      <c r="F513" s="1851"/>
      <c r="R513" s="1502"/>
    </row>
    <row r="514" spans="1:18" ht="16">
      <c r="A514" s="1">
        <v>509</v>
      </c>
      <c r="C514" s="3" t="s">
        <v>3571</v>
      </c>
      <c r="E514" s="2" t="str" cm="1">
        <f t="array" aca="1" ref="E514" ca="1">IF(F514&lt;&gt;"",INDIRECT("'"&amp;F514&amp;"'!"&amp;G514),"")</f>
        <v/>
      </c>
      <c r="F514" s="1851"/>
      <c r="H514" s="4"/>
      <c r="I514" s="4"/>
      <c r="J514" s="4"/>
      <c r="R514" s="1504"/>
    </row>
    <row r="515" spans="1:18" ht="16">
      <c r="A515" s="1">
        <v>510</v>
      </c>
      <c r="C515" s="3" t="s">
        <v>3571</v>
      </c>
      <c r="E515" s="2" t="str" cm="1">
        <f t="array" aca="1" ref="E515" ca="1">IF(F515&lt;&gt;"",INDIRECT("'"&amp;F515&amp;"'!"&amp;G515),"")</f>
        <v/>
      </c>
      <c r="F515" s="1851"/>
      <c r="R515" s="1502"/>
    </row>
    <row r="516" spans="1:18" ht="16">
      <c r="A516" s="1">
        <v>511</v>
      </c>
      <c r="C516" s="3" t="s">
        <v>3571</v>
      </c>
      <c r="E516" s="2" t="str" cm="1">
        <f t="array" aca="1" ref="E516" ca="1">IF(F516&lt;&gt;"",INDIRECT("'"&amp;F516&amp;"'!"&amp;G516),"")</f>
        <v/>
      </c>
      <c r="F516" s="1851"/>
      <c r="R516" s="1502"/>
    </row>
    <row r="517" spans="1:18" ht="16">
      <c r="A517" s="1">
        <v>512</v>
      </c>
      <c r="C517" s="3" t="s">
        <v>3571</v>
      </c>
      <c r="E517" s="2" t="str" cm="1">
        <f t="array" aca="1" ref="E517" ca="1">IF(F517&lt;&gt;"",INDIRECT("'"&amp;F517&amp;"'!"&amp;G517),"")</f>
        <v/>
      </c>
      <c r="F517" s="1851"/>
      <c r="R517" s="1502"/>
    </row>
    <row r="518" spans="1:18" ht="16">
      <c r="A518" s="1">
        <v>513</v>
      </c>
      <c r="C518" s="3" t="s">
        <v>3571</v>
      </c>
      <c r="E518" s="2" t="str" cm="1">
        <f t="array" aca="1" ref="E518" ca="1">IF(F518&lt;&gt;"",INDIRECT("'"&amp;F518&amp;"'!"&amp;G518),"")</f>
        <v/>
      </c>
      <c r="F518" s="1851"/>
      <c r="R518" s="1502"/>
    </row>
    <row r="519" spans="1:18" ht="16">
      <c r="A519" s="1">
        <v>514</v>
      </c>
      <c r="C519" s="3" t="s">
        <v>3571</v>
      </c>
      <c r="E519" s="2" t="str" cm="1">
        <f t="array" aca="1" ref="E519" ca="1">IF(F519&lt;&gt;"",INDIRECT("'"&amp;F519&amp;"'!"&amp;G519),"")</f>
        <v/>
      </c>
      <c r="F519" s="1851"/>
      <c r="R519" s="1502"/>
    </row>
    <row r="520" spans="1:18" ht="16">
      <c r="A520" s="1">
        <v>515</v>
      </c>
      <c r="C520" s="3" t="s">
        <v>3571</v>
      </c>
      <c r="E520" s="2" t="str" cm="1">
        <f t="array" aca="1" ref="E520" ca="1">IF(F520&lt;&gt;"",INDIRECT("'"&amp;F520&amp;"'!"&amp;G520),"")</f>
        <v/>
      </c>
      <c r="F520" s="1851"/>
      <c r="R520" s="1502"/>
    </row>
    <row r="521" spans="1:18" ht="16">
      <c r="A521" s="1">
        <v>516</v>
      </c>
      <c r="C521" s="3" t="s">
        <v>3571</v>
      </c>
      <c r="E521" s="2" t="str" cm="1">
        <f t="array" aca="1" ref="E521" ca="1">IF(F521&lt;&gt;"",INDIRECT("'"&amp;F521&amp;"'!"&amp;G521),"")</f>
        <v/>
      </c>
      <c r="F521" s="1851"/>
      <c r="R521" s="1502"/>
    </row>
    <row r="522" spans="1:18" ht="16">
      <c r="A522" s="1">
        <v>517</v>
      </c>
      <c r="C522" s="3" t="s">
        <v>3571</v>
      </c>
      <c r="E522" s="2" t="str" cm="1">
        <f t="array" aca="1" ref="E522" ca="1">IF(F522&lt;&gt;"",INDIRECT("'"&amp;F522&amp;"'!"&amp;G522),"")</f>
        <v/>
      </c>
      <c r="F522" s="1851"/>
      <c r="H522" s="4"/>
      <c r="I522" s="4"/>
      <c r="J522" s="4"/>
      <c r="R522" s="1504"/>
    </row>
    <row r="523" spans="1:18" ht="16">
      <c r="A523" s="1">
        <v>518</v>
      </c>
      <c r="C523" s="3" t="s">
        <v>3571</v>
      </c>
      <c r="E523" s="2" t="str" cm="1">
        <f t="array" aca="1" ref="E523" ca="1">IF(F523&lt;&gt;"",INDIRECT("'"&amp;F523&amp;"'!"&amp;G523),"")</f>
        <v/>
      </c>
      <c r="F523" s="1851"/>
      <c r="R523" s="1502"/>
    </row>
    <row r="524" spans="1:18" ht="16">
      <c r="A524" s="1">
        <v>519</v>
      </c>
      <c r="C524" s="3" t="s">
        <v>3571</v>
      </c>
      <c r="E524" s="2" t="str" cm="1">
        <f t="array" aca="1" ref="E524" ca="1">IF(F524&lt;&gt;"",INDIRECT("'"&amp;F524&amp;"'!"&amp;G524),"")</f>
        <v/>
      </c>
      <c r="F524" s="1851"/>
      <c r="H524" s="5"/>
      <c r="I524" s="5"/>
      <c r="J524" s="5"/>
      <c r="R524" s="1504"/>
    </row>
    <row r="525" spans="1:18" ht="16">
      <c r="A525" s="1">
        <v>520</v>
      </c>
      <c r="C525" s="3" t="s">
        <v>3571</v>
      </c>
      <c r="E525" s="2" t="str" cm="1">
        <f t="array" aca="1" ref="E525" ca="1">IF(F525&lt;&gt;"",INDIRECT("'"&amp;F525&amp;"'!"&amp;G525),"")</f>
        <v/>
      </c>
      <c r="F525" s="1851"/>
      <c r="R525" s="1502"/>
    </row>
    <row r="526" spans="1:18" ht="16">
      <c r="A526" s="1">
        <v>521</v>
      </c>
      <c r="C526" s="3" t="s">
        <v>3571</v>
      </c>
      <c r="E526" s="2" t="str" cm="1">
        <f t="array" aca="1" ref="E526" ca="1">IF(F526&lt;&gt;"",INDIRECT("'"&amp;F526&amp;"'!"&amp;G526),"")</f>
        <v/>
      </c>
      <c r="F526" s="1851"/>
      <c r="H526" s="6"/>
      <c r="I526" s="6"/>
      <c r="J526" s="6"/>
      <c r="R526" s="1502"/>
    </row>
    <row r="527" spans="1:18" ht="16">
      <c r="A527" s="1">
        <v>522</v>
      </c>
      <c r="C527" s="3" t="s">
        <v>3571</v>
      </c>
      <c r="E527" s="2" t="str" cm="1">
        <f t="array" aca="1" ref="E527" ca="1">IF(F527&lt;&gt;"",INDIRECT("'"&amp;F527&amp;"'!"&amp;G527),"")</f>
        <v/>
      </c>
      <c r="F527" s="1851"/>
      <c r="R527" s="1504"/>
    </row>
    <row r="528" spans="1:18" ht="16">
      <c r="A528" s="1">
        <v>523</v>
      </c>
      <c r="C528" s="3" t="s">
        <v>3571</v>
      </c>
      <c r="E528" s="2" t="str" cm="1">
        <f t="array" aca="1" ref="E528" ca="1">IF(F528&lt;&gt;"",INDIRECT("'"&amp;F528&amp;"'!"&amp;G528),"")</f>
        <v/>
      </c>
      <c r="F528" s="1851"/>
      <c r="H528" s="4"/>
      <c r="I528" s="4"/>
      <c r="J528" s="4"/>
      <c r="R528" s="1504"/>
    </row>
    <row r="529" spans="1:18" ht="16">
      <c r="A529" s="1">
        <v>524</v>
      </c>
      <c r="C529" s="3" t="s">
        <v>3571</v>
      </c>
      <c r="E529" s="2" t="str" cm="1">
        <f t="array" aca="1" ref="E529" ca="1">IF(F529&lt;&gt;"",INDIRECT("'"&amp;F529&amp;"'!"&amp;G529),"")</f>
        <v/>
      </c>
      <c r="F529" s="1851"/>
      <c r="H529" s="4"/>
      <c r="I529" s="4"/>
      <c r="J529" s="4"/>
      <c r="R529" s="1504"/>
    </row>
    <row r="530" spans="1:18" ht="16">
      <c r="A530" s="1">
        <v>525</v>
      </c>
      <c r="C530" s="3" t="s">
        <v>3571</v>
      </c>
      <c r="E530" s="2" t="str" cm="1">
        <f t="array" aca="1" ref="E530" ca="1">IF(F530&lt;&gt;"",INDIRECT("'"&amp;F530&amp;"'!"&amp;G530),"")</f>
        <v/>
      </c>
      <c r="F530" s="1851"/>
      <c r="H530" s="4"/>
      <c r="I530" s="4"/>
      <c r="J530" s="4"/>
      <c r="R530" s="1504"/>
    </row>
    <row r="531" spans="1:18" ht="16">
      <c r="A531" s="1">
        <v>526</v>
      </c>
      <c r="C531" s="3" t="s">
        <v>3571</v>
      </c>
      <c r="E531" s="2" t="str" cm="1">
        <f t="array" aca="1" ref="E531" ca="1">IF(F531&lt;&gt;"",INDIRECT("'"&amp;F531&amp;"'!"&amp;G531),"")</f>
        <v/>
      </c>
      <c r="F531" s="1851"/>
      <c r="R531" s="1502"/>
    </row>
    <row r="532" spans="1:18" ht="16">
      <c r="A532" s="1">
        <v>527</v>
      </c>
      <c r="C532" s="3" t="s">
        <v>3571</v>
      </c>
      <c r="E532" s="2" t="str" cm="1">
        <f t="array" aca="1" ref="E532" ca="1">IF(F532&lt;&gt;"",INDIRECT("'"&amp;F532&amp;"'!"&amp;G532),"")</f>
        <v/>
      </c>
      <c r="F532" s="1851"/>
      <c r="R532" s="1502"/>
    </row>
    <row r="533" spans="1:18" ht="16">
      <c r="A533" s="1">
        <v>528</v>
      </c>
      <c r="C533" s="3" t="s">
        <v>3571</v>
      </c>
      <c r="E533" s="2" t="str" cm="1">
        <f t="array" aca="1" ref="E533" ca="1">IF(F533&lt;&gt;"",INDIRECT("'"&amp;F533&amp;"'!"&amp;G533),"")</f>
        <v/>
      </c>
      <c r="F533" s="1851"/>
      <c r="R533" s="1502"/>
    </row>
    <row r="534" spans="1:18" ht="16">
      <c r="A534" s="1">
        <v>529</v>
      </c>
      <c r="C534" s="3" t="s">
        <v>3571</v>
      </c>
      <c r="E534" s="2" t="str" cm="1">
        <f t="array" aca="1" ref="E534" ca="1">IF(F534&lt;&gt;"",INDIRECT("'"&amp;F534&amp;"'!"&amp;G534),"")</f>
        <v/>
      </c>
      <c r="F534" s="1851"/>
      <c r="R534" s="1502"/>
    </row>
    <row r="535" spans="1:18" ht="16">
      <c r="A535" s="1">
        <v>530</v>
      </c>
      <c r="C535" s="3" t="s">
        <v>3571</v>
      </c>
      <c r="E535" s="2" t="str" cm="1">
        <f t="array" aca="1" ref="E535" ca="1">IF(F535&lt;&gt;"",INDIRECT("'"&amp;F535&amp;"'!"&amp;G535),"")</f>
        <v/>
      </c>
      <c r="F535" s="1851"/>
      <c r="R535" s="1502"/>
    </row>
    <row r="536" spans="1:18" ht="16">
      <c r="A536" s="1">
        <v>531</v>
      </c>
      <c r="C536" s="3" t="s">
        <v>3571</v>
      </c>
      <c r="E536" s="2" t="str" cm="1">
        <f t="array" aca="1" ref="E536" ca="1">IF(F536&lt;&gt;"",INDIRECT("'"&amp;F536&amp;"'!"&amp;G536),"")</f>
        <v/>
      </c>
      <c r="F536" s="1851"/>
      <c r="R536" s="1502"/>
    </row>
    <row r="537" spans="1:18" ht="16">
      <c r="A537" s="1">
        <v>532</v>
      </c>
      <c r="C537" s="3" t="s">
        <v>3571</v>
      </c>
      <c r="E537" s="2" t="str" cm="1">
        <f t="array" aca="1" ref="E537" ca="1">IF(F537&lt;&gt;"",INDIRECT("'"&amp;F537&amp;"'!"&amp;G537),"")</f>
        <v/>
      </c>
      <c r="F537" s="1851"/>
      <c r="R537" s="1502"/>
    </row>
    <row r="538" spans="1:18" ht="16">
      <c r="A538" s="1">
        <v>533</v>
      </c>
      <c r="C538" s="3" t="s">
        <v>3571</v>
      </c>
      <c r="E538" s="2" t="str" cm="1">
        <f t="array" aca="1" ref="E538" ca="1">IF(F538&lt;&gt;"",INDIRECT("'"&amp;F538&amp;"'!"&amp;G538),"")</f>
        <v/>
      </c>
      <c r="F538" s="1851"/>
      <c r="R538" s="1502"/>
    </row>
    <row r="539" spans="1:18" ht="16">
      <c r="A539" s="1">
        <v>534</v>
      </c>
      <c r="C539" s="3" t="s">
        <v>3571</v>
      </c>
      <c r="E539" s="2" t="str" cm="1">
        <f t="array" aca="1" ref="E539" ca="1">IF(F539&lt;&gt;"",INDIRECT("'"&amp;F539&amp;"'!"&amp;G539),"")</f>
        <v/>
      </c>
      <c r="F539" s="1851"/>
      <c r="R539" s="1502"/>
    </row>
    <row r="540" spans="1:18" ht="16">
      <c r="A540" s="1">
        <v>535</v>
      </c>
      <c r="C540" s="3" t="s">
        <v>3571</v>
      </c>
      <c r="E540" s="2" t="str" cm="1">
        <f t="array" aca="1" ref="E540" ca="1">IF(F540&lt;&gt;"",INDIRECT("'"&amp;F540&amp;"'!"&amp;G540),"")</f>
        <v/>
      </c>
      <c r="F540" s="1851"/>
      <c r="H540" s="4"/>
      <c r="I540" s="4"/>
      <c r="J540" s="4"/>
      <c r="R540" s="1504"/>
    </row>
    <row r="541" spans="1:18" ht="16">
      <c r="A541" s="1">
        <v>536</v>
      </c>
      <c r="C541" s="3" t="s">
        <v>3571</v>
      </c>
      <c r="E541" s="2" t="str" cm="1">
        <f t="array" aca="1" ref="E541" ca="1">IF(F541&lt;&gt;"",INDIRECT("'"&amp;F541&amp;"'!"&amp;G541),"")</f>
        <v/>
      </c>
      <c r="F541" s="1851"/>
      <c r="R541" s="1502"/>
    </row>
    <row r="542" spans="1:18" ht="16">
      <c r="A542" s="1">
        <v>537</v>
      </c>
      <c r="C542" s="3" t="s">
        <v>3571</v>
      </c>
      <c r="E542" s="2" t="str" cm="1">
        <f t="array" aca="1" ref="E542" ca="1">IF(F542&lt;&gt;"",INDIRECT("'"&amp;F542&amp;"'!"&amp;G542),"")</f>
        <v/>
      </c>
      <c r="F542" s="1851"/>
      <c r="H542" s="4"/>
      <c r="I542" s="4"/>
      <c r="J542" s="4"/>
      <c r="R542" s="1504"/>
    </row>
    <row r="543" spans="1:18" ht="16">
      <c r="A543" s="1">
        <v>538</v>
      </c>
      <c r="C543" s="3" t="s">
        <v>3571</v>
      </c>
      <c r="E543" s="2" t="str" cm="1">
        <f t="array" aca="1" ref="E543" ca="1">IF(F543&lt;&gt;"",INDIRECT("'"&amp;F543&amp;"'!"&amp;G543),"")</f>
        <v/>
      </c>
      <c r="F543" s="1851"/>
      <c r="H543" s="4"/>
      <c r="I543" s="4"/>
      <c r="J543" s="4"/>
      <c r="R543" s="1504"/>
    </row>
    <row r="544" spans="1:18" ht="16">
      <c r="A544" s="1">
        <v>539</v>
      </c>
      <c r="C544" s="3" t="s">
        <v>3571</v>
      </c>
      <c r="E544" s="2" t="str" cm="1">
        <f t="array" aca="1" ref="E544" ca="1">IF(F544&lt;&gt;"",INDIRECT("'"&amp;F544&amp;"'!"&amp;G544),"")</f>
        <v/>
      </c>
      <c r="F544" s="1851"/>
      <c r="R544" s="1502"/>
    </row>
    <row r="545" spans="1:18" ht="16">
      <c r="A545" s="1">
        <v>540</v>
      </c>
      <c r="C545" s="3" t="s">
        <v>3571</v>
      </c>
      <c r="E545" s="2" t="str" cm="1">
        <f t="array" aca="1" ref="E545" ca="1">IF(F545&lt;&gt;"",INDIRECT("'"&amp;F545&amp;"'!"&amp;G545),"")</f>
        <v/>
      </c>
      <c r="F545" s="1851"/>
      <c r="R545" s="1504"/>
    </row>
    <row r="546" spans="1:18" ht="16">
      <c r="A546" s="1">
        <v>541</v>
      </c>
      <c r="C546" s="3" t="s">
        <v>3571</v>
      </c>
      <c r="E546" s="2" t="str" cm="1">
        <f t="array" aca="1" ref="E546" ca="1">IF(F546&lt;&gt;"",INDIRECT("'"&amp;F546&amp;"'!"&amp;G546),"")</f>
        <v/>
      </c>
      <c r="F546" s="1851"/>
      <c r="R546" s="1504"/>
    </row>
    <row r="547" spans="1:18" ht="16">
      <c r="A547" s="1">
        <v>542</v>
      </c>
      <c r="C547" s="3" t="s">
        <v>3571</v>
      </c>
      <c r="E547" s="2" t="str" cm="1">
        <f t="array" aca="1" ref="E547" ca="1">IF(F547&lt;&gt;"",INDIRECT("'"&amp;F547&amp;"'!"&amp;G547),"")</f>
        <v/>
      </c>
      <c r="F547" s="1851"/>
      <c r="R547" s="1504"/>
    </row>
    <row r="548" spans="1:18" ht="16">
      <c r="A548" s="1">
        <v>543</v>
      </c>
      <c r="C548" s="3" t="s">
        <v>3571</v>
      </c>
      <c r="E548" s="2" t="str" cm="1">
        <f t="array" aca="1" ref="E548" ca="1">IF(F548&lt;&gt;"",INDIRECT("'"&amp;F548&amp;"'!"&amp;G548),"")</f>
        <v/>
      </c>
      <c r="F548" s="1851"/>
      <c r="R548" s="1504"/>
    </row>
    <row r="549" spans="1:18" ht="16">
      <c r="A549" s="1">
        <v>544</v>
      </c>
      <c r="C549" s="3" t="s">
        <v>3571</v>
      </c>
      <c r="E549" s="2" t="str" cm="1">
        <f t="array" aca="1" ref="E549" ca="1">IF(F549&lt;&gt;"",INDIRECT("'"&amp;F549&amp;"'!"&amp;G549),"")</f>
        <v/>
      </c>
      <c r="F549" s="1851"/>
      <c r="R549" s="1504"/>
    </row>
    <row r="550" spans="1:18" ht="16">
      <c r="A550" s="1">
        <v>545</v>
      </c>
      <c r="C550" s="3" t="s">
        <v>3571</v>
      </c>
      <c r="E550" s="2" t="str" cm="1">
        <f t="array" aca="1" ref="E550" ca="1">IF(F550&lt;&gt;"",INDIRECT("'"&amp;F550&amp;"'!"&amp;G550),"")</f>
        <v/>
      </c>
      <c r="F550" s="1851"/>
      <c r="R550" s="1504"/>
    </row>
    <row r="551" spans="1:18" ht="16">
      <c r="A551" s="1">
        <v>546</v>
      </c>
      <c r="C551" s="3" t="s">
        <v>3571</v>
      </c>
      <c r="E551" s="2" t="str" cm="1">
        <f t="array" aca="1" ref="E551" ca="1">IF(F551&lt;&gt;"",INDIRECT("'"&amp;F551&amp;"'!"&amp;G551),"")</f>
        <v/>
      </c>
      <c r="F551" s="1851"/>
      <c r="R551" s="1504"/>
    </row>
    <row r="552" spans="1:18" ht="16">
      <c r="A552" s="1">
        <v>547</v>
      </c>
      <c r="C552" s="3" t="s">
        <v>3571</v>
      </c>
      <c r="E552" s="2" t="str" cm="1">
        <f t="array" aca="1" ref="E552" ca="1">IF(F552&lt;&gt;"",INDIRECT("'"&amp;F552&amp;"'!"&amp;G552),"")</f>
        <v/>
      </c>
      <c r="F552" s="1851"/>
      <c r="R552" s="1504"/>
    </row>
    <row r="553" spans="1:18" ht="16">
      <c r="A553" s="1">
        <v>548</v>
      </c>
      <c r="C553" s="3" t="s">
        <v>3571</v>
      </c>
      <c r="E553" s="2" t="str" cm="1">
        <f t="array" aca="1" ref="E553" ca="1">IF(F553&lt;&gt;"",INDIRECT("'"&amp;F553&amp;"'!"&amp;G553),"")</f>
        <v/>
      </c>
      <c r="F553" s="1851"/>
      <c r="H553" s="4"/>
      <c r="I553" s="4"/>
      <c r="J553" s="4"/>
      <c r="R553" s="1504"/>
    </row>
    <row r="554" spans="1:18" ht="16">
      <c r="A554" s="1">
        <v>549</v>
      </c>
      <c r="C554" s="3" t="s">
        <v>3571</v>
      </c>
      <c r="E554" s="2" t="str" cm="1">
        <f t="array" aca="1" ref="E554" ca="1">IF(F554&lt;&gt;"",INDIRECT("'"&amp;F554&amp;"'!"&amp;G554),"")</f>
        <v/>
      </c>
      <c r="F554" s="1851"/>
      <c r="H554" s="4"/>
      <c r="I554" s="4"/>
      <c r="J554" s="4"/>
      <c r="R554" s="1504"/>
    </row>
    <row r="555" spans="1:18" ht="16">
      <c r="A555" s="1">
        <v>550</v>
      </c>
      <c r="C555" s="3" t="s">
        <v>3571</v>
      </c>
      <c r="E555" s="2" t="str" cm="1">
        <f t="array" aca="1" ref="E555" ca="1">IF(F555&lt;&gt;"",INDIRECT("'"&amp;F555&amp;"'!"&amp;G555),"")</f>
        <v/>
      </c>
      <c r="F555" s="1851"/>
      <c r="H555" s="4"/>
      <c r="I555" s="4"/>
      <c r="J555" s="4"/>
      <c r="R555" s="1504"/>
    </row>
    <row r="556" spans="1:18" ht="16">
      <c r="A556" s="1">
        <v>551</v>
      </c>
      <c r="C556" s="3" t="s">
        <v>3571</v>
      </c>
      <c r="E556" s="2" t="str" cm="1">
        <f t="array" aca="1" ref="E556" ca="1">IF(F556&lt;&gt;"",INDIRECT("'"&amp;F556&amp;"'!"&amp;G556),"")</f>
        <v/>
      </c>
      <c r="F556" s="1851"/>
      <c r="H556" s="4"/>
      <c r="I556" s="4"/>
      <c r="J556" s="4"/>
      <c r="R556" s="1504"/>
    </row>
    <row r="557" spans="1:18" ht="16">
      <c r="A557" s="1">
        <v>552</v>
      </c>
      <c r="C557" s="3" t="s">
        <v>3571</v>
      </c>
      <c r="E557" s="2" t="str" cm="1">
        <f t="array" aca="1" ref="E557" ca="1">IF(F557&lt;&gt;"",INDIRECT("'"&amp;F557&amp;"'!"&amp;G557),"")</f>
        <v/>
      </c>
      <c r="F557" s="1851"/>
      <c r="H557" s="4"/>
      <c r="I557" s="4"/>
      <c r="J557" s="4"/>
      <c r="R557" s="1504"/>
    </row>
    <row r="558" spans="1:18" ht="16">
      <c r="A558" s="1">
        <v>553</v>
      </c>
      <c r="C558" s="3" t="s">
        <v>3571</v>
      </c>
      <c r="E558" s="2" t="str" cm="1">
        <f t="array" aca="1" ref="E558" ca="1">IF(F558&lt;&gt;"",INDIRECT("'"&amp;F558&amp;"'!"&amp;G558),"")</f>
        <v/>
      </c>
      <c r="F558" s="1851"/>
      <c r="H558" s="4"/>
      <c r="I558" s="4"/>
      <c r="J558" s="4"/>
      <c r="R558" s="1504"/>
    </row>
    <row r="559" spans="1:18" ht="16">
      <c r="A559" s="1">
        <v>554</v>
      </c>
      <c r="C559" s="3" t="s">
        <v>3571</v>
      </c>
      <c r="E559" s="2" t="str" cm="1">
        <f t="array" aca="1" ref="E559" ca="1">IF(F559&lt;&gt;"",INDIRECT("'"&amp;F559&amp;"'!"&amp;G559),"")</f>
        <v/>
      </c>
      <c r="F559" s="1851"/>
      <c r="H559" s="4"/>
      <c r="I559" s="4"/>
      <c r="J559" s="4"/>
      <c r="R559" s="1504"/>
    </row>
    <row r="560" spans="1:18" ht="16">
      <c r="A560" s="1">
        <v>555</v>
      </c>
      <c r="C560" s="3" t="s">
        <v>3571</v>
      </c>
      <c r="E560" s="2" t="str" cm="1">
        <f t="array" aca="1" ref="E560" ca="1">IF(F560&lt;&gt;"",INDIRECT("'"&amp;F560&amp;"'!"&amp;G560),"")</f>
        <v/>
      </c>
      <c r="F560" s="1851"/>
      <c r="H560" s="4"/>
      <c r="I560" s="4"/>
      <c r="J560" s="4"/>
      <c r="R560" s="1504"/>
    </row>
    <row r="561" spans="1:18" ht="16">
      <c r="A561" s="1">
        <v>556</v>
      </c>
      <c r="C561" s="3" t="s">
        <v>3571</v>
      </c>
      <c r="E561" s="2" t="str" cm="1">
        <f t="array" aca="1" ref="E561" ca="1">IF(F561&lt;&gt;"",INDIRECT("'"&amp;F561&amp;"'!"&amp;G561),"")</f>
        <v/>
      </c>
      <c r="F561" s="1851"/>
      <c r="R561" s="1502"/>
    </row>
    <row r="562" spans="1:18">
      <c r="A562">
        <v>557</v>
      </c>
      <c r="B562" s="7">
        <f>'BudgetSum 2-4'!H35</f>
        <v>0</v>
      </c>
      <c r="D562" s="2" t="b">
        <f ca="1">E562=B562</f>
        <v>1</v>
      </c>
      <c r="E562" s="2" cm="1">
        <f t="array" aca="1" ref="E562" ca="1">IF(F562&lt;&gt;"",INDIRECT("'"&amp;F562&amp;"'!"&amp;G562),"")</f>
        <v>0</v>
      </c>
      <c r="F562" s="1502" t="s">
        <v>3507</v>
      </c>
      <c r="G562" t="s">
        <v>3626</v>
      </c>
      <c r="R562" s="1502"/>
    </row>
    <row r="563" spans="1:18">
      <c r="A563">
        <v>558</v>
      </c>
      <c r="B563" s="7">
        <f>'BudgetSum 2-4'!H36</f>
        <v>0</v>
      </c>
      <c r="D563" s="2" t="b">
        <f ca="1">E563=B563</f>
        <v>1</v>
      </c>
      <c r="E563" s="2" cm="1">
        <f t="array" aca="1" ref="E563" ca="1">IF(F563&lt;&gt;"",INDIRECT("'"&amp;F563&amp;"'!"&amp;G563),"")</f>
        <v>0</v>
      </c>
      <c r="F563" s="1502" t="s">
        <v>3507</v>
      </c>
      <c r="G563" t="s">
        <v>3627</v>
      </c>
      <c r="R563" s="1502"/>
    </row>
    <row r="564" spans="1:18">
      <c r="A564">
        <v>559</v>
      </c>
      <c r="B564" s="7">
        <f>'BudgetSum 2-4'!H37</f>
        <v>0</v>
      </c>
      <c r="D564" s="2" t="b">
        <f ca="1">E564=B564</f>
        <v>1</v>
      </c>
      <c r="E564" s="2" cm="1">
        <f t="array" aca="1" ref="E564" ca="1">IF(F564&lt;&gt;"",INDIRECT("'"&amp;F564&amp;"'!"&amp;G564),"")</f>
        <v>0</v>
      </c>
      <c r="F564" s="1502" t="s">
        <v>3507</v>
      </c>
      <c r="G564" t="s">
        <v>3628</v>
      </c>
      <c r="R564" s="1502"/>
    </row>
    <row r="565" spans="1:18" ht="16">
      <c r="A565" s="1">
        <v>560</v>
      </c>
      <c r="C565" s="3" t="s">
        <v>3571</v>
      </c>
      <c r="E565" s="2" t="str" cm="1">
        <f t="array" aca="1" ref="E565" ca="1">IF(F565&lt;&gt;"",INDIRECT("'"&amp;F565&amp;"'!"&amp;G565),"")</f>
        <v/>
      </c>
      <c r="F565" s="1851"/>
      <c r="R565" s="1502"/>
    </row>
    <row r="566" spans="1:18" ht="16">
      <c r="A566" s="1">
        <v>561</v>
      </c>
      <c r="C566" s="3" t="s">
        <v>3571</v>
      </c>
      <c r="E566" s="2" t="str" cm="1">
        <f t="array" aca="1" ref="E566" ca="1">IF(F566&lt;&gt;"",INDIRECT("'"&amp;F566&amp;"'!"&amp;G566),"")</f>
        <v/>
      </c>
      <c r="F566" s="1851"/>
      <c r="H566" s="4"/>
      <c r="I566" s="4"/>
      <c r="J566" s="4"/>
      <c r="R566" s="1504"/>
    </row>
    <row r="567" spans="1:18" ht="16">
      <c r="A567" s="1">
        <v>562</v>
      </c>
      <c r="C567" s="3" t="s">
        <v>3571</v>
      </c>
      <c r="E567" s="2" t="str" cm="1">
        <f t="array" aca="1" ref="E567" ca="1">IF(F567&lt;&gt;"",INDIRECT("'"&amp;F567&amp;"'!"&amp;G567),"")</f>
        <v/>
      </c>
      <c r="F567" s="1851"/>
      <c r="H567" s="4"/>
      <c r="I567" s="4"/>
      <c r="J567" s="4"/>
      <c r="R567" s="1504"/>
    </row>
    <row r="568" spans="1:18" ht="16">
      <c r="A568" s="1">
        <v>563</v>
      </c>
      <c r="C568" s="3" t="s">
        <v>3571</v>
      </c>
      <c r="E568" s="2" t="str" cm="1">
        <f t="array" aca="1" ref="E568" ca="1">IF(F568&lt;&gt;"",INDIRECT("'"&amp;F568&amp;"'!"&amp;G568),"")</f>
        <v/>
      </c>
      <c r="F568" s="1851"/>
      <c r="R568" s="1502"/>
    </row>
    <row r="569" spans="1:18" ht="16">
      <c r="A569" s="1">
        <v>564</v>
      </c>
      <c r="C569" s="3" t="s">
        <v>3571</v>
      </c>
      <c r="E569" s="2" t="str" cm="1">
        <f t="array" aca="1" ref="E569" ca="1">IF(F569&lt;&gt;"",INDIRECT("'"&amp;F569&amp;"'!"&amp;G569),"")</f>
        <v/>
      </c>
      <c r="F569" s="1851"/>
      <c r="R569" s="1502"/>
    </row>
    <row r="570" spans="1:18" ht="16">
      <c r="A570" s="1">
        <v>565</v>
      </c>
      <c r="C570" s="3" t="s">
        <v>3571</v>
      </c>
      <c r="E570" s="2" t="str" cm="1">
        <f t="array" aca="1" ref="E570" ca="1">IF(F570&lt;&gt;"",INDIRECT("'"&amp;F570&amp;"'!"&amp;G570),"")</f>
        <v/>
      </c>
      <c r="F570" s="1851"/>
      <c r="H570" s="4"/>
      <c r="I570" s="4"/>
      <c r="J570" s="4"/>
      <c r="R570" s="1504"/>
    </row>
    <row r="571" spans="1:18" ht="16">
      <c r="A571" s="1">
        <v>566</v>
      </c>
      <c r="C571" s="3" t="s">
        <v>3571</v>
      </c>
      <c r="E571" s="2" t="str" cm="1">
        <f t="array" aca="1" ref="E571" ca="1">IF(F571&lt;&gt;"",INDIRECT("'"&amp;F571&amp;"'!"&amp;G571),"")</f>
        <v/>
      </c>
      <c r="F571" s="1851"/>
      <c r="H571" s="4"/>
      <c r="I571" s="4"/>
      <c r="J571" s="4"/>
      <c r="R571" s="1504"/>
    </row>
    <row r="572" spans="1:18" ht="16">
      <c r="A572" s="1">
        <v>567</v>
      </c>
      <c r="C572" s="3" t="s">
        <v>3571</v>
      </c>
      <c r="E572" s="2" t="str" cm="1">
        <f t="array" aca="1" ref="E572" ca="1">IF(F572&lt;&gt;"",INDIRECT("'"&amp;F572&amp;"'!"&amp;G572),"")</f>
        <v/>
      </c>
      <c r="F572" s="1851"/>
      <c r="H572" s="4"/>
      <c r="I572" s="4"/>
      <c r="J572" s="4"/>
      <c r="R572" s="1504"/>
    </row>
    <row r="573" spans="1:18" ht="16">
      <c r="A573" s="1">
        <v>568</v>
      </c>
      <c r="C573" s="3" t="s">
        <v>3571</v>
      </c>
      <c r="E573" s="2" t="str" cm="1">
        <f t="array" aca="1" ref="E573" ca="1">IF(F573&lt;&gt;"",INDIRECT("'"&amp;F573&amp;"'!"&amp;G573),"")</f>
        <v/>
      </c>
      <c r="F573" s="1851"/>
      <c r="H573" s="4"/>
      <c r="I573" s="4"/>
      <c r="J573" s="4"/>
      <c r="R573" s="1504"/>
    </row>
    <row r="574" spans="1:18" ht="16">
      <c r="A574" s="1">
        <v>569</v>
      </c>
      <c r="C574" s="3" t="s">
        <v>3571</v>
      </c>
      <c r="E574" s="2" t="str" cm="1">
        <f t="array" aca="1" ref="E574" ca="1">IF(F574&lt;&gt;"",INDIRECT("'"&amp;F574&amp;"'!"&amp;G574),"")</f>
        <v/>
      </c>
      <c r="F574" s="1851"/>
      <c r="H574" s="4"/>
      <c r="I574" s="4"/>
      <c r="J574" s="4"/>
      <c r="R574" s="1504"/>
    </row>
    <row r="575" spans="1:18" ht="16">
      <c r="A575" s="1">
        <v>570</v>
      </c>
      <c r="C575" s="3" t="s">
        <v>3571</v>
      </c>
      <c r="E575" s="2" t="str" cm="1">
        <f t="array" aca="1" ref="E575" ca="1">IF(F575&lt;&gt;"",INDIRECT("'"&amp;F575&amp;"'!"&amp;G575),"")</f>
        <v/>
      </c>
      <c r="F575" s="1851"/>
      <c r="H575" s="4"/>
      <c r="I575" s="4"/>
      <c r="J575" s="4"/>
      <c r="R575" s="1504"/>
    </row>
    <row r="576" spans="1:18" ht="16">
      <c r="A576" s="1">
        <v>571</v>
      </c>
      <c r="C576" s="3" t="s">
        <v>3571</v>
      </c>
      <c r="E576" s="2" t="str" cm="1">
        <f t="array" aca="1" ref="E576" ca="1">IF(F576&lt;&gt;"",INDIRECT("'"&amp;F576&amp;"'!"&amp;G576),"")</f>
        <v/>
      </c>
      <c r="F576" s="1851"/>
      <c r="H576" s="4"/>
      <c r="I576" s="4"/>
      <c r="J576" s="4"/>
      <c r="R576" s="1504"/>
    </row>
    <row r="577" spans="1:18" ht="16">
      <c r="A577" s="1">
        <v>572</v>
      </c>
      <c r="C577" s="3" t="s">
        <v>3571</v>
      </c>
      <c r="E577" s="2" t="str" cm="1">
        <f t="array" aca="1" ref="E577" ca="1">IF(F577&lt;&gt;"",INDIRECT("'"&amp;F577&amp;"'!"&amp;G577),"")</f>
        <v/>
      </c>
      <c r="F577" s="1851"/>
      <c r="H577" s="4"/>
      <c r="I577" s="4"/>
      <c r="J577" s="4"/>
      <c r="R577" s="1504"/>
    </row>
    <row r="578" spans="1:18" ht="16">
      <c r="A578" s="1">
        <v>573</v>
      </c>
      <c r="C578" s="3" t="s">
        <v>3571</v>
      </c>
      <c r="E578" s="2" t="str" cm="1">
        <f t="array" aca="1" ref="E578" ca="1">IF(F578&lt;&gt;"",INDIRECT("'"&amp;F578&amp;"'!"&amp;G578),"")</f>
        <v/>
      </c>
      <c r="F578" s="1851"/>
      <c r="H578" s="4"/>
      <c r="I578" s="4"/>
      <c r="J578" s="4"/>
      <c r="R578" s="1504"/>
    </row>
    <row r="579" spans="1:18" ht="16">
      <c r="A579" s="1">
        <v>574</v>
      </c>
      <c r="C579" s="3" t="s">
        <v>3571</v>
      </c>
      <c r="E579" s="2" t="str" cm="1">
        <f t="array" aca="1" ref="E579" ca="1">IF(F579&lt;&gt;"",INDIRECT("'"&amp;F579&amp;"'!"&amp;G579),"")</f>
        <v/>
      </c>
      <c r="F579" s="1851"/>
      <c r="H579" s="4"/>
      <c r="I579" s="4"/>
      <c r="J579" s="4"/>
      <c r="R579" s="1504"/>
    </row>
    <row r="580" spans="1:18" ht="16">
      <c r="A580" s="1">
        <v>575</v>
      </c>
      <c r="C580" s="3" t="s">
        <v>3571</v>
      </c>
      <c r="E580" s="2" t="str" cm="1">
        <f t="array" aca="1" ref="E580" ca="1">IF(F580&lt;&gt;"",INDIRECT("'"&amp;F580&amp;"'!"&amp;G580),"")</f>
        <v/>
      </c>
      <c r="F580" s="1851"/>
      <c r="H580" s="4"/>
      <c r="I580" s="4"/>
      <c r="J580" s="4"/>
      <c r="R580" s="1504"/>
    </row>
    <row r="581" spans="1:18" ht="16">
      <c r="A581" s="1">
        <v>576</v>
      </c>
      <c r="C581" s="3" t="s">
        <v>3571</v>
      </c>
      <c r="E581" s="2" t="str" cm="1">
        <f t="array" aca="1" ref="E581" ca="1">IF(F581&lt;&gt;"",INDIRECT("'"&amp;F581&amp;"'!"&amp;G581),"")</f>
        <v/>
      </c>
      <c r="F581" s="1851"/>
      <c r="H581" s="4"/>
      <c r="I581" s="4"/>
      <c r="J581" s="4"/>
      <c r="R581" s="1504"/>
    </row>
    <row r="582" spans="1:18" ht="16">
      <c r="A582" s="1">
        <v>577</v>
      </c>
      <c r="C582" s="3" t="s">
        <v>3571</v>
      </c>
      <c r="E582" s="2" t="str" cm="1">
        <f t="array" aca="1" ref="E582" ca="1">IF(F582&lt;&gt;"",INDIRECT("'"&amp;F582&amp;"'!"&amp;G582),"")</f>
        <v/>
      </c>
      <c r="F582" s="1851"/>
      <c r="R582" s="1504"/>
    </row>
    <row r="583" spans="1:18" ht="16">
      <c r="A583" s="1">
        <v>578</v>
      </c>
      <c r="C583" s="3" t="s">
        <v>3571</v>
      </c>
      <c r="E583" s="2" t="str" cm="1">
        <f t="array" aca="1" ref="E583" ca="1">IF(F583&lt;&gt;"",INDIRECT("'"&amp;F583&amp;"'!"&amp;G583),"")</f>
        <v/>
      </c>
      <c r="F583" s="1851"/>
      <c r="R583" s="1502"/>
    </row>
    <row r="584" spans="1:18" ht="16">
      <c r="A584" s="1">
        <v>579</v>
      </c>
      <c r="C584" s="3" t="s">
        <v>3571</v>
      </c>
      <c r="E584" s="2" t="str" cm="1">
        <f t="array" aca="1" ref="E584" ca="1">IF(F584&lt;&gt;"",INDIRECT("'"&amp;F584&amp;"'!"&amp;G584),"")</f>
        <v/>
      </c>
      <c r="F584" s="1851"/>
      <c r="R584" s="1502"/>
    </row>
    <row r="585" spans="1:18" ht="16">
      <c r="A585" s="1">
        <v>580</v>
      </c>
      <c r="C585" s="3" t="s">
        <v>3571</v>
      </c>
      <c r="E585" s="2" t="str" cm="1">
        <f t="array" aca="1" ref="E585" ca="1">IF(F585&lt;&gt;"",INDIRECT("'"&amp;F585&amp;"'!"&amp;G585),"")</f>
        <v/>
      </c>
      <c r="F585" s="1851"/>
      <c r="H585" s="4"/>
      <c r="I585" s="4"/>
      <c r="J585" s="4"/>
      <c r="R585" s="1504"/>
    </row>
    <row r="586" spans="1:18" ht="16">
      <c r="A586" s="1">
        <v>581</v>
      </c>
      <c r="C586" s="3" t="s">
        <v>3571</v>
      </c>
      <c r="E586" s="2" t="str" cm="1">
        <f t="array" aca="1" ref="E586" ca="1">IF(F586&lt;&gt;"",INDIRECT("'"&amp;F586&amp;"'!"&amp;G586),"")</f>
        <v/>
      </c>
      <c r="F586" s="1851"/>
      <c r="H586" s="4"/>
      <c r="I586" s="4"/>
      <c r="J586" s="4"/>
      <c r="R586" s="1504"/>
    </row>
    <row r="587" spans="1:18" ht="16">
      <c r="A587" s="1">
        <v>582</v>
      </c>
      <c r="C587" s="3" t="s">
        <v>3571</v>
      </c>
      <c r="E587" s="2" t="str" cm="1">
        <f t="array" aca="1" ref="E587" ca="1">IF(F587&lt;&gt;"",INDIRECT("'"&amp;F587&amp;"'!"&amp;G587),"")</f>
        <v/>
      </c>
      <c r="F587" s="1851"/>
      <c r="R587" s="1502"/>
    </row>
    <row r="588" spans="1:18" ht="16">
      <c r="A588" s="1">
        <v>583</v>
      </c>
      <c r="C588" s="3" t="s">
        <v>3571</v>
      </c>
      <c r="E588" s="2" t="str" cm="1">
        <f t="array" aca="1" ref="E588" ca="1">IF(F588&lt;&gt;"",INDIRECT("'"&amp;F588&amp;"'!"&amp;G588),"")</f>
        <v/>
      </c>
      <c r="F588" s="1851"/>
      <c r="R588" s="1502"/>
    </row>
    <row r="589" spans="1:18" ht="16">
      <c r="A589" s="1">
        <v>584</v>
      </c>
      <c r="C589" s="3" t="s">
        <v>3571</v>
      </c>
      <c r="E589" s="2" t="str" cm="1">
        <f t="array" aca="1" ref="E589" ca="1">IF(F589&lt;&gt;"",INDIRECT("'"&amp;F589&amp;"'!"&amp;G589),"")</f>
        <v/>
      </c>
      <c r="F589" s="1851"/>
      <c r="R589" s="1502"/>
    </row>
    <row r="590" spans="1:18" ht="16">
      <c r="A590" s="1">
        <v>585</v>
      </c>
      <c r="C590" s="3" t="s">
        <v>3571</v>
      </c>
      <c r="E590" s="2" t="str" cm="1">
        <f t="array" aca="1" ref="E590" ca="1">IF(F590&lt;&gt;"",INDIRECT("'"&amp;F590&amp;"'!"&amp;G590),"")</f>
        <v/>
      </c>
      <c r="F590" s="1851"/>
      <c r="R590" s="1502"/>
    </row>
    <row r="591" spans="1:18" ht="16">
      <c r="A591" s="1">
        <v>586</v>
      </c>
      <c r="C591" s="3" t="s">
        <v>3571</v>
      </c>
      <c r="E591" s="2" t="str" cm="1">
        <f t="array" aca="1" ref="E591" ca="1">IF(F591&lt;&gt;"",INDIRECT("'"&amp;F591&amp;"'!"&amp;G591),"")</f>
        <v/>
      </c>
      <c r="F591" s="1851"/>
      <c r="R591" s="1504"/>
    </row>
    <row r="592" spans="1:18" ht="16">
      <c r="A592" s="1">
        <v>587</v>
      </c>
      <c r="C592" s="3" t="s">
        <v>3571</v>
      </c>
      <c r="E592" s="2" t="str" cm="1">
        <f t="array" aca="1" ref="E592" ca="1">IF(F592&lt;&gt;"",INDIRECT("'"&amp;F592&amp;"'!"&amp;G592),"")</f>
        <v/>
      </c>
      <c r="F592" s="1851"/>
      <c r="R592" s="1504"/>
    </row>
    <row r="593" spans="1:18" ht="16">
      <c r="A593" s="1">
        <v>588</v>
      </c>
      <c r="C593" s="3" t="s">
        <v>3571</v>
      </c>
      <c r="E593" s="2" t="str" cm="1">
        <f t="array" aca="1" ref="E593" ca="1">IF(F593&lt;&gt;"",INDIRECT("'"&amp;F593&amp;"'!"&amp;G593),"")</f>
        <v/>
      </c>
      <c r="F593" s="1851"/>
      <c r="R593" s="1504"/>
    </row>
    <row r="594" spans="1:18" ht="16">
      <c r="A594" s="1">
        <v>589</v>
      </c>
      <c r="C594" s="3" t="s">
        <v>3571</v>
      </c>
      <c r="E594" s="2" t="str" cm="1">
        <f t="array" aca="1" ref="E594" ca="1">IF(F594&lt;&gt;"",INDIRECT("'"&amp;F594&amp;"'!"&amp;G594),"")</f>
        <v/>
      </c>
      <c r="F594" s="1851"/>
      <c r="R594" s="1504"/>
    </row>
    <row r="595" spans="1:18">
      <c r="A595">
        <v>590</v>
      </c>
      <c r="B595" s="7">
        <f>'BudgetSum 2-4'!I35</f>
        <v>0</v>
      </c>
      <c r="D595" s="2" t="b">
        <f ca="1">E595=B595</f>
        <v>1</v>
      </c>
      <c r="E595" s="2" cm="1">
        <f t="array" aca="1" ref="E595" ca="1">IF(F595&lt;&gt;"",INDIRECT("'"&amp;F595&amp;"'!"&amp;G595),"")</f>
        <v>0</v>
      </c>
      <c r="F595" s="1502" t="s">
        <v>3507</v>
      </c>
      <c r="G595" t="s">
        <v>3629</v>
      </c>
      <c r="R595" s="1502"/>
    </row>
    <row r="596" spans="1:18" ht="15">
      <c r="A596">
        <v>591</v>
      </c>
      <c r="B596" s="7">
        <f>'BudgetSum 2-4'!I36</f>
        <v>0</v>
      </c>
      <c r="D596" s="2" t="b">
        <f ca="1">E596=B596</f>
        <v>1</v>
      </c>
      <c r="E596" s="2" cm="1">
        <f t="array" aca="1" ref="E596" ca="1">IF(F596&lt;&gt;"",INDIRECT("'"&amp;F596&amp;"'!"&amp;G596),"")</f>
        <v>0</v>
      </c>
      <c r="F596" s="1502" t="s">
        <v>3507</v>
      </c>
      <c r="G596" t="s">
        <v>3630</v>
      </c>
      <c r="R596" s="1504"/>
    </row>
    <row r="597" spans="1:18">
      <c r="A597">
        <v>592</v>
      </c>
      <c r="B597" s="7">
        <f>'BudgetSum 2-4'!I37</f>
        <v>0</v>
      </c>
      <c r="D597" s="2" t="b">
        <f ca="1">E597=B597</f>
        <v>1</v>
      </c>
      <c r="E597" s="2" cm="1">
        <f t="array" aca="1" ref="E597" ca="1">IF(F597&lt;&gt;"",INDIRECT("'"&amp;F597&amp;"'!"&amp;G597),"")</f>
        <v>0</v>
      </c>
      <c r="F597" s="1502" t="s">
        <v>3507</v>
      </c>
      <c r="G597" t="s">
        <v>3631</v>
      </c>
      <c r="R597" s="1502"/>
    </row>
    <row r="598" spans="1:18" ht="16">
      <c r="A598" s="1">
        <v>593</v>
      </c>
      <c r="C598" s="3" t="s">
        <v>3571</v>
      </c>
      <c r="E598" s="2" t="str" cm="1">
        <f t="array" aca="1" ref="E598" ca="1">IF(F598&lt;&gt;"",INDIRECT("'"&amp;F598&amp;"'!"&amp;G598),"")</f>
        <v/>
      </c>
      <c r="F598" s="1851"/>
      <c r="R598" s="1504"/>
    </row>
    <row r="599" spans="1:18" ht="16">
      <c r="A599" s="1">
        <v>594</v>
      </c>
      <c r="C599" s="3" t="s">
        <v>3571</v>
      </c>
      <c r="E599" s="2" t="str" cm="1">
        <f t="array" aca="1" ref="E599" ca="1">IF(F599&lt;&gt;"",INDIRECT("'"&amp;F599&amp;"'!"&amp;G599),"")</f>
        <v/>
      </c>
      <c r="F599" s="1851"/>
      <c r="R599" s="1504"/>
    </row>
    <row r="600" spans="1:18" ht="16">
      <c r="A600" s="1">
        <v>595</v>
      </c>
      <c r="C600" s="3" t="s">
        <v>3571</v>
      </c>
      <c r="E600" s="2" t="str" cm="1">
        <f t="array" aca="1" ref="E600" ca="1">IF(F600&lt;&gt;"",INDIRECT("'"&amp;F600&amp;"'!"&amp;G600),"")</f>
        <v/>
      </c>
      <c r="F600" s="1851"/>
      <c r="H600" s="4"/>
      <c r="I600" s="4"/>
      <c r="J600" s="4"/>
      <c r="R600" s="1504"/>
    </row>
    <row r="601" spans="1:18" ht="16">
      <c r="A601" s="1">
        <v>596</v>
      </c>
      <c r="C601" s="3" t="s">
        <v>3571</v>
      </c>
      <c r="E601" s="2" t="str" cm="1">
        <f t="array" aca="1" ref="E601" ca="1">IF(F601&lt;&gt;"",INDIRECT("'"&amp;F601&amp;"'!"&amp;G601),"")</f>
        <v/>
      </c>
      <c r="F601" s="1851"/>
      <c r="H601" s="4"/>
      <c r="I601" s="4"/>
      <c r="J601" s="4"/>
      <c r="R601" s="1504"/>
    </row>
    <row r="602" spans="1:18" ht="16">
      <c r="A602" s="1">
        <v>597</v>
      </c>
      <c r="C602" s="3" t="s">
        <v>3571</v>
      </c>
      <c r="E602" s="2" t="str" cm="1">
        <f t="array" aca="1" ref="E602" ca="1">IF(F602&lt;&gt;"",INDIRECT("'"&amp;F602&amp;"'!"&amp;G602),"")</f>
        <v/>
      </c>
      <c r="F602" s="1851"/>
      <c r="H602" s="4"/>
      <c r="I602" s="4"/>
      <c r="J602" s="4"/>
      <c r="R602" s="1504"/>
    </row>
    <row r="603" spans="1:18" ht="16">
      <c r="A603" s="1">
        <v>598</v>
      </c>
      <c r="C603" s="3" t="s">
        <v>3571</v>
      </c>
      <c r="E603" s="2" t="str" cm="1">
        <f t="array" aca="1" ref="E603" ca="1">IF(F603&lt;&gt;"",INDIRECT("'"&amp;F603&amp;"'!"&amp;G603),"")</f>
        <v/>
      </c>
      <c r="F603" s="1851"/>
      <c r="H603" s="4"/>
      <c r="I603" s="4"/>
      <c r="J603" s="4"/>
      <c r="R603" s="1504"/>
    </row>
    <row r="604" spans="1:18" ht="16">
      <c r="A604" s="1">
        <v>599</v>
      </c>
      <c r="C604" s="3" t="s">
        <v>3571</v>
      </c>
      <c r="E604" s="2" t="str" cm="1">
        <f t="array" aca="1" ref="E604" ca="1">IF(F604&lt;&gt;"",INDIRECT("'"&amp;F604&amp;"'!"&amp;G604),"")</f>
        <v/>
      </c>
      <c r="F604" s="1851"/>
      <c r="H604" s="4"/>
      <c r="I604" s="4"/>
      <c r="J604" s="4"/>
      <c r="R604" s="1504"/>
    </row>
    <row r="605" spans="1:18" ht="16">
      <c r="A605" s="1">
        <v>600</v>
      </c>
      <c r="C605" s="3" t="s">
        <v>3571</v>
      </c>
      <c r="E605" s="2" t="str" cm="1">
        <f t="array" aca="1" ref="E605" ca="1">IF(F605&lt;&gt;"",INDIRECT("'"&amp;F605&amp;"'!"&amp;G605),"")</f>
        <v/>
      </c>
      <c r="F605" s="1851"/>
      <c r="H605" s="4"/>
      <c r="I605" s="4"/>
      <c r="J605" s="4"/>
      <c r="R605" s="1504"/>
    </row>
    <row r="606" spans="1:18" ht="16">
      <c r="A606" s="1">
        <v>601</v>
      </c>
      <c r="C606" s="3" t="s">
        <v>3571</v>
      </c>
      <c r="E606" s="2" t="str" cm="1">
        <f t="array" aca="1" ref="E606" ca="1">IF(F606&lt;&gt;"",INDIRECT("'"&amp;F606&amp;"'!"&amp;G606),"")</f>
        <v/>
      </c>
      <c r="F606" s="1851"/>
      <c r="H606" s="4"/>
      <c r="I606" s="4"/>
      <c r="J606" s="4"/>
      <c r="R606" s="1504"/>
    </row>
    <row r="607" spans="1:18" ht="16">
      <c r="A607" s="1">
        <v>602</v>
      </c>
      <c r="C607" s="3" t="s">
        <v>3571</v>
      </c>
      <c r="E607" s="2" t="str" cm="1">
        <f t="array" aca="1" ref="E607" ca="1">IF(F607&lt;&gt;"",INDIRECT("'"&amp;F607&amp;"'!"&amp;G607),"")</f>
        <v/>
      </c>
      <c r="F607" s="1851"/>
      <c r="H607" s="4"/>
      <c r="I607" s="4"/>
      <c r="J607" s="4"/>
      <c r="R607" s="1504"/>
    </row>
    <row r="608" spans="1:18" ht="16">
      <c r="A608" s="1">
        <v>603</v>
      </c>
      <c r="C608" s="3" t="s">
        <v>3571</v>
      </c>
      <c r="E608" s="2" t="str" cm="1">
        <f t="array" aca="1" ref="E608" ca="1">IF(F608&lt;&gt;"",INDIRECT("'"&amp;F608&amp;"'!"&amp;G608),"")</f>
        <v/>
      </c>
      <c r="F608" s="1851"/>
      <c r="H608" s="4"/>
      <c r="I608" s="4"/>
      <c r="J608" s="4"/>
      <c r="R608" s="1504"/>
    </row>
    <row r="609" spans="1:18" ht="16">
      <c r="A609" s="1">
        <v>604</v>
      </c>
      <c r="C609" s="3" t="s">
        <v>3571</v>
      </c>
      <c r="E609" s="2" t="str" cm="1">
        <f t="array" aca="1" ref="E609" ca="1">IF(F609&lt;&gt;"",INDIRECT("'"&amp;F609&amp;"'!"&amp;G609),"")</f>
        <v/>
      </c>
      <c r="F609" s="1851"/>
      <c r="H609" s="4"/>
      <c r="I609" s="4"/>
      <c r="J609" s="4"/>
      <c r="R609" s="1504"/>
    </row>
    <row r="610" spans="1:18" ht="16">
      <c r="A610" s="1">
        <v>605</v>
      </c>
      <c r="C610" s="3" t="s">
        <v>3571</v>
      </c>
      <c r="E610" s="2" t="str" cm="1">
        <f t="array" aca="1" ref="E610" ca="1">IF(F610&lt;&gt;"",INDIRECT("'"&amp;F610&amp;"'!"&amp;G610),"")</f>
        <v/>
      </c>
      <c r="F610" s="1851"/>
      <c r="H610" s="4"/>
      <c r="I610" s="4"/>
      <c r="J610" s="4"/>
      <c r="R610" s="1504"/>
    </row>
    <row r="611" spans="1:18" ht="16">
      <c r="A611" s="1">
        <v>606</v>
      </c>
      <c r="C611" s="3" t="s">
        <v>3571</v>
      </c>
      <c r="E611" s="2" t="str" cm="1">
        <f t="array" aca="1" ref="E611" ca="1">IF(F611&lt;&gt;"",INDIRECT("'"&amp;F611&amp;"'!"&amp;G611),"")</f>
        <v/>
      </c>
      <c r="F611" s="1851"/>
      <c r="H611" s="4"/>
      <c r="I611" s="4"/>
      <c r="J611" s="4"/>
      <c r="R611" s="1504"/>
    </row>
    <row r="612" spans="1:18" ht="16">
      <c r="A612" s="1">
        <v>607</v>
      </c>
      <c r="C612" s="3" t="s">
        <v>3571</v>
      </c>
      <c r="E612" s="2" t="str" cm="1">
        <f t="array" aca="1" ref="E612" ca="1">IF(F612&lt;&gt;"",INDIRECT("'"&amp;F612&amp;"'!"&amp;G612),"")</f>
        <v/>
      </c>
      <c r="F612" s="1851"/>
      <c r="H612" s="4"/>
      <c r="I612" s="4"/>
      <c r="J612" s="4"/>
      <c r="R612" s="1504"/>
    </row>
    <row r="613" spans="1:18" ht="16">
      <c r="A613" s="1">
        <v>608</v>
      </c>
      <c r="C613" s="3" t="s">
        <v>3571</v>
      </c>
      <c r="E613" s="2" t="str" cm="1">
        <f t="array" aca="1" ref="E613" ca="1">IF(F613&lt;&gt;"",INDIRECT("'"&amp;F613&amp;"'!"&amp;G613),"")</f>
        <v/>
      </c>
      <c r="F613" s="1851"/>
      <c r="H613" s="4"/>
      <c r="I613" s="4"/>
      <c r="J613" s="4"/>
      <c r="R613" s="1504"/>
    </row>
    <row r="614" spans="1:18" ht="16">
      <c r="A614" s="1">
        <v>609</v>
      </c>
      <c r="C614" s="3" t="s">
        <v>3571</v>
      </c>
      <c r="E614" s="2" t="str" cm="1">
        <f t="array" aca="1" ref="E614" ca="1">IF(F614&lt;&gt;"",INDIRECT("'"&amp;F614&amp;"'!"&amp;G614),"")</f>
        <v/>
      </c>
      <c r="F614" s="1851"/>
      <c r="H614" s="4"/>
      <c r="I614" s="4"/>
      <c r="J614" s="4"/>
      <c r="R614" s="1504"/>
    </row>
    <row r="615" spans="1:18" ht="16">
      <c r="A615" s="1">
        <v>610</v>
      </c>
      <c r="C615" s="3" t="s">
        <v>3571</v>
      </c>
      <c r="E615" s="2" t="str" cm="1">
        <f t="array" aca="1" ref="E615" ca="1">IF(F615&lt;&gt;"",INDIRECT("'"&amp;F615&amp;"'!"&amp;G615),"")</f>
        <v/>
      </c>
      <c r="F615" s="1851"/>
      <c r="H615" s="4"/>
      <c r="I615" s="4"/>
      <c r="J615" s="4"/>
      <c r="R615" s="1504"/>
    </row>
    <row r="616" spans="1:18" ht="16">
      <c r="A616" s="1">
        <v>611</v>
      </c>
      <c r="C616" s="3" t="s">
        <v>3571</v>
      </c>
      <c r="E616" s="2" t="str" cm="1">
        <f t="array" aca="1" ref="E616" ca="1">IF(F616&lt;&gt;"",INDIRECT("'"&amp;F616&amp;"'!"&amp;G616),"")</f>
        <v/>
      </c>
      <c r="F616" s="1851"/>
      <c r="H616" s="4"/>
      <c r="I616" s="4"/>
      <c r="J616" s="4"/>
      <c r="R616" s="1504"/>
    </row>
    <row r="617" spans="1:18" ht="16">
      <c r="A617" s="1">
        <v>612</v>
      </c>
      <c r="C617" s="3" t="s">
        <v>3571</v>
      </c>
      <c r="E617" s="2" t="str" cm="1">
        <f t="array" aca="1" ref="E617" ca="1">IF(F617&lt;&gt;"",INDIRECT("'"&amp;F617&amp;"'!"&amp;G617),"")</f>
        <v/>
      </c>
      <c r="F617" s="1851"/>
      <c r="H617" s="4"/>
      <c r="I617" s="4"/>
      <c r="J617" s="4"/>
      <c r="R617" s="1504"/>
    </row>
    <row r="618" spans="1:18" ht="16">
      <c r="A618" s="1">
        <v>613</v>
      </c>
      <c r="C618" s="3" t="s">
        <v>3571</v>
      </c>
      <c r="E618" s="2" t="str" cm="1">
        <f t="array" aca="1" ref="E618" ca="1">IF(F618&lt;&gt;"",INDIRECT("'"&amp;F618&amp;"'!"&amp;G618),"")</f>
        <v/>
      </c>
      <c r="F618" s="1851"/>
      <c r="H618" s="4"/>
      <c r="I618" s="4"/>
      <c r="J618" s="4"/>
      <c r="R618" s="1504"/>
    </row>
    <row r="619" spans="1:18" ht="16">
      <c r="A619" s="1">
        <v>614</v>
      </c>
      <c r="C619" s="3" t="s">
        <v>3571</v>
      </c>
      <c r="E619" s="2" t="str" cm="1">
        <f t="array" aca="1" ref="E619" ca="1">IF(F619&lt;&gt;"",INDIRECT("'"&amp;F619&amp;"'!"&amp;G619),"")</f>
        <v/>
      </c>
      <c r="F619" s="1851"/>
      <c r="H619" s="4"/>
      <c r="I619" s="4"/>
      <c r="J619" s="4"/>
      <c r="R619" s="1504"/>
    </row>
    <row r="620" spans="1:18" ht="16">
      <c r="A620" s="1">
        <v>615</v>
      </c>
      <c r="C620" s="3" t="s">
        <v>3571</v>
      </c>
      <c r="E620" s="2" t="str" cm="1">
        <f t="array" aca="1" ref="E620" ca="1">IF(F620&lt;&gt;"",INDIRECT("'"&amp;F620&amp;"'!"&amp;G620),"")</f>
        <v/>
      </c>
      <c r="F620" s="1851"/>
      <c r="H620" s="4"/>
      <c r="I620" s="4"/>
      <c r="J620" s="4"/>
      <c r="R620" s="1504"/>
    </row>
    <row r="621" spans="1:18" ht="16">
      <c r="A621" s="1">
        <v>616</v>
      </c>
      <c r="C621" s="3" t="s">
        <v>3571</v>
      </c>
      <c r="E621" s="2" t="str" cm="1">
        <f t="array" aca="1" ref="E621" ca="1">IF(F621&lt;&gt;"",INDIRECT("'"&amp;F621&amp;"'!"&amp;G621),"")</f>
        <v/>
      </c>
      <c r="F621" s="1851"/>
      <c r="H621" s="4"/>
      <c r="I621" s="4"/>
      <c r="J621" s="4"/>
      <c r="R621" s="1504"/>
    </row>
    <row r="622" spans="1:18" ht="16">
      <c r="A622" s="1">
        <v>617</v>
      </c>
      <c r="C622" s="3" t="s">
        <v>3571</v>
      </c>
      <c r="E622" s="2" t="str" cm="1">
        <f t="array" aca="1" ref="E622" ca="1">IF(F622&lt;&gt;"",INDIRECT("'"&amp;F622&amp;"'!"&amp;G622),"")</f>
        <v/>
      </c>
      <c r="F622" s="1851"/>
      <c r="H622" s="4"/>
      <c r="I622" s="4"/>
      <c r="J622" s="4"/>
      <c r="R622" s="1504"/>
    </row>
    <row r="623" spans="1:18" ht="16">
      <c r="A623" s="1">
        <v>618</v>
      </c>
      <c r="C623" s="3" t="s">
        <v>3571</v>
      </c>
      <c r="E623" s="2" t="str" cm="1">
        <f t="array" aca="1" ref="E623" ca="1">IF(F623&lt;&gt;"",INDIRECT("'"&amp;F623&amp;"'!"&amp;G623),"")</f>
        <v/>
      </c>
      <c r="F623" s="1851"/>
      <c r="H623" s="4"/>
      <c r="I623" s="4"/>
      <c r="J623" s="4"/>
      <c r="R623" s="1504"/>
    </row>
    <row r="624" spans="1:18" ht="16">
      <c r="A624" s="1">
        <v>619</v>
      </c>
      <c r="C624" s="3" t="s">
        <v>3571</v>
      </c>
      <c r="E624" s="2" t="str" cm="1">
        <f t="array" aca="1" ref="E624" ca="1">IF(F624&lt;&gt;"",INDIRECT("'"&amp;F624&amp;"'!"&amp;G624),"")</f>
        <v/>
      </c>
      <c r="F624" s="1851"/>
      <c r="H624" s="4"/>
      <c r="I624" s="4"/>
      <c r="J624" s="4"/>
      <c r="R624" s="1504"/>
    </row>
    <row r="625" spans="1:18" ht="16">
      <c r="A625" s="1">
        <v>620</v>
      </c>
      <c r="C625" s="3" t="s">
        <v>3571</v>
      </c>
      <c r="E625" s="2" t="str" cm="1">
        <f t="array" aca="1" ref="E625" ca="1">IF(F625&lt;&gt;"",INDIRECT("'"&amp;F625&amp;"'!"&amp;G625),"")</f>
        <v/>
      </c>
      <c r="F625" s="1851"/>
      <c r="H625" s="4"/>
      <c r="I625" s="4"/>
      <c r="J625" s="4"/>
      <c r="R625" s="1504"/>
    </row>
    <row r="626" spans="1:18" ht="16">
      <c r="A626" s="1">
        <v>621</v>
      </c>
      <c r="C626" s="3" t="s">
        <v>3571</v>
      </c>
      <c r="E626" s="2" t="str" cm="1">
        <f t="array" aca="1" ref="E626" ca="1">IF(F626&lt;&gt;"",INDIRECT("'"&amp;F626&amp;"'!"&amp;G626),"")</f>
        <v/>
      </c>
      <c r="F626" s="1851"/>
      <c r="H626" s="4"/>
      <c r="I626" s="4"/>
      <c r="J626" s="4"/>
      <c r="R626" s="1504"/>
    </row>
    <row r="627" spans="1:18" ht="16">
      <c r="A627" s="1">
        <v>622</v>
      </c>
      <c r="C627" s="3" t="s">
        <v>3571</v>
      </c>
      <c r="E627" s="2" t="str" cm="1">
        <f t="array" aca="1" ref="E627" ca="1">IF(F627&lt;&gt;"",INDIRECT("'"&amp;F627&amp;"'!"&amp;G627),"")</f>
        <v/>
      </c>
      <c r="F627" s="1851"/>
      <c r="H627" s="4"/>
      <c r="I627" s="4"/>
      <c r="J627" s="4"/>
      <c r="R627" s="1504"/>
    </row>
    <row r="628" spans="1:18" ht="16">
      <c r="A628" s="1">
        <v>623</v>
      </c>
      <c r="C628" s="3" t="s">
        <v>3571</v>
      </c>
      <c r="E628" s="2" t="str" cm="1">
        <f t="array" aca="1" ref="E628" ca="1">IF(F628&lt;&gt;"",INDIRECT("'"&amp;F628&amp;"'!"&amp;G628),"")</f>
        <v/>
      </c>
      <c r="F628" s="1851"/>
      <c r="H628" s="4"/>
      <c r="I628" s="4"/>
      <c r="J628" s="4"/>
      <c r="R628" s="1504"/>
    </row>
    <row r="629" spans="1:18" ht="16">
      <c r="A629" s="1">
        <v>624</v>
      </c>
      <c r="C629" s="3" t="s">
        <v>3571</v>
      </c>
      <c r="E629" s="2" t="str" cm="1">
        <f t="array" aca="1" ref="E629" ca="1">IF(F629&lt;&gt;"",INDIRECT("'"&amp;F629&amp;"'!"&amp;G629),"")</f>
        <v/>
      </c>
      <c r="F629" s="1851"/>
      <c r="H629" s="4"/>
      <c r="I629" s="4"/>
      <c r="J629" s="4"/>
      <c r="R629" s="1504"/>
    </row>
    <row r="630" spans="1:18" ht="16">
      <c r="A630" s="1">
        <v>625</v>
      </c>
      <c r="C630" s="3" t="s">
        <v>3571</v>
      </c>
      <c r="E630" s="2" t="str" cm="1">
        <f t="array" aca="1" ref="E630" ca="1">IF(F630&lt;&gt;"",INDIRECT("'"&amp;F630&amp;"'!"&amp;G630),"")</f>
        <v/>
      </c>
      <c r="F630" s="1851"/>
      <c r="H630" s="4"/>
      <c r="I630" s="4"/>
      <c r="J630" s="4"/>
      <c r="R630" s="1504"/>
    </row>
    <row r="631" spans="1:18" ht="16">
      <c r="A631" s="1">
        <v>626</v>
      </c>
      <c r="C631" s="3" t="s">
        <v>3571</v>
      </c>
      <c r="E631" s="2" t="str" cm="1">
        <f t="array" aca="1" ref="E631" ca="1">IF(F631&lt;&gt;"",INDIRECT("'"&amp;F631&amp;"'!"&amp;G631),"")</f>
        <v/>
      </c>
      <c r="F631" s="1851"/>
      <c r="H631" s="4"/>
      <c r="I631" s="4"/>
      <c r="J631" s="4"/>
      <c r="R631" s="1504"/>
    </row>
    <row r="632" spans="1:18" ht="16">
      <c r="A632" s="1">
        <v>627</v>
      </c>
      <c r="C632" s="3" t="s">
        <v>3571</v>
      </c>
      <c r="E632" s="2" t="str" cm="1">
        <f t="array" aca="1" ref="E632" ca="1">IF(F632&lt;&gt;"",INDIRECT("'"&amp;F632&amp;"'!"&amp;G632),"")</f>
        <v/>
      </c>
      <c r="F632" s="1851"/>
      <c r="H632" s="4"/>
      <c r="I632" s="4"/>
      <c r="J632" s="4"/>
      <c r="R632" s="1504"/>
    </row>
    <row r="633" spans="1:18" ht="16">
      <c r="A633" s="1">
        <v>628</v>
      </c>
      <c r="C633" s="3" t="s">
        <v>3571</v>
      </c>
      <c r="E633" s="2" t="str" cm="1">
        <f t="array" aca="1" ref="E633" ca="1">IF(F633&lt;&gt;"",INDIRECT("'"&amp;F633&amp;"'!"&amp;G633),"")</f>
        <v/>
      </c>
      <c r="F633" s="1851"/>
      <c r="H633" s="4"/>
      <c r="I633" s="4"/>
      <c r="J633" s="4"/>
      <c r="R633" s="1504"/>
    </row>
    <row r="634" spans="1:18" ht="16">
      <c r="A634" s="1">
        <v>629</v>
      </c>
      <c r="C634" s="3" t="s">
        <v>3571</v>
      </c>
      <c r="E634" s="2" t="str" cm="1">
        <f t="array" aca="1" ref="E634" ca="1">IF(F634&lt;&gt;"",INDIRECT("'"&amp;F634&amp;"'!"&amp;G634),"")</f>
        <v/>
      </c>
      <c r="F634" s="1851"/>
      <c r="H634" s="4"/>
      <c r="I634" s="4"/>
      <c r="J634" s="4"/>
      <c r="R634" s="1504"/>
    </row>
    <row r="635" spans="1:18" ht="16">
      <c r="A635" s="1">
        <v>630</v>
      </c>
      <c r="C635" s="3" t="s">
        <v>3571</v>
      </c>
      <c r="E635" s="2" t="str" cm="1">
        <f t="array" aca="1" ref="E635" ca="1">IF(F635&lt;&gt;"",INDIRECT("'"&amp;F635&amp;"'!"&amp;G635),"")</f>
        <v/>
      </c>
      <c r="F635" s="1851"/>
      <c r="H635" s="4"/>
      <c r="I635" s="4"/>
      <c r="J635" s="4"/>
      <c r="R635" s="1504"/>
    </row>
    <row r="636" spans="1:18" ht="16">
      <c r="A636" s="1">
        <v>631</v>
      </c>
      <c r="C636" s="3" t="s">
        <v>3571</v>
      </c>
      <c r="E636" s="2" t="str" cm="1">
        <f t="array" aca="1" ref="E636" ca="1">IF(F636&lt;&gt;"",INDIRECT("'"&amp;F636&amp;"'!"&amp;G636),"")</f>
        <v/>
      </c>
      <c r="F636" s="1851"/>
      <c r="H636" s="4"/>
      <c r="I636" s="4"/>
      <c r="J636" s="4"/>
      <c r="R636" s="1504"/>
    </row>
    <row r="637" spans="1:18" ht="16">
      <c r="A637" s="1">
        <v>632</v>
      </c>
      <c r="C637" s="3" t="s">
        <v>3571</v>
      </c>
      <c r="E637" s="2" t="str" cm="1">
        <f t="array" aca="1" ref="E637" ca="1">IF(F637&lt;&gt;"",INDIRECT("'"&amp;F637&amp;"'!"&amp;G637),"")</f>
        <v/>
      </c>
      <c r="F637" s="1851"/>
      <c r="H637" s="4"/>
      <c r="I637" s="4"/>
      <c r="J637" s="4"/>
      <c r="R637" s="1504"/>
    </row>
    <row r="638" spans="1:18" ht="16">
      <c r="A638" s="1">
        <v>633</v>
      </c>
      <c r="C638" s="3" t="s">
        <v>3571</v>
      </c>
      <c r="E638" s="2" t="str" cm="1">
        <f t="array" aca="1" ref="E638" ca="1">IF(F638&lt;&gt;"",INDIRECT("'"&amp;F638&amp;"'!"&amp;G638),"")</f>
        <v/>
      </c>
      <c r="F638" s="1851"/>
      <c r="H638" s="4"/>
      <c r="I638" s="4"/>
      <c r="J638" s="4"/>
      <c r="R638" s="1504"/>
    </row>
    <row r="639" spans="1:18" ht="16">
      <c r="A639" s="1">
        <v>634</v>
      </c>
      <c r="C639" s="3" t="s">
        <v>3571</v>
      </c>
      <c r="E639" s="2" t="str" cm="1">
        <f t="array" aca="1" ref="E639" ca="1">IF(F639&lt;&gt;"",INDIRECT("'"&amp;F639&amp;"'!"&amp;G639),"")</f>
        <v/>
      </c>
      <c r="F639" s="1851"/>
      <c r="H639" s="4"/>
      <c r="I639" s="4"/>
      <c r="J639" s="4"/>
      <c r="R639" s="1504"/>
    </row>
    <row r="640" spans="1:18" ht="16">
      <c r="A640" s="1">
        <v>635</v>
      </c>
      <c r="C640" s="3" t="s">
        <v>3571</v>
      </c>
      <c r="E640" s="2" t="str" cm="1">
        <f t="array" aca="1" ref="E640" ca="1">IF(F640&lt;&gt;"",INDIRECT("'"&amp;F640&amp;"'!"&amp;G640),"")</f>
        <v/>
      </c>
      <c r="F640" s="1851"/>
      <c r="H640" s="4"/>
      <c r="I640" s="4"/>
      <c r="J640" s="4"/>
      <c r="R640" s="1504"/>
    </row>
    <row r="641" spans="1:18" ht="16">
      <c r="A641" s="1">
        <v>636</v>
      </c>
      <c r="C641" s="3" t="s">
        <v>3571</v>
      </c>
      <c r="E641" s="2" t="str" cm="1">
        <f t="array" aca="1" ref="E641" ca="1">IF(F641&lt;&gt;"",INDIRECT("'"&amp;F641&amp;"'!"&amp;G641),"")</f>
        <v/>
      </c>
      <c r="F641" s="1851"/>
      <c r="H641" s="4"/>
      <c r="I641" s="4"/>
      <c r="J641" s="4"/>
      <c r="R641" s="1504"/>
    </row>
    <row r="642" spans="1:18" ht="16">
      <c r="A642" s="1">
        <v>637</v>
      </c>
      <c r="C642" s="3" t="s">
        <v>3571</v>
      </c>
      <c r="E642" s="2" t="str" cm="1">
        <f t="array" aca="1" ref="E642" ca="1">IF(F642&lt;&gt;"",INDIRECT("'"&amp;F642&amp;"'!"&amp;G642),"")</f>
        <v/>
      </c>
      <c r="F642" s="1851"/>
      <c r="H642" s="4"/>
      <c r="I642" s="4"/>
      <c r="J642" s="4"/>
      <c r="R642" s="1504"/>
    </row>
    <row r="643" spans="1:18" ht="16">
      <c r="A643" s="1">
        <v>638</v>
      </c>
      <c r="C643" s="3" t="s">
        <v>3571</v>
      </c>
      <c r="E643" s="2" t="str" cm="1">
        <f t="array" aca="1" ref="E643" ca="1">IF(F643&lt;&gt;"",INDIRECT("'"&amp;F643&amp;"'!"&amp;G643),"")</f>
        <v/>
      </c>
      <c r="F643" s="1851"/>
      <c r="H643" s="4"/>
      <c r="I643" s="4"/>
      <c r="J643" s="4"/>
      <c r="R643" s="1504"/>
    </row>
    <row r="644" spans="1:18" ht="16">
      <c r="A644" s="1">
        <v>639</v>
      </c>
      <c r="C644" s="3" t="s">
        <v>3571</v>
      </c>
      <c r="E644" s="2" t="str" cm="1">
        <f t="array" aca="1" ref="E644" ca="1">IF(F644&lt;&gt;"",INDIRECT("'"&amp;F644&amp;"'!"&amp;G644),"")</f>
        <v/>
      </c>
      <c r="F644" s="1851"/>
      <c r="H644" s="4"/>
      <c r="I644" s="4"/>
      <c r="J644" s="4"/>
      <c r="R644" s="1504"/>
    </row>
    <row r="645" spans="1:18" ht="16">
      <c r="A645" s="1">
        <v>640</v>
      </c>
      <c r="C645" s="3" t="s">
        <v>3571</v>
      </c>
      <c r="E645" s="2" t="str" cm="1">
        <f t="array" aca="1" ref="E645" ca="1">IF(F645&lt;&gt;"",INDIRECT("'"&amp;F645&amp;"'!"&amp;G645),"")</f>
        <v/>
      </c>
      <c r="F645" s="1851"/>
      <c r="H645" s="4"/>
      <c r="I645" s="4"/>
      <c r="J645" s="4"/>
      <c r="R645" s="1504"/>
    </row>
    <row r="646" spans="1:18" ht="16">
      <c r="A646" s="1">
        <v>641</v>
      </c>
      <c r="C646" s="3" t="s">
        <v>3571</v>
      </c>
      <c r="E646" s="2" t="str" cm="1">
        <f t="array" aca="1" ref="E646" ca="1">IF(F646&lt;&gt;"",INDIRECT("'"&amp;F646&amp;"'!"&amp;G646),"")</f>
        <v/>
      </c>
      <c r="F646" s="1851"/>
      <c r="H646" s="4"/>
      <c r="I646" s="4"/>
      <c r="J646" s="4"/>
      <c r="R646" s="1504"/>
    </row>
    <row r="647" spans="1:18" ht="16">
      <c r="A647" s="1">
        <v>642</v>
      </c>
      <c r="C647" s="3" t="s">
        <v>3571</v>
      </c>
      <c r="E647" s="2" t="str" cm="1">
        <f t="array" aca="1" ref="E647" ca="1">IF(F647&lt;&gt;"",INDIRECT("'"&amp;F647&amp;"'!"&amp;G647),"")</f>
        <v/>
      </c>
      <c r="F647" s="1851"/>
      <c r="H647" s="4"/>
      <c r="I647" s="4"/>
      <c r="J647" s="4"/>
      <c r="R647" s="1504"/>
    </row>
    <row r="648" spans="1:18" ht="16">
      <c r="A648" s="1">
        <v>643</v>
      </c>
      <c r="C648" s="3" t="s">
        <v>3571</v>
      </c>
      <c r="E648" s="2" t="str" cm="1">
        <f t="array" aca="1" ref="E648" ca="1">IF(F648&lt;&gt;"",INDIRECT("'"&amp;F648&amp;"'!"&amp;G648),"")</f>
        <v/>
      </c>
      <c r="F648" s="1851"/>
      <c r="H648" s="4"/>
      <c r="I648" s="4"/>
      <c r="J648" s="4"/>
      <c r="R648" s="1504"/>
    </row>
    <row r="649" spans="1:18" ht="15">
      <c r="A649">
        <v>644</v>
      </c>
      <c r="B649" s="7">
        <f>'EstExp 11-19'!C5</f>
        <v>28527206</v>
      </c>
      <c r="D649" s="2" t="b">
        <f ca="1">E649=B649</f>
        <v>1</v>
      </c>
      <c r="E649" s="2" cm="1">
        <f t="array" aca="1" ref="E649" ca="1">IF(F649&lt;&gt;"",INDIRECT("'"&amp;F649&amp;"'!"&amp;G649),"")</f>
        <v>28527206</v>
      </c>
      <c r="F649" s="1502" t="s">
        <v>6934</v>
      </c>
      <c r="G649" t="s">
        <v>3632</v>
      </c>
      <c r="R649" s="1504"/>
    </row>
    <row r="650" spans="1:18" ht="15">
      <c r="A650">
        <v>645</v>
      </c>
      <c r="B650" s="7">
        <f>'EstExp 11-19'!C16</f>
        <v>1041806</v>
      </c>
      <c r="D650" s="2" t="b">
        <f ca="1">E650=B650</f>
        <v>1</v>
      </c>
      <c r="E650" s="2" cm="1">
        <f t="array" aca="1" ref="E650" ca="1">IF(F650&lt;&gt;"",INDIRECT("'"&amp;F650&amp;"'!"&amp;G650),"")</f>
        <v>1041806</v>
      </c>
      <c r="F650" s="1502" t="s">
        <v>6934</v>
      </c>
      <c r="G650" t="s">
        <v>3523</v>
      </c>
      <c r="R650" s="1504"/>
    </row>
    <row r="651" spans="1:18" ht="16">
      <c r="A651" s="1">
        <v>646</v>
      </c>
      <c r="C651" s="3" t="s">
        <v>3571</v>
      </c>
      <c r="E651" s="2" t="str" cm="1">
        <f t="array" aca="1" ref="E651" ca="1">IF(F651&lt;&gt;"",INDIRECT("'"&amp;F651&amp;"'!"&amp;G651),"")</f>
        <v/>
      </c>
      <c r="F651" s="1851"/>
      <c r="H651" s="4"/>
      <c r="I651" s="4"/>
      <c r="J651" s="4"/>
      <c r="R651" s="1504"/>
    </row>
    <row r="652" spans="1:18" ht="16">
      <c r="A652" s="1">
        <v>647</v>
      </c>
      <c r="C652" s="3" t="s">
        <v>3571</v>
      </c>
      <c r="E652" s="2" t="str" cm="1">
        <f t="array" aca="1" ref="E652" ca="1">IF(F652&lt;&gt;"",INDIRECT("'"&amp;F652&amp;"'!"&amp;G652),"")</f>
        <v/>
      </c>
      <c r="F652" s="1851"/>
      <c r="H652" s="4"/>
      <c r="I652" s="4"/>
      <c r="J652" s="4"/>
      <c r="R652" s="1504"/>
    </row>
    <row r="653" spans="1:18" ht="16">
      <c r="A653" s="1">
        <v>648</v>
      </c>
      <c r="C653" s="3" t="s">
        <v>3571</v>
      </c>
      <c r="E653" s="2" t="str" cm="1">
        <f t="array" aca="1" ref="E653" ca="1">IF(F653&lt;&gt;"",INDIRECT("'"&amp;F653&amp;"'!"&amp;G653),"")</f>
        <v/>
      </c>
      <c r="F653" s="1851"/>
      <c r="H653" s="4"/>
      <c r="I653" s="4"/>
      <c r="J653" s="4"/>
      <c r="R653" s="1504"/>
    </row>
    <row r="654" spans="1:18" ht="16">
      <c r="A654" s="1">
        <v>649</v>
      </c>
      <c r="C654" s="3" t="s">
        <v>3571</v>
      </c>
      <c r="E654" s="2" t="str" cm="1">
        <f t="array" aca="1" ref="E654" ca="1">IF(F654&lt;&gt;"",INDIRECT("'"&amp;F654&amp;"'!"&amp;G654),"")</f>
        <v/>
      </c>
      <c r="F654" s="1851"/>
      <c r="H654" s="4"/>
      <c r="I654" s="4"/>
      <c r="J654" s="4"/>
      <c r="R654" s="1504"/>
    </row>
    <row r="655" spans="1:18" ht="16">
      <c r="A655" s="1">
        <v>650</v>
      </c>
      <c r="C655" s="3" t="s">
        <v>3571</v>
      </c>
      <c r="E655" s="2" t="str" cm="1">
        <f t="array" aca="1" ref="E655" ca="1">IF(F655&lt;&gt;"",INDIRECT("'"&amp;F655&amp;"'!"&amp;G655),"")</f>
        <v/>
      </c>
      <c r="F655" s="1851"/>
      <c r="H655" s="4"/>
      <c r="I655" s="4"/>
      <c r="J655" s="4"/>
      <c r="R655" s="1504"/>
    </row>
    <row r="656" spans="1:18">
      <c r="A656">
        <v>651</v>
      </c>
      <c r="B656" s="7">
        <f>'EstExp 11-19'!C18</f>
        <v>0</v>
      </c>
      <c r="D656" s="2" t="b">
        <f ca="1">E656=B656</f>
        <v>1</v>
      </c>
      <c r="E656" s="2" cm="1">
        <f t="array" aca="1" ref="E656" ca="1">IF(F656&lt;&gt;"",INDIRECT("'"&amp;F656&amp;"'!"&amp;G656),"")</f>
        <v>0</v>
      </c>
      <c r="F656" s="1502" t="s">
        <v>6934</v>
      </c>
      <c r="G656" t="s">
        <v>3508</v>
      </c>
      <c r="H656" s="4"/>
      <c r="I656" s="4"/>
      <c r="J656" s="4"/>
      <c r="R656" s="1502"/>
    </row>
    <row r="657" spans="1:18" ht="16">
      <c r="A657" s="1">
        <v>652</v>
      </c>
      <c r="C657" s="3" t="s">
        <v>3571</v>
      </c>
      <c r="E657" s="2" t="str" cm="1">
        <f t="array" aca="1" ref="E657" ca="1">IF(F657&lt;&gt;"",INDIRECT("'"&amp;F657&amp;"'!"&amp;G657),"")</f>
        <v/>
      </c>
      <c r="F657" s="1851"/>
      <c r="H657" s="4"/>
      <c r="I657" s="4"/>
      <c r="J657" s="4"/>
      <c r="R657" s="1504"/>
    </row>
    <row r="658" spans="1:18" ht="16">
      <c r="A658" s="1">
        <v>653</v>
      </c>
      <c r="C658" s="3" t="s">
        <v>3571</v>
      </c>
      <c r="E658" s="2" t="str" cm="1">
        <f t="array" aca="1" ref="E658" ca="1">IF(F658&lt;&gt;"",INDIRECT("'"&amp;F658&amp;"'!"&amp;G658),"")</f>
        <v/>
      </c>
      <c r="F658" s="1851"/>
      <c r="H658" s="4"/>
      <c r="I658" s="4"/>
      <c r="J658" s="4"/>
      <c r="R658" s="1504"/>
    </row>
    <row r="659" spans="1:18" ht="16">
      <c r="A659" s="1">
        <v>654</v>
      </c>
      <c r="C659" s="3" t="s">
        <v>3571</v>
      </c>
      <c r="E659" s="2" t="str" cm="1">
        <f t="array" aca="1" ref="E659" ca="1">IF(F659&lt;&gt;"",INDIRECT("'"&amp;F659&amp;"'!"&amp;G659),"")</f>
        <v/>
      </c>
      <c r="F659" s="1851"/>
      <c r="H659" s="4"/>
      <c r="I659" s="4"/>
      <c r="J659" s="4"/>
      <c r="R659" s="1504"/>
    </row>
    <row r="660" spans="1:18">
      <c r="A660">
        <v>655</v>
      </c>
      <c r="B660" s="7">
        <f>'EstExp 11-19'!C12</f>
        <v>0</v>
      </c>
      <c r="D660" s="2" t="b">
        <f t="shared" ref="D660:D687" ca="1" si="9">E660=B660</f>
        <v>1</v>
      </c>
      <c r="E660" s="2" cm="1">
        <f t="array" aca="1" ref="E660" ca="1">IF(F660&lt;&gt;"",INDIRECT("'"&amp;F660&amp;"'!"&amp;G660),"")</f>
        <v>0</v>
      </c>
      <c r="F660" s="1502" t="s">
        <v>6934</v>
      </c>
      <c r="G660" t="s">
        <v>3520</v>
      </c>
      <c r="H660" s="4"/>
      <c r="I660" s="4"/>
      <c r="J660" s="4"/>
      <c r="R660" s="1502"/>
    </row>
    <row r="661" spans="1:18">
      <c r="A661">
        <v>656</v>
      </c>
      <c r="B661" s="7">
        <f>'EstExp 11-19'!C13</f>
        <v>0</v>
      </c>
      <c r="D661" s="2" t="b">
        <f t="shared" ca="1" si="9"/>
        <v>1</v>
      </c>
      <c r="E661" s="2" cm="1">
        <f t="array" aca="1" ref="E661" ca="1">IF(F661&lt;&gt;"",INDIRECT("'"&amp;F661&amp;"'!"&amp;G661),"")</f>
        <v>0</v>
      </c>
      <c r="F661" s="1502" t="s">
        <v>6934</v>
      </c>
      <c r="G661" t="s">
        <v>3521</v>
      </c>
      <c r="H661" s="4"/>
      <c r="I661" s="4"/>
      <c r="J661" s="4"/>
      <c r="R661" s="1502"/>
    </row>
    <row r="662" spans="1:18" ht="15">
      <c r="A662">
        <v>657</v>
      </c>
      <c r="B662" s="7">
        <f>'EstExp 11-19'!C14</f>
        <v>341818</v>
      </c>
      <c r="D662" s="2" t="b">
        <f t="shared" ca="1" si="9"/>
        <v>1</v>
      </c>
      <c r="E662" s="2" cm="1">
        <f t="array" aca="1" ref="E662" ca="1">IF(F662&lt;&gt;"",INDIRECT("'"&amp;F662&amp;"'!"&amp;G662),"")</f>
        <v>341818</v>
      </c>
      <c r="F662" s="1502" t="s">
        <v>6934</v>
      </c>
      <c r="G662" t="s">
        <v>3633</v>
      </c>
      <c r="R662" s="1504"/>
    </row>
    <row r="663" spans="1:18" ht="15">
      <c r="A663">
        <v>658</v>
      </c>
      <c r="B663" s="7">
        <f>'EstExp 11-19'!C15</f>
        <v>414000</v>
      </c>
      <c r="D663" s="2" t="b">
        <f t="shared" ca="1" si="9"/>
        <v>1</v>
      </c>
      <c r="E663" s="2" cm="1">
        <f t="array" aca="1" ref="E663" ca="1">IF(F663&lt;&gt;"",INDIRECT("'"&amp;F663&amp;"'!"&amp;G663),"")</f>
        <v>414000</v>
      </c>
      <c r="F663" s="1502" t="s">
        <v>6934</v>
      </c>
      <c r="G663" t="s">
        <v>3522</v>
      </c>
      <c r="R663" s="1504"/>
    </row>
    <row r="664" spans="1:18" ht="15">
      <c r="A664">
        <v>659</v>
      </c>
      <c r="B664" s="7">
        <f>'EstExp 11-19'!C34</f>
        <v>36616388</v>
      </c>
      <c r="D664" s="2" t="b">
        <f t="shared" ca="1" si="9"/>
        <v>1</v>
      </c>
      <c r="E664" s="2" cm="1">
        <f t="array" aca="1" ref="E664" ca="1">IF(F664&lt;&gt;"",INDIRECT("'"&amp;F664&amp;"'!"&amp;G664),"")</f>
        <v>36616388</v>
      </c>
      <c r="F664" s="1502" t="s">
        <v>6934</v>
      </c>
      <c r="G664" t="s">
        <v>3634</v>
      </c>
      <c r="R664" s="1504"/>
    </row>
    <row r="665" spans="1:18" ht="15">
      <c r="A665">
        <v>660</v>
      </c>
      <c r="B665" s="7">
        <f>'EstExp 11-19'!C38</f>
        <v>1467871</v>
      </c>
      <c r="D665" s="2" t="b">
        <f t="shared" ca="1" si="9"/>
        <v>1</v>
      </c>
      <c r="E665" s="2" cm="1">
        <f t="array" aca="1" ref="E665" ca="1">IF(F665&lt;&gt;"",INDIRECT("'"&amp;F665&amp;"'!"&amp;G665),"")</f>
        <v>1467871</v>
      </c>
      <c r="F665" s="1502" t="s">
        <v>6934</v>
      </c>
      <c r="G665" t="s">
        <v>3635</v>
      </c>
      <c r="R665" s="1504"/>
    </row>
    <row r="666" spans="1:18" ht="15">
      <c r="A666">
        <v>661</v>
      </c>
      <c r="B666" s="7">
        <f>'EstExp 11-19'!C39</f>
        <v>0</v>
      </c>
      <c r="D666" s="2" t="b">
        <f t="shared" ca="1" si="9"/>
        <v>1</v>
      </c>
      <c r="E666" s="2" cm="1">
        <f t="array" aca="1" ref="E666" ca="1">IF(F666&lt;&gt;"",INDIRECT("'"&amp;F666&amp;"'!"&amp;G666),"")</f>
        <v>0</v>
      </c>
      <c r="F666" s="1502" t="s">
        <v>6934</v>
      </c>
      <c r="G666" t="s">
        <v>3636</v>
      </c>
      <c r="R666" s="1504"/>
    </row>
    <row r="667" spans="1:18">
      <c r="A667">
        <v>662</v>
      </c>
      <c r="B667" s="7">
        <f>'EstExp 11-19'!C40</f>
        <v>1063317</v>
      </c>
      <c r="D667" s="2" t="b">
        <f t="shared" ca="1" si="9"/>
        <v>1</v>
      </c>
      <c r="E667" s="2" cm="1">
        <f t="array" aca="1" ref="E667" ca="1">IF(F667&lt;&gt;"",INDIRECT("'"&amp;F667&amp;"'!"&amp;G667),"")</f>
        <v>1063317</v>
      </c>
      <c r="F667" s="1502" t="s">
        <v>6934</v>
      </c>
      <c r="G667" t="s">
        <v>3637</v>
      </c>
      <c r="R667" s="1502"/>
    </row>
    <row r="668" spans="1:18" ht="15">
      <c r="A668">
        <v>663</v>
      </c>
      <c r="B668" s="7">
        <f>'EstExp 11-19'!C41</f>
        <v>570270</v>
      </c>
      <c r="D668" s="2" t="b">
        <f t="shared" ca="1" si="9"/>
        <v>1</v>
      </c>
      <c r="E668" s="2" cm="1">
        <f t="array" aca="1" ref="E668" ca="1">IF(F668&lt;&gt;"",INDIRECT("'"&amp;F668&amp;"'!"&amp;G668),"")</f>
        <v>570270</v>
      </c>
      <c r="F668" s="1502" t="s">
        <v>6934</v>
      </c>
      <c r="G668" t="s">
        <v>3638</v>
      </c>
      <c r="R668" s="1504"/>
    </row>
    <row r="669" spans="1:18" ht="15">
      <c r="A669">
        <v>664</v>
      </c>
      <c r="B669" s="7">
        <f>'EstExp 11-19'!C42</f>
        <v>1480812</v>
      </c>
      <c r="D669" s="2" t="b">
        <f t="shared" ca="1" si="9"/>
        <v>1</v>
      </c>
      <c r="E669" s="2" cm="1">
        <f t="array" aca="1" ref="E669" ca="1">IF(F669&lt;&gt;"",INDIRECT("'"&amp;F669&amp;"'!"&amp;G669),"")</f>
        <v>1480812</v>
      </c>
      <c r="F669" s="1502" t="s">
        <v>6934</v>
      </c>
      <c r="G669" t="s">
        <v>3639</v>
      </c>
      <c r="R669" s="1504"/>
    </row>
    <row r="670" spans="1:18">
      <c r="A670">
        <v>665</v>
      </c>
      <c r="B670" s="7">
        <f>'EstExp 11-19'!C43</f>
        <v>0</v>
      </c>
      <c r="D670" s="2" t="b">
        <f t="shared" ca="1" si="9"/>
        <v>1</v>
      </c>
      <c r="E670" s="2" cm="1">
        <f t="array" aca="1" ref="E670" ca="1">IF(F670&lt;&gt;"",INDIRECT("'"&amp;F670&amp;"'!"&amp;G670),"")</f>
        <v>0</v>
      </c>
      <c r="F670" s="1502" t="s">
        <v>6934</v>
      </c>
      <c r="G670" t="s">
        <v>3640</v>
      </c>
      <c r="R670" s="1502"/>
    </row>
    <row r="671" spans="1:18">
      <c r="A671">
        <v>666</v>
      </c>
      <c r="B671" s="7">
        <f>'EstExp 11-19'!C44</f>
        <v>4582270</v>
      </c>
      <c r="D671" s="2" t="b">
        <f t="shared" ca="1" si="9"/>
        <v>1</v>
      </c>
      <c r="E671" s="2" cm="1">
        <f t="array" aca="1" ref="E671" ca="1">IF(F671&lt;&gt;"",INDIRECT("'"&amp;F671&amp;"'!"&amp;G671),"")</f>
        <v>4582270</v>
      </c>
      <c r="F671" s="1502" t="s">
        <v>6934</v>
      </c>
      <c r="G671" t="s">
        <v>3641</v>
      </c>
      <c r="R671" s="1502"/>
    </row>
    <row r="672" spans="1:18">
      <c r="A672">
        <v>667</v>
      </c>
      <c r="B672" s="7">
        <f>'EstExp 11-19'!C46</f>
        <v>680920</v>
      </c>
      <c r="D672" s="2" t="b">
        <f t="shared" ca="1" si="9"/>
        <v>1</v>
      </c>
      <c r="E672" s="2" cm="1">
        <f t="array" aca="1" ref="E672" ca="1">IF(F672&lt;&gt;"",INDIRECT("'"&amp;F672&amp;"'!"&amp;G672),"")</f>
        <v>680920</v>
      </c>
      <c r="F672" s="1502" t="s">
        <v>6934</v>
      </c>
      <c r="G672" t="s">
        <v>3642</v>
      </c>
      <c r="H672" s="4"/>
      <c r="I672" s="4"/>
      <c r="J672" s="4"/>
      <c r="R672" s="1502"/>
    </row>
    <row r="673" spans="1:18">
      <c r="A673">
        <v>668</v>
      </c>
      <c r="B673" s="7">
        <f>'EstExp 11-19'!C47</f>
        <v>585447</v>
      </c>
      <c r="D673" s="2" t="b">
        <f t="shared" ca="1" si="9"/>
        <v>1</v>
      </c>
      <c r="E673" s="2" cm="1">
        <f t="array" aca="1" ref="E673" ca="1">IF(F673&lt;&gt;"",INDIRECT("'"&amp;F673&amp;"'!"&amp;G673),"")</f>
        <v>585447</v>
      </c>
      <c r="F673" s="1502" t="s">
        <v>6934</v>
      </c>
      <c r="G673" t="s">
        <v>3643</v>
      </c>
      <c r="H673" s="4"/>
      <c r="I673" s="4"/>
      <c r="J673" s="4"/>
      <c r="R673" s="1502"/>
    </row>
    <row r="674" spans="1:18">
      <c r="A674">
        <v>669</v>
      </c>
      <c r="B674" s="7">
        <f>'EstExp 11-19'!C48</f>
        <v>0</v>
      </c>
      <c r="D674" s="2" t="b">
        <f t="shared" ca="1" si="9"/>
        <v>1</v>
      </c>
      <c r="E674" s="2" cm="1">
        <f t="array" aca="1" ref="E674" ca="1">IF(F674&lt;&gt;"",INDIRECT("'"&amp;F674&amp;"'!"&amp;G674),"")</f>
        <v>0</v>
      </c>
      <c r="F674" s="1502" t="s">
        <v>6934</v>
      </c>
      <c r="G674" t="s">
        <v>3644</v>
      </c>
      <c r="R674" s="1502"/>
    </row>
    <row r="675" spans="1:18">
      <c r="A675">
        <v>670</v>
      </c>
      <c r="B675" s="7">
        <f>'EstExp 11-19'!C49</f>
        <v>1266367</v>
      </c>
      <c r="D675" s="2" t="b">
        <f t="shared" ca="1" si="9"/>
        <v>1</v>
      </c>
      <c r="E675" s="2" cm="1">
        <f t="array" aca="1" ref="E675" ca="1">IF(F675&lt;&gt;"",INDIRECT("'"&amp;F675&amp;"'!"&amp;G675),"")</f>
        <v>1266367</v>
      </c>
      <c r="F675" s="1502" t="s">
        <v>6934</v>
      </c>
      <c r="G675" t="s">
        <v>3645</v>
      </c>
      <c r="H675" s="4"/>
      <c r="I675" s="4"/>
      <c r="J675" s="4"/>
      <c r="R675" s="1502"/>
    </row>
    <row r="676" spans="1:18">
      <c r="A676">
        <v>671</v>
      </c>
      <c r="B676" s="7">
        <f>'EstExp 11-19'!C51</f>
        <v>253372</v>
      </c>
      <c r="D676" s="2" t="b">
        <f t="shared" ca="1" si="9"/>
        <v>1</v>
      </c>
      <c r="E676" s="2" cm="1">
        <f t="array" aca="1" ref="E676" ca="1">IF(F676&lt;&gt;"",INDIRECT("'"&amp;F676&amp;"'!"&amp;G676),"")</f>
        <v>253372</v>
      </c>
      <c r="F676" s="1502" t="s">
        <v>6934</v>
      </c>
      <c r="G676" t="s">
        <v>3646</v>
      </c>
      <c r="R676" s="1502"/>
    </row>
    <row r="677" spans="1:18">
      <c r="A677">
        <v>672</v>
      </c>
      <c r="B677" s="7">
        <f>'EstExp 11-19'!C52</f>
        <v>345214</v>
      </c>
      <c r="D677" s="2" t="b">
        <f t="shared" ca="1" si="9"/>
        <v>1</v>
      </c>
      <c r="E677" s="2" cm="1">
        <f t="array" aca="1" ref="E677" ca="1">IF(F677&lt;&gt;"",INDIRECT("'"&amp;F677&amp;"'!"&amp;G677),"")</f>
        <v>345214</v>
      </c>
      <c r="F677" s="1502" t="s">
        <v>6934</v>
      </c>
      <c r="G677" t="s">
        <v>3647</v>
      </c>
      <c r="R677" s="1502"/>
    </row>
    <row r="678" spans="1:18">
      <c r="A678">
        <v>673</v>
      </c>
      <c r="B678" s="7">
        <f>'EstExp 11-19'!C55</f>
        <v>851836</v>
      </c>
      <c r="D678" s="2" t="b">
        <f t="shared" ca="1" si="9"/>
        <v>1</v>
      </c>
      <c r="E678" s="2" cm="1">
        <f t="array" aca="1" ref="E678" ca="1">IF(F678&lt;&gt;"",INDIRECT("'"&amp;F678&amp;"'!"&amp;G678),"")</f>
        <v>851836</v>
      </c>
      <c r="F678" s="1502" t="s">
        <v>6934</v>
      </c>
      <c r="G678" t="s">
        <v>3648</v>
      </c>
      <c r="R678" s="1502"/>
    </row>
    <row r="679" spans="1:18">
      <c r="A679">
        <v>674</v>
      </c>
      <c r="B679" s="7">
        <f>'EstExp 11-19'!C57</f>
        <v>2358223</v>
      </c>
      <c r="D679" s="2" t="b">
        <f t="shared" ca="1" si="9"/>
        <v>1</v>
      </c>
      <c r="E679" s="2" cm="1">
        <f t="array" aca="1" ref="E679" ca="1">IF(F679&lt;&gt;"",INDIRECT("'"&amp;F679&amp;"'!"&amp;G679),"")</f>
        <v>2358223</v>
      </c>
      <c r="F679" s="1502" t="s">
        <v>6934</v>
      </c>
      <c r="G679" t="s">
        <v>3649</v>
      </c>
      <c r="R679" s="1502"/>
    </row>
    <row r="680" spans="1:18">
      <c r="A680">
        <v>675</v>
      </c>
      <c r="B680" s="7">
        <f>'EstExp 11-19'!C58</f>
        <v>0</v>
      </c>
      <c r="D680" s="2" t="b">
        <f t="shared" ca="1" si="9"/>
        <v>1</v>
      </c>
      <c r="E680" s="2" cm="1">
        <f t="array" aca="1" ref="E680" ca="1">IF(F680&lt;&gt;"",INDIRECT("'"&amp;F680&amp;"'!"&amp;G680),"")</f>
        <v>0</v>
      </c>
      <c r="F680" s="1502" t="s">
        <v>6934</v>
      </c>
      <c r="G680" t="s">
        <v>3650</v>
      </c>
      <c r="R680" s="1502"/>
    </row>
    <row r="681" spans="1:18">
      <c r="A681">
        <v>676</v>
      </c>
      <c r="B681" s="7">
        <f>'EstExp 11-19'!C59</f>
        <v>2358223</v>
      </c>
      <c r="D681" s="2" t="b">
        <f t="shared" ca="1" si="9"/>
        <v>1</v>
      </c>
      <c r="E681" s="2" cm="1">
        <f t="array" aca="1" ref="E681" ca="1">IF(F681&lt;&gt;"",INDIRECT("'"&amp;F681&amp;"'!"&amp;G681),"")</f>
        <v>2358223</v>
      </c>
      <c r="F681" s="1502" t="s">
        <v>6934</v>
      </c>
      <c r="G681" t="s">
        <v>3651</v>
      </c>
      <c r="R681" s="1502"/>
    </row>
    <row r="682" spans="1:18">
      <c r="A682">
        <v>677</v>
      </c>
      <c r="B682" s="7">
        <f>'EstExp 11-19'!C61</f>
        <v>305986</v>
      </c>
      <c r="D682" s="2" t="b">
        <f t="shared" ca="1" si="9"/>
        <v>1</v>
      </c>
      <c r="E682" s="2" cm="1">
        <f t="array" aca="1" ref="E682" ca="1">IF(F682&lt;&gt;"",INDIRECT("'"&amp;F682&amp;"'!"&amp;G682),"")</f>
        <v>305986</v>
      </c>
      <c r="F682" s="1502" t="s">
        <v>6934</v>
      </c>
      <c r="G682" t="s">
        <v>3652</v>
      </c>
      <c r="H682" s="4"/>
      <c r="I682" s="4"/>
      <c r="J682" s="4"/>
      <c r="R682" s="1502"/>
    </row>
    <row r="683" spans="1:18">
      <c r="A683">
        <v>678</v>
      </c>
      <c r="B683" s="7">
        <f>'EstExp 11-19'!C62</f>
        <v>0</v>
      </c>
      <c r="D683" s="2" t="b">
        <f t="shared" ca="1" si="9"/>
        <v>1</v>
      </c>
      <c r="E683" s="2" cm="1">
        <f t="array" aca="1" ref="E683" ca="1">IF(F683&lt;&gt;"",INDIRECT("'"&amp;F683&amp;"'!"&amp;G683),"")</f>
        <v>0</v>
      </c>
      <c r="F683" s="1502" t="s">
        <v>6934</v>
      </c>
      <c r="G683" t="s">
        <v>3653</v>
      </c>
      <c r="H683" s="4"/>
      <c r="I683" s="4"/>
      <c r="J683" s="4"/>
      <c r="R683" s="1502"/>
    </row>
    <row r="684" spans="1:18" ht="15">
      <c r="A684">
        <v>679</v>
      </c>
      <c r="B684" s="7">
        <f>'EstExp 11-19'!C63</f>
        <v>0</v>
      </c>
      <c r="D684" s="2" t="b">
        <f t="shared" ca="1" si="9"/>
        <v>1</v>
      </c>
      <c r="E684" s="2" cm="1">
        <f t="array" aca="1" ref="E684" ca="1">IF(F684&lt;&gt;"",INDIRECT("'"&amp;F684&amp;"'!"&amp;G684),"")</f>
        <v>0</v>
      </c>
      <c r="F684" s="1502" t="s">
        <v>6934</v>
      </c>
      <c r="G684" t="s">
        <v>3654</v>
      </c>
      <c r="H684" s="4"/>
      <c r="I684" s="4"/>
      <c r="J684" s="4"/>
      <c r="R684" s="1504"/>
    </row>
    <row r="685" spans="1:18" ht="15">
      <c r="A685">
        <v>680</v>
      </c>
      <c r="B685" s="7">
        <f>'EstExp 11-19'!C64</f>
        <v>0</v>
      </c>
      <c r="D685" s="2" t="b">
        <f t="shared" ca="1" si="9"/>
        <v>1</v>
      </c>
      <c r="E685" s="2" cm="1">
        <f t="array" aca="1" ref="E685" ca="1">IF(F685&lt;&gt;"",INDIRECT("'"&amp;F685&amp;"'!"&amp;G685),"")</f>
        <v>0</v>
      </c>
      <c r="F685" s="1502" t="s">
        <v>6934</v>
      </c>
      <c r="G685" t="s">
        <v>3655</v>
      </c>
      <c r="H685" s="4"/>
      <c r="I685" s="4"/>
      <c r="J685" s="4"/>
      <c r="R685" s="1504"/>
    </row>
    <row r="686" spans="1:18" ht="15">
      <c r="A686">
        <v>681</v>
      </c>
      <c r="B686" s="7">
        <f>'EstExp 11-19'!C65</f>
        <v>134500</v>
      </c>
      <c r="D686" s="2" t="b">
        <f t="shared" ca="1" si="9"/>
        <v>1</v>
      </c>
      <c r="E686" s="2" cm="1">
        <f t="array" aca="1" ref="E686" ca="1">IF(F686&lt;&gt;"",INDIRECT("'"&amp;F686&amp;"'!"&amp;G686),"")</f>
        <v>134500</v>
      </c>
      <c r="F686" s="1502" t="s">
        <v>6934</v>
      </c>
      <c r="G686" t="s">
        <v>3656</v>
      </c>
      <c r="H686" s="4"/>
      <c r="I686" s="4"/>
      <c r="J686" s="4"/>
      <c r="R686" s="1504"/>
    </row>
    <row r="687" spans="1:18" ht="15">
      <c r="A687">
        <v>682</v>
      </c>
      <c r="B687" s="7">
        <f>'EstExp 11-19'!C66</f>
        <v>0</v>
      </c>
      <c r="D687" s="2" t="b">
        <f t="shared" ca="1" si="9"/>
        <v>1</v>
      </c>
      <c r="E687" s="2" cm="1">
        <f t="array" aca="1" ref="E687" ca="1">IF(F687&lt;&gt;"",INDIRECT("'"&amp;F687&amp;"'!"&amp;G687),"")</f>
        <v>0</v>
      </c>
      <c r="F687" s="1502" t="s">
        <v>6934</v>
      </c>
      <c r="G687" t="s">
        <v>3657</v>
      </c>
      <c r="H687" s="4"/>
      <c r="I687" s="4"/>
      <c r="J687" s="4"/>
      <c r="R687" s="1504"/>
    </row>
    <row r="688" spans="1:18" ht="16">
      <c r="A688" s="1">
        <v>683</v>
      </c>
      <c r="C688" s="3" t="s">
        <v>3571</v>
      </c>
      <c r="E688" s="2" t="str" cm="1">
        <f t="array" aca="1" ref="E688" ca="1">IF(F688&lt;&gt;"",INDIRECT("'"&amp;F688&amp;"'!"&amp;G688),"")</f>
        <v/>
      </c>
      <c r="F688" s="1851"/>
      <c r="H688" s="4"/>
      <c r="I688" s="4"/>
      <c r="J688" s="4"/>
      <c r="R688" s="1504"/>
    </row>
    <row r="689" spans="1:18" ht="15">
      <c r="A689">
        <v>684</v>
      </c>
      <c r="B689" s="7">
        <f>'EstExp 11-19'!C67</f>
        <v>440486</v>
      </c>
      <c r="D689" s="2" t="b">
        <f ca="1">E689=B689</f>
        <v>1</v>
      </c>
      <c r="E689" s="2" cm="1">
        <f t="array" aca="1" ref="E689" ca="1">IF(F689&lt;&gt;"",INDIRECT("'"&amp;F689&amp;"'!"&amp;G689),"")</f>
        <v>440486</v>
      </c>
      <c r="F689" s="1502" t="s">
        <v>6934</v>
      </c>
      <c r="G689" t="s">
        <v>3658</v>
      </c>
      <c r="H689" s="4"/>
      <c r="I689" s="4"/>
      <c r="J689" s="4"/>
      <c r="R689" s="1504"/>
    </row>
    <row r="690" spans="1:18" ht="15">
      <c r="A690">
        <v>685</v>
      </c>
      <c r="B690" s="7">
        <f>'EstExp 11-19'!C69</f>
        <v>0</v>
      </c>
      <c r="D690" s="2" t="b">
        <f ca="1">E690=B690</f>
        <v>1</v>
      </c>
      <c r="E690" s="2" cm="1">
        <f t="array" aca="1" ref="E690" ca="1">IF(F690&lt;&gt;"",INDIRECT("'"&amp;F690&amp;"'!"&amp;G690),"")</f>
        <v>0</v>
      </c>
      <c r="F690" s="1502" t="s">
        <v>6934</v>
      </c>
      <c r="G690" t="s">
        <v>3659</v>
      </c>
      <c r="H690" s="4"/>
      <c r="I690" s="4"/>
      <c r="J690" s="4"/>
      <c r="R690" s="1504"/>
    </row>
    <row r="691" spans="1:18" ht="15">
      <c r="A691">
        <v>686</v>
      </c>
      <c r="B691" s="7">
        <f>'EstExp 11-19'!C70</f>
        <v>0</v>
      </c>
      <c r="D691" s="2" t="b">
        <f ca="1">E691=B691</f>
        <v>1</v>
      </c>
      <c r="E691" s="2" cm="1">
        <f t="array" aca="1" ref="E691" ca="1">IF(F691&lt;&gt;"",INDIRECT("'"&amp;F691&amp;"'!"&amp;G691),"")</f>
        <v>0</v>
      </c>
      <c r="F691" s="1502" t="s">
        <v>6934</v>
      </c>
      <c r="G691" t="s">
        <v>3660</v>
      </c>
      <c r="H691" s="4"/>
      <c r="I691" s="4"/>
      <c r="J691" s="4"/>
      <c r="R691" s="1504"/>
    </row>
    <row r="692" spans="1:18" ht="15">
      <c r="A692">
        <v>687</v>
      </c>
      <c r="B692" s="7">
        <f>'EstExp 11-19'!C71</f>
        <v>137299</v>
      </c>
      <c r="D692" s="2" t="b">
        <f ca="1">E692=B692</f>
        <v>1</v>
      </c>
      <c r="E692" s="2" cm="1">
        <f t="array" aca="1" ref="E692" ca="1">IF(F692&lt;&gt;"",INDIRECT("'"&amp;F692&amp;"'!"&amp;G692),"")</f>
        <v>137299</v>
      </c>
      <c r="F692" s="1502" t="s">
        <v>6934</v>
      </c>
      <c r="G692" t="s">
        <v>3661</v>
      </c>
      <c r="H692" s="4"/>
      <c r="I692" s="4"/>
      <c r="J692" s="4"/>
      <c r="R692" s="1504"/>
    </row>
    <row r="693" spans="1:18" ht="15">
      <c r="A693">
        <v>688</v>
      </c>
      <c r="B693" s="7">
        <f>'EstExp 11-19'!C72</f>
        <v>359084</v>
      </c>
      <c r="D693" s="2" t="b">
        <f ca="1">E693=B693</f>
        <v>1</v>
      </c>
      <c r="E693" s="2" cm="1">
        <f t="array" aca="1" ref="E693" ca="1">IF(F693&lt;&gt;"",INDIRECT("'"&amp;F693&amp;"'!"&amp;G693),"")</f>
        <v>359084</v>
      </c>
      <c r="F693" s="1502" t="s">
        <v>6934</v>
      </c>
      <c r="G693" t="s">
        <v>3662</v>
      </c>
      <c r="H693" s="4"/>
      <c r="I693" s="4"/>
      <c r="J693" s="4"/>
      <c r="R693" s="1504"/>
    </row>
    <row r="694" spans="1:18" ht="16">
      <c r="A694" s="1">
        <v>689</v>
      </c>
      <c r="C694" s="3" t="s">
        <v>3571</v>
      </c>
      <c r="E694" s="2" t="str" cm="1">
        <f t="array" aca="1" ref="E694" ca="1">IF(F694&lt;&gt;"",INDIRECT("'"&amp;F694&amp;"'!"&amp;G694),"")</f>
        <v/>
      </c>
      <c r="F694" s="1851"/>
      <c r="H694" s="4"/>
      <c r="I694" s="4"/>
      <c r="J694" s="4"/>
      <c r="R694" s="1504"/>
    </row>
    <row r="695" spans="1:18" ht="15">
      <c r="A695">
        <v>690</v>
      </c>
      <c r="B695" s="7">
        <f>'EstExp 11-19'!C73</f>
        <v>134625</v>
      </c>
      <c r="D695" s="2" t="b">
        <f ca="1">E695=B695</f>
        <v>1</v>
      </c>
      <c r="E695" s="2" cm="1">
        <f t="array" aca="1" ref="E695" ca="1">IF(F695&lt;&gt;"",INDIRECT("'"&amp;F695&amp;"'!"&amp;G695),"")</f>
        <v>134625</v>
      </c>
      <c r="F695" s="1502" t="s">
        <v>6934</v>
      </c>
      <c r="G695" t="s">
        <v>3663</v>
      </c>
      <c r="H695" s="4"/>
      <c r="I695" s="4"/>
      <c r="J695" s="4"/>
      <c r="R695" s="1504"/>
    </row>
    <row r="696" spans="1:18" ht="16">
      <c r="A696" s="1">
        <v>691</v>
      </c>
      <c r="C696" s="3" t="s">
        <v>3571</v>
      </c>
      <c r="E696" s="2" t="str" cm="1">
        <f t="array" aca="1" ref="E696" ca="1">IF(F696&lt;&gt;"",INDIRECT("'"&amp;F696&amp;"'!"&amp;G696),"")</f>
        <v/>
      </c>
      <c r="F696" s="1851"/>
      <c r="H696" s="4"/>
      <c r="I696" s="4"/>
      <c r="J696" s="4"/>
      <c r="R696" s="1504"/>
    </row>
    <row r="697" spans="1:18" ht="15">
      <c r="A697">
        <v>692</v>
      </c>
      <c r="B697" s="7">
        <f>'EstExp 11-19'!C74</f>
        <v>631008</v>
      </c>
      <c r="D697" s="2" t="b">
        <f ca="1">E697=B697</f>
        <v>1</v>
      </c>
      <c r="E697" s="2" cm="1">
        <f t="array" aca="1" ref="E697" ca="1">IF(F697&lt;&gt;"",INDIRECT("'"&amp;F697&amp;"'!"&amp;G697),"")</f>
        <v>631008</v>
      </c>
      <c r="F697" s="1502" t="s">
        <v>6934</v>
      </c>
      <c r="G697" t="s">
        <v>3664</v>
      </c>
      <c r="H697" s="4"/>
      <c r="I697" s="4"/>
      <c r="J697" s="4"/>
      <c r="R697" s="1504"/>
    </row>
    <row r="698" spans="1:18" ht="15">
      <c r="A698">
        <v>693</v>
      </c>
      <c r="B698" s="7">
        <f>'EstExp 11-19'!C75</f>
        <v>0</v>
      </c>
      <c r="D698" s="2" t="b">
        <f ca="1">E698=B698</f>
        <v>1</v>
      </c>
      <c r="E698" s="2" cm="1">
        <f t="array" aca="1" ref="E698" ca="1">IF(F698&lt;&gt;"",INDIRECT("'"&amp;F698&amp;"'!"&amp;G698),"")</f>
        <v>0</v>
      </c>
      <c r="F698" s="1502" t="s">
        <v>6934</v>
      </c>
      <c r="G698" t="s">
        <v>3665</v>
      </c>
      <c r="H698" s="4"/>
      <c r="I698" s="4"/>
      <c r="J698" s="4"/>
      <c r="R698" s="1504"/>
    </row>
    <row r="699" spans="1:18" ht="15">
      <c r="A699">
        <v>694</v>
      </c>
      <c r="B699" s="7">
        <f>'EstExp 11-19'!C76</f>
        <v>10130190</v>
      </c>
      <c r="D699" s="2" t="b">
        <f ca="1">E699=B699</f>
        <v>1</v>
      </c>
      <c r="E699" s="2" cm="1">
        <f t="array" aca="1" ref="E699" ca="1">IF(F699&lt;&gt;"",INDIRECT("'"&amp;F699&amp;"'!"&amp;G699),"")</f>
        <v>10130190</v>
      </c>
      <c r="F699" s="1502" t="s">
        <v>6934</v>
      </c>
      <c r="G699" t="s">
        <v>3666</v>
      </c>
      <c r="H699" s="4"/>
      <c r="I699" s="4"/>
      <c r="J699" s="4"/>
      <c r="R699" s="1504"/>
    </row>
    <row r="700" spans="1:18" ht="15">
      <c r="A700">
        <v>695</v>
      </c>
      <c r="B700" s="7">
        <f>'EstExp 11-19'!C77</f>
        <v>1712632</v>
      </c>
      <c r="D700" s="2" t="b">
        <f ca="1">E700=B700</f>
        <v>1</v>
      </c>
      <c r="E700" s="2" cm="1">
        <f t="array" aca="1" ref="E700" ca="1">IF(F700&lt;&gt;"",INDIRECT("'"&amp;F700&amp;"'!"&amp;G700),"")</f>
        <v>1712632</v>
      </c>
      <c r="F700" s="1502" t="s">
        <v>6934</v>
      </c>
      <c r="G700" t="s">
        <v>3667</v>
      </c>
      <c r="H700" s="4"/>
      <c r="I700" s="4"/>
      <c r="J700" s="4"/>
      <c r="R700" s="1504"/>
    </row>
    <row r="701" spans="1:18" ht="15">
      <c r="A701">
        <v>696</v>
      </c>
      <c r="B701" s="7">
        <f>'EstExp 11-19'!C116</f>
        <v>48459210</v>
      </c>
      <c r="D701" s="2" t="b">
        <f ca="1">E701=B701</f>
        <v>1</v>
      </c>
      <c r="E701" s="2" cm="1">
        <f t="array" aca="1" ref="E701" ca="1">IF(F701&lt;&gt;"",INDIRECT("'"&amp;F701&amp;"'!"&amp;G701),"")</f>
        <v>48459210</v>
      </c>
      <c r="F701" s="1502" t="s">
        <v>6934</v>
      </c>
      <c r="G701" t="s">
        <v>3668</v>
      </c>
      <c r="H701" s="4"/>
      <c r="I701" s="4"/>
      <c r="J701" s="4"/>
      <c r="R701" s="1504"/>
    </row>
    <row r="702" spans="1:18" ht="16">
      <c r="A702" s="1">
        <v>697</v>
      </c>
      <c r="C702" s="3" t="s">
        <v>3571</v>
      </c>
      <c r="E702" s="2" t="str" cm="1">
        <f t="array" aca="1" ref="E702" ca="1">IF(F702&lt;&gt;"",INDIRECT("'"&amp;F702&amp;"'!"&amp;G702),"")</f>
        <v/>
      </c>
      <c r="F702" s="1851"/>
      <c r="H702" s="4"/>
      <c r="I702" s="4"/>
      <c r="J702" s="4"/>
      <c r="R702" s="1504"/>
    </row>
    <row r="703" spans="1:18" ht="16">
      <c r="A703" s="1">
        <v>698</v>
      </c>
      <c r="C703" s="3" t="s">
        <v>3571</v>
      </c>
      <c r="E703" s="2" t="str" cm="1">
        <f t="array" aca="1" ref="E703" ca="1">IF(F703&lt;&gt;"",INDIRECT("'"&amp;F703&amp;"'!"&amp;G703),"")</f>
        <v/>
      </c>
      <c r="F703" s="1851"/>
      <c r="H703" s="4"/>
      <c r="I703" s="4"/>
      <c r="J703" s="4"/>
      <c r="R703" s="1504"/>
    </row>
    <row r="704" spans="1:18" ht="16">
      <c r="A704" s="1">
        <v>699</v>
      </c>
      <c r="C704" s="3" t="s">
        <v>3571</v>
      </c>
      <c r="E704" s="2" t="str" cm="1">
        <f t="array" aca="1" ref="E704" ca="1">IF(F704&lt;&gt;"",INDIRECT("'"&amp;F704&amp;"'!"&amp;G704),"")</f>
        <v/>
      </c>
      <c r="F704" s="1851"/>
      <c r="H704" s="4"/>
      <c r="I704" s="4"/>
      <c r="J704" s="4"/>
      <c r="R704" s="1504"/>
    </row>
    <row r="705" spans="1:18" ht="16">
      <c r="A705" s="1">
        <v>700</v>
      </c>
      <c r="C705" s="3" t="s">
        <v>3571</v>
      </c>
      <c r="E705" s="2" t="str" cm="1">
        <f t="array" aca="1" ref="E705" ca="1">IF(F705&lt;&gt;"",INDIRECT("'"&amp;F705&amp;"'!"&amp;G705),"")</f>
        <v/>
      </c>
      <c r="F705" s="1851"/>
      <c r="H705" s="4"/>
      <c r="I705" s="4"/>
      <c r="J705" s="4"/>
      <c r="R705" s="1504"/>
    </row>
    <row r="706" spans="1:18" ht="16">
      <c r="A706" s="1">
        <v>701</v>
      </c>
      <c r="C706" s="3" t="s">
        <v>3571</v>
      </c>
      <c r="E706" s="2" t="str" cm="1">
        <f t="array" aca="1" ref="E706" ca="1">IF(F706&lt;&gt;"",INDIRECT("'"&amp;F706&amp;"'!"&amp;G706),"")</f>
        <v/>
      </c>
      <c r="F706" s="1851"/>
      <c r="H706" s="4"/>
      <c r="I706" s="4"/>
      <c r="J706" s="4"/>
      <c r="R706" s="1504"/>
    </row>
    <row r="707" spans="1:18" ht="15">
      <c r="A707">
        <v>702</v>
      </c>
      <c r="B707" s="7">
        <f>'EstExp 11-19'!D5</f>
        <v>4889602</v>
      </c>
      <c r="D707" s="2" t="b">
        <f ca="1">E707=B707</f>
        <v>1</v>
      </c>
      <c r="E707" s="2" cm="1">
        <f t="array" aca="1" ref="E707" ca="1">IF(F707&lt;&gt;"",INDIRECT("'"&amp;F707&amp;"'!"&amp;G707),"")</f>
        <v>4889602</v>
      </c>
      <c r="F707" s="1502" t="s">
        <v>6934</v>
      </c>
      <c r="G707" t="s">
        <v>3669</v>
      </c>
      <c r="H707" s="4"/>
      <c r="I707" s="4"/>
      <c r="J707" s="4"/>
      <c r="R707" s="1504"/>
    </row>
    <row r="708" spans="1:18" ht="15">
      <c r="A708">
        <v>703</v>
      </c>
      <c r="B708" s="7">
        <f>'EstExp 11-19'!D16</f>
        <v>108350</v>
      </c>
      <c r="D708" s="2" t="b">
        <f ca="1">E708=B708</f>
        <v>1</v>
      </c>
      <c r="E708" s="2" cm="1">
        <f t="array" aca="1" ref="E708" ca="1">IF(F708&lt;&gt;"",INDIRECT("'"&amp;F708&amp;"'!"&amp;G708),"")</f>
        <v>108350</v>
      </c>
      <c r="F708" s="1502" t="s">
        <v>6934</v>
      </c>
      <c r="G708" t="s">
        <v>3537</v>
      </c>
      <c r="H708" s="4"/>
      <c r="I708" s="4"/>
      <c r="J708" s="4"/>
      <c r="R708" s="1504"/>
    </row>
    <row r="709" spans="1:18" ht="16">
      <c r="A709" s="1">
        <v>704</v>
      </c>
      <c r="C709" s="3" t="s">
        <v>3571</v>
      </c>
      <c r="E709" s="2" t="str" cm="1">
        <f t="array" aca="1" ref="E709" ca="1">IF(F709&lt;&gt;"",INDIRECT("'"&amp;F709&amp;"'!"&amp;G709),"")</f>
        <v/>
      </c>
      <c r="F709" s="1851"/>
      <c r="H709" s="4"/>
      <c r="I709" s="4"/>
      <c r="J709" s="4"/>
      <c r="R709" s="1504"/>
    </row>
    <row r="710" spans="1:18" ht="16">
      <c r="A710" s="1">
        <v>705</v>
      </c>
      <c r="C710" s="3" t="s">
        <v>3571</v>
      </c>
      <c r="E710" s="2" t="str" cm="1">
        <f t="array" aca="1" ref="E710" ca="1">IF(F710&lt;&gt;"",INDIRECT("'"&amp;F710&amp;"'!"&amp;G710),"")</f>
        <v/>
      </c>
      <c r="F710" s="1851"/>
      <c r="H710" s="4"/>
      <c r="I710" s="4"/>
      <c r="J710" s="4"/>
      <c r="R710" s="1504"/>
    </row>
    <row r="711" spans="1:18" ht="16">
      <c r="A711" s="1">
        <v>706</v>
      </c>
      <c r="C711" s="3" t="s">
        <v>3571</v>
      </c>
      <c r="E711" s="2" t="str" cm="1">
        <f t="array" aca="1" ref="E711" ca="1">IF(F711&lt;&gt;"",INDIRECT("'"&amp;F711&amp;"'!"&amp;G711),"")</f>
        <v/>
      </c>
      <c r="F711" s="1851"/>
      <c r="H711" s="4"/>
      <c r="I711" s="4"/>
      <c r="J711" s="4"/>
      <c r="R711" s="1504"/>
    </row>
    <row r="712" spans="1:18" ht="16">
      <c r="A712" s="1">
        <v>707</v>
      </c>
      <c r="C712" s="3" t="s">
        <v>3571</v>
      </c>
      <c r="E712" s="2" t="str" cm="1">
        <f t="array" aca="1" ref="E712" ca="1">IF(F712&lt;&gt;"",INDIRECT("'"&amp;F712&amp;"'!"&amp;G712),"")</f>
        <v/>
      </c>
      <c r="F712" s="1851"/>
      <c r="H712" s="4"/>
      <c r="I712" s="4"/>
      <c r="J712" s="4"/>
      <c r="R712" s="1504"/>
    </row>
    <row r="713" spans="1:18" ht="16">
      <c r="A713" s="1">
        <v>708</v>
      </c>
      <c r="C713" s="3" t="s">
        <v>3571</v>
      </c>
      <c r="E713" s="2" t="str" cm="1">
        <f t="array" aca="1" ref="E713" ca="1">IF(F713&lt;&gt;"",INDIRECT("'"&amp;F713&amp;"'!"&amp;G713),"")</f>
        <v/>
      </c>
      <c r="F713" s="1851"/>
      <c r="H713" s="4"/>
      <c r="I713" s="4"/>
      <c r="J713" s="4"/>
      <c r="R713" s="1504"/>
    </row>
    <row r="714" spans="1:18" ht="15">
      <c r="A714">
        <v>709</v>
      </c>
      <c r="B714" s="7">
        <f>'EstExp 11-19'!D18</f>
        <v>0</v>
      </c>
      <c r="D714" s="2" t="b">
        <f ca="1">E714=B714</f>
        <v>1</v>
      </c>
      <c r="E714" s="2" cm="1">
        <f t="array" aca="1" ref="E714" ca="1">IF(F714&lt;&gt;"",INDIRECT("'"&amp;F714&amp;"'!"&amp;G714),"")</f>
        <v>0</v>
      </c>
      <c r="F714" s="1502" t="s">
        <v>6934</v>
      </c>
      <c r="G714" t="s">
        <v>3509</v>
      </c>
      <c r="H714" s="4"/>
      <c r="I714" s="4"/>
      <c r="J714" s="4"/>
      <c r="R714" s="1504"/>
    </row>
    <row r="715" spans="1:18" ht="16">
      <c r="A715" s="1">
        <v>710</v>
      </c>
      <c r="C715" s="3" t="s">
        <v>3571</v>
      </c>
      <c r="E715" s="2" t="str" cm="1">
        <f t="array" aca="1" ref="E715" ca="1">IF(F715&lt;&gt;"",INDIRECT("'"&amp;F715&amp;"'!"&amp;G715),"")</f>
        <v/>
      </c>
      <c r="F715" s="1851"/>
      <c r="H715" s="4"/>
      <c r="I715" s="4"/>
      <c r="J715" s="4"/>
      <c r="R715" s="1504"/>
    </row>
    <row r="716" spans="1:18" ht="16">
      <c r="A716" s="1">
        <v>711</v>
      </c>
      <c r="C716" s="3" t="s">
        <v>3571</v>
      </c>
      <c r="E716" s="2" t="str" cm="1">
        <f t="array" aca="1" ref="E716" ca="1">IF(F716&lt;&gt;"",INDIRECT("'"&amp;F716&amp;"'!"&amp;G716),"")</f>
        <v/>
      </c>
      <c r="F716" s="1851"/>
      <c r="H716" s="4"/>
      <c r="I716" s="4"/>
      <c r="J716" s="4"/>
      <c r="R716" s="1504"/>
    </row>
    <row r="717" spans="1:18" ht="16">
      <c r="A717" s="1">
        <v>712</v>
      </c>
      <c r="C717" s="3" t="s">
        <v>3571</v>
      </c>
      <c r="E717" s="2" t="str" cm="1">
        <f t="array" aca="1" ref="E717" ca="1">IF(F717&lt;&gt;"",INDIRECT("'"&amp;F717&amp;"'!"&amp;G717),"")</f>
        <v/>
      </c>
      <c r="F717" s="1851"/>
      <c r="H717" s="4"/>
      <c r="I717" s="4"/>
      <c r="J717" s="4"/>
      <c r="R717" s="1504"/>
    </row>
    <row r="718" spans="1:18" ht="15">
      <c r="A718">
        <v>713</v>
      </c>
      <c r="B718" s="7">
        <f>'EstExp 11-19'!D12</f>
        <v>0</v>
      </c>
      <c r="D718" s="2" t="b">
        <f t="shared" ref="D718:D745" ca="1" si="10">E718=B718</f>
        <v>1</v>
      </c>
      <c r="E718" s="2" cm="1">
        <f t="array" aca="1" ref="E718" ca="1">IF(F718&lt;&gt;"",INDIRECT("'"&amp;F718&amp;"'!"&amp;G718),"")</f>
        <v>0</v>
      </c>
      <c r="F718" s="1502" t="s">
        <v>6934</v>
      </c>
      <c r="G718" t="s">
        <v>3534</v>
      </c>
      <c r="R718" s="1504"/>
    </row>
    <row r="719" spans="1:18" ht="15">
      <c r="A719">
        <v>714</v>
      </c>
      <c r="B719" s="7">
        <f>'EstExp 11-19'!D13</f>
        <v>0</v>
      </c>
      <c r="D719" s="2" t="b">
        <f t="shared" ca="1" si="10"/>
        <v>1</v>
      </c>
      <c r="E719" s="2" cm="1">
        <f t="array" aca="1" ref="E719" ca="1">IF(F719&lt;&gt;"",INDIRECT("'"&amp;F719&amp;"'!"&amp;G719),"")</f>
        <v>0</v>
      </c>
      <c r="F719" s="1502" t="s">
        <v>6934</v>
      </c>
      <c r="G719" t="s">
        <v>3535</v>
      </c>
      <c r="H719" s="4"/>
      <c r="I719" s="4"/>
      <c r="J719" s="4"/>
      <c r="R719" s="1504"/>
    </row>
    <row r="720" spans="1:18" ht="15">
      <c r="A720">
        <v>715</v>
      </c>
      <c r="B720" s="7">
        <f>'EstExp 11-19'!D14</f>
        <v>27720</v>
      </c>
      <c r="D720" s="2" t="b">
        <f t="shared" ca="1" si="10"/>
        <v>1</v>
      </c>
      <c r="E720" s="2" cm="1">
        <f t="array" aca="1" ref="E720" ca="1">IF(F720&lt;&gt;"",INDIRECT("'"&amp;F720&amp;"'!"&amp;G720),"")</f>
        <v>27720</v>
      </c>
      <c r="F720" s="1502" t="s">
        <v>6934</v>
      </c>
      <c r="G720" t="s">
        <v>3670</v>
      </c>
      <c r="H720" s="4"/>
      <c r="I720" s="4"/>
      <c r="J720" s="4"/>
      <c r="R720" s="1504"/>
    </row>
    <row r="721" spans="1:18" ht="15">
      <c r="A721">
        <v>716</v>
      </c>
      <c r="B721" s="7">
        <f>'EstExp 11-19'!D15</f>
        <v>1400</v>
      </c>
      <c r="D721" s="2" t="b">
        <f t="shared" ca="1" si="10"/>
        <v>1</v>
      </c>
      <c r="E721" s="2" cm="1">
        <f t="array" aca="1" ref="E721" ca="1">IF(F721&lt;&gt;"",INDIRECT("'"&amp;F721&amp;"'!"&amp;G721),"")</f>
        <v>1400</v>
      </c>
      <c r="F721" s="1502" t="s">
        <v>6934</v>
      </c>
      <c r="G721" t="s">
        <v>3536</v>
      </c>
      <c r="H721" s="4"/>
      <c r="I721" s="4"/>
      <c r="J721" s="4"/>
      <c r="R721" s="1504"/>
    </row>
    <row r="722" spans="1:18" ht="15">
      <c r="A722">
        <v>717</v>
      </c>
      <c r="B722" s="7">
        <f>'EstExp 11-19'!D34</f>
        <v>6213858</v>
      </c>
      <c r="D722" s="2" t="b">
        <f t="shared" ca="1" si="10"/>
        <v>1</v>
      </c>
      <c r="E722" s="2" cm="1">
        <f t="array" aca="1" ref="E722" ca="1">IF(F722&lt;&gt;"",INDIRECT("'"&amp;F722&amp;"'!"&amp;G722),"")</f>
        <v>6213858</v>
      </c>
      <c r="F722" s="1502" t="s">
        <v>6934</v>
      </c>
      <c r="G722" t="s">
        <v>3671</v>
      </c>
      <c r="R722" s="1504"/>
    </row>
    <row r="723" spans="1:18" ht="15">
      <c r="A723">
        <v>718</v>
      </c>
      <c r="B723" s="7">
        <f>'EstExp 11-19'!D38</f>
        <v>132350</v>
      </c>
      <c r="D723" s="2" t="b">
        <f t="shared" ca="1" si="10"/>
        <v>1</v>
      </c>
      <c r="E723" s="2" cm="1">
        <f t="array" aca="1" ref="E723" ca="1">IF(F723&lt;&gt;"",INDIRECT("'"&amp;F723&amp;"'!"&amp;G723),"")</f>
        <v>132350</v>
      </c>
      <c r="F723" s="1502" t="s">
        <v>6934</v>
      </c>
      <c r="G723" t="s">
        <v>3672</v>
      </c>
      <c r="H723" s="4"/>
      <c r="I723" s="4"/>
      <c r="J723" s="4"/>
      <c r="R723" s="1504"/>
    </row>
    <row r="724" spans="1:18" ht="15">
      <c r="A724">
        <v>719</v>
      </c>
      <c r="B724" s="7">
        <f>'EstExp 11-19'!D39</f>
        <v>0</v>
      </c>
      <c r="D724" s="2" t="b">
        <f t="shared" ca="1" si="10"/>
        <v>1</v>
      </c>
      <c r="E724" s="2" cm="1">
        <f t="array" aca="1" ref="E724" ca="1">IF(F724&lt;&gt;"",INDIRECT("'"&amp;F724&amp;"'!"&amp;G724),"")</f>
        <v>0</v>
      </c>
      <c r="F724" s="1502" t="s">
        <v>6934</v>
      </c>
      <c r="G724" t="s">
        <v>3673</v>
      </c>
      <c r="R724" s="1504"/>
    </row>
    <row r="725" spans="1:18" ht="15">
      <c r="A725">
        <v>720</v>
      </c>
      <c r="B725" s="7">
        <f>'EstExp 11-19'!D40</f>
        <v>220744</v>
      </c>
      <c r="D725" s="2" t="b">
        <f t="shared" ca="1" si="10"/>
        <v>1</v>
      </c>
      <c r="E725" s="2" cm="1">
        <f t="array" aca="1" ref="E725" ca="1">IF(F725&lt;&gt;"",INDIRECT("'"&amp;F725&amp;"'!"&amp;G725),"")</f>
        <v>220744</v>
      </c>
      <c r="F725" s="1502" t="s">
        <v>6934</v>
      </c>
      <c r="G725" t="s">
        <v>3674</v>
      </c>
      <c r="R725" s="1504"/>
    </row>
    <row r="726" spans="1:18" ht="15">
      <c r="A726">
        <v>721</v>
      </c>
      <c r="B726" s="7">
        <f>'EstExp 11-19'!D41</f>
        <v>82300</v>
      </c>
      <c r="D726" s="2" t="b">
        <f t="shared" ca="1" si="10"/>
        <v>1</v>
      </c>
      <c r="E726" s="2" cm="1">
        <f t="array" aca="1" ref="E726" ca="1">IF(F726&lt;&gt;"",INDIRECT("'"&amp;F726&amp;"'!"&amp;G726),"")</f>
        <v>82300</v>
      </c>
      <c r="F726" s="1502" t="s">
        <v>6934</v>
      </c>
      <c r="G726" t="s">
        <v>3675</v>
      </c>
      <c r="H726" s="4"/>
      <c r="I726" s="4"/>
      <c r="J726" s="4"/>
      <c r="R726" s="1504"/>
    </row>
    <row r="727" spans="1:18" ht="15">
      <c r="A727">
        <v>722</v>
      </c>
      <c r="B727" s="7">
        <f>'EstExp 11-19'!D42</f>
        <v>138800</v>
      </c>
      <c r="D727" s="2" t="b">
        <f t="shared" ca="1" si="10"/>
        <v>1</v>
      </c>
      <c r="E727" s="2" cm="1">
        <f t="array" aca="1" ref="E727" ca="1">IF(F727&lt;&gt;"",INDIRECT("'"&amp;F727&amp;"'!"&amp;G727),"")</f>
        <v>138800</v>
      </c>
      <c r="F727" s="1502" t="s">
        <v>6934</v>
      </c>
      <c r="G727" t="s">
        <v>3676</v>
      </c>
      <c r="H727" s="4"/>
      <c r="I727" s="4"/>
      <c r="J727" s="4"/>
      <c r="R727" s="1504"/>
    </row>
    <row r="728" spans="1:18" ht="15">
      <c r="A728">
        <v>723</v>
      </c>
      <c r="B728" s="7">
        <f>'EstExp 11-19'!D43</f>
        <v>0</v>
      </c>
      <c r="D728" s="2" t="b">
        <f t="shared" ca="1" si="10"/>
        <v>1</v>
      </c>
      <c r="E728" s="2" cm="1">
        <f t="array" aca="1" ref="E728" ca="1">IF(F728&lt;&gt;"",INDIRECT("'"&amp;F728&amp;"'!"&amp;G728),"")</f>
        <v>0</v>
      </c>
      <c r="F728" s="1502" t="s">
        <v>6934</v>
      </c>
      <c r="G728" t="s">
        <v>3677</v>
      </c>
      <c r="R728" s="1504"/>
    </row>
    <row r="729" spans="1:18" ht="15">
      <c r="A729">
        <v>724</v>
      </c>
      <c r="B729" s="7">
        <f>'EstExp 11-19'!D44</f>
        <v>574194</v>
      </c>
      <c r="D729" s="2" t="b">
        <f t="shared" ca="1" si="10"/>
        <v>1</v>
      </c>
      <c r="E729" s="2" cm="1">
        <f t="array" aca="1" ref="E729" ca="1">IF(F729&lt;&gt;"",INDIRECT("'"&amp;F729&amp;"'!"&amp;G729),"")</f>
        <v>574194</v>
      </c>
      <c r="F729" s="1502" t="s">
        <v>6934</v>
      </c>
      <c r="G729" t="s">
        <v>3678</v>
      </c>
      <c r="R729" s="1504"/>
    </row>
    <row r="730" spans="1:18" ht="15">
      <c r="A730">
        <v>725</v>
      </c>
      <c r="B730" s="7">
        <f>'EstExp 11-19'!D46</f>
        <v>173640</v>
      </c>
      <c r="D730" s="2" t="b">
        <f t="shared" ca="1" si="10"/>
        <v>1</v>
      </c>
      <c r="E730" s="2" cm="1">
        <f t="array" aca="1" ref="E730" ca="1">IF(F730&lt;&gt;"",INDIRECT("'"&amp;F730&amp;"'!"&amp;G730),"")</f>
        <v>173640</v>
      </c>
      <c r="F730" s="1502" t="s">
        <v>6934</v>
      </c>
      <c r="G730" t="s">
        <v>3679</v>
      </c>
      <c r="H730" s="4"/>
      <c r="I730" s="4"/>
      <c r="J730" s="4"/>
      <c r="R730" s="1504"/>
    </row>
    <row r="731" spans="1:18" ht="15">
      <c r="A731">
        <v>726</v>
      </c>
      <c r="B731" s="7">
        <f>'EstExp 11-19'!D47</f>
        <v>77000</v>
      </c>
      <c r="D731" s="2" t="b">
        <f t="shared" ca="1" si="10"/>
        <v>1</v>
      </c>
      <c r="E731" s="2" cm="1">
        <f t="array" aca="1" ref="E731" ca="1">IF(F731&lt;&gt;"",INDIRECT("'"&amp;F731&amp;"'!"&amp;G731),"")</f>
        <v>77000</v>
      </c>
      <c r="F731" s="1502" t="s">
        <v>6934</v>
      </c>
      <c r="G731" t="s">
        <v>3680</v>
      </c>
      <c r="R731" s="1504"/>
    </row>
    <row r="732" spans="1:18" ht="15">
      <c r="A732">
        <v>727</v>
      </c>
      <c r="B732" s="7">
        <f>'EstExp 11-19'!D48</f>
        <v>0</v>
      </c>
      <c r="D732" s="2" t="b">
        <f t="shared" ca="1" si="10"/>
        <v>1</v>
      </c>
      <c r="E732" s="2" cm="1">
        <f t="array" aca="1" ref="E732" ca="1">IF(F732&lt;&gt;"",INDIRECT("'"&amp;F732&amp;"'!"&amp;G732),"")</f>
        <v>0</v>
      </c>
      <c r="F732" s="1502" t="s">
        <v>6934</v>
      </c>
      <c r="G732" t="s">
        <v>3681</v>
      </c>
      <c r="R732" s="1504"/>
    </row>
    <row r="733" spans="1:18" ht="15">
      <c r="A733">
        <v>728</v>
      </c>
      <c r="B733" s="7">
        <f>'EstExp 11-19'!D49</f>
        <v>250640</v>
      </c>
      <c r="D733" s="2" t="b">
        <f t="shared" ca="1" si="10"/>
        <v>1</v>
      </c>
      <c r="E733" s="2" cm="1">
        <f t="array" aca="1" ref="E733" ca="1">IF(F733&lt;&gt;"",INDIRECT("'"&amp;F733&amp;"'!"&amp;G733),"")</f>
        <v>250640</v>
      </c>
      <c r="F733" s="1502" t="s">
        <v>6934</v>
      </c>
      <c r="G733" t="s">
        <v>3682</v>
      </c>
      <c r="R733" s="1504"/>
    </row>
    <row r="734" spans="1:18" ht="15">
      <c r="A734">
        <v>729</v>
      </c>
      <c r="B734" s="7">
        <f>'EstExp 11-19'!D51</f>
        <v>125595</v>
      </c>
      <c r="D734" s="2" t="b">
        <f t="shared" ca="1" si="10"/>
        <v>1</v>
      </c>
      <c r="E734" s="2" cm="1">
        <f t="array" aca="1" ref="E734" ca="1">IF(F734&lt;&gt;"",INDIRECT("'"&amp;F734&amp;"'!"&amp;G734),"")</f>
        <v>125595</v>
      </c>
      <c r="F734" s="1502" t="s">
        <v>6934</v>
      </c>
      <c r="G734" t="s">
        <v>3683</v>
      </c>
      <c r="H734" s="4"/>
      <c r="I734" s="4"/>
      <c r="J734" s="4"/>
      <c r="R734" s="1504"/>
    </row>
    <row r="735" spans="1:18" ht="15">
      <c r="A735">
        <v>730</v>
      </c>
      <c r="B735" s="7">
        <f>'EstExp 11-19'!D52</f>
        <v>85300</v>
      </c>
      <c r="D735" s="2" t="b">
        <f t="shared" ca="1" si="10"/>
        <v>1</v>
      </c>
      <c r="E735" s="2" cm="1">
        <f t="array" aca="1" ref="E735" ca="1">IF(F735&lt;&gt;"",INDIRECT("'"&amp;F735&amp;"'!"&amp;G735),"")</f>
        <v>85300</v>
      </c>
      <c r="F735" s="1502" t="s">
        <v>6934</v>
      </c>
      <c r="G735" t="s">
        <v>3684</v>
      </c>
      <c r="H735" s="4"/>
      <c r="I735" s="4"/>
      <c r="J735" s="4"/>
      <c r="R735" s="1504"/>
    </row>
    <row r="736" spans="1:18" ht="15">
      <c r="A736">
        <v>731</v>
      </c>
      <c r="B736" s="7">
        <f>'EstExp 11-19'!D55</f>
        <v>249151</v>
      </c>
      <c r="D736" s="2" t="b">
        <f t="shared" ca="1" si="10"/>
        <v>1</v>
      </c>
      <c r="E736" s="2" cm="1">
        <f t="array" aca="1" ref="E736" ca="1">IF(F736&lt;&gt;"",INDIRECT("'"&amp;F736&amp;"'!"&amp;G736),"")</f>
        <v>249151</v>
      </c>
      <c r="F736" s="1502" t="s">
        <v>6934</v>
      </c>
      <c r="G736" t="s">
        <v>3685</v>
      </c>
      <c r="H736" s="4"/>
      <c r="I736" s="4"/>
      <c r="J736" s="4"/>
      <c r="R736" s="1504"/>
    </row>
    <row r="737" spans="1:18" ht="15">
      <c r="A737">
        <v>732</v>
      </c>
      <c r="B737" s="7">
        <f>'EstExp 11-19'!D57</f>
        <v>403300</v>
      </c>
      <c r="D737" s="2" t="b">
        <f t="shared" ca="1" si="10"/>
        <v>1</v>
      </c>
      <c r="E737" s="2" cm="1">
        <f t="array" aca="1" ref="E737" ca="1">IF(F737&lt;&gt;"",INDIRECT("'"&amp;F737&amp;"'!"&amp;G737),"")</f>
        <v>403300</v>
      </c>
      <c r="F737" s="1502" t="s">
        <v>6934</v>
      </c>
      <c r="G737" t="s">
        <v>3686</v>
      </c>
      <c r="H737" s="4"/>
      <c r="I737" s="4"/>
      <c r="J737" s="4"/>
      <c r="R737" s="1504"/>
    </row>
    <row r="738" spans="1:18" ht="15">
      <c r="A738">
        <v>733</v>
      </c>
      <c r="B738" s="7">
        <f>'EstExp 11-19'!D58</f>
        <v>0</v>
      </c>
      <c r="D738" s="2" t="b">
        <f t="shared" ca="1" si="10"/>
        <v>1</v>
      </c>
      <c r="E738" s="2" cm="1">
        <f t="array" aca="1" ref="E738" ca="1">IF(F738&lt;&gt;"",INDIRECT("'"&amp;F738&amp;"'!"&amp;G738),"")</f>
        <v>0</v>
      </c>
      <c r="F738" s="1502" t="s">
        <v>6934</v>
      </c>
      <c r="G738" t="s">
        <v>3687</v>
      </c>
      <c r="H738" s="4"/>
      <c r="I738" s="4"/>
      <c r="J738" s="4"/>
      <c r="R738" s="1504"/>
    </row>
    <row r="739" spans="1:18" ht="15">
      <c r="A739">
        <v>734</v>
      </c>
      <c r="B739" s="7">
        <f>'EstExp 11-19'!D59</f>
        <v>403300</v>
      </c>
      <c r="D739" s="2" t="b">
        <f t="shared" ca="1" si="10"/>
        <v>1</v>
      </c>
      <c r="E739" s="2" cm="1">
        <f t="array" aca="1" ref="E739" ca="1">IF(F739&lt;&gt;"",INDIRECT("'"&amp;F739&amp;"'!"&amp;G739),"")</f>
        <v>403300</v>
      </c>
      <c r="F739" s="1502" t="s">
        <v>6934</v>
      </c>
      <c r="G739" t="s">
        <v>3688</v>
      </c>
      <c r="H739" s="4"/>
      <c r="I739" s="4"/>
      <c r="J739" s="4"/>
      <c r="R739" s="1504"/>
    </row>
    <row r="740" spans="1:18" ht="15">
      <c r="A740">
        <v>735</v>
      </c>
      <c r="B740" s="7">
        <f>'EstExp 11-19'!D61</f>
        <v>77800</v>
      </c>
      <c r="D740" s="2" t="b">
        <f t="shared" ca="1" si="10"/>
        <v>1</v>
      </c>
      <c r="E740" s="2" cm="1">
        <f t="array" aca="1" ref="E740" ca="1">IF(F740&lt;&gt;"",INDIRECT("'"&amp;F740&amp;"'!"&amp;G740),"")</f>
        <v>77800</v>
      </c>
      <c r="F740" s="1502" t="s">
        <v>6934</v>
      </c>
      <c r="G740" t="s">
        <v>3689</v>
      </c>
      <c r="H740" s="4"/>
      <c r="I740" s="4"/>
      <c r="J740" s="4"/>
      <c r="R740" s="1504"/>
    </row>
    <row r="741" spans="1:18" ht="15">
      <c r="A741">
        <v>736</v>
      </c>
      <c r="B741" s="7">
        <f>'EstExp 11-19'!D62</f>
        <v>0</v>
      </c>
      <c r="D741" s="2" t="b">
        <f t="shared" ca="1" si="10"/>
        <v>1</v>
      </c>
      <c r="E741" s="2" cm="1">
        <f t="array" aca="1" ref="E741" ca="1">IF(F741&lt;&gt;"",INDIRECT("'"&amp;F741&amp;"'!"&amp;G741),"")</f>
        <v>0</v>
      </c>
      <c r="F741" s="1502" t="s">
        <v>6934</v>
      </c>
      <c r="G741" t="s">
        <v>3690</v>
      </c>
      <c r="H741" s="4"/>
      <c r="I741" s="4"/>
      <c r="J741" s="4"/>
      <c r="R741" s="1504"/>
    </row>
    <row r="742" spans="1:18" ht="15">
      <c r="A742">
        <v>737</v>
      </c>
      <c r="B742" s="7">
        <f>'EstExp 11-19'!D63</f>
        <v>0</v>
      </c>
      <c r="D742" s="2" t="b">
        <f t="shared" ca="1" si="10"/>
        <v>1</v>
      </c>
      <c r="E742" s="2" cm="1">
        <f t="array" aca="1" ref="E742" ca="1">IF(F742&lt;&gt;"",INDIRECT("'"&amp;F742&amp;"'!"&amp;G742),"")</f>
        <v>0</v>
      </c>
      <c r="F742" s="1502" t="s">
        <v>6934</v>
      </c>
      <c r="G742" t="s">
        <v>3691</v>
      </c>
      <c r="H742" s="4"/>
      <c r="I742" s="4"/>
      <c r="J742" s="4"/>
      <c r="R742" s="1504"/>
    </row>
    <row r="743" spans="1:18" ht="15">
      <c r="A743">
        <v>738</v>
      </c>
      <c r="B743" s="7">
        <f>'EstExp 11-19'!D64</f>
        <v>0</v>
      </c>
      <c r="D743" s="2" t="b">
        <f t="shared" ca="1" si="10"/>
        <v>1</v>
      </c>
      <c r="E743" s="2" cm="1">
        <f t="array" aca="1" ref="E743" ca="1">IF(F743&lt;&gt;"",INDIRECT("'"&amp;F743&amp;"'!"&amp;G743),"")</f>
        <v>0</v>
      </c>
      <c r="F743" s="1502" t="s">
        <v>6934</v>
      </c>
      <c r="G743" t="s">
        <v>3692</v>
      </c>
      <c r="H743" s="4"/>
      <c r="I743" s="4"/>
      <c r="J743" s="4"/>
      <c r="R743" s="1504"/>
    </row>
    <row r="744" spans="1:18" ht="15">
      <c r="A744">
        <v>739</v>
      </c>
      <c r="B744" s="7">
        <f>'EstExp 11-19'!D65</f>
        <v>0</v>
      </c>
      <c r="D744" s="2" t="b">
        <f t="shared" ca="1" si="10"/>
        <v>1</v>
      </c>
      <c r="E744" s="2" cm="1">
        <f t="array" aca="1" ref="E744" ca="1">IF(F744&lt;&gt;"",INDIRECT("'"&amp;F744&amp;"'!"&amp;G744),"")</f>
        <v>0</v>
      </c>
      <c r="F744" s="1502" t="s">
        <v>6934</v>
      </c>
      <c r="G744" t="s">
        <v>3693</v>
      </c>
      <c r="H744" s="4"/>
      <c r="I744" s="4"/>
      <c r="J744" s="4"/>
      <c r="R744" s="1504"/>
    </row>
    <row r="745" spans="1:18" ht="15">
      <c r="A745">
        <v>740</v>
      </c>
      <c r="B745" s="7">
        <f>'EstExp 11-19'!D66</f>
        <v>0</v>
      </c>
      <c r="D745" s="2" t="b">
        <f t="shared" ca="1" si="10"/>
        <v>1</v>
      </c>
      <c r="E745" s="2" cm="1">
        <f t="array" aca="1" ref="E745" ca="1">IF(F745&lt;&gt;"",INDIRECT("'"&amp;F745&amp;"'!"&amp;G745),"")</f>
        <v>0</v>
      </c>
      <c r="F745" s="1502" t="s">
        <v>6934</v>
      </c>
      <c r="G745" t="s">
        <v>3694</v>
      </c>
      <c r="H745" s="4"/>
      <c r="I745" s="4"/>
      <c r="J745" s="4"/>
      <c r="R745" s="1504"/>
    </row>
    <row r="746" spans="1:18" ht="16">
      <c r="A746" s="1">
        <v>741</v>
      </c>
      <c r="C746" s="3" t="s">
        <v>3571</v>
      </c>
      <c r="E746" s="2" t="str" cm="1">
        <f t="array" aca="1" ref="E746" ca="1">IF(F746&lt;&gt;"",INDIRECT("'"&amp;F746&amp;"'!"&amp;G746),"")</f>
        <v/>
      </c>
      <c r="F746" s="1851"/>
      <c r="H746" s="4"/>
      <c r="I746" s="4"/>
      <c r="J746" s="4"/>
      <c r="R746" s="1504"/>
    </row>
    <row r="747" spans="1:18" ht="15">
      <c r="A747">
        <v>742</v>
      </c>
      <c r="B747" s="7">
        <f>'EstExp 11-19'!D67</f>
        <v>77800</v>
      </c>
      <c r="D747" s="2" t="b">
        <f ca="1">E747=B747</f>
        <v>1</v>
      </c>
      <c r="E747" s="2" cm="1">
        <f t="array" aca="1" ref="E747" ca="1">IF(F747&lt;&gt;"",INDIRECT("'"&amp;F747&amp;"'!"&amp;G747),"")</f>
        <v>77800</v>
      </c>
      <c r="F747" s="1502" t="s">
        <v>6934</v>
      </c>
      <c r="G747" t="s">
        <v>3695</v>
      </c>
      <c r="H747" s="4"/>
      <c r="I747" s="4"/>
      <c r="J747" s="4"/>
      <c r="R747" s="1504"/>
    </row>
    <row r="748" spans="1:18" ht="15">
      <c r="A748">
        <v>743</v>
      </c>
      <c r="B748" s="7">
        <f>'EstExp 11-19'!D69</f>
        <v>0</v>
      </c>
      <c r="D748" s="2" t="b">
        <f ca="1">E748=B748</f>
        <v>1</v>
      </c>
      <c r="E748" s="2" cm="1">
        <f t="array" aca="1" ref="E748" ca="1">IF(F748&lt;&gt;"",INDIRECT("'"&amp;F748&amp;"'!"&amp;G748),"")</f>
        <v>0</v>
      </c>
      <c r="F748" s="1502" t="s">
        <v>6934</v>
      </c>
      <c r="G748" t="s">
        <v>3696</v>
      </c>
      <c r="H748" s="4"/>
      <c r="I748" s="4"/>
      <c r="J748" s="4"/>
      <c r="R748" s="1504"/>
    </row>
    <row r="749" spans="1:18" ht="15">
      <c r="A749">
        <v>744</v>
      </c>
      <c r="B749" s="7">
        <f>'EstExp 11-19'!D70</f>
        <v>0</v>
      </c>
      <c r="D749" s="2" t="b">
        <f ca="1">E749=B749</f>
        <v>1</v>
      </c>
      <c r="E749" s="2" cm="1">
        <f t="array" aca="1" ref="E749" ca="1">IF(F749&lt;&gt;"",INDIRECT("'"&amp;F749&amp;"'!"&amp;G749),"")</f>
        <v>0</v>
      </c>
      <c r="F749" s="1502" t="s">
        <v>6934</v>
      </c>
      <c r="G749" t="s">
        <v>3697</v>
      </c>
      <c r="H749" s="4"/>
      <c r="I749" s="4"/>
      <c r="J749" s="4"/>
      <c r="R749" s="1504"/>
    </row>
    <row r="750" spans="1:18" ht="15">
      <c r="A750">
        <v>745</v>
      </c>
      <c r="B750" s="7">
        <f>'EstExp 11-19'!D71</f>
        <v>0</v>
      </c>
      <c r="D750" s="2" t="b">
        <f ca="1">E750=B750</f>
        <v>1</v>
      </c>
      <c r="E750" s="2" cm="1">
        <f t="array" aca="1" ref="E750" ca="1">IF(F750&lt;&gt;"",INDIRECT("'"&amp;F750&amp;"'!"&amp;G750),"")</f>
        <v>0</v>
      </c>
      <c r="F750" s="1502" t="s">
        <v>6934</v>
      </c>
      <c r="G750" t="s">
        <v>3698</v>
      </c>
      <c r="H750" s="4"/>
      <c r="I750" s="4"/>
      <c r="J750" s="4"/>
      <c r="R750" s="1504"/>
    </row>
    <row r="751" spans="1:18" ht="15">
      <c r="A751">
        <v>746</v>
      </c>
      <c r="B751" s="7">
        <f>'EstExp 11-19'!D72</f>
        <v>68075</v>
      </c>
      <c r="D751" s="2" t="b">
        <f ca="1">E751=B751</f>
        <v>1</v>
      </c>
      <c r="E751" s="2" cm="1">
        <f t="array" aca="1" ref="E751" ca="1">IF(F751&lt;&gt;"",INDIRECT("'"&amp;F751&amp;"'!"&amp;G751),"")</f>
        <v>68075</v>
      </c>
      <c r="F751" s="1502" t="s">
        <v>6934</v>
      </c>
      <c r="G751" t="s">
        <v>3699</v>
      </c>
      <c r="H751" s="4"/>
      <c r="I751" s="4"/>
      <c r="J751" s="4"/>
      <c r="R751" s="1504"/>
    </row>
    <row r="752" spans="1:18" ht="16">
      <c r="A752" s="1">
        <v>747</v>
      </c>
      <c r="C752" s="3" t="s">
        <v>3571</v>
      </c>
      <c r="E752" s="2" t="str" cm="1">
        <f t="array" aca="1" ref="E752" ca="1">IF(F752&lt;&gt;"",INDIRECT("'"&amp;F752&amp;"'!"&amp;G752),"")</f>
        <v/>
      </c>
      <c r="F752" s="1851"/>
      <c r="H752" s="4"/>
      <c r="I752" s="4"/>
      <c r="J752" s="4"/>
      <c r="R752" s="1504"/>
    </row>
    <row r="753" spans="1:18" ht="15">
      <c r="A753">
        <v>748</v>
      </c>
      <c r="B753" s="7">
        <f>'EstExp 11-19'!D73</f>
        <v>46250</v>
      </c>
      <c r="D753" s="2" t="b">
        <f ca="1">E753=B753</f>
        <v>1</v>
      </c>
      <c r="E753" s="2" cm="1">
        <f t="array" aca="1" ref="E753" ca="1">IF(F753&lt;&gt;"",INDIRECT("'"&amp;F753&amp;"'!"&amp;G753),"")</f>
        <v>46250</v>
      </c>
      <c r="F753" s="1502" t="s">
        <v>6934</v>
      </c>
      <c r="G753" t="s">
        <v>3700</v>
      </c>
      <c r="H753" s="4"/>
      <c r="I753" s="4"/>
      <c r="J753" s="4"/>
      <c r="R753" s="1504"/>
    </row>
    <row r="754" spans="1:18" ht="16">
      <c r="A754" s="1">
        <v>749</v>
      </c>
      <c r="C754" s="3" t="s">
        <v>3571</v>
      </c>
      <c r="E754" s="2" t="str" cm="1">
        <f t="array" aca="1" ref="E754" ca="1">IF(F754&lt;&gt;"",INDIRECT("'"&amp;F754&amp;"'!"&amp;G754),"")</f>
        <v/>
      </c>
      <c r="F754" s="1851"/>
      <c r="H754" s="4"/>
      <c r="I754" s="4"/>
      <c r="J754" s="4"/>
      <c r="R754" s="1504"/>
    </row>
    <row r="755" spans="1:18" ht="15">
      <c r="A755">
        <v>750</v>
      </c>
      <c r="B755" s="7">
        <f>'EstExp 11-19'!D74</f>
        <v>114325</v>
      </c>
      <c r="D755" s="2" t="b">
        <f ca="1">E755=B755</f>
        <v>1</v>
      </c>
      <c r="E755" s="2" cm="1">
        <f t="array" aca="1" ref="E755" ca="1">IF(F755&lt;&gt;"",INDIRECT("'"&amp;F755&amp;"'!"&amp;G755),"")</f>
        <v>114325</v>
      </c>
      <c r="F755" s="1502" t="s">
        <v>6934</v>
      </c>
      <c r="G755" t="s">
        <v>3701</v>
      </c>
      <c r="H755" s="4"/>
      <c r="I755" s="4"/>
      <c r="J755" s="4"/>
      <c r="R755" s="1504"/>
    </row>
    <row r="756" spans="1:18" ht="15">
      <c r="A756">
        <v>751</v>
      </c>
      <c r="B756" s="7">
        <f>'EstExp 11-19'!D75</f>
        <v>0</v>
      </c>
      <c r="D756" s="2" t="b">
        <f ca="1">E756=B756</f>
        <v>1</v>
      </c>
      <c r="E756" s="2" cm="1">
        <f t="array" aca="1" ref="E756" ca="1">IF(F756&lt;&gt;"",INDIRECT("'"&amp;F756&amp;"'!"&amp;G756),"")</f>
        <v>0</v>
      </c>
      <c r="F756" s="1502" t="s">
        <v>6934</v>
      </c>
      <c r="G756" t="s">
        <v>3702</v>
      </c>
      <c r="H756" s="4"/>
      <c r="I756" s="4"/>
      <c r="J756" s="4"/>
      <c r="R756" s="1504"/>
    </row>
    <row r="757" spans="1:18" ht="15">
      <c r="A757">
        <v>752</v>
      </c>
      <c r="B757" s="7">
        <f>'EstExp 11-19'!D76</f>
        <v>1669410</v>
      </c>
      <c r="D757" s="2" t="b">
        <f ca="1">E757=B757</f>
        <v>1</v>
      </c>
      <c r="E757" s="2" cm="1">
        <f t="array" aca="1" ref="E757" ca="1">IF(F757&lt;&gt;"",INDIRECT("'"&amp;F757&amp;"'!"&amp;G757),"")</f>
        <v>1669410</v>
      </c>
      <c r="F757" s="1502" t="s">
        <v>6934</v>
      </c>
      <c r="G757" t="s">
        <v>3703</v>
      </c>
      <c r="H757" s="4"/>
      <c r="I757" s="4"/>
      <c r="J757" s="4"/>
      <c r="R757" s="1504"/>
    </row>
    <row r="758" spans="1:18" ht="15">
      <c r="A758">
        <v>753</v>
      </c>
      <c r="B758" s="7">
        <f>'EstExp 11-19'!D77</f>
        <v>320735</v>
      </c>
      <c r="D758" s="2" t="b">
        <f ca="1">E758=B758</f>
        <v>1</v>
      </c>
      <c r="E758" s="2" cm="1">
        <f t="array" aca="1" ref="E758" ca="1">IF(F758&lt;&gt;"",INDIRECT("'"&amp;F758&amp;"'!"&amp;G758),"")</f>
        <v>320735</v>
      </c>
      <c r="F758" s="1502" t="s">
        <v>6934</v>
      </c>
      <c r="G758" t="s">
        <v>3704</v>
      </c>
      <c r="H758" s="4"/>
      <c r="I758" s="4"/>
      <c r="J758" s="4"/>
      <c r="R758" s="1504"/>
    </row>
    <row r="759" spans="1:18" ht="15">
      <c r="A759">
        <v>754</v>
      </c>
      <c r="B759" s="7">
        <f>'EstExp 11-19'!D116</f>
        <v>8204003</v>
      </c>
      <c r="D759" s="2" t="b">
        <f ca="1">E759=B759</f>
        <v>1</v>
      </c>
      <c r="E759" s="2" cm="1">
        <f t="array" aca="1" ref="E759" ca="1">IF(F759&lt;&gt;"",INDIRECT("'"&amp;F759&amp;"'!"&amp;G759),"")</f>
        <v>8204003</v>
      </c>
      <c r="F759" s="1502" t="s">
        <v>6934</v>
      </c>
      <c r="G759" t="s">
        <v>3705</v>
      </c>
      <c r="H759" s="4"/>
      <c r="I759" s="4"/>
      <c r="J759" s="4"/>
      <c r="R759" s="1504"/>
    </row>
    <row r="760" spans="1:18" ht="16">
      <c r="A760" s="1">
        <v>755</v>
      </c>
      <c r="C760" s="3" t="s">
        <v>3571</v>
      </c>
      <c r="E760" s="2" t="str" cm="1">
        <f t="array" aca="1" ref="E760" ca="1">IF(F760&lt;&gt;"",INDIRECT("'"&amp;F760&amp;"'!"&amp;G760),"")</f>
        <v/>
      </c>
      <c r="F760" s="1851"/>
      <c r="H760" s="4"/>
      <c r="I760" s="4"/>
      <c r="J760" s="4"/>
      <c r="R760" s="1504"/>
    </row>
    <row r="761" spans="1:18" ht="16">
      <c r="A761" s="1">
        <v>756</v>
      </c>
      <c r="C761" s="3" t="s">
        <v>3571</v>
      </c>
      <c r="E761" s="2" t="str" cm="1">
        <f t="array" aca="1" ref="E761" ca="1">IF(F761&lt;&gt;"",INDIRECT("'"&amp;F761&amp;"'!"&amp;G761),"")</f>
        <v/>
      </c>
      <c r="F761" s="1851"/>
      <c r="H761" s="4"/>
      <c r="I761" s="4"/>
      <c r="J761" s="4"/>
      <c r="R761" s="1504"/>
    </row>
    <row r="762" spans="1:18" ht="16">
      <c r="A762" s="1">
        <v>757</v>
      </c>
      <c r="C762" s="3" t="s">
        <v>3571</v>
      </c>
      <c r="E762" s="2" t="str" cm="1">
        <f t="array" aca="1" ref="E762" ca="1">IF(F762&lt;&gt;"",INDIRECT("'"&amp;F762&amp;"'!"&amp;G762),"")</f>
        <v/>
      </c>
      <c r="F762" s="1851"/>
      <c r="H762" s="4"/>
      <c r="I762" s="4"/>
      <c r="J762" s="4"/>
      <c r="R762" s="1504"/>
    </row>
    <row r="763" spans="1:18" ht="16">
      <c r="A763" s="1">
        <v>758</v>
      </c>
      <c r="C763" s="3" t="s">
        <v>3571</v>
      </c>
      <c r="E763" s="2" t="str" cm="1">
        <f t="array" aca="1" ref="E763" ca="1">IF(F763&lt;&gt;"",INDIRECT("'"&amp;F763&amp;"'!"&amp;G763),"")</f>
        <v/>
      </c>
      <c r="F763" s="1851"/>
      <c r="H763" s="4"/>
      <c r="I763" s="4"/>
      <c r="J763" s="4"/>
      <c r="R763" s="1504"/>
    </row>
    <row r="764" spans="1:18" ht="16">
      <c r="A764" s="1">
        <v>759</v>
      </c>
      <c r="C764" s="3" t="s">
        <v>3571</v>
      </c>
      <c r="E764" s="2" t="str" cm="1">
        <f t="array" aca="1" ref="E764" ca="1">IF(F764&lt;&gt;"",INDIRECT("'"&amp;F764&amp;"'!"&amp;G764),"")</f>
        <v/>
      </c>
      <c r="F764" s="1851"/>
      <c r="H764" s="4"/>
      <c r="I764" s="4"/>
      <c r="J764" s="4"/>
      <c r="R764" s="1504"/>
    </row>
    <row r="765" spans="1:18" ht="15">
      <c r="A765">
        <v>760</v>
      </c>
      <c r="B765" s="7">
        <f>'EstExp 11-19'!E5</f>
        <v>989700</v>
      </c>
      <c r="D765" s="2" t="b">
        <f ca="1">E765=B765</f>
        <v>1</v>
      </c>
      <c r="E765" s="2" cm="1">
        <f t="array" aca="1" ref="E765" ca="1">IF(F765&lt;&gt;"",INDIRECT("'"&amp;F765&amp;"'!"&amp;G765),"")</f>
        <v>989700</v>
      </c>
      <c r="F765" s="1502" t="s">
        <v>6934</v>
      </c>
      <c r="G765" t="s">
        <v>3706</v>
      </c>
      <c r="R765" s="1504"/>
    </row>
    <row r="766" spans="1:18" ht="15">
      <c r="A766">
        <v>761</v>
      </c>
      <c r="B766" s="7">
        <f>'EstExp 11-19'!E16</f>
        <v>0</v>
      </c>
      <c r="D766" s="2" t="b">
        <f ca="1">E766=B766</f>
        <v>1</v>
      </c>
      <c r="E766" s="2" cm="1">
        <f t="array" aca="1" ref="E766" ca="1">IF(F766&lt;&gt;"",INDIRECT("'"&amp;F766&amp;"'!"&amp;G766),"")</f>
        <v>0</v>
      </c>
      <c r="F766" s="1502" t="s">
        <v>6934</v>
      </c>
      <c r="G766" t="s">
        <v>3547</v>
      </c>
      <c r="R766" s="1504"/>
    </row>
    <row r="767" spans="1:18" ht="16">
      <c r="A767" s="1">
        <v>762</v>
      </c>
      <c r="C767" s="3" t="s">
        <v>3571</v>
      </c>
      <c r="E767" s="2" t="str" cm="1">
        <f t="array" aca="1" ref="E767" ca="1">IF(F767&lt;&gt;"",INDIRECT("'"&amp;F767&amp;"'!"&amp;G767),"")</f>
        <v/>
      </c>
      <c r="F767" s="1851"/>
      <c r="H767" s="4"/>
      <c r="I767" s="4"/>
      <c r="J767" s="4"/>
      <c r="R767" s="1504"/>
    </row>
    <row r="768" spans="1:18" ht="16">
      <c r="A768" s="1">
        <v>763</v>
      </c>
      <c r="C768" s="3" t="s">
        <v>3571</v>
      </c>
      <c r="E768" s="2" t="str" cm="1">
        <f t="array" aca="1" ref="E768" ca="1">IF(F768&lt;&gt;"",INDIRECT("'"&amp;F768&amp;"'!"&amp;G768),"")</f>
        <v/>
      </c>
      <c r="F768" s="1851"/>
      <c r="H768" s="4"/>
      <c r="I768" s="4"/>
      <c r="J768" s="4"/>
      <c r="R768" s="1504"/>
    </row>
    <row r="769" spans="1:18" ht="16">
      <c r="A769" s="1">
        <v>764</v>
      </c>
      <c r="C769" s="3" t="s">
        <v>3571</v>
      </c>
      <c r="E769" s="2" t="str" cm="1">
        <f t="array" aca="1" ref="E769" ca="1">IF(F769&lt;&gt;"",INDIRECT("'"&amp;F769&amp;"'!"&amp;G769),"")</f>
        <v/>
      </c>
      <c r="F769" s="1851"/>
      <c r="H769" s="4"/>
      <c r="I769" s="4"/>
      <c r="J769" s="4"/>
      <c r="R769" s="1504"/>
    </row>
    <row r="770" spans="1:18" ht="16">
      <c r="A770" s="1">
        <v>765</v>
      </c>
      <c r="C770" s="3" t="s">
        <v>3571</v>
      </c>
      <c r="E770" s="2" t="str" cm="1">
        <f t="array" aca="1" ref="E770" ca="1">IF(F770&lt;&gt;"",INDIRECT("'"&amp;F770&amp;"'!"&amp;G770),"")</f>
        <v/>
      </c>
      <c r="F770" s="1851"/>
      <c r="H770" s="4"/>
      <c r="I770" s="4"/>
      <c r="J770" s="4"/>
      <c r="R770" s="1504"/>
    </row>
    <row r="771" spans="1:18" ht="16">
      <c r="A771" s="1">
        <v>766</v>
      </c>
      <c r="C771" s="3" t="s">
        <v>3571</v>
      </c>
      <c r="E771" s="2" t="str" cm="1">
        <f t="array" aca="1" ref="E771" ca="1">IF(F771&lt;&gt;"",INDIRECT("'"&amp;F771&amp;"'!"&amp;G771),"")</f>
        <v/>
      </c>
      <c r="F771" s="1851"/>
      <c r="H771" s="4"/>
      <c r="I771" s="4"/>
      <c r="J771" s="4"/>
      <c r="R771" s="1504"/>
    </row>
    <row r="772" spans="1:18" ht="15">
      <c r="A772">
        <v>767</v>
      </c>
      <c r="B772" s="7">
        <f>'EstExp 11-19'!E18</f>
        <v>0</v>
      </c>
      <c r="D772" s="2" t="b">
        <f ca="1">E772=B772</f>
        <v>1</v>
      </c>
      <c r="E772" s="2" cm="1">
        <f t="array" aca="1" ref="E772" ca="1">IF(F772&lt;&gt;"",INDIRECT("'"&amp;F772&amp;"'!"&amp;G772),"")</f>
        <v>0</v>
      </c>
      <c r="F772" s="1502" t="s">
        <v>6934</v>
      </c>
      <c r="G772" t="s">
        <v>3510</v>
      </c>
      <c r="R772" s="1504"/>
    </row>
    <row r="773" spans="1:18" ht="16">
      <c r="A773" s="1">
        <v>768</v>
      </c>
      <c r="C773" s="3" t="s">
        <v>3571</v>
      </c>
      <c r="E773" s="2" t="str" cm="1">
        <f t="array" aca="1" ref="E773" ca="1">IF(F773&lt;&gt;"",INDIRECT("'"&amp;F773&amp;"'!"&amp;G773),"")</f>
        <v/>
      </c>
      <c r="F773" s="1851"/>
      <c r="H773" s="4"/>
      <c r="I773" s="4"/>
      <c r="J773" s="4"/>
      <c r="R773" s="1504"/>
    </row>
    <row r="774" spans="1:18" ht="16">
      <c r="A774" s="1">
        <v>769</v>
      </c>
      <c r="C774" s="3" t="s">
        <v>3571</v>
      </c>
      <c r="E774" s="2" t="str" cm="1">
        <f t="array" aca="1" ref="E774" ca="1">IF(F774&lt;&gt;"",INDIRECT("'"&amp;F774&amp;"'!"&amp;G774),"")</f>
        <v/>
      </c>
      <c r="F774" s="1851"/>
      <c r="H774" s="4"/>
      <c r="I774" s="4"/>
      <c r="J774" s="4"/>
      <c r="R774" s="1504"/>
    </row>
    <row r="775" spans="1:18" ht="16">
      <c r="A775" s="1">
        <v>770</v>
      </c>
      <c r="C775" s="3" t="s">
        <v>3571</v>
      </c>
      <c r="E775" s="2" t="str" cm="1">
        <f t="array" aca="1" ref="E775" ca="1">IF(F775&lt;&gt;"",INDIRECT("'"&amp;F775&amp;"'!"&amp;G775),"")</f>
        <v/>
      </c>
      <c r="F775" s="1851"/>
      <c r="H775" s="4"/>
      <c r="I775" s="4"/>
      <c r="J775" s="4"/>
      <c r="R775" s="1504"/>
    </row>
    <row r="776" spans="1:18" ht="15">
      <c r="A776">
        <v>771</v>
      </c>
      <c r="B776" s="7">
        <f>'EstExp 11-19'!E12</f>
        <v>0</v>
      </c>
      <c r="D776" s="2" t="b">
        <f t="shared" ref="D776:D803" ca="1" si="11">E776=B776</f>
        <v>1</v>
      </c>
      <c r="E776" s="2" cm="1">
        <f t="array" aca="1" ref="E776" ca="1">IF(F776&lt;&gt;"",INDIRECT("'"&amp;F776&amp;"'!"&amp;G776),"")</f>
        <v>0</v>
      </c>
      <c r="F776" s="1502" t="s">
        <v>6934</v>
      </c>
      <c r="G776" t="s">
        <v>3545</v>
      </c>
      <c r="R776" s="1504"/>
    </row>
    <row r="777" spans="1:18" ht="15">
      <c r="A777">
        <v>772</v>
      </c>
      <c r="B777" s="7">
        <f>'EstExp 11-19'!E13</f>
        <v>0</v>
      </c>
      <c r="D777" s="2" t="b">
        <f t="shared" ca="1" si="11"/>
        <v>1</v>
      </c>
      <c r="E777" s="2" cm="1">
        <f t="array" aca="1" ref="E777" ca="1">IF(F777&lt;&gt;"",INDIRECT("'"&amp;F777&amp;"'!"&amp;G777),"")</f>
        <v>0</v>
      </c>
      <c r="F777" s="1502" t="s">
        <v>6934</v>
      </c>
      <c r="G777" t="s">
        <v>3546</v>
      </c>
      <c r="H777" s="4"/>
      <c r="I777" s="4"/>
      <c r="J777" s="4"/>
      <c r="R777" s="1504"/>
    </row>
    <row r="778" spans="1:18" ht="15">
      <c r="A778">
        <v>773</v>
      </c>
      <c r="B778" s="7">
        <f>'EstExp 11-19'!E14</f>
        <v>16000</v>
      </c>
      <c r="D778" s="2" t="b">
        <f t="shared" ca="1" si="11"/>
        <v>1</v>
      </c>
      <c r="E778" s="2" cm="1">
        <f t="array" aca="1" ref="E778" ca="1">IF(F778&lt;&gt;"",INDIRECT("'"&amp;F778&amp;"'!"&amp;G778),"")</f>
        <v>16000</v>
      </c>
      <c r="F778" s="1502" t="s">
        <v>6934</v>
      </c>
      <c r="G778" t="s">
        <v>3707</v>
      </c>
      <c r="R778" s="1504"/>
    </row>
    <row r="779" spans="1:18" ht="15">
      <c r="A779">
        <v>774</v>
      </c>
      <c r="B779" s="7">
        <f>'EstExp 11-19'!E15</f>
        <v>12000</v>
      </c>
      <c r="D779" s="2" t="b">
        <f t="shared" ca="1" si="11"/>
        <v>1</v>
      </c>
      <c r="E779" s="2" cm="1">
        <f t="array" aca="1" ref="E779" ca="1">IF(F779&lt;&gt;"",INDIRECT("'"&amp;F779&amp;"'!"&amp;G779),"")</f>
        <v>12000</v>
      </c>
      <c r="F779" s="1502" t="s">
        <v>6934</v>
      </c>
      <c r="G779" t="s">
        <v>3708</v>
      </c>
      <c r="R779" s="1504"/>
    </row>
    <row r="780" spans="1:18" ht="15">
      <c r="A780">
        <v>775</v>
      </c>
      <c r="B780" s="7">
        <f>'EstExp 11-19'!E34</f>
        <v>1028600</v>
      </c>
      <c r="D780" s="2" t="b">
        <f t="shared" ca="1" si="11"/>
        <v>1</v>
      </c>
      <c r="E780" s="2" cm="1">
        <f t="array" aca="1" ref="E780" ca="1">IF(F780&lt;&gt;"",INDIRECT("'"&amp;F780&amp;"'!"&amp;G780),"")</f>
        <v>1028600</v>
      </c>
      <c r="F780" s="1502" t="s">
        <v>6934</v>
      </c>
      <c r="G780" t="s">
        <v>3709</v>
      </c>
      <c r="R780" s="1504"/>
    </row>
    <row r="781" spans="1:18" ht="15">
      <c r="A781">
        <v>776</v>
      </c>
      <c r="B781" s="7">
        <f>'EstExp 11-19'!E38</f>
        <v>800</v>
      </c>
      <c r="D781" s="2" t="b">
        <f t="shared" ca="1" si="11"/>
        <v>1</v>
      </c>
      <c r="E781" s="2" cm="1">
        <f t="array" aca="1" ref="E781" ca="1">IF(F781&lt;&gt;"",INDIRECT("'"&amp;F781&amp;"'!"&amp;G781),"")</f>
        <v>800</v>
      </c>
      <c r="F781" s="1502" t="s">
        <v>6934</v>
      </c>
      <c r="G781" t="s">
        <v>3710</v>
      </c>
      <c r="R781" s="1504"/>
    </row>
    <row r="782" spans="1:18" ht="15">
      <c r="A782">
        <v>777</v>
      </c>
      <c r="B782" s="7">
        <f>'EstExp 11-19'!E39</f>
        <v>0</v>
      </c>
      <c r="D782" s="2" t="b">
        <f t="shared" ca="1" si="11"/>
        <v>1</v>
      </c>
      <c r="E782" s="2" cm="1">
        <f t="array" aca="1" ref="E782" ca="1">IF(F782&lt;&gt;"",INDIRECT("'"&amp;F782&amp;"'!"&amp;G782),"")</f>
        <v>0</v>
      </c>
      <c r="F782" s="1502" t="s">
        <v>6934</v>
      </c>
      <c r="G782" t="s">
        <v>3711</v>
      </c>
      <c r="R782" s="1504"/>
    </row>
    <row r="783" spans="1:18" ht="15">
      <c r="A783">
        <v>778</v>
      </c>
      <c r="B783" s="7">
        <f>'EstExp 11-19'!E40</f>
        <v>262350</v>
      </c>
      <c r="D783" s="2" t="b">
        <f t="shared" ca="1" si="11"/>
        <v>1</v>
      </c>
      <c r="E783" s="2" cm="1">
        <f t="array" aca="1" ref="E783" ca="1">IF(F783&lt;&gt;"",INDIRECT("'"&amp;F783&amp;"'!"&amp;G783),"")</f>
        <v>262350</v>
      </c>
      <c r="F783" s="1502" t="s">
        <v>6934</v>
      </c>
      <c r="G783" t="s">
        <v>3712</v>
      </c>
      <c r="R783" s="1504"/>
    </row>
    <row r="784" spans="1:18" ht="15">
      <c r="A784">
        <v>779</v>
      </c>
      <c r="B784" s="7">
        <f>'EstExp 11-19'!E41</f>
        <v>242000</v>
      </c>
      <c r="D784" s="2" t="b">
        <f t="shared" ca="1" si="11"/>
        <v>1</v>
      </c>
      <c r="E784" s="2" cm="1">
        <f t="array" aca="1" ref="E784" ca="1">IF(F784&lt;&gt;"",INDIRECT("'"&amp;F784&amp;"'!"&amp;G784),"")</f>
        <v>242000</v>
      </c>
      <c r="F784" s="1502" t="s">
        <v>6934</v>
      </c>
      <c r="G784" t="s">
        <v>3713</v>
      </c>
      <c r="R784" s="1504"/>
    </row>
    <row r="785" spans="1:18" ht="15">
      <c r="A785">
        <v>780</v>
      </c>
      <c r="B785" s="7">
        <f>'EstExp 11-19'!E42</f>
        <v>94000</v>
      </c>
      <c r="D785" s="2" t="b">
        <f t="shared" ca="1" si="11"/>
        <v>1</v>
      </c>
      <c r="E785" s="2" cm="1">
        <f t="array" aca="1" ref="E785" ca="1">IF(F785&lt;&gt;"",INDIRECT("'"&amp;F785&amp;"'!"&amp;G785),"")</f>
        <v>94000</v>
      </c>
      <c r="F785" s="1502" t="s">
        <v>6934</v>
      </c>
      <c r="G785" t="s">
        <v>3714</v>
      </c>
      <c r="R785" s="1504"/>
    </row>
    <row r="786" spans="1:18" ht="15">
      <c r="A786">
        <v>781</v>
      </c>
      <c r="B786" s="7">
        <f>'EstExp 11-19'!E43</f>
        <v>32550</v>
      </c>
      <c r="D786" s="2" t="b">
        <f t="shared" ca="1" si="11"/>
        <v>1</v>
      </c>
      <c r="E786" s="2" cm="1">
        <f t="array" aca="1" ref="E786" ca="1">IF(F786&lt;&gt;"",INDIRECT("'"&amp;F786&amp;"'!"&amp;G786),"")</f>
        <v>32550</v>
      </c>
      <c r="F786" s="1502" t="s">
        <v>6934</v>
      </c>
      <c r="G786" t="s">
        <v>3715</v>
      </c>
      <c r="H786" s="4"/>
      <c r="I786" s="4"/>
      <c r="J786" s="4"/>
      <c r="R786" s="1504"/>
    </row>
    <row r="787" spans="1:18" ht="15">
      <c r="A787">
        <v>782</v>
      </c>
      <c r="B787" s="7">
        <f>'EstExp 11-19'!E44</f>
        <v>631700</v>
      </c>
      <c r="D787" s="2" t="b">
        <f t="shared" ca="1" si="11"/>
        <v>1</v>
      </c>
      <c r="E787" s="2" cm="1">
        <f t="array" aca="1" ref="E787" ca="1">IF(F787&lt;&gt;"",INDIRECT("'"&amp;F787&amp;"'!"&amp;G787),"")</f>
        <v>631700</v>
      </c>
      <c r="F787" s="1502" t="s">
        <v>6934</v>
      </c>
      <c r="G787" t="s">
        <v>3716</v>
      </c>
      <c r="R787" s="1504"/>
    </row>
    <row r="788" spans="1:18" ht="15">
      <c r="A788">
        <v>783</v>
      </c>
      <c r="B788" s="7">
        <f>'EstExp 11-19'!E46</f>
        <v>143100</v>
      </c>
      <c r="D788" s="2" t="b">
        <f t="shared" ca="1" si="11"/>
        <v>1</v>
      </c>
      <c r="E788" s="2" cm="1">
        <f t="array" aca="1" ref="E788" ca="1">IF(F788&lt;&gt;"",INDIRECT("'"&amp;F788&amp;"'!"&amp;G788),"")</f>
        <v>143100</v>
      </c>
      <c r="F788" s="1502" t="s">
        <v>6934</v>
      </c>
      <c r="G788" t="s">
        <v>3717</v>
      </c>
      <c r="R788" s="1504"/>
    </row>
    <row r="789" spans="1:18" ht="15">
      <c r="A789">
        <v>784</v>
      </c>
      <c r="B789" s="7">
        <f>'EstExp 11-19'!E47</f>
        <v>211000</v>
      </c>
      <c r="D789" s="2" t="b">
        <f t="shared" ca="1" si="11"/>
        <v>1</v>
      </c>
      <c r="E789" s="2" cm="1">
        <f t="array" aca="1" ref="E789" ca="1">IF(F789&lt;&gt;"",INDIRECT("'"&amp;F789&amp;"'!"&amp;G789),"")</f>
        <v>211000</v>
      </c>
      <c r="F789" s="1502" t="s">
        <v>6934</v>
      </c>
      <c r="G789" t="s">
        <v>3718</v>
      </c>
      <c r="H789" s="4"/>
      <c r="I789" s="4"/>
      <c r="J789" s="4"/>
      <c r="R789" s="1504"/>
    </row>
    <row r="790" spans="1:18" ht="15">
      <c r="A790">
        <v>785</v>
      </c>
      <c r="B790" s="7">
        <f>'EstExp 11-19'!E48</f>
        <v>60000</v>
      </c>
      <c r="D790" s="2" t="b">
        <f t="shared" ca="1" si="11"/>
        <v>1</v>
      </c>
      <c r="E790" s="2" cm="1">
        <f t="array" aca="1" ref="E790" ca="1">IF(F790&lt;&gt;"",INDIRECT("'"&amp;F790&amp;"'!"&amp;G790),"")</f>
        <v>60000</v>
      </c>
      <c r="F790" s="1502" t="s">
        <v>6934</v>
      </c>
      <c r="G790" t="s">
        <v>3719</v>
      </c>
      <c r="H790" s="4"/>
      <c r="I790" s="4"/>
      <c r="J790" s="4"/>
      <c r="R790" s="1504"/>
    </row>
    <row r="791" spans="1:18" ht="15">
      <c r="A791">
        <v>786</v>
      </c>
      <c r="B791" s="7">
        <f>'EstExp 11-19'!E49</f>
        <v>414100</v>
      </c>
      <c r="D791" s="2" t="b">
        <f t="shared" ca="1" si="11"/>
        <v>1</v>
      </c>
      <c r="E791" s="2" cm="1">
        <f t="array" aca="1" ref="E791" ca="1">IF(F791&lt;&gt;"",INDIRECT("'"&amp;F791&amp;"'!"&amp;G791),"")</f>
        <v>414100</v>
      </c>
      <c r="F791" s="1502" t="s">
        <v>6934</v>
      </c>
      <c r="G791" t="s">
        <v>3720</v>
      </c>
      <c r="H791" s="4"/>
      <c r="I791" s="4"/>
      <c r="J791" s="4"/>
      <c r="R791" s="1504"/>
    </row>
    <row r="792" spans="1:18" ht="15">
      <c r="A792">
        <v>787</v>
      </c>
      <c r="B792" s="7">
        <f>'EstExp 11-19'!E51</f>
        <v>755000</v>
      </c>
      <c r="D792" s="2" t="b">
        <f t="shared" ca="1" si="11"/>
        <v>1</v>
      </c>
      <c r="E792" s="2" cm="1">
        <f t="array" aca="1" ref="E792" ca="1">IF(F792&lt;&gt;"",INDIRECT("'"&amp;F792&amp;"'!"&amp;G792),"")</f>
        <v>755000</v>
      </c>
      <c r="F792" s="1502" t="s">
        <v>6934</v>
      </c>
      <c r="G792" t="s">
        <v>3721</v>
      </c>
      <c r="H792" s="4"/>
      <c r="I792" s="4"/>
      <c r="J792" s="4"/>
      <c r="R792" s="1504"/>
    </row>
    <row r="793" spans="1:18" ht="15">
      <c r="A793">
        <v>788</v>
      </c>
      <c r="B793" s="7">
        <f>'EstExp 11-19'!E52</f>
        <v>27500</v>
      </c>
      <c r="D793" s="2" t="b">
        <f t="shared" ca="1" si="11"/>
        <v>1</v>
      </c>
      <c r="E793" s="2" cm="1">
        <f t="array" aca="1" ref="E793" ca="1">IF(F793&lt;&gt;"",INDIRECT("'"&amp;F793&amp;"'!"&amp;G793),"")</f>
        <v>27500</v>
      </c>
      <c r="F793" s="1502" t="s">
        <v>6934</v>
      </c>
      <c r="G793" t="s">
        <v>3722</v>
      </c>
      <c r="H793" s="4"/>
      <c r="I793" s="4"/>
      <c r="J793" s="4"/>
      <c r="R793" s="1504"/>
    </row>
    <row r="794" spans="1:18" ht="15">
      <c r="A794">
        <v>789</v>
      </c>
      <c r="B794" s="7">
        <f>'EstExp 11-19'!E55</f>
        <v>782500</v>
      </c>
      <c r="D794" s="2" t="b">
        <f t="shared" ca="1" si="11"/>
        <v>1</v>
      </c>
      <c r="E794" s="2" cm="1">
        <f t="array" aca="1" ref="E794" ca="1">IF(F794&lt;&gt;"",INDIRECT("'"&amp;F794&amp;"'!"&amp;G794),"")</f>
        <v>782500</v>
      </c>
      <c r="F794" s="1502" t="s">
        <v>6934</v>
      </c>
      <c r="G794" t="s">
        <v>3723</v>
      </c>
      <c r="H794" s="4"/>
      <c r="I794" s="4"/>
      <c r="J794" s="4"/>
      <c r="R794" s="1504"/>
    </row>
    <row r="795" spans="1:18" ht="15">
      <c r="A795">
        <v>790</v>
      </c>
      <c r="B795" s="7">
        <f>'EstExp 11-19'!E57</f>
        <v>4500</v>
      </c>
      <c r="D795" s="2" t="b">
        <f t="shared" ca="1" si="11"/>
        <v>1</v>
      </c>
      <c r="E795" s="2" cm="1">
        <f t="array" aca="1" ref="E795" ca="1">IF(F795&lt;&gt;"",INDIRECT("'"&amp;F795&amp;"'!"&amp;G795),"")</f>
        <v>4500</v>
      </c>
      <c r="F795" s="1502" t="s">
        <v>6934</v>
      </c>
      <c r="G795" t="s">
        <v>3724</v>
      </c>
      <c r="H795" s="4"/>
      <c r="I795" s="4"/>
      <c r="J795" s="4"/>
      <c r="R795" s="1504"/>
    </row>
    <row r="796" spans="1:18" ht="15">
      <c r="A796">
        <v>791</v>
      </c>
      <c r="B796" s="7">
        <f>'EstExp 11-19'!E58</f>
        <v>0</v>
      </c>
      <c r="D796" s="2" t="b">
        <f t="shared" ca="1" si="11"/>
        <v>1</v>
      </c>
      <c r="E796" s="2" cm="1">
        <f t="array" aca="1" ref="E796" ca="1">IF(F796&lt;&gt;"",INDIRECT("'"&amp;F796&amp;"'!"&amp;G796),"")</f>
        <v>0</v>
      </c>
      <c r="F796" s="1502" t="s">
        <v>6934</v>
      </c>
      <c r="G796" t="s">
        <v>3725</v>
      </c>
      <c r="H796" s="4"/>
      <c r="I796" s="4"/>
      <c r="J796" s="4"/>
      <c r="R796" s="1504"/>
    </row>
    <row r="797" spans="1:18" ht="15">
      <c r="A797">
        <v>792</v>
      </c>
      <c r="B797" s="7">
        <f>'EstExp 11-19'!E59</f>
        <v>4500</v>
      </c>
      <c r="D797" s="2" t="b">
        <f t="shared" ca="1" si="11"/>
        <v>1</v>
      </c>
      <c r="E797" s="2" cm="1">
        <f t="array" aca="1" ref="E797" ca="1">IF(F797&lt;&gt;"",INDIRECT("'"&amp;F797&amp;"'!"&amp;G797),"")</f>
        <v>4500</v>
      </c>
      <c r="F797" s="1502" t="s">
        <v>6934</v>
      </c>
      <c r="G797" t="s">
        <v>3726</v>
      </c>
      <c r="H797" s="4"/>
      <c r="I797" s="4"/>
      <c r="J797" s="4"/>
      <c r="R797" s="1504"/>
    </row>
    <row r="798" spans="1:18" ht="15">
      <c r="A798">
        <v>793</v>
      </c>
      <c r="B798" s="7">
        <f>'EstExp 11-19'!E61</f>
        <v>83000</v>
      </c>
      <c r="D798" s="2" t="b">
        <f t="shared" ca="1" si="11"/>
        <v>1</v>
      </c>
      <c r="E798" s="2" cm="1">
        <f t="array" aca="1" ref="E798" ca="1">IF(F798&lt;&gt;"",INDIRECT("'"&amp;F798&amp;"'!"&amp;G798),"")</f>
        <v>83000</v>
      </c>
      <c r="F798" s="1502" t="s">
        <v>6934</v>
      </c>
      <c r="G798" t="s">
        <v>3727</v>
      </c>
      <c r="H798" s="4"/>
      <c r="I798" s="4"/>
      <c r="J798" s="4"/>
      <c r="R798" s="1504"/>
    </row>
    <row r="799" spans="1:18" ht="15">
      <c r="A799">
        <v>794</v>
      </c>
      <c r="B799" s="7">
        <f>'EstExp 11-19'!E62</f>
        <v>0</v>
      </c>
      <c r="D799" s="2" t="b">
        <f t="shared" ca="1" si="11"/>
        <v>1</v>
      </c>
      <c r="E799" s="2" cm="1">
        <f t="array" aca="1" ref="E799" ca="1">IF(F799&lt;&gt;"",INDIRECT("'"&amp;F799&amp;"'!"&amp;G799),"")</f>
        <v>0</v>
      </c>
      <c r="F799" s="1502" t="s">
        <v>6934</v>
      </c>
      <c r="G799" t="s">
        <v>3728</v>
      </c>
      <c r="H799" s="4"/>
      <c r="I799" s="4"/>
      <c r="J799" s="4"/>
      <c r="R799" s="1504"/>
    </row>
    <row r="800" spans="1:18" ht="15">
      <c r="A800">
        <v>795</v>
      </c>
      <c r="B800" s="7">
        <f>'EstExp 11-19'!E63</f>
        <v>250000</v>
      </c>
      <c r="D800" s="2" t="b">
        <f t="shared" ca="1" si="11"/>
        <v>1</v>
      </c>
      <c r="E800" s="2" cm="1">
        <f t="array" aca="1" ref="E800" ca="1">IF(F800&lt;&gt;"",INDIRECT("'"&amp;F800&amp;"'!"&amp;G800),"")</f>
        <v>250000</v>
      </c>
      <c r="F800" s="1502" t="s">
        <v>6934</v>
      </c>
      <c r="G800" t="s">
        <v>3729</v>
      </c>
      <c r="H800" s="4"/>
      <c r="I800" s="4"/>
      <c r="J800" s="4"/>
      <c r="R800" s="1504"/>
    </row>
    <row r="801" spans="1:18" ht="15">
      <c r="A801">
        <v>796</v>
      </c>
      <c r="B801" s="7">
        <f>'EstExp 11-19'!E64</f>
        <v>0</v>
      </c>
      <c r="D801" s="2" t="b">
        <f t="shared" ca="1" si="11"/>
        <v>1</v>
      </c>
      <c r="E801" s="2" cm="1">
        <f t="array" aca="1" ref="E801" ca="1">IF(F801&lt;&gt;"",INDIRECT("'"&amp;F801&amp;"'!"&amp;G801),"")</f>
        <v>0</v>
      </c>
      <c r="F801" s="1502" t="s">
        <v>6934</v>
      </c>
      <c r="G801" t="s">
        <v>3730</v>
      </c>
      <c r="H801" s="4"/>
      <c r="I801" s="4"/>
      <c r="J801" s="4"/>
      <c r="R801" s="1504"/>
    </row>
    <row r="802" spans="1:18" ht="15">
      <c r="A802">
        <v>797</v>
      </c>
      <c r="B802" s="7">
        <f>'EstExp 11-19'!E65</f>
        <v>1650000</v>
      </c>
      <c r="D802" s="2" t="b">
        <f t="shared" ca="1" si="11"/>
        <v>1</v>
      </c>
      <c r="E802" s="2" cm="1">
        <f t="array" aca="1" ref="E802" ca="1">IF(F802&lt;&gt;"",INDIRECT("'"&amp;F802&amp;"'!"&amp;G802),"")</f>
        <v>1650000</v>
      </c>
      <c r="F802" s="1502" t="s">
        <v>6934</v>
      </c>
      <c r="G802" t="s">
        <v>3731</v>
      </c>
      <c r="H802" s="4"/>
      <c r="I802" s="4"/>
      <c r="J802" s="4"/>
      <c r="R802" s="1504"/>
    </row>
    <row r="803" spans="1:18" ht="15">
      <c r="A803">
        <v>798</v>
      </c>
      <c r="B803" s="7">
        <f>'EstExp 11-19'!E66</f>
        <v>36000</v>
      </c>
      <c r="D803" s="2" t="b">
        <f t="shared" ca="1" si="11"/>
        <v>1</v>
      </c>
      <c r="E803" s="2" cm="1">
        <f t="array" aca="1" ref="E803" ca="1">IF(F803&lt;&gt;"",INDIRECT("'"&amp;F803&amp;"'!"&amp;G803),"")</f>
        <v>36000</v>
      </c>
      <c r="F803" s="1502" t="s">
        <v>6934</v>
      </c>
      <c r="G803" t="s">
        <v>3732</v>
      </c>
      <c r="H803" s="4"/>
      <c r="I803" s="4"/>
      <c r="J803" s="4"/>
      <c r="R803" s="1504"/>
    </row>
    <row r="804" spans="1:18" ht="16">
      <c r="A804" s="1">
        <v>799</v>
      </c>
      <c r="C804" s="3" t="s">
        <v>3571</v>
      </c>
      <c r="E804" s="2" t="str" cm="1">
        <f t="array" aca="1" ref="E804" ca="1">IF(F804&lt;&gt;"",INDIRECT("'"&amp;F804&amp;"'!"&amp;G804),"")</f>
        <v/>
      </c>
      <c r="F804" s="1851"/>
      <c r="H804" s="4"/>
      <c r="I804" s="4"/>
      <c r="J804" s="4"/>
      <c r="R804" s="1504"/>
    </row>
    <row r="805" spans="1:18" ht="15">
      <c r="A805">
        <v>800</v>
      </c>
      <c r="B805" s="7">
        <f>'EstExp 11-19'!E67</f>
        <v>2019000</v>
      </c>
      <c r="D805" s="2" t="b">
        <f ca="1">E805=B805</f>
        <v>1</v>
      </c>
      <c r="E805" s="2" cm="1">
        <f t="array" aca="1" ref="E805" ca="1">IF(F805&lt;&gt;"",INDIRECT("'"&amp;F805&amp;"'!"&amp;G805),"")</f>
        <v>2019000</v>
      </c>
      <c r="F805" s="1502" t="s">
        <v>6934</v>
      </c>
      <c r="G805" t="s">
        <v>3733</v>
      </c>
      <c r="H805" s="4"/>
      <c r="I805" s="4"/>
      <c r="J805" s="4"/>
      <c r="R805" s="1504"/>
    </row>
    <row r="806" spans="1:18" ht="15">
      <c r="A806">
        <v>801</v>
      </c>
      <c r="B806" s="7">
        <f>'EstExp 11-19'!E69</f>
        <v>0</v>
      </c>
      <c r="D806" s="2" t="b">
        <f ca="1">E806=B806</f>
        <v>1</v>
      </c>
      <c r="E806" s="2" cm="1">
        <f t="array" aca="1" ref="E806" ca="1">IF(F806&lt;&gt;"",INDIRECT("'"&amp;F806&amp;"'!"&amp;G806),"")</f>
        <v>0</v>
      </c>
      <c r="F806" s="1502" t="s">
        <v>6934</v>
      </c>
      <c r="G806" t="s">
        <v>3734</v>
      </c>
      <c r="H806" s="4"/>
      <c r="I806" s="4"/>
      <c r="J806" s="4"/>
      <c r="R806" s="1504"/>
    </row>
    <row r="807" spans="1:18" ht="15">
      <c r="A807">
        <v>802</v>
      </c>
      <c r="B807" s="7">
        <f>'EstExp 11-19'!E70</f>
        <v>0</v>
      </c>
      <c r="D807" s="2" t="b">
        <f ca="1">E807=B807</f>
        <v>1</v>
      </c>
      <c r="E807" s="2" cm="1">
        <f t="array" aca="1" ref="E807" ca="1">IF(F807&lt;&gt;"",INDIRECT("'"&amp;F807&amp;"'!"&amp;G807),"")</f>
        <v>0</v>
      </c>
      <c r="F807" s="1502" t="s">
        <v>6934</v>
      </c>
      <c r="G807" t="s">
        <v>3735</v>
      </c>
      <c r="H807" s="4"/>
      <c r="I807" s="4"/>
      <c r="J807" s="4"/>
      <c r="R807" s="1504"/>
    </row>
    <row r="808" spans="1:18" ht="15">
      <c r="A808">
        <v>803</v>
      </c>
      <c r="B808" s="7">
        <f>'EstExp 11-19'!E71</f>
        <v>92500</v>
      </c>
      <c r="D808" s="2" t="b">
        <f ca="1">E808=B808</f>
        <v>1</v>
      </c>
      <c r="E808" s="2" cm="1">
        <f t="array" aca="1" ref="E808" ca="1">IF(F808&lt;&gt;"",INDIRECT("'"&amp;F808&amp;"'!"&amp;G808),"")</f>
        <v>92500</v>
      </c>
      <c r="F808" s="1502" t="s">
        <v>6934</v>
      </c>
      <c r="G808" t="s">
        <v>3736</v>
      </c>
      <c r="H808" s="4"/>
      <c r="I808" s="4"/>
      <c r="J808" s="4"/>
      <c r="R808" s="1504"/>
    </row>
    <row r="809" spans="1:18" ht="15">
      <c r="A809">
        <v>804</v>
      </c>
      <c r="B809" s="7">
        <f>'EstExp 11-19'!E72</f>
        <v>104500</v>
      </c>
      <c r="D809" s="2" t="b">
        <f ca="1">E809=B809</f>
        <v>1</v>
      </c>
      <c r="E809" s="2" cm="1">
        <f t="array" aca="1" ref="E809" ca="1">IF(F809&lt;&gt;"",INDIRECT("'"&amp;F809&amp;"'!"&amp;G809),"")</f>
        <v>104500</v>
      </c>
      <c r="F809" s="1502" t="s">
        <v>6934</v>
      </c>
      <c r="G809" t="s">
        <v>3737</v>
      </c>
      <c r="H809" s="4"/>
      <c r="I809" s="4"/>
      <c r="J809" s="4"/>
      <c r="R809" s="1504"/>
    </row>
    <row r="810" spans="1:18" ht="16">
      <c r="A810" s="1">
        <v>805</v>
      </c>
      <c r="C810" s="3" t="s">
        <v>3571</v>
      </c>
      <c r="E810" s="2" t="str" cm="1">
        <f t="array" aca="1" ref="E810" ca="1">IF(F810&lt;&gt;"",INDIRECT("'"&amp;F810&amp;"'!"&amp;G810),"")</f>
        <v/>
      </c>
      <c r="F810" s="1851"/>
      <c r="H810" s="4"/>
      <c r="I810" s="4"/>
      <c r="J810" s="4"/>
      <c r="R810" s="1504"/>
    </row>
    <row r="811" spans="1:18" ht="15">
      <c r="A811">
        <v>806</v>
      </c>
      <c r="B811" s="7">
        <f>'EstExp 11-19'!E73</f>
        <v>120000</v>
      </c>
      <c r="D811" s="2" t="b">
        <f ca="1">E811=B811</f>
        <v>1</v>
      </c>
      <c r="E811" s="2" cm="1">
        <f t="array" aca="1" ref="E811" ca="1">IF(F811&lt;&gt;"",INDIRECT("'"&amp;F811&amp;"'!"&amp;G811),"")</f>
        <v>120000</v>
      </c>
      <c r="F811" s="1502" t="s">
        <v>6934</v>
      </c>
      <c r="G811" t="s">
        <v>3738</v>
      </c>
      <c r="H811" s="4"/>
      <c r="I811" s="4"/>
      <c r="J811" s="4"/>
      <c r="R811" s="1504"/>
    </row>
    <row r="812" spans="1:18" ht="16">
      <c r="A812" s="1">
        <v>807</v>
      </c>
      <c r="C812" s="3" t="s">
        <v>3571</v>
      </c>
      <c r="E812" s="2" t="str" cm="1">
        <f t="array" aca="1" ref="E812" ca="1">IF(F812&lt;&gt;"",INDIRECT("'"&amp;F812&amp;"'!"&amp;G812),"")</f>
        <v/>
      </c>
      <c r="F812" s="1851"/>
      <c r="H812" s="4"/>
      <c r="I812" s="4"/>
      <c r="J812" s="4"/>
      <c r="R812" s="1504"/>
    </row>
    <row r="813" spans="1:18" ht="15">
      <c r="A813">
        <v>808</v>
      </c>
      <c r="B813" s="7">
        <f>'EstExp 11-19'!E74</f>
        <v>317000</v>
      </c>
      <c r="D813" s="2" t="b">
        <f ca="1">E813=B813</f>
        <v>1</v>
      </c>
      <c r="E813" s="2" cm="1">
        <f t="array" aca="1" ref="E813" ca="1">IF(F813&lt;&gt;"",INDIRECT("'"&amp;F813&amp;"'!"&amp;G813),"")</f>
        <v>317000</v>
      </c>
      <c r="F813" s="1502" t="s">
        <v>6934</v>
      </c>
      <c r="G813" t="s">
        <v>3739</v>
      </c>
      <c r="H813" s="4"/>
      <c r="I813" s="4"/>
      <c r="J813" s="4"/>
      <c r="R813" s="1504"/>
    </row>
    <row r="814" spans="1:18" ht="15">
      <c r="A814">
        <v>809</v>
      </c>
      <c r="B814" s="7">
        <f>'EstExp 11-19'!E75</f>
        <v>0</v>
      </c>
      <c r="D814" s="2" t="b">
        <f ca="1">E814=B814</f>
        <v>1</v>
      </c>
      <c r="E814" s="2" cm="1">
        <f t="array" aca="1" ref="E814" ca="1">IF(F814&lt;&gt;"",INDIRECT("'"&amp;F814&amp;"'!"&amp;G814),"")</f>
        <v>0</v>
      </c>
      <c r="F814" s="1502" t="s">
        <v>6934</v>
      </c>
      <c r="G814" t="s">
        <v>3740</v>
      </c>
      <c r="H814" s="4"/>
      <c r="I814" s="4"/>
      <c r="J814" s="4"/>
      <c r="R814" s="1504"/>
    </row>
    <row r="815" spans="1:18" ht="15">
      <c r="A815">
        <v>810</v>
      </c>
      <c r="B815" s="7">
        <f>'EstExp 11-19'!E76</f>
        <v>4168800</v>
      </c>
      <c r="D815" s="2" t="b">
        <f ca="1">E815=B815</f>
        <v>1</v>
      </c>
      <c r="E815" s="2" cm="1">
        <f t="array" aca="1" ref="E815" ca="1">IF(F815&lt;&gt;"",INDIRECT("'"&amp;F815&amp;"'!"&amp;G815),"")</f>
        <v>4168800</v>
      </c>
      <c r="F815" s="1502" t="s">
        <v>6934</v>
      </c>
      <c r="G815" t="s">
        <v>3741</v>
      </c>
      <c r="H815" s="4"/>
      <c r="I815" s="4"/>
      <c r="J815" s="4"/>
      <c r="R815" s="1504"/>
    </row>
    <row r="816" spans="1:18" ht="15">
      <c r="A816">
        <v>811</v>
      </c>
      <c r="B816" s="7">
        <f>'EstExp 11-19'!E77</f>
        <v>517750</v>
      </c>
      <c r="D816" s="2" t="b">
        <f ca="1">E816=B816</f>
        <v>1</v>
      </c>
      <c r="E816" s="2" cm="1">
        <f t="array" aca="1" ref="E816" ca="1">IF(F816&lt;&gt;"",INDIRECT("'"&amp;F816&amp;"'!"&amp;G816),"")</f>
        <v>517750</v>
      </c>
      <c r="F816" s="1502" t="s">
        <v>6934</v>
      </c>
      <c r="G816" t="s">
        <v>3742</v>
      </c>
      <c r="H816" s="4"/>
      <c r="I816" s="4"/>
      <c r="J816" s="4"/>
      <c r="R816" s="1504"/>
    </row>
    <row r="817" spans="1:18" ht="15">
      <c r="A817">
        <v>812</v>
      </c>
      <c r="B817" s="7">
        <f>'EstExp 11-19'!E116</f>
        <v>5775150</v>
      </c>
      <c r="D817" s="2" t="b">
        <f ca="1">E817=B817</f>
        <v>1</v>
      </c>
      <c r="E817" s="2" cm="1">
        <f t="array" aca="1" ref="E817" ca="1">IF(F817&lt;&gt;"",INDIRECT("'"&amp;F817&amp;"'!"&amp;G817),"")</f>
        <v>5775150</v>
      </c>
      <c r="F817" s="1502" t="s">
        <v>6934</v>
      </c>
      <c r="G817" t="s">
        <v>3743</v>
      </c>
      <c r="H817" s="4"/>
      <c r="I817" s="4"/>
      <c r="J817" s="4"/>
      <c r="R817" s="1504"/>
    </row>
    <row r="818" spans="1:18" ht="16">
      <c r="A818" s="1">
        <v>813</v>
      </c>
      <c r="C818" s="3" t="s">
        <v>3571</v>
      </c>
      <c r="E818" s="2" t="str" cm="1">
        <f t="array" aca="1" ref="E818" ca="1">IF(F818&lt;&gt;"",INDIRECT("'"&amp;F818&amp;"'!"&amp;G818),"")</f>
        <v/>
      </c>
      <c r="F818" s="1851"/>
      <c r="H818" s="4"/>
      <c r="I818" s="4"/>
      <c r="J818" s="4"/>
      <c r="R818" s="1504"/>
    </row>
    <row r="819" spans="1:18" ht="16">
      <c r="A819" s="1">
        <v>814</v>
      </c>
      <c r="C819" s="3" t="s">
        <v>3571</v>
      </c>
      <c r="E819" s="2" t="str" cm="1">
        <f t="array" aca="1" ref="E819" ca="1">IF(F819&lt;&gt;"",INDIRECT("'"&amp;F819&amp;"'!"&amp;G819),"")</f>
        <v/>
      </c>
      <c r="F819" s="1851"/>
      <c r="H819" s="4"/>
      <c r="I819" s="4"/>
      <c r="J819" s="4"/>
      <c r="R819" s="1504"/>
    </row>
    <row r="820" spans="1:18" ht="16">
      <c r="A820" s="1">
        <v>815</v>
      </c>
      <c r="C820" s="3" t="s">
        <v>3571</v>
      </c>
      <c r="E820" s="2" t="str" cm="1">
        <f t="array" aca="1" ref="E820" ca="1">IF(F820&lt;&gt;"",INDIRECT("'"&amp;F820&amp;"'!"&amp;G820),"")</f>
        <v/>
      </c>
      <c r="F820" s="1851"/>
      <c r="H820" s="4"/>
      <c r="I820" s="4"/>
      <c r="J820" s="4"/>
      <c r="R820" s="1504"/>
    </row>
    <row r="821" spans="1:18" ht="16">
      <c r="A821" s="1">
        <v>816</v>
      </c>
      <c r="C821" s="3" t="s">
        <v>3571</v>
      </c>
      <c r="E821" s="2" t="str" cm="1">
        <f t="array" aca="1" ref="E821" ca="1">IF(F821&lt;&gt;"",INDIRECT("'"&amp;F821&amp;"'!"&amp;G821),"")</f>
        <v/>
      </c>
      <c r="F821" s="1851"/>
      <c r="H821" s="4"/>
      <c r="I821" s="4"/>
      <c r="J821" s="4"/>
      <c r="R821" s="1504"/>
    </row>
    <row r="822" spans="1:18" ht="16">
      <c r="A822" s="1">
        <v>817</v>
      </c>
      <c r="C822" s="3" t="s">
        <v>3571</v>
      </c>
      <c r="E822" s="2" t="str" cm="1">
        <f t="array" aca="1" ref="E822" ca="1">IF(F822&lt;&gt;"",INDIRECT("'"&amp;F822&amp;"'!"&amp;G822),"")</f>
        <v/>
      </c>
      <c r="F822" s="1851"/>
      <c r="H822" s="4"/>
      <c r="I822" s="4"/>
      <c r="J822" s="4"/>
      <c r="R822" s="1504"/>
    </row>
    <row r="823" spans="1:18" ht="15">
      <c r="A823">
        <v>818</v>
      </c>
      <c r="B823" s="7">
        <f>'EstExp 11-19'!F5</f>
        <v>1147700</v>
      </c>
      <c r="D823" s="2" t="b">
        <f ca="1">E823=B823</f>
        <v>1</v>
      </c>
      <c r="E823" s="2" cm="1">
        <f t="array" aca="1" ref="E823" ca="1">IF(F823&lt;&gt;"",INDIRECT("'"&amp;F823&amp;"'!"&amp;G823),"")</f>
        <v>1147700</v>
      </c>
      <c r="F823" s="1502" t="s">
        <v>6934</v>
      </c>
      <c r="G823" t="s">
        <v>3744</v>
      </c>
      <c r="H823" s="4"/>
      <c r="I823" s="4"/>
      <c r="J823" s="4"/>
      <c r="R823" s="1504"/>
    </row>
    <row r="824" spans="1:18" ht="15">
      <c r="A824">
        <v>819</v>
      </c>
      <c r="B824" s="7">
        <f>'EstExp 11-19'!F16</f>
        <v>0</v>
      </c>
      <c r="D824" s="2" t="b">
        <f ca="1">E824=B824</f>
        <v>1</v>
      </c>
      <c r="E824" s="2" cm="1">
        <f t="array" aca="1" ref="E824" ca="1">IF(F824&lt;&gt;"",INDIRECT("'"&amp;F824&amp;"'!"&amp;G824),"")</f>
        <v>0</v>
      </c>
      <c r="F824" s="1502" t="s">
        <v>6934</v>
      </c>
      <c r="G824" t="s">
        <v>3559</v>
      </c>
      <c r="H824" s="4"/>
      <c r="I824" s="4"/>
      <c r="J824" s="4"/>
      <c r="R824" s="1504"/>
    </row>
    <row r="825" spans="1:18" ht="16">
      <c r="A825" s="1">
        <v>820</v>
      </c>
      <c r="C825" s="3" t="s">
        <v>3571</v>
      </c>
      <c r="E825" s="2" t="str" cm="1">
        <f t="array" aca="1" ref="E825" ca="1">IF(F825&lt;&gt;"",INDIRECT("'"&amp;F825&amp;"'!"&amp;G825),"")</f>
        <v/>
      </c>
      <c r="F825" s="1851"/>
      <c r="H825" s="4"/>
      <c r="I825" s="4"/>
      <c r="J825" s="4"/>
      <c r="R825" s="1504"/>
    </row>
    <row r="826" spans="1:18" ht="16">
      <c r="A826" s="1">
        <v>821</v>
      </c>
      <c r="C826" s="3" t="s">
        <v>3571</v>
      </c>
      <c r="E826" s="2" t="str" cm="1">
        <f t="array" aca="1" ref="E826" ca="1">IF(F826&lt;&gt;"",INDIRECT("'"&amp;F826&amp;"'!"&amp;G826),"")</f>
        <v/>
      </c>
      <c r="F826" s="1851"/>
      <c r="H826" s="4"/>
      <c r="I826" s="4"/>
      <c r="J826" s="4"/>
      <c r="R826" s="1504"/>
    </row>
    <row r="827" spans="1:18" ht="16">
      <c r="A827" s="1">
        <v>822</v>
      </c>
      <c r="C827" s="3" t="s">
        <v>3571</v>
      </c>
      <c r="E827" s="2" t="str" cm="1">
        <f t="array" aca="1" ref="E827" ca="1">IF(F827&lt;&gt;"",INDIRECT("'"&amp;F827&amp;"'!"&amp;G827),"")</f>
        <v/>
      </c>
      <c r="F827" s="1851"/>
      <c r="H827" s="4"/>
      <c r="I827" s="4"/>
      <c r="J827" s="4"/>
      <c r="R827" s="1504"/>
    </row>
    <row r="828" spans="1:18" ht="16">
      <c r="A828" s="1">
        <v>823</v>
      </c>
      <c r="C828" s="3" t="s">
        <v>3571</v>
      </c>
      <c r="E828" s="2" t="str" cm="1">
        <f t="array" aca="1" ref="E828" ca="1">IF(F828&lt;&gt;"",INDIRECT("'"&amp;F828&amp;"'!"&amp;G828),"")</f>
        <v/>
      </c>
      <c r="F828" s="1851"/>
      <c r="H828" s="4"/>
      <c r="I828" s="4"/>
      <c r="J828" s="4"/>
      <c r="R828" s="1504"/>
    </row>
    <row r="829" spans="1:18" ht="16">
      <c r="A829" s="1">
        <v>824</v>
      </c>
      <c r="C829" s="3" t="s">
        <v>3571</v>
      </c>
      <c r="E829" s="2" t="str" cm="1">
        <f t="array" aca="1" ref="E829" ca="1">IF(F829&lt;&gt;"",INDIRECT("'"&amp;F829&amp;"'!"&amp;G829),"")</f>
        <v/>
      </c>
      <c r="F829" s="1851"/>
      <c r="H829" s="4"/>
      <c r="I829" s="4"/>
      <c r="J829" s="4"/>
      <c r="R829" s="1504"/>
    </row>
    <row r="830" spans="1:18" ht="15">
      <c r="A830">
        <v>825</v>
      </c>
      <c r="B830" s="7">
        <f>'EstExp 11-19'!F18</f>
        <v>0</v>
      </c>
      <c r="D830" s="2" t="b">
        <f ca="1">E830=B830</f>
        <v>1</v>
      </c>
      <c r="E830" s="2" cm="1">
        <f t="array" aca="1" ref="E830" ca="1">IF(F830&lt;&gt;"",INDIRECT("'"&amp;F830&amp;"'!"&amp;G830),"")</f>
        <v>0</v>
      </c>
      <c r="F830" s="1502" t="s">
        <v>6934</v>
      </c>
      <c r="G830" t="s">
        <v>3511</v>
      </c>
      <c r="H830" s="4"/>
      <c r="I830" s="4"/>
      <c r="J830" s="4"/>
      <c r="R830" s="1504"/>
    </row>
    <row r="831" spans="1:18" ht="16">
      <c r="A831" s="1">
        <v>826</v>
      </c>
      <c r="C831" s="3" t="s">
        <v>3571</v>
      </c>
      <c r="E831" s="2" t="str" cm="1">
        <f t="array" aca="1" ref="E831" ca="1">IF(F831&lt;&gt;"",INDIRECT("'"&amp;F831&amp;"'!"&amp;G831),"")</f>
        <v/>
      </c>
      <c r="F831" s="1851"/>
      <c r="H831" s="4"/>
      <c r="I831" s="4"/>
      <c r="J831" s="4"/>
      <c r="R831" s="1504"/>
    </row>
    <row r="832" spans="1:18" ht="16">
      <c r="A832" s="1">
        <v>827</v>
      </c>
      <c r="C832" s="3" t="s">
        <v>3571</v>
      </c>
      <c r="E832" s="2" t="str" cm="1">
        <f t="array" aca="1" ref="E832" ca="1">IF(F832&lt;&gt;"",INDIRECT("'"&amp;F832&amp;"'!"&amp;G832),"")</f>
        <v/>
      </c>
      <c r="F832" s="1851"/>
      <c r="H832" s="4"/>
      <c r="I832" s="4"/>
      <c r="J832" s="4"/>
      <c r="R832" s="1504"/>
    </row>
    <row r="833" spans="1:18" ht="16">
      <c r="A833" s="1">
        <v>828</v>
      </c>
      <c r="C833" s="3" t="s">
        <v>3571</v>
      </c>
      <c r="E833" s="2" t="str" cm="1">
        <f t="array" aca="1" ref="E833" ca="1">IF(F833&lt;&gt;"",INDIRECT("'"&amp;F833&amp;"'!"&amp;G833),"")</f>
        <v/>
      </c>
      <c r="F833" s="1851"/>
      <c r="H833" s="4"/>
      <c r="I833" s="4"/>
      <c r="J833" s="4"/>
      <c r="R833" s="1504"/>
    </row>
    <row r="834" spans="1:18" ht="15">
      <c r="A834">
        <v>829</v>
      </c>
      <c r="B834" s="7">
        <f>'EstExp 11-19'!F12</f>
        <v>0</v>
      </c>
      <c r="D834" s="2" t="b">
        <f t="shared" ref="D834:D861" ca="1" si="12">E834=B834</f>
        <v>1</v>
      </c>
      <c r="E834" s="2" cm="1">
        <f t="array" aca="1" ref="E834" ca="1">IF(F834&lt;&gt;"",INDIRECT("'"&amp;F834&amp;"'!"&amp;G834),"")</f>
        <v>0</v>
      </c>
      <c r="F834" s="1502" t="s">
        <v>6934</v>
      </c>
      <c r="G834" t="s">
        <v>3556</v>
      </c>
      <c r="H834" s="4"/>
      <c r="I834" s="4"/>
      <c r="J834" s="4"/>
      <c r="R834" s="1504"/>
    </row>
    <row r="835" spans="1:18" ht="15">
      <c r="A835">
        <v>830</v>
      </c>
      <c r="B835" s="7">
        <f>'EstExp 11-19'!F13</f>
        <v>0</v>
      </c>
      <c r="D835" s="2" t="b">
        <f t="shared" ca="1" si="12"/>
        <v>1</v>
      </c>
      <c r="E835" s="2" cm="1">
        <f t="array" aca="1" ref="E835" ca="1">IF(F835&lt;&gt;"",INDIRECT("'"&amp;F835&amp;"'!"&amp;G835),"")</f>
        <v>0</v>
      </c>
      <c r="F835" s="1502" t="s">
        <v>6934</v>
      </c>
      <c r="G835" t="s">
        <v>3557</v>
      </c>
      <c r="H835" s="4"/>
      <c r="I835" s="4"/>
      <c r="J835" s="4"/>
      <c r="R835" s="1504"/>
    </row>
    <row r="836" spans="1:18">
      <c r="A836">
        <v>831</v>
      </c>
      <c r="B836" s="7">
        <f>'EstExp 11-19'!F14</f>
        <v>12000</v>
      </c>
      <c r="D836" s="2" t="b">
        <f t="shared" ca="1" si="12"/>
        <v>1</v>
      </c>
      <c r="E836" s="2" cm="1">
        <f t="array" aca="1" ref="E836" ca="1">IF(F836&lt;&gt;"",INDIRECT("'"&amp;F836&amp;"'!"&amp;G836),"")</f>
        <v>12000</v>
      </c>
      <c r="F836" s="1502" t="s">
        <v>6934</v>
      </c>
      <c r="G836" t="s">
        <v>3745</v>
      </c>
      <c r="R836" s="1502"/>
    </row>
    <row r="837" spans="1:18">
      <c r="A837">
        <v>832</v>
      </c>
      <c r="B837" s="7">
        <f>'EstExp 11-19'!F15</f>
        <v>5000</v>
      </c>
      <c r="D837" s="2" t="b">
        <f t="shared" ca="1" si="12"/>
        <v>1</v>
      </c>
      <c r="E837" s="2" cm="1">
        <f t="array" aca="1" ref="E837" ca="1">IF(F837&lt;&gt;"",INDIRECT("'"&amp;F837&amp;"'!"&amp;G837),"")</f>
        <v>5000</v>
      </c>
      <c r="F837" s="1502" t="s">
        <v>6934</v>
      </c>
      <c r="G837" t="s">
        <v>3558</v>
      </c>
      <c r="R837" s="1502"/>
    </row>
    <row r="838" spans="1:18" ht="15">
      <c r="A838">
        <v>833</v>
      </c>
      <c r="B838" s="7">
        <f>'EstExp 11-19'!F34</f>
        <v>1167200</v>
      </c>
      <c r="D838" s="2" t="b">
        <f t="shared" ca="1" si="12"/>
        <v>1</v>
      </c>
      <c r="E838" s="2" cm="1">
        <f t="array" aca="1" ref="E838" ca="1">IF(F838&lt;&gt;"",INDIRECT("'"&amp;F838&amp;"'!"&amp;G838),"")</f>
        <v>1167200</v>
      </c>
      <c r="F838" s="1502" t="s">
        <v>6934</v>
      </c>
      <c r="G838" t="s">
        <v>3746</v>
      </c>
      <c r="H838" s="4"/>
      <c r="I838" s="4"/>
      <c r="J838" s="4"/>
      <c r="R838" s="1504"/>
    </row>
    <row r="839" spans="1:18">
      <c r="A839">
        <v>834</v>
      </c>
      <c r="B839" s="7">
        <f>'EstExp 11-19'!F38</f>
        <v>0</v>
      </c>
      <c r="D839" s="2" t="b">
        <f t="shared" ca="1" si="12"/>
        <v>1</v>
      </c>
      <c r="E839" s="2" cm="1">
        <f t="array" aca="1" ref="E839" ca="1">IF(F839&lt;&gt;"",INDIRECT("'"&amp;F839&amp;"'!"&amp;G839),"")</f>
        <v>0</v>
      </c>
      <c r="F839" s="1502" t="s">
        <v>6934</v>
      </c>
      <c r="G839" t="s">
        <v>3747</v>
      </c>
      <c r="R839" s="1502"/>
    </row>
    <row r="840" spans="1:18">
      <c r="A840">
        <v>835</v>
      </c>
      <c r="B840" s="7">
        <f>'EstExp 11-19'!F39</f>
        <v>0</v>
      </c>
      <c r="D840" s="2" t="b">
        <f t="shared" ca="1" si="12"/>
        <v>1</v>
      </c>
      <c r="E840" s="2" cm="1">
        <f t="array" aca="1" ref="E840" ca="1">IF(F840&lt;&gt;"",INDIRECT("'"&amp;F840&amp;"'!"&amp;G840),"")</f>
        <v>0</v>
      </c>
      <c r="F840" s="1502" t="s">
        <v>6934</v>
      </c>
      <c r="G840" t="s">
        <v>3748</v>
      </c>
      <c r="R840" s="1502"/>
    </row>
    <row r="841" spans="1:18">
      <c r="A841">
        <v>836</v>
      </c>
      <c r="B841" s="7">
        <f>'EstExp 11-19'!F40</f>
        <v>12000</v>
      </c>
      <c r="D841" s="2" t="b">
        <f t="shared" ca="1" si="12"/>
        <v>1</v>
      </c>
      <c r="E841" s="2" cm="1">
        <f t="array" aca="1" ref="E841" ca="1">IF(F841&lt;&gt;"",INDIRECT("'"&amp;F841&amp;"'!"&amp;G841),"")</f>
        <v>12000</v>
      </c>
      <c r="F841" s="1502" t="s">
        <v>6934</v>
      </c>
      <c r="G841" t="s">
        <v>3749</v>
      </c>
      <c r="R841" s="1502"/>
    </row>
    <row r="842" spans="1:18" ht="15">
      <c r="A842">
        <v>837</v>
      </c>
      <c r="B842" s="7">
        <f>'EstExp 11-19'!F41</f>
        <v>0</v>
      </c>
      <c r="D842" s="2" t="b">
        <f t="shared" ca="1" si="12"/>
        <v>1</v>
      </c>
      <c r="E842" s="2" cm="1">
        <f t="array" aca="1" ref="E842" ca="1">IF(F842&lt;&gt;"",INDIRECT("'"&amp;F842&amp;"'!"&amp;G842),"")</f>
        <v>0</v>
      </c>
      <c r="F842" s="1502" t="s">
        <v>6934</v>
      </c>
      <c r="G842" t="s">
        <v>3750</v>
      </c>
      <c r="H842" s="4"/>
      <c r="I842" s="4"/>
      <c r="J842" s="4"/>
      <c r="R842" s="1504"/>
    </row>
    <row r="843" spans="1:18" ht="15">
      <c r="A843">
        <v>838</v>
      </c>
      <c r="B843" s="7">
        <f>'EstExp 11-19'!F42</f>
        <v>0</v>
      </c>
      <c r="D843" s="2" t="b">
        <f t="shared" ca="1" si="12"/>
        <v>1</v>
      </c>
      <c r="E843" s="2" cm="1">
        <f t="array" aca="1" ref="E843" ca="1">IF(F843&lt;&gt;"",INDIRECT("'"&amp;F843&amp;"'!"&amp;G843),"")</f>
        <v>0</v>
      </c>
      <c r="F843" s="1502" t="s">
        <v>6934</v>
      </c>
      <c r="G843" t="s">
        <v>3751</v>
      </c>
      <c r="H843" s="4"/>
      <c r="I843" s="4"/>
      <c r="J843" s="4"/>
      <c r="R843" s="1504"/>
    </row>
    <row r="844" spans="1:18" ht="15">
      <c r="A844">
        <v>839</v>
      </c>
      <c r="B844" s="7">
        <f>'EstExp 11-19'!F43</f>
        <v>26500</v>
      </c>
      <c r="D844" s="2" t="b">
        <f t="shared" ca="1" si="12"/>
        <v>1</v>
      </c>
      <c r="E844" s="2" cm="1">
        <f t="array" aca="1" ref="E844" ca="1">IF(F844&lt;&gt;"",INDIRECT("'"&amp;F844&amp;"'!"&amp;G844),"")</f>
        <v>26500</v>
      </c>
      <c r="F844" s="1502" t="s">
        <v>6934</v>
      </c>
      <c r="G844" t="s">
        <v>3752</v>
      </c>
      <c r="H844" s="4"/>
      <c r="I844" s="4"/>
      <c r="J844" s="4"/>
      <c r="R844" s="1504"/>
    </row>
    <row r="845" spans="1:18" ht="15">
      <c r="A845">
        <v>840</v>
      </c>
      <c r="B845" s="7">
        <f>'EstExp 11-19'!F44</f>
        <v>38500</v>
      </c>
      <c r="D845" s="2" t="b">
        <f t="shared" ca="1" si="12"/>
        <v>1</v>
      </c>
      <c r="E845" s="2" cm="1">
        <f t="array" aca="1" ref="E845" ca="1">IF(F845&lt;&gt;"",INDIRECT("'"&amp;F845&amp;"'!"&amp;G845),"")</f>
        <v>38500</v>
      </c>
      <c r="F845" s="1502" t="s">
        <v>6934</v>
      </c>
      <c r="G845" t="s">
        <v>3753</v>
      </c>
      <c r="H845" s="4"/>
      <c r="I845" s="4"/>
      <c r="J845" s="4"/>
      <c r="R845" s="1504"/>
    </row>
    <row r="846" spans="1:18" ht="15">
      <c r="A846">
        <v>841</v>
      </c>
      <c r="B846" s="7">
        <f>'EstExp 11-19'!F46</f>
        <v>31000</v>
      </c>
      <c r="D846" s="2" t="b">
        <f t="shared" ca="1" si="12"/>
        <v>1</v>
      </c>
      <c r="E846" s="2" cm="1">
        <f t="array" aca="1" ref="E846" ca="1">IF(F846&lt;&gt;"",INDIRECT("'"&amp;F846&amp;"'!"&amp;G846),"")</f>
        <v>31000</v>
      </c>
      <c r="F846" s="1502" t="s">
        <v>6934</v>
      </c>
      <c r="G846" t="s">
        <v>3754</v>
      </c>
      <c r="H846" s="4"/>
      <c r="I846" s="4"/>
      <c r="J846" s="4"/>
      <c r="R846" s="1504"/>
    </row>
    <row r="847" spans="1:18" ht="15">
      <c r="A847">
        <v>842</v>
      </c>
      <c r="B847" s="7">
        <f>'EstExp 11-19'!F47</f>
        <v>429775</v>
      </c>
      <c r="D847" s="2" t="b">
        <f t="shared" ca="1" si="12"/>
        <v>1</v>
      </c>
      <c r="E847" s="2" cm="1">
        <f t="array" aca="1" ref="E847" ca="1">IF(F847&lt;&gt;"",INDIRECT("'"&amp;F847&amp;"'!"&amp;G847),"")</f>
        <v>429775</v>
      </c>
      <c r="F847" s="1502" t="s">
        <v>6934</v>
      </c>
      <c r="G847" t="s">
        <v>3755</v>
      </c>
      <c r="H847" s="4"/>
      <c r="I847" s="4"/>
      <c r="J847" s="4"/>
      <c r="R847" s="1504"/>
    </row>
    <row r="848" spans="1:18" ht="15">
      <c r="A848">
        <v>843</v>
      </c>
      <c r="B848" s="7">
        <f>'EstExp 11-19'!F48</f>
        <v>35500</v>
      </c>
      <c r="D848" s="2" t="b">
        <f t="shared" ca="1" si="12"/>
        <v>1</v>
      </c>
      <c r="E848" s="2" cm="1">
        <f t="array" aca="1" ref="E848" ca="1">IF(F848&lt;&gt;"",INDIRECT("'"&amp;F848&amp;"'!"&amp;G848),"")</f>
        <v>35500</v>
      </c>
      <c r="F848" s="1502" t="s">
        <v>6934</v>
      </c>
      <c r="G848" t="s">
        <v>3756</v>
      </c>
      <c r="H848" s="4"/>
      <c r="I848" s="4"/>
      <c r="J848" s="4"/>
      <c r="R848" s="1504"/>
    </row>
    <row r="849" spans="1:18" ht="15">
      <c r="A849">
        <v>844</v>
      </c>
      <c r="B849" s="7">
        <f>'EstExp 11-19'!F49</f>
        <v>496275</v>
      </c>
      <c r="D849" s="2" t="b">
        <f t="shared" ca="1" si="12"/>
        <v>1</v>
      </c>
      <c r="E849" s="2" cm="1">
        <f t="array" aca="1" ref="E849" ca="1">IF(F849&lt;&gt;"",INDIRECT("'"&amp;F849&amp;"'!"&amp;G849),"")</f>
        <v>496275</v>
      </c>
      <c r="F849" s="1502" t="s">
        <v>6934</v>
      </c>
      <c r="G849" t="s">
        <v>3757</v>
      </c>
      <c r="H849" s="4"/>
      <c r="I849" s="4"/>
      <c r="J849" s="4"/>
      <c r="R849" s="1504"/>
    </row>
    <row r="850" spans="1:18" ht="15">
      <c r="A850">
        <v>845</v>
      </c>
      <c r="B850" s="7">
        <f>'EstExp 11-19'!F51</f>
        <v>13000</v>
      </c>
      <c r="D850" s="2" t="b">
        <f t="shared" ca="1" si="12"/>
        <v>1</v>
      </c>
      <c r="E850" s="2" cm="1">
        <f t="array" aca="1" ref="E850" ca="1">IF(F850&lt;&gt;"",INDIRECT("'"&amp;F850&amp;"'!"&amp;G850),"")</f>
        <v>13000</v>
      </c>
      <c r="F850" s="1502" t="s">
        <v>6934</v>
      </c>
      <c r="G850" t="s">
        <v>3758</v>
      </c>
      <c r="H850" s="4"/>
      <c r="I850" s="4"/>
      <c r="J850" s="4"/>
      <c r="R850" s="1504"/>
    </row>
    <row r="851" spans="1:18" ht="15">
      <c r="A851">
        <v>846</v>
      </c>
      <c r="B851" s="7">
        <f>'EstExp 11-19'!F52</f>
        <v>4000</v>
      </c>
      <c r="D851" s="2" t="b">
        <f t="shared" ca="1" si="12"/>
        <v>1</v>
      </c>
      <c r="E851" s="2" cm="1">
        <f t="array" aca="1" ref="E851" ca="1">IF(F851&lt;&gt;"",INDIRECT("'"&amp;F851&amp;"'!"&amp;G851),"")</f>
        <v>4000</v>
      </c>
      <c r="F851" s="1502" t="s">
        <v>6934</v>
      </c>
      <c r="G851" t="s">
        <v>3759</v>
      </c>
      <c r="H851" s="4"/>
      <c r="I851" s="4"/>
      <c r="J851" s="4"/>
      <c r="R851" s="1504"/>
    </row>
    <row r="852" spans="1:18" ht="15">
      <c r="A852">
        <v>847</v>
      </c>
      <c r="B852" s="7">
        <f>'EstExp 11-19'!F55</f>
        <v>17000</v>
      </c>
      <c r="D852" s="2" t="b">
        <f t="shared" ca="1" si="12"/>
        <v>1</v>
      </c>
      <c r="E852" s="2" cm="1">
        <f t="array" aca="1" ref="E852" ca="1">IF(F852&lt;&gt;"",INDIRECT("'"&amp;F852&amp;"'!"&amp;G852),"")</f>
        <v>17000</v>
      </c>
      <c r="F852" s="1502" t="s">
        <v>6934</v>
      </c>
      <c r="G852" t="s">
        <v>3760</v>
      </c>
      <c r="H852" s="4"/>
      <c r="I852" s="4"/>
      <c r="J852" s="4"/>
      <c r="R852" s="1504"/>
    </row>
    <row r="853" spans="1:18" ht="15">
      <c r="A853">
        <v>848</v>
      </c>
      <c r="B853" s="7">
        <f>'EstExp 11-19'!F57</f>
        <v>0</v>
      </c>
      <c r="D853" s="2" t="b">
        <f t="shared" ca="1" si="12"/>
        <v>1</v>
      </c>
      <c r="E853" s="2" cm="1">
        <f t="array" aca="1" ref="E853" ca="1">IF(F853&lt;&gt;"",INDIRECT("'"&amp;F853&amp;"'!"&amp;G853),"")</f>
        <v>0</v>
      </c>
      <c r="F853" s="1502" t="s">
        <v>6934</v>
      </c>
      <c r="G853" t="s">
        <v>3761</v>
      </c>
      <c r="H853" s="4"/>
      <c r="I853" s="4"/>
      <c r="J853" s="4"/>
      <c r="R853" s="1504"/>
    </row>
    <row r="854" spans="1:18" ht="15">
      <c r="A854">
        <v>849</v>
      </c>
      <c r="B854" s="7">
        <f>'EstExp 11-19'!F58</f>
        <v>0</v>
      </c>
      <c r="D854" s="2" t="b">
        <f t="shared" ca="1" si="12"/>
        <v>1</v>
      </c>
      <c r="E854" s="2" cm="1">
        <f t="array" aca="1" ref="E854" ca="1">IF(F854&lt;&gt;"",INDIRECT("'"&amp;F854&amp;"'!"&amp;G854),"")</f>
        <v>0</v>
      </c>
      <c r="F854" s="1502" t="s">
        <v>6934</v>
      </c>
      <c r="G854" t="s">
        <v>3762</v>
      </c>
      <c r="H854" s="4"/>
      <c r="I854" s="4"/>
      <c r="J854" s="4"/>
      <c r="R854" s="1504"/>
    </row>
    <row r="855" spans="1:18" ht="15">
      <c r="A855">
        <v>850</v>
      </c>
      <c r="B855" s="7">
        <f>'EstExp 11-19'!F59</f>
        <v>0</v>
      </c>
      <c r="D855" s="2" t="b">
        <f t="shared" ca="1" si="12"/>
        <v>1</v>
      </c>
      <c r="E855" s="2" cm="1">
        <f t="array" aca="1" ref="E855" ca="1">IF(F855&lt;&gt;"",INDIRECT("'"&amp;F855&amp;"'!"&amp;G855),"")</f>
        <v>0</v>
      </c>
      <c r="F855" s="1502" t="s">
        <v>6934</v>
      </c>
      <c r="G855" t="s">
        <v>3763</v>
      </c>
      <c r="H855" s="4"/>
      <c r="I855" s="4"/>
      <c r="J855" s="4"/>
      <c r="R855" s="1504"/>
    </row>
    <row r="856" spans="1:18" ht="15">
      <c r="A856">
        <v>851</v>
      </c>
      <c r="B856" s="7">
        <f>'EstExp 11-19'!F61</f>
        <v>10000</v>
      </c>
      <c r="D856" s="2" t="b">
        <f t="shared" ca="1" si="12"/>
        <v>1</v>
      </c>
      <c r="E856" s="2" cm="1">
        <f t="array" aca="1" ref="E856" ca="1">IF(F856&lt;&gt;"",INDIRECT("'"&amp;F856&amp;"'!"&amp;G856),"")</f>
        <v>10000</v>
      </c>
      <c r="F856" s="1502" t="s">
        <v>6934</v>
      </c>
      <c r="G856" t="s">
        <v>3764</v>
      </c>
      <c r="H856" s="4"/>
      <c r="I856" s="4"/>
      <c r="J856" s="4"/>
      <c r="R856" s="1504"/>
    </row>
    <row r="857" spans="1:18" ht="15">
      <c r="A857">
        <v>852</v>
      </c>
      <c r="B857" s="7">
        <f>'EstExp 11-19'!F62</f>
        <v>0</v>
      </c>
      <c r="D857" s="2" t="b">
        <f t="shared" ca="1" si="12"/>
        <v>1</v>
      </c>
      <c r="E857" s="2" cm="1">
        <f t="array" aca="1" ref="E857" ca="1">IF(F857&lt;&gt;"",INDIRECT("'"&amp;F857&amp;"'!"&amp;G857),"")</f>
        <v>0</v>
      </c>
      <c r="F857" s="1502" t="s">
        <v>6934</v>
      </c>
      <c r="G857" t="s">
        <v>3765</v>
      </c>
      <c r="H857" s="4"/>
      <c r="I857" s="4"/>
      <c r="J857" s="4"/>
      <c r="R857" s="1504"/>
    </row>
    <row r="858" spans="1:18" ht="15">
      <c r="A858">
        <v>853</v>
      </c>
      <c r="B858" s="7">
        <f>'EstExp 11-19'!F63</f>
        <v>0</v>
      </c>
      <c r="D858" s="2" t="b">
        <f t="shared" ca="1" si="12"/>
        <v>1</v>
      </c>
      <c r="E858" s="2" cm="1">
        <f t="array" aca="1" ref="E858" ca="1">IF(F858&lt;&gt;"",INDIRECT("'"&amp;F858&amp;"'!"&amp;G858),"")</f>
        <v>0</v>
      </c>
      <c r="F858" s="1502" t="s">
        <v>6934</v>
      </c>
      <c r="G858" t="s">
        <v>3766</v>
      </c>
      <c r="H858" s="4"/>
      <c r="I858" s="4"/>
      <c r="J858" s="4"/>
      <c r="R858" s="1504"/>
    </row>
    <row r="859" spans="1:18" ht="15">
      <c r="A859">
        <v>854</v>
      </c>
      <c r="B859" s="7">
        <f>'EstExp 11-19'!F64</f>
        <v>0</v>
      </c>
      <c r="D859" s="2" t="b">
        <f t="shared" ca="1" si="12"/>
        <v>1</v>
      </c>
      <c r="E859" s="2" cm="1">
        <f t="array" aca="1" ref="E859" ca="1">IF(F859&lt;&gt;"",INDIRECT("'"&amp;F859&amp;"'!"&amp;G859),"")</f>
        <v>0</v>
      </c>
      <c r="F859" s="1502" t="s">
        <v>6934</v>
      </c>
      <c r="G859" t="s">
        <v>3767</v>
      </c>
      <c r="H859" s="4"/>
      <c r="I859" s="4"/>
      <c r="J859" s="4"/>
      <c r="R859" s="1504"/>
    </row>
    <row r="860" spans="1:18" ht="15">
      <c r="A860">
        <v>855</v>
      </c>
      <c r="B860" s="7">
        <f>'EstExp 11-19'!F65</f>
        <v>70000</v>
      </c>
      <c r="D860" s="2" t="b">
        <f t="shared" ca="1" si="12"/>
        <v>1</v>
      </c>
      <c r="E860" s="2" cm="1">
        <f t="array" aca="1" ref="E860" ca="1">IF(F860&lt;&gt;"",INDIRECT("'"&amp;F860&amp;"'!"&amp;G860),"")</f>
        <v>70000</v>
      </c>
      <c r="F860" s="1502" t="s">
        <v>6934</v>
      </c>
      <c r="G860" t="s">
        <v>3768</v>
      </c>
      <c r="H860" s="4"/>
      <c r="I860" s="4"/>
      <c r="J860" s="4"/>
      <c r="R860" s="1504"/>
    </row>
    <row r="861" spans="1:18" ht="15">
      <c r="A861">
        <v>856</v>
      </c>
      <c r="B861" s="7">
        <f>'EstExp 11-19'!F66</f>
        <v>1000</v>
      </c>
      <c r="D861" s="2" t="b">
        <f t="shared" ca="1" si="12"/>
        <v>1</v>
      </c>
      <c r="E861" s="2" cm="1">
        <f t="array" aca="1" ref="E861" ca="1">IF(F861&lt;&gt;"",INDIRECT("'"&amp;F861&amp;"'!"&amp;G861),"")</f>
        <v>1000</v>
      </c>
      <c r="F861" s="1502" t="s">
        <v>6934</v>
      </c>
      <c r="G861" t="s">
        <v>3769</v>
      </c>
      <c r="H861" s="4"/>
      <c r="I861" s="4"/>
      <c r="J861" s="4"/>
      <c r="R861" s="1504"/>
    </row>
    <row r="862" spans="1:18" ht="16">
      <c r="A862" s="1">
        <v>857</v>
      </c>
      <c r="C862" s="3" t="s">
        <v>3571</v>
      </c>
      <c r="E862" s="2" t="str" cm="1">
        <f t="array" aca="1" ref="E862" ca="1">IF(F862&lt;&gt;"",INDIRECT("'"&amp;F862&amp;"'!"&amp;G862),"")</f>
        <v/>
      </c>
      <c r="F862" s="1851"/>
      <c r="H862" s="4"/>
      <c r="I862" s="4"/>
      <c r="J862" s="4"/>
      <c r="R862" s="1504"/>
    </row>
    <row r="863" spans="1:18" ht="15">
      <c r="A863">
        <v>858</v>
      </c>
      <c r="B863" s="7">
        <f>'EstExp 11-19'!F67</f>
        <v>81000</v>
      </c>
      <c r="D863" s="2" t="b">
        <f ca="1">E863=B863</f>
        <v>1</v>
      </c>
      <c r="E863" s="2" cm="1">
        <f t="array" aca="1" ref="E863" ca="1">IF(F863&lt;&gt;"",INDIRECT("'"&amp;F863&amp;"'!"&amp;G863),"")</f>
        <v>81000</v>
      </c>
      <c r="F863" s="1502" t="s">
        <v>6934</v>
      </c>
      <c r="G863" t="s">
        <v>3770</v>
      </c>
      <c r="H863" s="4"/>
      <c r="I863" s="4"/>
      <c r="J863" s="4"/>
      <c r="R863" s="1504"/>
    </row>
    <row r="864" spans="1:18" ht="15">
      <c r="A864">
        <v>859</v>
      </c>
      <c r="B864" s="7">
        <f>'EstExp 11-19'!F69</f>
        <v>0</v>
      </c>
      <c r="D864" s="2" t="b">
        <f ca="1">E864=B864</f>
        <v>1</v>
      </c>
      <c r="E864" s="2" cm="1">
        <f t="array" aca="1" ref="E864" ca="1">IF(F864&lt;&gt;"",INDIRECT("'"&amp;F864&amp;"'!"&amp;G864),"")</f>
        <v>0</v>
      </c>
      <c r="F864" s="1502" t="s">
        <v>6934</v>
      </c>
      <c r="G864" t="s">
        <v>3771</v>
      </c>
      <c r="H864" s="4"/>
      <c r="I864" s="4"/>
      <c r="J864" s="4"/>
      <c r="R864" s="1504"/>
    </row>
    <row r="865" spans="1:18" ht="15">
      <c r="A865">
        <v>860</v>
      </c>
      <c r="B865" s="7">
        <f>'EstExp 11-19'!F70</f>
        <v>0</v>
      </c>
      <c r="D865" s="2" t="b">
        <f ca="1">E865=B865</f>
        <v>1</v>
      </c>
      <c r="E865" s="2" cm="1">
        <f t="array" aca="1" ref="E865" ca="1">IF(F865&lt;&gt;"",INDIRECT("'"&amp;F865&amp;"'!"&amp;G865),"")</f>
        <v>0</v>
      </c>
      <c r="F865" s="1502" t="s">
        <v>6934</v>
      </c>
      <c r="G865" t="s">
        <v>3772</v>
      </c>
      <c r="H865" s="4"/>
      <c r="I865" s="4"/>
      <c r="J865" s="4"/>
      <c r="R865" s="1504"/>
    </row>
    <row r="866" spans="1:18" ht="15">
      <c r="A866">
        <v>861</v>
      </c>
      <c r="B866" s="7">
        <f>'EstExp 11-19'!F71</f>
        <v>3000</v>
      </c>
      <c r="D866" s="2" t="b">
        <f ca="1">E866=B866</f>
        <v>1</v>
      </c>
      <c r="E866" s="2" cm="1">
        <f t="array" aca="1" ref="E866" ca="1">IF(F866&lt;&gt;"",INDIRECT("'"&amp;F866&amp;"'!"&amp;G866),"")</f>
        <v>3000</v>
      </c>
      <c r="F866" s="1502" t="s">
        <v>6934</v>
      </c>
      <c r="G866" t="s">
        <v>3773</v>
      </c>
      <c r="H866" s="4"/>
      <c r="I866" s="4"/>
      <c r="J866" s="4"/>
      <c r="R866" s="1504"/>
    </row>
    <row r="867" spans="1:18" ht="15">
      <c r="A867">
        <v>862</v>
      </c>
      <c r="B867" s="7">
        <f>'EstExp 11-19'!F72</f>
        <v>222000</v>
      </c>
      <c r="D867" s="2" t="b">
        <f ca="1">E867=B867</f>
        <v>1</v>
      </c>
      <c r="E867" s="2" cm="1">
        <f t="array" aca="1" ref="E867" ca="1">IF(F867&lt;&gt;"",INDIRECT("'"&amp;F867&amp;"'!"&amp;G867),"")</f>
        <v>222000</v>
      </c>
      <c r="F867" s="1502" t="s">
        <v>6934</v>
      </c>
      <c r="G867" t="s">
        <v>3774</v>
      </c>
      <c r="H867" s="4"/>
      <c r="I867" s="4"/>
      <c r="J867" s="4"/>
      <c r="R867" s="1504"/>
    </row>
    <row r="868" spans="1:18" ht="16">
      <c r="A868" s="1">
        <v>863</v>
      </c>
      <c r="C868" s="3" t="s">
        <v>3571</v>
      </c>
      <c r="E868" s="2" t="str" cm="1">
        <f t="array" aca="1" ref="E868" ca="1">IF(F868&lt;&gt;"",INDIRECT("'"&amp;F868&amp;"'!"&amp;G868),"")</f>
        <v/>
      </c>
      <c r="F868" s="1851"/>
      <c r="H868" s="4"/>
      <c r="I868" s="4"/>
      <c r="J868" s="4"/>
      <c r="R868" s="1504"/>
    </row>
    <row r="869" spans="1:18" ht="15">
      <c r="A869">
        <v>864</v>
      </c>
      <c r="B869" s="7">
        <f>'EstExp 11-19'!F73</f>
        <v>0</v>
      </c>
      <c r="D869" s="2" t="b">
        <f ca="1">E869=B869</f>
        <v>1</v>
      </c>
      <c r="E869" s="2" cm="1">
        <f t="array" aca="1" ref="E869" ca="1">IF(F869&lt;&gt;"",INDIRECT("'"&amp;F869&amp;"'!"&amp;G869),"")</f>
        <v>0</v>
      </c>
      <c r="F869" s="1502" t="s">
        <v>6934</v>
      </c>
      <c r="G869" t="s">
        <v>3775</v>
      </c>
      <c r="H869" s="4"/>
      <c r="I869" s="4"/>
      <c r="J869" s="4"/>
      <c r="R869" s="1504"/>
    </row>
    <row r="870" spans="1:18" ht="16">
      <c r="A870" s="1">
        <v>865</v>
      </c>
      <c r="C870" s="3" t="s">
        <v>3571</v>
      </c>
      <c r="E870" s="2" t="str" cm="1">
        <f t="array" aca="1" ref="E870" ca="1">IF(F870&lt;&gt;"",INDIRECT("'"&amp;F870&amp;"'!"&amp;G870),"")</f>
        <v/>
      </c>
      <c r="F870" s="1851"/>
      <c r="H870" s="4"/>
      <c r="I870" s="4"/>
      <c r="J870" s="4"/>
      <c r="R870" s="1504"/>
    </row>
    <row r="871" spans="1:18" ht="15">
      <c r="A871">
        <v>866</v>
      </c>
      <c r="B871" s="7">
        <f>'EstExp 11-19'!F74</f>
        <v>225000</v>
      </c>
      <c r="D871" s="2" t="b">
        <f ca="1">E871=B871</f>
        <v>1</v>
      </c>
      <c r="E871" s="2" cm="1">
        <f t="array" aca="1" ref="E871" ca="1">IF(F871&lt;&gt;"",INDIRECT("'"&amp;F871&amp;"'!"&amp;G871),"")</f>
        <v>225000</v>
      </c>
      <c r="F871" s="1502" t="s">
        <v>6934</v>
      </c>
      <c r="G871" t="s">
        <v>3776</v>
      </c>
      <c r="H871" s="4"/>
      <c r="I871" s="4"/>
      <c r="J871" s="4"/>
      <c r="R871" s="1504"/>
    </row>
    <row r="872" spans="1:18" ht="15">
      <c r="A872">
        <v>867</v>
      </c>
      <c r="B872" s="7">
        <f>'EstExp 11-19'!F75</f>
        <v>0</v>
      </c>
      <c r="D872" s="2" t="b">
        <f ca="1">E872=B872</f>
        <v>1</v>
      </c>
      <c r="E872" s="2" cm="1">
        <f t="array" aca="1" ref="E872" ca="1">IF(F872&lt;&gt;"",INDIRECT("'"&amp;F872&amp;"'!"&amp;G872),"")</f>
        <v>0</v>
      </c>
      <c r="F872" s="1502" t="s">
        <v>6934</v>
      </c>
      <c r="G872" t="s">
        <v>3777</v>
      </c>
      <c r="H872" s="4"/>
      <c r="I872" s="4"/>
      <c r="J872" s="4"/>
      <c r="R872" s="1504"/>
    </row>
    <row r="873" spans="1:18" ht="15">
      <c r="A873">
        <v>868</v>
      </c>
      <c r="B873" s="7">
        <f>'EstExp 11-19'!F76</f>
        <v>857775</v>
      </c>
      <c r="D873" s="2" t="b">
        <f ca="1">E873=B873</f>
        <v>1</v>
      </c>
      <c r="E873" s="2" cm="1">
        <f t="array" aca="1" ref="E873" ca="1">IF(F873&lt;&gt;"",INDIRECT("'"&amp;F873&amp;"'!"&amp;G873),"")</f>
        <v>857775</v>
      </c>
      <c r="F873" s="1502" t="s">
        <v>6934</v>
      </c>
      <c r="G873" t="s">
        <v>3778</v>
      </c>
      <c r="H873" s="4"/>
      <c r="I873" s="4"/>
      <c r="J873" s="4"/>
      <c r="R873" s="1504"/>
    </row>
    <row r="874" spans="1:18" ht="15">
      <c r="A874">
        <v>869</v>
      </c>
      <c r="B874" s="7">
        <f>'EstExp 11-19'!F77</f>
        <v>94000</v>
      </c>
      <c r="D874" s="2" t="b">
        <f ca="1">E874=B874</f>
        <v>1</v>
      </c>
      <c r="E874" s="2" cm="1">
        <f t="array" aca="1" ref="E874" ca="1">IF(F874&lt;&gt;"",INDIRECT("'"&amp;F874&amp;"'!"&amp;G874),"")</f>
        <v>94000</v>
      </c>
      <c r="F874" s="1502" t="s">
        <v>6934</v>
      </c>
      <c r="G874" t="s">
        <v>3779</v>
      </c>
      <c r="H874" s="4"/>
      <c r="I874" s="4"/>
      <c r="J874" s="4"/>
      <c r="R874" s="1504"/>
    </row>
    <row r="875" spans="1:18" ht="15">
      <c r="A875">
        <v>870</v>
      </c>
      <c r="B875" s="7">
        <f>'EstExp 11-19'!F116</f>
        <v>2118975</v>
      </c>
      <c r="D875" s="2" t="b">
        <f ca="1">E875=B875</f>
        <v>1</v>
      </c>
      <c r="E875" s="2" cm="1">
        <f t="array" aca="1" ref="E875" ca="1">IF(F875&lt;&gt;"",INDIRECT("'"&amp;F875&amp;"'!"&amp;G875),"")</f>
        <v>2118975</v>
      </c>
      <c r="F875" s="1502" t="s">
        <v>6934</v>
      </c>
      <c r="G875" t="s">
        <v>3780</v>
      </c>
      <c r="H875" s="4"/>
      <c r="I875" s="4"/>
      <c r="J875" s="4"/>
      <c r="R875" s="1504"/>
    </row>
    <row r="876" spans="1:18" ht="16">
      <c r="A876" s="1">
        <v>871</v>
      </c>
      <c r="C876" s="3" t="s">
        <v>3571</v>
      </c>
      <c r="E876" s="2" t="str" cm="1">
        <f t="array" aca="1" ref="E876" ca="1">IF(F876&lt;&gt;"",INDIRECT("'"&amp;F876&amp;"'!"&amp;G876),"")</f>
        <v/>
      </c>
      <c r="F876" s="1851"/>
      <c r="H876" s="4"/>
      <c r="I876" s="4"/>
      <c r="J876" s="4"/>
      <c r="R876" s="1504"/>
    </row>
    <row r="877" spans="1:18" ht="16">
      <c r="A877" s="1">
        <v>872</v>
      </c>
      <c r="C877" s="3" t="s">
        <v>3571</v>
      </c>
      <c r="E877" s="2" t="str" cm="1">
        <f t="array" aca="1" ref="E877" ca="1">IF(F877&lt;&gt;"",INDIRECT("'"&amp;F877&amp;"'!"&amp;G877),"")</f>
        <v/>
      </c>
      <c r="F877" s="1851"/>
      <c r="H877" s="4"/>
      <c r="I877" s="4"/>
      <c r="J877" s="4"/>
      <c r="R877" s="1504"/>
    </row>
    <row r="878" spans="1:18" ht="16">
      <c r="A878" s="1">
        <v>873</v>
      </c>
      <c r="C878" s="3" t="s">
        <v>3571</v>
      </c>
      <c r="E878" s="2" t="str" cm="1">
        <f t="array" aca="1" ref="E878" ca="1">IF(F878&lt;&gt;"",INDIRECT("'"&amp;F878&amp;"'!"&amp;G878),"")</f>
        <v/>
      </c>
      <c r="F878" s="1851"/>
      <c r="H878" s="4"/>
      <c r="I878" s="4"/>
      <c r="J878" s="4"/>
      <c r="R878" s="1504"/>
    </row>
    <row r="879" spans="1:18" ht="16">
      <c r="A879" s="1">
        <v>874</v>
      </c>
      <c r="C879" s="3" t="s">
        <v>3571</v>
      </c>
      <c r="E879" s="2" t="str" cm="1">
        <f t="array" aca="1" ref="E879" ca="1">IF(F879&lt;&gt;"",INDIRECT("'"&amp;F879&amp;"'!"&amp;G879),"")</f>
        <v/>
      </c>
      <c r="F879" s="1851"/>
      <c r="H879" s="4"/>
      <c r="I879" s="4"/>
      <c r="J879" s="4"/>
      <c r="R879" s="1504"/>
    </row>
    <row r="880" spans="1:18" ht="16">
      <c r="A880" s="1">
        <v>875</v>
      </c>
      <c r="C880" s="3" t="s">
        <v>3571</v>
      </c>
      <c r="E880" s="2" t="str" cm="1">
        <f t="array" aca="1" ref="E880" ca="1">IF(F880&lt;&gt;"",INDIRECT("'"&amp;F880&amp;"'!"&amp;G880),"")</f>
        <v/>
      </c>
      <c r="F880" s="1851"/>
      <c r="H880" s="4"/>
      <c r="I880" s="4"/>
      <c r="J880" s="4"/>
      <c r="R880" s="1504"/>
    </row>
    <row r="881" spans="1:18" ht="15">
      <c r="A881">
        <v>876</v>
      </c>
      <c r="B881" s="7">
        <f>'EstExp 11-19'!G5</f>
        <v>37500</v>
      </c>
      <c r="D881" s="2" t="b">
        <f ca="1">E881=B881</f>
        <v>1</v>
      </c>
      <c r="E881" s="2" cm="1">
        <f t="array" aca="1" ref="E881" ca="1">IF(F881&lt;&gt;"",INDIRECT("'"&amp;F881&amp;"'!"&amp;G881),"")</f>
        <v>37500</v>
      </c>
      <c r="F881" s="1502" t="s">
        <v>6934</v>
      </c>
      <c r="G881" t="s">
        <v>3781</v>
      </c>
      <c r="H881" s="4"/>
      <c r="I881" s="4"/>
      <c r="J881" s="4"/>
      <c r="R881" s="1504"/>
    </row>
    <row r="882" spans="1:18" ht="15">
      <c r="A882">
        <v>877</v>
      </c>
      <c r="B882" s="7">
        <f>'EstExp 11-19'!G16</f>
        <v>0</v>
      </c>
      <c r="D882" s="2" t="b">
        <f ca="1">E882=B882</f>
        <v>1</v>
      </c>
      <c r="E882" s="2" cm="1">
        <f t="array" aca="1" ref="E882" ca="1">IF(F882&lt;&gt;"",INDIRECT("'"&amp;F882&amp;"'!"&amp;G882),"")</f>
        <v>0</v>
      </c>
      <c r="F882" s="1502" t="s">
        <v>6934</v>
      </c>
      <c r="G882" t="s">
        <v>3569</v>
      </c>
      <c r="H882" s="4"/>
      <c r="I882" s="4"/>
      <c r="J882" s="4"/>
      <c r="R882" s="1504"/>
    </row>
    <row r="883" spans="1:18" ht="16">
      <c r="A883" s="1">
        <v>878</v>
      </c>
      <c r="C883" s="3" t="s">
        <v>3571</v>
      </c>
      <c r="E883" s="2" t="str" cm="1">
        <f t="array" aca="1" ref="E883" ca="1">IF(F883&lt;&gt;"",INDIRECT("'"&amp;F883&amp;"'!"&amp;G883),"")</f>
        <v/>
      </c>
      <c r="F883" s="1851"/>
      <c r="H883" s="4"/>
      <c r="I883" s="4"/>
      <c r="J883" s="4"/>
      <c r="R883" s="1504"/>
    </row>
    <row r="884" spans="1:18" ht="16">
      <c r="A884" s="1">
        <v>879</v>
      </c>
      <c r="C884" s="3" t="s">
        <v>3571</v>
      </c>
      <c r="E884" s="2" t="str" cm="1">
        <f t="array" aca="1" ref="E884" ca="1">IF(F884&lt;&gt;"",INDIRECT("'"&amp;F884&amp;"'!"&amp;G884),"")</f>
        <v/>
      </c>
      <c r="F884" s="1851"/>
      <c r="H884" s="4"/>
      <c r="I884" s="4"/>
      <c r="J884" s="4"/>
      <c r="R884" s="1504"/>
    </row>
    <row r="885" spans="1:18" ht="16">
      <c r="A885" s="1">
        <v>880</v>
      </c>
      <c r="C885" s="3" t="s">
        <v>3571</v>
      </c>
      <c r="E885" s="2" t="str" cm="1">
        <f t="array" aca="1" ref="E885" ca="1">IF(F885&lt;&gt;"",INDIRECT("'"&amp;F885&amp;"'!"&amp;G885),"")</f>
        <v/>
      </c>
      <c r="F885" s="1851"/>
      <c r="H885" s="4"/>
      <c r="I885" s="4"/>
      <c r="J885" s="4"/>
      <c r="R885" s="1504"/>
    </row>
    <row r="886" spans="1:18" ht="16">
      <c r="A886" s="1">
        <v>881</v>
      </c>
      <c r="C886" s="3" t="s">
        <v>3571</v>
      </c>
      <c r="E886" s="2" t="str" cm="1">
        <f t="array" aca="1" ref="E886" ca="1">IF(F886&lt;&gt;"",INDIRECT("'"&amp;F886&amp;"'!"&amp;G886),"")</f>
        <v/>
      </c>
      <c r="F886" s="1851"/>
      <c r="H886" s="4"/>
      <c r="I886" s="4"/>
      <c r="J886" s="4"/>
      <c r="R886" s="1504"/>
    </row>
    <row r="887" spans="1:18" ht="16">
      <c r="A887" s="1">
        <v>882</v>
      </c>
      <c r="C887" s="3" t="s">
        <v>3571</v>
      </c>
      <c r="E887" s="2" t="str" cm="1">
        <f t="array" aca="1" ref="E887" ca="1">IF(F887&lt;&gt;"",INDIRECT("'"&amp;F887&amp;"'!"&amp;G887),"")</f>
        <v/>
      </c>
      <c r="F887" s="1851"/>
      <c r="H887" s="4"/>
      <c r="I887" s="4"/>
      <c r="J887" s="4"/>
      <c r="R887" s="1504"/>
    </row>
    <row r="888" spans="1:18" ht="15">
      <c r="A888">
        <v>883</v>
      </c>
      <c r="B888" s="7">
        <f>'EstExp 11-19'!G18</f>
        <v>0</v>
      </c>
      <c r="D888" s="2" t="b">
        <f ca="1">E888=B888</f>
        <v>1</v>
      </c>
      <c r="E888" s="2" cm="1">
        <f t="array" aca="1" ref="E888" ca="1">IF(F888&lt;&gt;"",INDIRECT("'"&amp;F888&amp;"'!"&amp;G888),"")</f>
        <v>0</v>
      </c>
      <c r="F888" s="1502" t="s">
        <v>6934</v>
      </c>
      <c r="G888" t="s">
        <v>3512</v>
      </c>
      <c r="H888" s="4"/>
      <c r="I888" s="4"/>
      <c r="J888" s="4"/>
      <c r="R888" s="1504"/>
    </row>
    <row r="889" spans="1:18" ht="16">
      <c r="A889" s="1">
        <v>884</v>
      </c>
      <c r="C889" s="3" t="s">
        <v>3571</v>
      </c>
      <c r="E889" s="2" t="str" cm="1">
        <f t="array" aca="1" ref="E889" ca="1">IF(F889&lt;&gt;"",INDIRECT("'"&amp;F889&amp;"'!"&amp;G889),"")</f>
        <v/>
      </c>
      <c r="F889" s="1851"/>
      <c r="H889" s="4"/>
      <c r="I889" s="4"/>
      <c r="J889" s="4"/>
      <c r="R889" s="1504"/>
    </row>
    <row r="890" spans="1:18" ht="16">
      <c r="A890" s="1">
        <v>885</v>
      </c>
      <c r="C890" s="3" t="s">
        <v>3571</v>
      </c>
      <c r="E890" s="2" t="str" cm="1">
        <f t="array" aca="1" ref="E890" ca="1">IF(F890&lt;&gt;"",INDIRECT("'"&amp;F890&amp;"'!"&amp;G890),"")</f>
        <v/>
      </c>
      <c r="F890" s="1851"/>
      <c r="H890" s="4"/>
      <c r="I890" s="4"/>
      <c r="J890" s="4"/>
      <c r="R890" s="1504"/>
    </row>
    <row r="891" spans="1:18" ht="16">
      <c r="A891" s="1">
        <v>886</v>
      </c>
      <c r="C891" s="3" t="s">
        <v>3571</v>
      </c>
      <c r="E891" s="2" t="str" cm="1">
        <f t="array" aca="1" ref="E891" ca="1">IF(F891&lt;&gt;"",INDIRECT("'"&amp;F891&amp;"'!"&amp;G891),"")</f>
        <v/>
      </c>
      <c r="F891" s="1851"/>
      <c r="H891" s="4"/>
      <c r="I891" s="4"/>
      <c r="J891" s="4"/>
      <c r="R891" s="1504"/>
    </row>
    <row r="892" spans="1:18" ht="15">
      <c r="A892">
        <v>887</v>
      </c>
      <c r="B892" s="7">
        <f>'EstExp 11-19'!G12</f>
        <v>0</v>
      </c>
      <c r="D892" s="2" t="b">
        <f t="shared" ref="D892:D919" ca="1" si="13">E892=B892</f>
        <v>1</v>
      </c>
      <c r="E892" s="2" cm="1">
        <f t="array" aca="1" ref="E892" ca="1">IF(F892&lt;&gt;"",INDIRECT("'"&amp;F892&amp;"'!"&amp;G892),"")</f>
        <v>0</v>
      </c>
      <c r="F892" s="1502" t="s">
        <v>6934</v>
      </c>
      <c r="G892" t="s">
        <v>3567</v>
      </c>
      <c r="H892" s="4"/>
      <c r="I892" s="4"/>
      <c r="J892" s="4"/>
      <c r="R892" s="1504"/>
    </row>
    <row r="893" spans="1:18" ht="15">
      <c r="A893">
        <v>888</v>
      </c>
      <c r="B893" s="7">
        <f>'EstExp 11-19'!G13</f>
        <v>0</v>
      </c>
      <c r="D893" s="2" t="b">
        <f t="shared" ca="1" si="13"/>
        <v>1</v>
      </c>
      <c r="E893" s="2" cm="1">
        <f t="array" aca="1" ref="E893" ca="1">IF(F893&lt;&gt;"",INDIRECT("'"&amp;F893&amp;"'!"&amp;G893),"")</f>
        <v>0</v>
      </c>
      <c r="F893" s="1502" t="s">
        <v>6934</v>
      </c>
      <c r="G893" t="s">
        <v>3568</v>
      </c>
      <c r="H893" s="4"/>
      <c r="I893" s="4"/>
      <c r="J893" s="4"/>
      <c r="R893" s="1504"/>
    </row>
    <row r="894" spans="1:18" ht="15">
      <c r="A894">
        <v>889</v>
      </c>
      <c r="B894" s="7">
        <f>'EstExp 11-19'!G14</f>
        <v>10000</v>
      </c>
      <c r="D894" s="2" t="b">
        <f t="shared" ca="1" si="13"/>
        <v>1</v>
      </c>
      <c r="E894" s="2" cm="1">
        <f t="array" aca="1" ref="E894" ca="1">IF(F894&lt;&gt;"",INDIRECT("'"&amp;F894&amp;"'!"&amp;G894),"")</f>
        <v>10000</v>
      </c>
      <c r="F894" s="1502" t="s">
        <v>6934</v>
      </c>
      <c r="G894" t="s">
        <v>3782</v>
      </c>
      <c r="H894" s="4"/>
      <c r="I894" s="4"/>
      <c r="J894" s="4"/>
      <c r="R894" s="1504"/>
    </row>
    <row r="895" spans="1:18" ht="15">
      <c r="A895">
        <v>890</v>
      </c>
      <c r="B895" s="7">
        <f>'EstExp 11-19'!G15</f>
        <v>0</v>
      </c>
      <c r="D895" s="2" t="b">
        <f t="shared" ca="1" si="13"/>
        <v>1</v>
      </c>
      <c r="E895" s="2" cm="1">
        <f t="array" aca="1" ref="E895" ca="1">IF(F895&lt;&gt;"",INDIRECT("'"&amp;F895&amp;"'!"&amp;G895),"")</f>
        <v>0</v>
      </c>
      <c r="F895" s="1502" t="s">
        <v>6934</v>
      </c>
      <c r="G895" t="s">
        <v>3783</v>
      </c>
      <c r="H895" s="4"/>
      <c r="I895" s="4"/>
      <c r="J895" s="4"/>
      <c r="R895" s="1504"/>
    </row>
    <row r="896" spans="1:18" ht="15">
      <c r="A896">
        <v>891</v>
      </c>
      <c r="B896" s="7">
        <f>'EstExp 11-19'!G34</f>
        <v>47500</v>
      </c>
      <c r="D896" s="2" t="b">
        <f t="shared" ca="1" si="13"/>
        <v>1</v>
      </c>
      <c r="E896" s="2" cm="1">
        <f t="array" aca="1" ref="E896" ca="1">IF(F896&lt;&gt;"",INDIRECT("'"&amp;F896&amp;"'!"&amp;G896),"")</f>
        <v>47500</v>
      </c>
      <c r="F896" s="1502" t="s">
        <v>6934</v>
      </c>
      <c r="G896" t="s">
        <v>3784</v>
      </c>
      <c r="H896" s="4"/>
      <c r="I896" s="4"/>
      <c r="J896" s="4"/>
      <c r="R896" s="1504"/>
    </row>
    <row r="897" spans="1:18" ht="15">
      <c r="A897">
        <v>892</v>
      </c>
      <c r="B897" s="7">
        <f>'EstExp 11-19'!G38</f>
        <v>0</v>
      </c>
      <c r="D897" s="2" t="b">
        <f t="shared" ca="1" si="13"/>
        <v>1</v>
      </c>
      <c r="E897" s="2" cm="1">
        <f t="array" aca="1" ref="E897" ca="1">IF(F897&lt;&gt;"",INDIRECT("'"&amp;F897&amp;"'!"&amp;G897),"")</f>
        <v>0</v>
      </c>
      <c r="F897" s="1502" t="s">
        <v>6934</v>
      </c>
      <c r="G897" t="s">
        <v>3785</v>
      </c>
      <c r="H897" s="4"/>
      <c r="I897" s="4"/>
      <c r="J897" s="4"/>
      <c r="R897" s="1504"/>
    </row>
    <row r="898" spans="1:18" ht="15">
      <c r="A898">
        <v>893</v>
      </c>
      <c r="B898" s="7">
        <f>'EstExp 11-19'!G39</f>
        <v>0</v>
      </c>
      <c r="D898" s="2" t="b">
        <f t="shared" ca="1" si="13"/>
        <v>1</v>
      </c>
      <c r="E898" s="2" cm="1">
        <f t="array" aca="1" ref="E898" ca="1">IF(F898&lt;&gt;"",INDIRECT("'"&amp;F898&amp;"'!"&amp;G898),"")</f>
        <v>0</v>
      </c>
      <c r="F898" s="1502" t="s">
        <v>6934</v>
      </c>
      <c r="G898" t="s">
        <v>3786</v>
      </c>
      <c r="H898" s="4"/>
      <c r="I898" s="4"/>
      <c r="J898" s="4"/>
      <c r="R898" s="1504"/>
    </row>
    <row r="899" spans="1:18" ht="15">
      <c r="A899">
        <v>894</v>
      </c>
      <c r="B899" s="7">
        <f>'EstExp 11-19'!G40</f>
        <v>0</v>
      </c>
      <c r="D899" s="2" t="b">
        <f t="shared" ca="1" si="13"/>
        <v>1</v>
      </c>
      <c r="E899" s="2" cm="1">
        <f t="array" aca="1" ref="E899" ca="1">IF(F899&lt;&gt;"",INDIRECT("'"&amp;F899&amp;"'!"&amp;G899),"")</f>
        <v>0</v>
      </c>
      <c r="F899" s="1502" t="s">
        <v>6934</v>
      </c>
      <c r="G899" t="s">
        <v>3787</v>
      </c>
      <c r="H899" s="4"/>
      <c r="I899" s="4"/>
      <c r="J899" s="4"/>
      <c r="R899" s="1504"/>
    </row>
    <row r="900" spans="1:18" ht="15">
      <c r="A900">
        <v>895</v>
      </c>
      <c r="B900" s="7">
        <f>'EstExp 11-19'!G41</f>
        <v>0</v>
      </c>
      <c r="D900" s="2" t="b">
        <f t="shared" ca="1" si="13"/>
        <v>1</v>
      </c>
      <c r="E900" s="2" cm="1">
        <f t="array" aca="1" ref="E900" ca="1">IF(F900&lt;&gt;"",INDIRECT("'"&amp;F900&amp;"'!"&amp;G900),"")</f>
        <v>0</v>
      </c>
      <c r="F900" s="1502" t="s">
        <v>6934</v>
      </c>
      <c r="G900" t="s">
        <v>3788</v>
      </c>
      <c r="H900" s="4"/>
      <c r="I900" s="4"/>
      <c r="J900" s="4"/>
      <c r="R900" s="1504"/>
    </row>
    <row r="901" spans="1:18" ht="15">
      <c r="A901">
        <v>896</v>
      </c>
      <c r="B901" s="7">
        <f>'EstExp 11-19'!G42</f>
        <v>0</v>
      </c>
      <c r="D901" s="2" t="b">
        <f t="shared" ca="1" si="13"/>
        <v>1</v>
      </c>
      <c r="E901" s="2" cm="1">
        <f t="array" aca="1" ref="E901" ca="1">IF(F901&lt;&gt;"",INDIRECT("'"&amp;F901&amp;"'!"&amp;G901),"")</f>
        <v>0</v>
      </c>
      <c r="F901" s="1502" t="s">
        <v>6934</v>
      </c>
      <c r="G901" t="s">
        <v>3789</v>
      </c>
      <c r="H901" s="4"/>
      <c r="I901" s="4"/>
      <c r="J901" s="4"/>
      <c r="R901" s="1504"/>
    </row>
    <row r="902" spans="1:18" ht="15">
      <c r="A902">
        <v>897</v>
      </c>
      <c r="B902" s="7">
        <f>'EstExp 11-19'!G43</f>
        <v>15000</v>
      </c>
      <c r="D902" s="2" t="b">
        <f t="shared" ca="1" si="13"/>
        <v>1</v>
      </c>
      <c r="E902" s="2" cm="1">
        <f t="array" aca="1" ref="E902" ca="1">IF(F902&lt;&gt;"",INDIRECT("'"&amp;F902&amp;"'!"&amp;G902),"")</f>
        <v>15000</v>
      </c>
      <c r="F902" s="1502" t="s">
        <v>6934</v>
      </c>
      <c r="G902" t="s">
        <v>3790</v>
      </c>
      <c r="H902" s="4"/>
      <c r="I902" s="4"/>
      <c r="J902" s="4"/>
      <c r="R902" s="1504"/>
    </row>
    <row r="903" spans="1:18" ht="15">
      <c r="A903">
        <v>898</v>
      </c>
      <c r="B903" s="7">
        <f>'EstExp 11-19'!G44</f>
        <v>15000</v>
      </c>
      <c r="D903" s="2" t="b">
        <f t="shared" ca="1" si="13"/>
        <v>1</v>
      </c>
      <c r="E903" s="2" cm="1">
        <f t="array" aca="1" ref="E903" ca="1">IF(F903&lt;&gt;"",INDIRECT("'"&amp;F903&amp;"'!"&amp;G903),"")</f>
        <v>15000</v>
      </c>
      <c r="F903" s="1502" t="s">
        <v>6934</v>
      </c>
      <c r="G903" t="s">
        <v>3791</v>
      </c>
      <c r="H903" s="4"/>
      <c r="I903" s="4"/>
      <c r="J903" s="4"/>
      <c r="R903" s="1504"/>
    </row>
    <row r="904" spans="1:18" ht="15">
      <c r="A904">
        <v>899</v>
      </c>
      <c r="B904" s="7">
        <f>'EstExp 11-19'!G46</f>
        <v>0</v>
      </c>
      <c r="D904" s="2" t="b">
        <f t="shared" ca="1" si="13"/>
        <v>1</v>
      </c>
      <c r="E904" s="2" cm="1">
        <f t="array" aca="1" ref="E904" ca="1">IF(F904&lt;&gt;"",INDIRECT("'"&amp;F904&amp;"'!"&amp;G904),"")</f>
        <v>0</v>
      </c>
      <c r="F904" s="1502" t="s">
        <v>6934</v>
      </c>
      <c r="G904" t="s">
        <v>3792</v>
      </c>
      <c r="H904" s="4"/>
      <c r="I904" s="4"/>
      <c r="J904" s="4"/>
      <c r="R904" s="1504"/>
    </row>
    <row r="905" spans="1:18" ht="15">
      <c r="A905">
        <v>900</v>
      </c>
      <c r="B905" s="7">
        <f>'EstExp 11-19'!G47</f>
        <v>835000</v>
      </c>
      <c r="D905" s="2" t="b">
        <f t="shared" ca="1" si="13"/>
        <v>1</v>
      </c>
      <c r="E905" s="2" cm="1">
        <f t="array" aca="1" ref="E905" ca="1">IF(F905&lt;&gt;"",INDIRECT("'"&amp;F905&amp;"'!"&amp;G905),"")</f>
        <v>835000</v>
      </c>
      <c r="F905" s="1502" t="s">
        <v>6934</v>
      </c>
      <c r="G905" t="s">
        <v>3793</v>
      </c>
      <c r="H905" s="4"/>
      <c r="I905" s="4"/>
      <c r="J905" s="4"/>
      <c r="R905" s="1504"/>
    </row>
    <row r="906" spans="1:18" ht="15">
      <c r="A906">
        <v>901</v>
      </c>
      <c r="B906" s="7">
        <f>'EstExp 11-19'!G48</f>
        <v>0</v>
      </c>
      <c r="D906" s="2" t="b">
        <f t="shared" ca="1" si="13"/>
        <v>1</v>
      </c>
      <c r="E906" s="2" cm="1">
        <f t="array" aca="1" ref="E906" ca="1">IF(F906&lt;&gt;"",INDIRECT("'"&amp;F906&amp;"'!"&amp;G906),"")</f>
        <v>0</v>
      </c>
      <c r="F906" s="1502" t="s">
        <v>6934</v>
      </c>
      <c r="G906" t="s">
        <v>3794</v>
      </c>
      <c r="H906" s="4"/>
      <c r="I906" s="4"/>
      <c r="J906" s="4"/>
      <c r="R906" s="1504"/>
    </row>
    <row r="907" spans="1:18" ht="15">
      <c r="A907">
        <v>902</v>
      </c>
      <c r="B907" s="7">
        <f>'EstExp 11-19'!G49</f>
        <v>835000</v>
      </c>
      <c r="D907" s="2" t="b">
        <f t="shared" ca="1" si="13"/>
        <v>1</v>
      </c>
      <c r="E907" s="2" cm="1">
        <f t="array" aca="1" ref="E907" ca="1">IF(F907&lt;&gt;"",INDIRECT("'"&amp;F907&amp;"'!"&amp;G907),"")</f>
        <v>835000</v>
      </c>
      <c r="F907" s="1502" t="s">
        <v>6934</v>
      </c>
      <c r="G907" t="s">
        <v>3795</v>
      </c>
      <c r="H907" s="4"/>
      <c r="I907" s="4"/>
      <c r="J907" s="4"/>
      <c r="R907" s="1504"/>
    </row>
    <row r="908" spans="1:18" ht="15">
      <c r="A908">
        <v>903</v>
      </c>
      <c r="B908" s="7">
        <f>'EstExp 11-19'!G51</f>
        <v>0</v>
      </c>
      <c r="D908" s="2" t="b">
        <f t="shared" ca="1" si="13"/>
        <v>1</v>
      </c>
      <c r="E908" s="2" cm="1">
        <f t="array" aca="1" ref="E908" ca="1">IF(F908&lt;&gt;"",INDIRECT("'"&amp;F908&amp;"'!"&amp;G908),"")</f>
        <v>0</v>
      </c>
      <c r="F908" s="1502" t="s">
        <v>6934</v>
      </c>
      <c r="G908" t="s">
        <v>3796</v>
      </c>
      <c r="H908" s="4"/>
      <c r="I908" s="4"/>
      <c r="J908" s="4"/>
      <c r="R908" s="1504"/>
    </row>
    <row r="909" spans="1:18" ht="15">
      <c r="A909">
        <v>904</v>
      </c>
      <c r="B909" s="7">
        <f>'EstExp 11-19'!G52</f>
        <v>0</v>
      </c>
      <c r="D909" s="2" t="b">
        <f t="shared" ca="1" si="13"/>
        <v>1</v>
      </c>
      <c r="E909" s="2" cm="1">
        <f t="array" aca="1" ref="E909" ca="1">IF(F909&lt;&gt;"",INDIRECT("'"&amp;F909&amp;"'!"&amp;G909),"")</f>
        <v>0</v>
      </c>
      <c r="F909" s="1502" t="s">
        <v>6934</v>
      </c>
      <c r="G909" t="s">
        <v>3797</v>
      </c>
      <c r="H909" s="4"/>
      <c r="I909" s="4"/>
      <c r="J909" s="4"/>
      <c r="R909" s="1504"/>
    </row>
    <row r="910" spans="1:18" ht="15">
      <c r="A910">
        <v>905</v>
      </c>
      <c r="B910" s="7">
        <f>'EstExp 11-19'!G55</f>
        <v>0</v>
      </c>
      <c r="D910" s="2" t="b">
        <f t="shared" ca="1" si="13"/>
        <v>1</v>
      </c>
      <c r="E910" s="2" cm="1">
        <f t="array" aca="1" ref="E910" ca="1">IF(F910&lt;&gt;"",INDIRECT("'"&amp;F910&amp;"'!"&amp;G910),"")</f>
        <v>0</v>
      </c>
      <c r="F910" s="1502" t="s">
        <v>6934</v>
      </c>
      <c r="G910" t="s">
        <v>3798</v>
      </c>
      <c r="H910" s="4"/>
      <c r="I910" s="4"/>
      <c r="J910" s="4"/>
      <c r="R910" s="1504"/>
    </row>
    <row r="911" spans="1:18" ht="15">
      <c r="A911">
        <v>906</v>
      </c>
      <c r="B911" s="7">
        <f>'EstExp 11-19'!G57</f>
        <v>0</v>
      </c>
      <c r="D911" s="2" t="b">
        <f t="shared" ca="1" si="13"/>
        <v>1</v>
      </c>
      <c r="E911" s="2" cm="1">
        <f t="array" aca="1" ref="E911" ca="1">IF(F911&lt;&gt;"",INDIRECT("'"&amp;F911&amp;"'!"&amp;G911),"")</f>
        <v>0</v>
      </c>
      <c r="F911" s="1502" t="s">
        <v>6934</v>
      </c>
      <c r="G911" t="s">
        <v>3799</v>
      </c>
      <c r="H911" s="4"/>
      <c r="I911" s="4"/>
      <c r="J911" s="4"/>
      <c r="R911" s="1504"/>
    </row>
    <row r="912" spans="1:18" ht="15">
      <c r="A912">
        <v>907</v>
      </c>
      <c r="B912" s="7">
        <f>'EstExp 11-19'!G58</f>
        <v>0</v>
      </c>
      <c r="D912" s="2" t="b">
        <f t="shared" ca="1" si="13"/>
        <v>1</v>
      </c>
      <c r="E912" s="2" cm="1">
        <f t="array" aca="1" ref="E912" ca="1">IF(F912&lt;&gt;"",INDIRECT("'"&amp;F912&amp;"'!"&amp;G912),"")</f>
        <v>0</v>
      </c>
      <c r="F912" s="1502" t="s">
        <v>6934</v>
      </c>
      <c r="G912" t="s">
        <v>3800</v>
      </c>
      <c r="H912" s="4"/>
      <c r="I912" s="4"/>
      <c r="J912" s="4"/>
      <c r="R912" s="1504"/>
    </row>
    <row r="913" spans="1:18" ht="15">
      <c r="A913">
        <v>908</v>
      </c>
      <c r="B913" s="7">
        <f>'EstExp 11-19'!G59</f>
        <v>0</v>
      </c>
      <c r="D913" s="2" t="b">
        <f t="shared" ca="1" si="13"/>
        <v>1</v>
      </c>
      <c r="E913" s="2" cm="1">
        <f t="array" aca="1" ref="E913" ca="1">IF(F913&lt;&gt;"",INDIRECT("'"&amp;F913&amp;"'!"&amp;G913),"")</f>
        <v>0</v>
      </c>
      <c r="F913" s="1502" t="s">
        <v>6934</v>
      </c>
      <c r="G913" t="s">
        <v>3801</v>
      </c>
      <c r="H913" s="4"/>
      <c r="I913" s="4"/>
      <c r="J913" s="4"/>
      <c r="R913" s="1504"/>
    </row>
    <row r="914" spans="1:18" ht="15">
      <c r="A914">
        <v>909</v>
      </c>
      <c r="B914" s="7">
        <f>'EstExp 11-19'!G61</f>
        <v>2000</v>
      </c>
      <c r="D914" s="2" t="b">
        <f t="shared" ca="1" si="13"/>
        <v>1</v>
      </c>
      <c r="E914" s="2" cm="1">
        <f t="array" aca="1" ref="E914" ca="1">IF(F914&lt;&gt;"",INDIRECT("'"&amp;F914&amp;"'!"&amp;G914),"")</f>
        <v>2000</v>
      </c>
      <c r="F914" s="1502" t="s">
        <v>6934</v>
      </c>
      <c r="G914" t="s">
        <v>3802</v>
      </c>
      <c r="H914" s="4"/>
      <c r="I914" s="4"/>
      <c r="J914" s="4"/>
      <c r="R914" s="1504"/>
    </row>
    <row r="915" spans="1:18" ht="15">
      <c r="A915">
        <v>910</v>
      </c>
      <c r="B915" s="7">
        <f>'EstExp 11-19'!G62</f>
        <v>0</v>
      </c>
      <c r="D915" s="2" t="b">
        <f t="shared" ca="1" si="13"/>
        <v>1</v>
      </c>
      <c r="E915" s="2" cm="1">
        <f t="array" aca="1" ref="E915" ca="1">IF(F915&lt;&gt;"",INDIRECT("'"&amp;F915&amp;"'!"&amp;G915),"")</f>
        <v>0</v>
      </c>
      <c r="F915" s="1502" t="s">
        <v>6934</v>
      </c>
      <c r="G915" t="s">
        <v>3803</v>
      </c>
      <c r="H915" s="4"/>
      <c r="I915" s="4"/>
      <c r="J915" s="4"/>
      <c r="R915" s="1504"/>
    </row>
    <row r="916" spans="1:18" ht="15">
      <c r="A916">
        <v>911</v>
      </c>
      <c r="B916" s="7">
        <f>'EstExp 11-19'!G63</f>
        <v>2000</v>
      </c>
      <c r="D916" s="2" t="b">
        <f t="shared" ca="1" si="13"/>
        <v>1</v>
      </c>
      <c r="E916" s="2" cm="1">
        <f t="array" aca="1" ref="E916" ca="1">IF(F916&lt;&gt;"",INDIRECT("'"&amp;F916&amp;"'!"&amp;G916),"")</f>
        <v>2000</v>
      </c>
      <c r="F916" s="1502" t="s">
        <v>6934</v>
      </c>
      <c r="G916" t="s">
        <v>3804</v>
      </c>
      <c r="H916" s="4"/>
      <c r="I916" s="4"/>
      <c r="J916" s="4"/>
      <c r="R916" s="1504"/>
    </row>
    <row r="917" spans="1:18" ht="15">
      <c r="A917">
        <v>912</v>
      </c>
      <c r="B917" s="7">
        <f>'EstExp 11-19'!G64</f>
        <v>0</v>
      </c>
      <c r="D917" s="2" t="b">
        <f t="shared" ca="1" si="13"/>
        <v>1</v>
      </c>
      <c r="E917" s="2" cm="1">
        <f t="array" aca="1" ref="E917" ca="1">IF(F917&lt;&gt;"",INDIRECT("'"&amp;F917&amp;"'!"&amp;G917),"")</f>
        <v>0</v>
      </c>
      <c r="F917" s="1502" t="s">
        <v>6934</v>
      </c>
      <c r="G917" t="s">
        <v>3805</v>
      </c>
      <c r="H917" s="4"/>
      <c r="I917" s="4"/>
      <c r="J917" s="4"/>
      <c r="R917" s="1504"/>
    </row>
    <row r="918" spans="1:18" ht="15">
      <c r="A918">
        <v>913</v>
      </c>
      <c r="B918" s="7">
        <f>'EstExp 11-19'!G65</f>
        <v>365000</v>
      </c>
      <c r="D918" s="2" t="b">
        <f t="shared" ca="1" si="13"/>
        <v>1</v>
      </c>
      <c r="E918" s="2" cm="1">
        <f t="array" aca="1" ref="E918" ca="1">IF(F918&lt;&gt;"",INDIRECT("'"&amp;F918&amp;"'!"&amp;G918),"")</f>
        <v>365000</v>
      </c>
      <c r="F918" s="1502" t="s">
        <v>6934</v>
      </c>
      <c r="G918" t="s">
        <v>3806</v>
      </c>
      <c r="H918" s="4"/>
      <c r="I918" s="4"/>
      <c r="J918" s="4"/>
      <c r="R918" s="1504"/>
    </row>
    <row r="919" spans="1:18" ht="15">
      <c r="A919">
        <v>914</v>
      </c>
      <c r="B919" s="7">
        <f>'EstExp 11-19'!G66</f>
        <v>0</v>
      </c>
      <c r="D919" s="2" t="b">
        <f t="shared" ca="1" si="13"/>
        <v>1</v>
      </c>
      <c r="E919" s="2" cm="1">
        <f t="array" aca="1" ref="E919" ca="1">IF(F919&lt;&gt;"",INDIRECT("'"&amp;F919&amp;"'!"&amp;G919),"")</f>
        <v>0</v>
      </c>
      <c r="F919" s="1502" t="s">
        <v>6934</v>
      </c>
      <c r="G919" t="s">
        <v>3807</v>
      </c>
      <c r="H919" s="4"/>
      <c r="I919" s="4"/>
      <c r="J919" s="4"/>
      <c r="R919" s="1504"/>
    </row>
    <row r="920" spans="1:18" ht="16">
      <c r="A920" s="1">
        <v>915</v>
      </c>
      <c r="C920" s="3" t="s">
        <v>3571</v>
      </c>
      <c r="E920" s="2" t="str" cm="1">
        <f t="array" aca="1" ref="E920" ca="1">IF(F920&lt;&gt;"",INDIRECT("'"&amp;F920&amp;"'!"&amp;G920),"")</f>
        <v/>
      </c>
      <c r="F920" s="1851"/>
      <c r="H920" s="4"/>
      <c r="I920" s="4"/>
      <c r="J920" s="4"/>
      <c r="R920" s="1504"/>
    </row>
    <row r="921" spans="1:18" ht="15">
      <c r="A921">
        <v>916</v>
      </c>
      <c r="B921" s="7">
        <f>'EstExp 11-19'!G67</f>
        <v>369000</v>
      </c>
      <c r="D921" s="2" t="b">
        <f ca="1">E921=B921</f>
        <v>1</v>
      </c>
      <c r="E921" s="2" cm="1">
        <f t="array" aca="1" ref="E921" ca="1">IF(F921&lt;&gt;"",INDIRECT("'"&amp;F921&amp;"'!"&amp;G921),"")</f>
        <v>369000</v>
      </c>
      <c r="F921" s="1502" t="s">
        <v>6934</v>
      </c>
      <c r="G921" t="s">
        <v>3808</v>
      </c>
      <c r="H921" s="4"/>
      <c r="I921" s="4"/>
      <c r="J921" s="4"/>
      <c r="R921" s="1504"/>
    </row>
    <row r="922" spans="1:18" ht="15">
      <c r="A922">
        <v>917</v>
      </c>
      <c r="B922" s="7">
        <f>'EstExp 11-19'!G69</f>
        <v>0</v>
      </c>
      <c r="D922" s="2" t="b">
        <f ca="1">E922=B922</f>
        <v>1</v>
      </c>
      <c r="E922" s="2" cm="1">
        <f t="array" aca="1" ref="E922" ca="1">IF(F922&lt;&gt;"",INDIRECT("'"&amp;F922&amp;"'!"&amp;G922),"")</f>
        <v>0</v>
      </c>
      <c r="F922" s="1502" t="s">
        <v>6934</v>
      </c>
      <c r="G922" t="s">
        <v>3809</v>
      </c>
      <c r="H922" s="4"/>
      <c r="I922" s="4"/>
      <c r="J922" s="4"/>
      <c r="R922" s="1504"/>
    </row>
    <row r="923" spans="1:18" ht="15">
      <c r="A923">
        <v>918</v>
      </c>
      <c r="B923" s="7">
        <f>'EstExp 11-19'!G70</f>
        <v>0</v>
      </c>
      <c r="D923" s="2" t="b">
        <f ca="1">E923=B923</f>
        <v>1</v>
      </c>
      <c r="E923" s="2" cm="1">
        <f t="array" aca="1" ref="E923" ca="1">IF(F923&lt;&gt;"",INDIRECT("'"&amp;F923&amp;"'!"&amp;G923),"")</f>
        <v>0</v>
      </c>
      <c r="F923" s="1502" t="s">
        <v>6934</v>
      </c>
      <c r="G923" t="s">
        <v>3810</v>
      </c>
      <c r="H923" s="4"/>
      <c r="I923" s="4"/>
      <c r="J923" s="4"/>
      <c r="R923" s="1504"/>
    </row>
    <row r="924" spans="1:18" ht="15">
      <c r="A924">
        <v>919</v>
      </c>
      <c r="B924" s="7">
        <f>'EstExp 11-19'!G71</f>
        <v>0</v>
      </c>
      <c r="D924" s="2" t="b">
        <f ca="1">E924=B924</f>
        <v>1</v>
      </c>
      <c r="E924" s="2" cm="1">
        <f t="array" aca="1" ref="E924" ca="1">IF(F924&lt;&gt;"",INDIRECT("'"&amp;F924&amp;"'!"&amp;G924),"")</f>
        <v>0</v>
      </c>
      <c r="F924" s="1502" t="s">
        <v>6934</v>
      </c>
      <c r="G924" t="s">
        <v>3811</v>
      </c>
      <c r="H924" s="4"/>
      <c r="I924" s="4"/>
      <c r="J924" s="4"/>
      <c r="R924" s="1504"/>
    </row>
    <row r="925" spans="1:18" ht="15">
      <c r="A925">
        <v>920</v>
      </c>
      <c r="B925" s="7">
        <f>'EstExp 11-19'!G72</f>
        <v>500</v>
      </c>
      <c r="D925" s="2" t="b">
        <f ca="1">E925=B925</f>
        <v>1</v>
      </c>
      <c r="E925" s="2" cm="1">
        <f t="array" aca="1" ref="E925" ca="1">IF(F925&lt;&gt;"",INDIRECT("'"&amp;F925&amp;"'!"&amp;G925),"")</f>
        <v>500</v>
      </c>
      <c r="F925" s="1502" t="s">
        <v>6934</v>
      </c>
      <c r="G925" t="s">
        <v>3812</v>
      </c>
      <c r="H925" s="4"/>
      <c r="I925" s="4"/>
      <c r="J925" s="4"/>
      <c r="R925" s="1504"/>
    </row>
    <row r="926" spans="1:18" ht="16">
      <c r="A926" s="1">
        <v>921</v>
      </c>
      <c r="C926" s="3" t="s">
        <v>3571</v>
      </c>
      <c r="E926" s="2" t="str" cm="1">
        <f t="array" aca="1" ref="E926" ca="1">IF(F926&lt;&gt;"",INDIRECT("'"&amp;F926&amp;"'!"&amp;G926),"")</f>
        <v/>
      </c>
      <c r="F926" s="1851"/>
      <c r="H926" s="4"/>
      <c r="I926" s="4"/>
      <c r="J926" s="4"/>
      <c r="R926" s="1504"/>
    </row>
    <row r="927" spans="1:18" ht="15">
      <c r="A927">
        <v>922</v>
      </c>
      <c r="B927" s="7">
        <f>'EstExp 11-19'!G73</f>
        <v>0</v>
      </c>
      <c r="D927" s="2" t="b">
        <f ca="1">E927=B927</f>
        <v>1</v>
      </c>
      <c r="E927" s="2" cm="1">
        <f t="array" aca="1" ref="E927" ca="1">IF(F927&lt;&gt;"",INDIRECT("'"&amp;F927&amp;"'!"&amp;G927),"")</f>
        <v>0</v>
      </c>
      <c r="F927" s="1502" t="s">
        <v>6934</v>
      </c>
      <c r="G927" t="s">
        <v>3813</v>
      </c>
      <c r="H927" s="4"/>
      <c r="I927" s="4"/>
      <c r="J927" s="4"/>
      <c r="R927" s="1504"/>
    </row>
    <row r="928" spans="1:18" ht="16">
      <c r="A928" s="1">
        <v>923</v>
      </c>
      <c r="C928" s="3" t="s">
        <v>3571</v>
      </c>
      <c r="E928" s="2" t="str" cm="1">
        <f t="array" aca="1" ref="E928" ca="1">IF(F928&lt;&gt;"",INDIRECT("'"&amp;F928&amp;"'!"&amp;G928),"")</f>
        <v/>
      </c>
      <c r="F928" s="1851"/>
      <c r="H928" s="4"/>
      <c r="I928" s="4"/>
      <c r="J928" s="4"/>
      <c r="R928" s="1504"/>
    </row>
    <row r="929" spans="1:18" ht="15">
      <c r="A929">
        <v>924</v>
      </c>
      <c r="B929" s="7">
        <f>'EstExp 11-19'!G74</f>
        <v>500</v>
      </c>
      <c r="D929" s="2" t="b">
        <f ca="1">E929=B929</f>
        <v>1</v>
      </c>
      <c r="E929" s="2" cm="1">
        <f t="array" aca="1" ref="E929" ca="1">IF(F929&lt;&gt;"",INDIRECT("'"&amp;F929&amp;"'!"&amp;G929),"")</f>
        <v>500</v>
      </c>
      <c r="F929" s="1502" t="s">
        <v>6934</v>
      </c>
      <c r="G929" t="s">
        <v>3814</v>
      </c>
      <c r="H929" s="4"/>
      <c r="I929" s="4"/>
      <c r="J929" s="4"/>
      <c r="R929" s="1504"/>
    </row>
    <row r="930" spans="1:18" ht="15">
      <c r="A930">
        <v>925</v>
      </c>
      <c r="B930" s="7">
        <f>'EstExp 11-19'!G75</f>
        <v>0</v>
      </c>
      <c r="D930" s="2" t="b">
        <f ca="1">E930=B930</f>
        <v>1</v>
      </c>
      <c r="E930" s="2" cm="1">
        <f t="array" aca="1" ref="E930" ca="1">IF(F930&lt;&gt;"",INDIRECT("'"&amp;F930&amp;"'!"&amp;G930),"")</f>
        <v>0</v>
      </c>
      <c r="F930" s="1502" t="s">
        <v>6934</v>
      </c>
      <c r="G930" t="s">
        <v>3815</v>
      </c>
      <c r="H930" s="4"/>
      <c r="I930" s="4"/>
      <c r="J930" s="4"/>
      <c r="R930" s="1504"/>
    </row>
    <row r="931" spans="1:18" ht="15">
      <c r="A931">
        <v>926</v>
      </c>
      <c r="B931" s="7">
        <f>'EstExp 11-19'!G76</f>
        <v>1219500</v>
      </c>
      <c r="D931" s="2" t="b">
        <f ca="1">E931=B931</f>
        <v>1</v>
      </c>
      <c r="E931" s="2" cm="1">
        <f t="array" aca="1" ref="E931" ca="1">IF(F931&lt;&gt;"",INDIRECT("'"&amp;F931&amp;"'!"&amp;G931),"")</f>
        <v>1219500</v>
      </c>
      <c r="F931" s="1502" t="s">
        <v>6934</v>
      </c>
      <c r="G931" t="s">
        <v>3816</v>
      </c>
      <c r="H931" s="4"/>
      <c r="I931" s="4"/>
      <c r="J931" s="4"/>
      <c r="R931" s="1504"/>
    </row>
    <row r="932" spans="1:18" ht="15">
      <c r="A932">
        <v>927</v>
      </c>
      <c r="B932" s="7">
        <f>'EstExp 11-19'!G77</f>
        <v>1000</v>
      </c>
      <c r="D932" s="2" t="b">
        <f ca="1">E932=B932</f>
        <v>1</v>
      </c>
      <c r="E932" s="2" cm="1">
        <f t="array" aca="1" ref="E932" ca="1">IF(F932&lt;&gt;"",INDIRECT("'"&amp;F932&amp;"'!"&amp;G932),"")</f>
        <v>1000</v>
      </c>
      <c r="F932" s="1502" t="s">
        <v>6934</v>
      </c>
      <c r="G932" t="s">
        <v>3817</v>
      </c>
      <c r="H932" s="4"/>
      <c r="I932" s="4"/>
      <c r="J932" s="4"/>
      <c r="R932" s="1504"/>
    </row>
    <row r="933" spans="1:18" ht="15">
      <c r="A933">
        <v>928</v>
      </c>
      <c r="B933" s="7">
        <f>'EstExp 11-19'!G116</f>
        <v>1268000</v>
      </c>
      <c r="D933" s="2" t="b">
        <f ca="1">E933=B933</f>
        <v>1</v>
      </c>
      <c r="E933" s="2" cm="1">
        <f t="array" aca="1" ref="E933" ca="1">IF(F933&lt;&gt;"",INDIRECT("'"&amp;F933&amp;"'!"&amp;G933),"")</f>
        <v>1268000</v>
      </c>
      <c r="F933" s="1502" t="s">
        <v>6934</v>
      </c>
      <c r="G933" t="s">
        <v>3818</v>
      </c>
      <c r="H933" s="4"/>
      <c r="I933" s="4"/>
      <c r="J933" s="4"/>
      <c r="R933" s="1504"/>
    </row>
    <row r="934" spans="1:18" ht="16">
      <c r="A934" s="1">
        <v>929</v>
      </c>
      <c r="C934" s="3" t="s">
        <v>3571</v>
      </c>
      <c r="E934" s="2" t="str" cm="1">
        <f t="array" aca="1" ref="E934" ca="1">IF(F934&lt;&gt;"",INDIRECT("'"&amp;F934&amp;"'!"&amp;G934),"")</f>
        <v/>
      </c>
      <c r="F934" s="1851"/>
      <c r="H934" s="4"/>
      <c r="I934" s="4"/>
      <c r="J934" s="4"/>
      <c r="R934" s="1504"/>
    </row>
    <row r="935" spans="1:18" ht="16">
      <c r="A935" s="1">
        <v>930</v>
      </c>
      <c r="C935" s="3" t="s">
        <v>3571</v>
      </c>
      <c r="E935" s="2" t="str" cm="1">
        <f t="array" aca="1" ref="E935" ca="1">IF(F935&lt;&gt;"",INDIRECT("'"&amp;F935&amp;"'!"&amp;G935),"")</f>
        <v/>
      </c>
      <c r="F935" s="1851"/>
      <c r="H935" s="4"/>
      <c r="I935" s="4"/>
      <c r="J935" s="4"/>
      <c r="R935" s="1504"/>
    </row>
    <row r="936" spans="1:18" ht="16">
      <c r="A936" s="1">
        <v>931</v>
      </c>
      <c r="C936" s="3" t="s">
        <v>3571</v>
      </c>
      <c r="E936" s="2" t="str" cm="1">
        <f t="array" aca="1" ref="E936" ca="1">IF(F936&lt;&gt;"",INDIRECT("'"&amp;F936&amp;"'!"&amp;G936),"")</f>
        <v/>
      </c>
      <c r="F936" s="1851"/>
      <c r="H936" s="4"/>
      <c r="I936" s="4"/>
      <c r="J936" s="4"/>
      <c r="R936" s="1504"/>
    </row>
    <row r="937" spans="1:18" ht="16">
      <c r="A937" s="1">
        <v>932</v>
      </c>
      <c r="C937" s="3" t="s">
        <v>3571</v>
      </c>
      <c r="E937" s="2" t="str" cm="1">
        <f t="array" aca="1" ref="E937" ca="1">IF(F937&lt;&gt;"",INDIRECT("'"&amp;F937&amp;"'!"&amp;G937),"")</f>
        <v/>
      </c>
      <c r="F937" s="1851"/>
      <c r="H937" s="4"/>
      <c r="I937" s="4"/>
      <c r="J937" s="4"/>
      <c r="R937" s="1504"/>
    </row>
    <row r="938" spans="1:18" ht="16">
      <c r="A938" s="1">
        <v>933</v>
      </c>
      <c r="C938" s="3" t="s">
        <v>3571</v>
      </c>
      <c r="E938" s="2" t="str" cm="1">
        <f t="array" aca="1" ref="E938" ca="1">IF(F938&lt;&gt;"",INDIRECT("'"&amp;F938&amp;"'!"&amp;G938),"")</f>
        <v/>
      </c>
      <c r="F938" s="1851"/>
      <c r="H938" s="4"/>
      <c r="I938" s="4"/>
      <c r="J938" s="4"/>
      <c r="R938" s="1504"/>
    </row>
    <row r="939" spans="1:18" ht="15">
      <c r="A939">
        <v>934</v>
      </c>
      <c r="B939" s="7">
        <f>'EstExp 11-19'!H5</f>
        <v>11500</v>
      </c>
      <c r="D939" s="2" t="b">
        <f ca="1">E939=B939</f>
        <v>1</v>
      </c>
      <c r="E939" s="2" cm="1">
        <f t="array" aca="1" ref="E939" ca="1">IF(F939&lt;&gt;"",INDIRECT("'"&amp;F939&amp;"'!"&amp;G939),"")</f>
        <v>11500</v>
      </c>
      <c r="F939" s="1502" t="s">
        <v>6934</v>
      </c>
      <c r="G939" t="s">
        <v>3819</v>
      </c>
      <c r="H939" s="4"/>
      <c r="I939" s="4"/>
      <c r="J939" s="4"/>
      <c r="R939" s="1504"/>
    </row>
    <row r="940" spans="1:18" ht="15">
      <c r="A940">
        <v>935</v>
      </c>
      <c r="B940" s="7">
        <f>'EstExp 11-19'!H16</f>
        <v>0</v>
      </c>
      <c r="D940" s="2" t="b">
        <f ca="1">E940=B940</f>
        <v>1</v>
      </c>
      <c r="E940" s="2" cm="1">
        <f t="array" aca="1" ref="E940" ca="1">IF(F940&lt;&gt;"",INDIRECT("'"&amp;F940&amp;"'!"&amp;G940),"")</f>
        <v>0</v>
      </c>
      <c r="F940" s="1502" t="s">
        <v>6934</v>
      </c>
      <c r="G940" t="s">
        <v>3579</v>
      </c>
      <c r="H940" s="4"/>
      <c r="I940" s="4"/>
      <c r="J940" s="4"/>
      <c r="R940" s="1504"/>
    </row>
    <row r="941" spans="1:18" ht="16">
      <c r="A941" s="1">
        <v>936</v>
      </c>
      <c r="C941" s="3" t="s">
        <v>3571</v>
      </c>
      <c r="E941" s="2" t="str" cm="1">
        <f t="array" aca="1" ref="E941" ca="1">IF(F941&lt;&gt;"",INDIRECT("'"&amp;F941&amp;"'!"&amp;G941),"")</f>
        <v/>
      </c>
      <c r="F941" s="1851"/>
      <c r="H941" s="4"/>
      <c r="I941" s="4"/>
      <c r="J941" s="4"/>
      <c r="R941" s="1504"/>
    </row>
    <row r="942" spans="1:18" ht="16">
      <c r="A942" s="1">
        <v>937</v>
      </c>
      <c r="C942" s="3" t="s">
        <v>3571</v>
      </c>
      <c r="E942" s="2" t="str" cm="1">
        <f t="array" aca="1" ref="E942" ca="1">IF(F942&lt;&gt;"",INDIRECT("'"&amp;F942&amp;"'!"&amp;G942),"")</f>
        <v/>
      </c>
      <c r="F942" s="1851"/>
      <c r="H942" s="4"/>
      <c r="I942" s="4"/>
      <c r="J942" s="4"/>
      <c r="R942" s="1504"/>
    </row>
    <row r="943" spans="1:18" ht="16">
      <c r="A943" s="1">
        <v>938</v>
      </c>
      <c r="C943" s="3" t="s">
        <v>3571</v>
      </c>
      <c r="E943" s="2" t="str" cm="1">
        <f t="array" aca="1" ref="E943" ca="1">IF(F943&lt;&gt;"",INDIRECT("'"&amp;F943&amp;"'!"&amp;G943),"")</f>
        <v/>
      </c>
      <c r="F943" s="1851"/>
      <c r="H943" s="4"/>
      <c r="I943" s="4"/>
      <c r="J943" s="4"/>
      <c r="R943" s="1504"/>
    </row>
    <row r="944" spans="1:18" ht="16">
      <c r="A944" s="1">
        <v>939</v>
      </c>
      <c r="C944" s="3" t="s">
        <v>3571</v>
      </c>
      <c r="E944" s="2" t="str" cm="1">
        <f t="array" aca="1" ref="E944" ca="1">IF(F944&lt;&gt;"",INDIRECT("'"&amp;F944&amp;"'!"&amp;G944),"")</f>
        <v/>
      </c>
      <c r="F944" s="1851"/>
      <c r="H944" s="4"/>
      <c r="I944" s="4"/>
      <c r="J944" s="4"/>
      <c r="R944" s="1504"/>
    </row>
    <row r="945" spans="1:18" ht="16">
      <c r="A945" s="1">
        <v>940</v>
      </c>
      <c r="C945" s="3" t="s">
        <v>3571</v>
      </c>
      <c r="E945" s="2" t="str" cm="1">
        <f t="array" aca="1" ref="E945" ca="1">IF(F945&lt;&gt;"",INDIRECT("'"&amp;F945&amp;"'!"&amp;G945),"")</f>
        <v/>
      </c>
      <c r="F945" s="1851"/>
      <c r="H945" s="4"/>
      <c r="I945" s="4"/>
      <c r="J945" s="4"/>
      <c r="R945" s="1504"/>
    </row>
    <row r="946" spans="1:18" ht="15">
      <c r="A946">
        <v>941</v>
      </c>
      <c r="B946" s="7">
        <f>'EstExp 11-19'!H18</f>
        <v>0</v>
      </c>
      <c r="D946" s="2" t="b">
        <f ca="1">E946=B946</f>
        <v>1</v>
      </c>
      <c r="E946" s="2" cm="1">
        <f t="array" aca="1" ref="E946" ca="1">IF(F946&lt;&gt;"",INDIRECT("'"&amp;F946&amp;"'!"&amp;G946),"")</f>
        <v>0</v>
      </c>
      <c r="F946" s="1502" t="s">
        <v>6934</v>
      </c>
      <c r="G946" t="s">
        <v>3513</v>
      </c>
      <c r="H946" s="4"/>
      <c r="I946" s="4"/>
      <c r="J946" s="4"/>
      <c r="R946" s="1504"/>
    </row>
    <row r="947" spans="1:18" ht="16">
      <c r="A947" s="1">
        <v>942</v>
      </c>
      <c r="C947" s="3" t="s">
        <v>3571</v>
      </c>
      <c r="E947" s="2" t="str" cm="1">
        <f t="array" aca="1" ref="E947" ca="1">IF(F947&lt;&gt;"",INDIRECT("'"&amp;F947&amp;"'!"&amp;G947),"")</f>
        <v/>
      </c>
      <c r="F947" s="1851"/>
      <c r="H947" s="4"/>
      <c r="I947" s="4"/>
      <c r="J947" s="4"/>
      <c r="R947" s="1504"/>
    </row>
    <row r="948" spans="1:18" ht="16">
      <c r="A948" s="1">
        <v>943</v>
      </c>
      <c r="C948" s="3" t="s">
        <v>3571</v>
      </c>
      <c r="E948" s="2" t="str" cm="1">
        <f t="array" aca="1" ref="E948" ca="1">IF(F948&lt;&gt;"",INDIRECT("'"&amp;F948&amp;"'!"&amp;G948),"")</f>
        <v/>
      </c>
      <c r="F948" s="1851"/>
      <c r="H948" s="4"/>
      <c r="I948" s="4"/>
      <c r="J948" s="4"/>
      <c r="R948" s="1504"/>
    </row>
    <row r="949" spans="1:18" ht="16">
      <c r="A949" s="1">
        <v>944</v>
      </c>
      <c r="C949" s="3" t="s">
        <v>3571</v>
      </c>
      <c r="E949" s="2" t="str" cm="1">
        <f t="array" aca="1" ref="E949" ca="1">IF(F949&lt;&gt;"",INDIRECT("'"&amp;F949&amp;"'!"&amp;G949),"")</f>
        <v/>
      </c>
      <c r="F949" s="1851"/>
      <c r="H949" s="4"/>
      <c r="I949" s="4"/>
      <c r="J949" s="4"/>
      <c r="R949" s="1504"/>
    </row>
    <row r="950" spans="1:18" ht="15">
      <c r="A950">
        <v>945</v>
      </c>
      <c r="B950" s="7">
        <f>'EstExp 11-19'!H12</f>
        <v>0</v>
      </c>
      <c r="D950" s="2" t="b">
        <f t="shared" ref="D950:D977" ca="1" si="14">E950=B950</f>
        <v>1</v>
      </c>
      <c r="E950" s="2" cm="1">
        <f t="array" aca="1" ref="E950" ca="1">IF(F950&lt;&gt;"",INDIRECT("'"&amp;F950&amp;"'!"&amp;G950),"")</f>
        <v>0</v>
      </c>
      <c r="F950" s="1502" t="s">
        <v>6934</v>
      </c>
      <c r="G950" t="s">
        <v>3578</v>
      </c>
      <c r="H950" s="4"/>
      <c r="I950" s="4"/>
      <c r="J950" s="4"/>
      <c r="R950" s="1504"/>
    </row>
    <row r="951" spans="1:18" ht="15">
      <c r="A951">
        <v>946</v>
      </c>
      <c r="B951" s="7">
        <f>'EstExp 11-19'!H13</f>
        <v>0</v>
      </c>
      <c r="D951" s="2" t="b">
        <f t="shared" ca="1" si="14"/>
        <v>1</v>
      </c>
      <c r="E951" s="2" cm="1">
        <f t="array" aca="1" ref="E951" ca="1">IF(F951&lt;&gt;"",INDIRECT("'"&amp;F951&amp;"'!"&amp;G951),"")</f>
        <v>0</v>
      </c>
      <c r="F951" s="1502" t="s">
        <v>6934</v>
      </c>
      <c r="G951" t="s">
        <v>3495</v>
      </c>
      <c r="H951" s="4"/>
      <c r="I951" s="4"/>
      <c r="J951" s="4"/>
      <c r="R951" s="1504"/>
    </row>
    <row r="952" spans="1:18" ht="15">
      <c r="A952">
        <v>947</v>
      </c>
      <c r="B952" s="7">
        <f>'EstExp 11-19'!H14</f>
        <v>2700</v>
      </c>
      <c r="D952" s="2" t="b">
        <f t="shared" ca="1" si="14"/>
        <v>1</v>
      </c>
      <c r="E952" s="2" cm="1">
        <f t="array" aca="1" ref="E952" ca="1">IF(F952&lt;&gt;"",INDIRECT("'"&amp;F952&amp;"'!"&amp;G952),"")</f>
        <v>2700</v>
      </c>
      <c r="F952" s="1502" t="s">
        <v>6934</v>
      </c>
      <c r="G952" t="s">
        <v>3498</v>
      </c>
      <c r="H952" s="4"/>
      <c r="I952" s="4"/>
      <c r="J952" s="4"/>
      <c r="R952" s="1504"/>
    </row>
    <row r="953" spans="1:18" ht="15">
      <c r="A953">
        <v>948</v>
      </c>
      <c r="B953" s="7">
        <f>'EstExp 11-19'!H15</f>
        <v>0</v>
      </c>
      <c r="D953" s="2" t="b">
        <f t="shared" ca="1" si="14"/>
        <v>1</v>
      </c>
      <c r="E953" s="2" cm="1">
        <f t="array" aca="1" ref="E953" ca="1">IF(F953&lt;&gt;"",INDIRECT("'"&amp;F953&amp;"'!"&amp;G953),"")</f>
        <v>0</v>
      </c>
      <c r="F953" s="1502" t="s">
        <v>6934</v>
      </c>
      <c r="G953" t="s">
        <v>3820</v>
      </c>
      <c r="H953" s="4"/>
      <c r="I953" s="4"/>
      <c r="J953" s="4"/>
      <c r="R953" s="1504"/>
    </row>
    <row r="954" spans="1:18" ht="15">
      <c r="A954">
        <v>949</v>
      </c>
      <c r="B954" s="7">
        <f>'EstExp 11-19'!H34</f>
        <v>17700</v>
      </c>
      <c r="D954" s="2" t="b">
        <f t="shared" ca="1" si="14"/>
        <v>1</v>
      </c>
      <c r="E954" s="2" cm="1">
        <f t="array" aca="1" ref="E954" ca="1">IF(F954&lt;&gt;"",INDIRECT("'"&amp;F954&amp;"'!"&amp;G954),"")</f>
        <v>17700</v>
      </c>
      <c r="F954" s="1502" t="s">
        <v>6934</v>
      </c>
      <c r="G954" t="s">
        <v>3821</v>
      </c>
      <c r="H954" s="4"/>
      <c r="I954" s="4"/>
      <c r="J954" s="4"/>
      <c r="R954" s="1504"/>
    </row>
    <row r="955" spans="1:18" ht="15">
      <c r="A955">
        <v>950</v>
      </c>
      <c r="B955" s="7">
        <f>'EstExp 11-19'!H38</f>
        <v>0</v>
      </c>
      <c r="D955" s="2" t="b">
        <f t="shared" ca="1" si="14"/>
        <v>1</v>
      </c>
      <c r="E955" s="2" cm="1">
        <f t="array" aca="1" ref="E955" ca="1">IF(F955&lt;&gt;"",INDIRECT("'"&amp;F955&amp;"'!"&amp;G955),"")</f>
        <v>0</v>
      </c>
      <c r="F955" s="1502" t="s">
        <v>6934</v>
      </c>
      <c r="G955" t="s">
        <v>3822</v>
      </c>
      <c r="H955" s="4"/>
      <c r="I955" s="4"/>
      <c r="J955" s="4"/>
      <c r="R955" s="1504"/>
    </row>
    <row r="956" spans="1:18" ht="15">
      <c r="A956">
        <v>951</v>
      </c>
      <c r="B956" s="7">
        <f>'EstExp 11-19'!H39</f>
        <v>0</v>
      </c>
      <c r="D956" s="2" t="b">
        <f t="shared" ca="1" si="14"/>
        <v>1</v>
      </c>
      <c r="E956" s="2" cm="1">
        <f t="array" aca="1" ref="E956" ca="1">IF(F956&lt;&gt;"",INDIRECT("'"&amp;F956&amp;"'!"&amp;G956),"")</f>
        <v>0</v>
      </c>
      <c r="F956" s="1502" t="s">
        <v>6934</v>
      </c>
      <c r="G956" t="s">
        <v>3823</v>
      </c>
      <c r="H956" s="4"/>
      <c r="I956" s="4"/>
      <c r="J956" s="4"/>
      <c r="R956" s="1504"/>
    </row>
    <row r="957" spans="1:18" ht="15">
      <c r="A957">
        <v>952</v>
      </c>
      <c r="B957" s="7">
        <f>'EstExp 11-19'!H40</f>
        <v>0</v>
      </c>
      <c r="D957" s="2" t="b">
        <f t="shared" ca="1" si="14"/>
        <v>1</v>
      </c>
      <c r="E957" s="2" cm="1">
        <f t="array" aca="1" ref="E957" ca="1">IF(F957&lt;&gt;"",INDIRECT("'"&amp;F957&amp;"'!"&amp;G957),"")</f>
        <v>0</v>
      </c>
      <c r="F957" s="1502" t="s">
        <v>6934</v>
      </c>
      <c r="G957" t="s">
        <v>3824</v>
      </c>
      <c r="H957" s="4"/>
      <c r="I957" s="4"/>
      <c r="J957" s="4"/>
      <c r="R957" s="1504"/>
    </row>
    <row r="958" spans="1:18" ht="15">
      <c r="A958">
        <v>953</v>
      </c>
      <c r="B958" s="7">
        <f>'EstExp 11-19'!H41</f>
        <v>0</v>
      </c>
      <c r="D958" s="2" t="b">
        <f t="shared" ca="1" si="14"/>
        <v>1</v>
      </c>
      <c r="E958" s="2" cm="1">
        <f t="array" aca="1" ref="E958" ca="1">IF(F958&lt;&gt;"",INDIRECT("'"&amp;F958&amp;"'!"&amp;G958),"")</f>
        <v>0</v>
      </c>
      <c r="F958" s="1502" t="s">
        <v>6934</v>
      </c>
      <c r="G958" t="s">
        <v>3825</v>
      </c>
      <c r="H958" s="4"/>
      <c r="I958" s="4"/>
      <c r="J958" s="4"/>
      <c r="R958" s="1504"/>
    </row>
    <row r="959" spans="1:18" ht="15">
      <c r="A959">
        <v>954</v>
      </c>
      <c r="B959" s="7">
        <f>'EstExp 11-19'!H42</f>
        <v>0</v>
      </c>
      <c r="D959" s="2" t="b">
        <f t="shared" ca="1" si="14"/>
        <v>1</v>
      </c>
      <c r="E959" s="2" cm="1">
        <f t="array" aca="1" ref="E959" ca="1">IF(F959&lt;&gt;"",INDIRECT("'"&amp;F959&amp;"'!"&amp;G959),"")</f>
        <v>0</v>
      </c>
      <c r="F959" s="1502" t="s">
        <v>6934</v>
      </c>
      <c r="G959" t="s">
        <v>3826</v>
      </c>
      <c r="H959" s="4"/>
      <c r="I959" s="4"/>
      <c r="J959" s="4"/>
      <c r="R959" s="1504"/>
    </row>
    <row r="960" spans="1:18" ht="15">
      <c r="A960">
        <v>955</v>
      </c>
      <c r="B960" s="7">
        <f>'EstExp 11-19'!H43</f>
        <v>0</v>
      </c>
      <c r="D960" s="2" t="b">
        <f t="shared" ca="1" si="14"/>
        <v>1</v>
      </c>
      <c r="E960" s="2" cm="1">
        <f t="array" aca="1" ref="E960" ca="1">IF(F960&lt;&gt;"",INDIRECT("'"&amp;F960&amp;"'!"&amp;G960),"")</f>
        <v>0</v>
      </c>
      <c r="F960" s="1502" t="s">
        <v>6934</v>
      </c>
      <c r="G960" t="s">
        <v>3827</v>
      </c>
      <c r="H960" s="4"/>
      <c r="I960" s="4"/>
      <c r="J960" s="4"/>
      <c r="R960" s="1504"/>
    </row>
    <row r="961" spans="1:18" ht="15">
      <c r="A961">
        <v>956</v>
      </c>
      <c r="B961" s="7">
        <f>'EstExp 11-19'!H44</f>
        <v>0</v>
      </c>
      <c r="D961" s="2" t="b">
        <f t="shared" ca="1" si="14"/>
        <v>1</v>
      </c>
      <c r="E961" s="2" cm="1">
        <f t="array" aca="1" ref="E961" ca="1">IF(F961&lt;&gt;"",INDIRECT("'"&amp;F961&amp;"'!"&amp;G961),"")</f>
        <v>0</v>
      </c>
      <c r="F961" s="1502" t="s">
        <v>6934</v>
      </c>
      <c r="G961" t="s">
        <v>3828</v>
      </c>
      <c r="H961" s="4"/>
      <c r="I961" s="4"/>
      <c r="J961" s="4"/>
      <c r="R961" s="1504"/>
    </row>
    <row r="962" spans="1:18" ht="15">
      <c r="A962">
        <v>957</v>
      </c>
      <c r="B962" s="7">
        <f>'EstExp 11-19'!H46</f>
        <v>116000</v>
      </c>
      <c r="D962" s="2" t="b">
        <f t="shared" ca="1" si="14"/>
        <v>1</v>
      </c>
      <c r="E962" s="2" cm="1">
        <f t="array" aca="1" ref="E962" ca="1">IF(F962&lt;&gt;"",INDIRECT("'"&amp;F962&amp;"'!"&amp;G962),"")</f>
        <v>116000</v>
      </c>
      <c r="F962" s="1502" t="s">
        <v>6934</v>
      </c>
      <c r="G962" t="s">
        <v>3829</v>
      </c>
      <c r="H962" s="4"/>
      <c r="I962" s="4"/>
      <c r="J962" s="4"/>
      <c r="R962" s="1504"/>
    </row>
    <row r="963" spans="1:18" ht="15">
      <c r="A963">
        <v>958</v>
      </c>
      <c r="B963" s="7">
        <f>'EstExp 11-19'!H47</f>
        <v>500</v>
      </c>
      <c r="D963" s="2" t="b">
        <f t="shared" ca="1" si="14"/>
        <v>1</v>
      </c>
      <c r="E963" s="2" cm="1">
        <f t="array" aca="1" ref="E963" ca="1">IF(F963&lt;&gt;"",INDIRECT("'"&amp;F963&amp;"'!"&amp;G963),"")</f>
        <v>500</v>
      </c>
      <c r="F963" s="1502" t="s">
        <v>6934</v>
      </c>
      <c r="G963" t="s">
        <v>3830</v>
      </c>
      <c r="H963" s="4"/>
      <c r="I963" s="4"/>
      <c r="J963" s="4"/>
      <c r="R963" s="1504"/>
    </row>
    <row r="964" spans="1:18" ht="15">
      <c r="A964">
        <v>959</v>
      </c>
      <c r="B964" s="7">
        <f>'EstExp 11-19'!H48</f>
        <v>0</v>
      </c>
      <c r="D964" s="2" t="b">
        <f t="shared" ca="1" si="14"/>
        <v>1</v>
      </c>
      <c r="E964" s="2" cm="1">
        <f t="array" aca="1" ref="E964" ca="1">IF(F964&lt;&gt;"",INDIRECT("'"&amp;F964&amp;"'!"&amp;G964),"")</f>
        <v>0</v>
      </c>
      <c r="F964" s="1502" t="s">
        <v>6934</v>
      </c>
      <c r="G964" t="s">
        <v>3831</v>
      </c>
      <c r="H964" s="4"/>
      <c r="I964" s="4"/>
      <c r="J964" s="4"/>
      <c r="R964" s="1504"/>
    </row>
    <row r="965" spans="1:18" ht="15">
      <c r="A965">
        <v>960</v>
      </c>
      <c r="B965" s="7">
        <f>'EstExp 11-19'!H49</f>
        <v>116500</v>
      </c>
      <c r="D965" s="2" t="b">
        <f t="shared" ca="1" si="14"/>
        <v>1</v>
      </c>
      <c r="E965" s="2" cm="1">
        <f t="array" aca="1" ref="E965" ca="1">IF(F965&lt;&gt;"",INDIRECT("'"&amp;F965&amp;"'!"&amp;G965),"")</f>
        <v>116500</v>
      </c>
      <c r="F965" s="1502" t="s">
        <v>6934</v>
      </c>
      <c r="G965" t="s">
        <v>3832</v>
      </c>
      <c r="H965" s="4"/>
      <c r="I965" s="4"/>
      <c r="J965" s="4"/>
      <c r="R965" s="1504"/>
    </row>
    <row r="966" spans="1:18" ht="15">
      <c r="A966">
        <v>961</v>
      </c>
      <c r="B966" s="7">
        <f>'EstExp 11-19'!H51</f>
        <v>8500</v>
      </c>
      <c r="D966" s="2" t="b">
        <f t="shared" ca="1" si="14"/>
        <v>1</v>
      </c>
      <c r="E966" s="2" cm="1">
        <f t="array" aca="1" ref="E966" ca="1">IF(F966&lt;&gt;"",INDIRECT("'"&amp;F966&amp;"'!"&amp;G966),"")</f>
        <v>8500</v>
      </c>
      <c r="F966" s="1502" t="s">
        <v>6934</v>
      </c>
      <c r="G966" t="s">
        <v>3833</v>
      </c>
      <c r="H966" s="4"/>
      <c r="I966" s="4"/>
      <c r="J966" s="4"/>
      <c r="R966" s="1504"/>
    </row>
    <row r="967" spans="1:18" ht="15">
      <c r="A967">
        <v>962</v>
      </c>
      <c r="B967" s="7">
        <f>'EstExp 11-19'!H52</f>
        <v>15500</v>
      </c>
      <c r="D967" s="2" t="b">
        <f t="shared" ca="1" si="14"/>
        <v>1</v>
      </c>
      <c r="E967" s="2" cm="1">
        <f t="array" aca="1" ref="E967" ca="1">IF(F967&lt;&gt;"",INDIRECT("'"&amp;F967&amp;"'!"&amp;G967),"")</f>
        <v>15500</v>
      </c>
      <c r="F967" s="1502" t="s">
        <v>6934</v>
      </c>
      <c r="G967" t="s">
        <v>3834</v>
      </c>
      <c r="H967" s="4"/>
      <c r="I967" s="4"/>
      <c r="J967" s="4"/>
      <c r="R967" s="1504"/>
    </row>
    <row r="968" spans="1:18" ht="15">
      <c r="A968">
        <v>963</v>
      </c>
      <c r="B968" s="7">
        <f>'EstExp 11-19'!H55</f>
        <v>24000</v>
      </c>
      <c r="D968" s="2" t="b">
        <f t="shared" ca="1" si="14"/>
        <v>1</v>
      </c>
      <c r="E968" s="2" cm="1">
        <f t="array" aca="1" ref="E968" ca="1">IF(F968&lt;&gt;"",INDIRECT("'"&amp;F968&amp;"'!"&amp;G968),"")</f>
        <v>24000</v>
      </c>
      <c r="F968" s="1502" t="s">
        <v>6934</v>
      </c>
      <c r="G968" t="s">
        <v>3835</v>
      </c>
      <c r="H968" s="4"/>
      <c r="I968" s="4"/>
      <c r="J968" s="4"/>
      <c r="R968" s="1504"/>
    </row>
    <row r="969" spans="1:18" ht="15">
      <c r="A969">
        <v>964</v>
      </c>
      <c r="B969" s="7">
        <f>'EstExp 11-19'!H57</f>
        <v>11900</v>
      </c>
      <c r="D969" s="2" t="b">
        <f t="shared" ca="1" si="14"/>
        <v>1</v>
      </c>
      <c r="E969" s="2" cm="1">
        <f t="array" aca="1" ref="E969" ca="1">IF(F969&lt;&gt;"",INDIRECT("'"&amp;F969&amp;"'!"&amp;G969),"")</f>
        <v>11900</v>
      </c>
      <c r="F969" s="1502" t="s">
        <v>6934</v>
      </c>
      <c r="G969" t="s">
        <v>3836</v>
      </c>
      <c r="H969" s="4"/>
      <c r="I969" s="4"/>
      <c r="J969" s="4"/>
      <c r="R969" s="1504"/>
    </row>
    <row r="970" spans="1:18" ht="15">
      <c r="A970">
        <v>965</v>
      </c>
      <c r="B970" s="7">
        <f>'EstExp 11-19'!H58</f>
        <v>0</v>
      </c>
      <c r="D970" s="2" t="b">
        <f t="shared" ca="1" si="14"/>
        <v>1</v>
      </c>
      <c r="E970" s="2" cm="1">
        <f t="array" aca="1" ref="E970" ca="1">IF(F970&lt;&gt;"",INDIRECT("'"&amp;F970&amp;"'!"&amp;G970),"")</f>
        <v>0</v>
      </c>
      <c r="F970" s="1502" t="s">
        <v>6934</v>
      </c>
      <c r="G970" t="s">
        <v>3837</v>
      </c>
      <c r="H970" s="4"/>
      <c r="I970" s="4"/>
      <c r="J970" s="4"/>
      <c r="R970" s="1504"/>
    </row>
    <row r="971" spans="1:18" ht="15">
      <c r="A971">
        <v>966</v>
      </c>
      <c r="B971" s="7">
        <f>'EstExp 11-19'!H59</f>
        <v>11900</v>
      </c>
      <c r="D971" s="2" t="b">
        <f t="shared" ca="1" si="14"/>
        <v>1</v>
      </c>
      <c r="E971" s="2" cm="1">
        <f t="array" aca="1" ref="E971" ca="1">IF(F971&lt;&gt;"",INDIRECT("'"&amp;F971&amp;"'!"&amp;G971),"")</f>
        <v>11900</v>
      </c>
      <c r="F971" s="1502" t="s">
        <v>6934</v>
      </c>
      <c r="G971" t="s">
        <v>3838</v>
      </c>
      <c r="H971" s="4"/>
      <c r="I971" s="4"/>
      <c r="J971" s="4"/>
      <c r="R971" s="1504"/>
    </row>
    <row r="972" spans="1:18" ht="15">
      <c r="A972">
        <v>967</v>
      </c>
      <c r="B972" s="7">
        <f>'EstExp 11-19'!H61</f>
        <v>24000</v>
      </c>
      <c r="D972" s="2" t="b">
        <f t="shared" ca="1" si="14"/>
        <v>1</v>
      </c>
      <c r="E972" s="2" cm="1">
        <f t="array" aca="1" ref="E972" ca="1">IF(F972&lt;&gt;"",INDIRECT("'"&amp;F972&amp;"'!"&amp;G972),"")</f>
        <v>24000</v>
      </c>
      <c r="F972" s="1502" t="s">
        <v>6934</v>
      </c>
      <c r="G972" t="s">
        <v>3839</v>
      </c>
      <c r="H972" s="4"/>
      <c r="I972" s="4"/>
      <c r="J972" s="4"/>
      <c r="R972" s="1504"/>
    </row>
    <row r="973" spans="1:18" ht="15">
      <c r="A973">
        <v>968</v>
      </c>
      <c r="B973" s="7">
        <f>'EstExp 11-19'!H62</f>
        <v>0</v>
      </c>
      <c r="D973" s="2" t="b">
        <f t="shared" ca="1" si="14"/>
        <v>1</v>
      </c>
      <c r="E973" s="2" cm="1">
        <f t="array" aca="1" ref="E973" ca="1">IF(F973&lt;&gt;"",INDIRECT("'"&amp;F973&amp;"'!"&amp;G973),"")</f>
        <v>0</v>
      </c>
      <c r="F973" s="1502" t="s">
        <v>6934</v>
      </c>
      <c r="G973" t="s">
        <v>3840</v>
      </c>
      <c r="H973" s="4"/>
      <c r="I973" s="4"/>
      <c r="J973" s="4"/>
      <c r="R973" s="1504"/>
    </row>
    <row r="974" spans="1:18" ht="15">
      <c r="A974">
        <v>969</v>
      </c>
      <c r="B974" s="7">
        <f>'EstExp 11-19'!H63</f>
        <v>0</v>
      </c>
      <c r="D974" s="2" t="b">
        <f t="shared" ca="1" si="14"/>
        <v>1</v>
      </c>
      <c r="E974" s="2" cm="1">
        <f t="array" aca="1" ref="E974" ca="1">IF(F974&lt;&gt;"",INDIRECT("'"&amp;F974&amp;"'!"&amp;G974),"")</f>
        <v>0</v>
      </c>
      <c r="F974" s="1502" t="s">
        <v>6934</v>
      </c>
      <c r="G974" t="s">
        <v>3841</v>
      </c>
      <c r="H974" s="4"/>
      <c r="I974" s="4"/>
      <c r="J974" s="4"/>
      <c r="R974" s="1504"/>
    </row>
    <row r="975" spans="1:18" ht="15">
      <c r="A975">
        <v>970</v>
      </c>
      <c r="B975" s="7">
        <f>'EstExp 11-19'!H64</f>
        <v>0</v>
      </c>
      <c r="D975" s="2" t="b">
        <f t="shared" ca="1" si="14"/>
        <v>1</v>
      </c>
      <c r="E975" s="2" cm="1">
        <f t="array" aca="1" ref="E975" ca="1">IF(F975&lt;&gt;"",INDIRECT("'"&amp;F975&amp;"'!"&amp;G975),"")</f>
        <v>0</v>
      </c>
      <c r="F975" s="1502" t="s">
        <v>6934</v>
      </c>
      <c r="G975" t="s">
        <v>3842</v>
      </c>
      <c r="H975" s="4"/>
      <c r="I975" s="4"/>
      <c r="J975" s="4"/>
      <c r="R975" s="1504"/>
    </row>
    <row r="976" spans="1:18" ht="15">
      <c r="A976">
        <v>971</v>
      </c>
      <c r="B976" s="7">
        <f>'EstExp 11-19'!H65</f>
        <v>5700</v>
      </c>
      <c r="D976" s="2" t="b">
        <f t="shared" ca="1" si="14"/>
        <v>1</v>
      </c>
      <c r="E976" s="2" cm="1">
        <f t="array" aca="1" ref="E976" ca="1">IF(F976&lt;&gt;"",INDIRECT("'"&amp;F976&amp;"'!"&amp;G976),"")</f>
        <v>5700</v>
      </c>
      <c r="F976" s="1502" t="s">
        <v>6934</v>
      </c>
      <c r="G976" t="s">
        <v>3843</v>
      </c>
      <c r="H976" s="4"/>
      <c r="I976" s="4"/>
      <c r="J976" s="4"/>
      <c r="R976" s="1504"/>
    </row>
    <row r="977" spans="1:18" ht="15">
      <c r="A977">
        <v>972</v>
      </c>
      <c r="B977" s="7">
        <f>'EstExp 11-19'!H66</f>
        <v>0</v>
      </c>
      <c r="D977" s="2" t="b">
        <f t="shared" ca="1" si="14"/>
        <v>1</v>
      </c>
      <c r="E977" s="2" cm="1">
        <f t="array" aca="1" ref="E977" ca="1">IF(F977&lt;&gt;"",INDIRECT("'"&amp;F977&amp;"'!"&amp;G977),"")</f>
        <v>0</v>
      </c>
      <c r="F977" s="1502" t="s">
        <v>6934</v>
      </c>
      <c r="G977" t="s">
        <v>3844</v>
      </c>
      <c r="H977" s="4"/>
      <c r="I977" s="4"/>
      <c r="J977" s="4"/>
      <c r="R977" s="1504"/>
    </row>
    <row r="978" spans="1:18" ht="16">
      <c r="A978" s="1">
        <v>973</v>
      </c>
      <c r="C978" s="3" t="s">
        <v>3571</v>
      </c>
      <c r="E978" s="2" t="str" cm="1">
        <f t="array" aca="1" ref="E978" ca="1">IF(F978&lt;&gt;"",INDIRECT("'"&amp;F978&amp;"'!"&amp;G978),"")</f>
        <v/>
      </c>
      <c r="F978" s="1851"/>
      <c r="H978" s="4"/>
      <c r="I978" s="4"/>
      <c r="J978" s="4"/>
      <c r="R978" s="1504"/>
    </row>
    <row r="979" spans="1:18" ht="15">
      <c r="A979">
        <v>974</v>
      </c>
      <c r="B979" s="7">
        <f>'EstExp 11-19'!H67</f>
        <v>29700</v>
      </c>
      <c r="D979" s="2" t="b">
        <f ca="1">E979=B979</f>
        <v>1</v>
      </c>
      <c r="E979" s="2" cm="1">
        <f t="array" aca="1" ref="E979" ca="1">IF(F979&lt;&gt;"",INDIRECT("'"&amp;F979&amp;"'!"&amp;G979),"")</f>
        <v>29700</v>
      </c>
      <c r="F979" s="1502" t="s">
        <v>6934</v>
      </c>
      <c r="G979" t="s">
        <v>3845</v>
      </c>
      <c r="H979" s="4"/>
      <c r="I979" s="4"/>
      <c r="J979" s="4"/>
      <c r="R979" s="1504"/>
    </row>
    <row r="980" spans="1:18" ht="15">
      <c r="A980">
        <v>975</v>
      </c>
      <c r="B980" s="7">
        <f>'EstExp 11-19'!H69</f>
        <v>0</v>
      </c>
      <c r="D980" s="2" t="b">
        <f ca="1">E980=B980</f>
        <v>1</v>
      </c>
      <c r="E980" s="2" cm="1">
        <f t="array" aca="1" ref="E980" ca="1">IF(F980&lt;&gt;"",INDIRECT("'"&amp;F980&amp;"'!"&amp;G980),"")</f>
        <v>0</v>
      </c>
      <c r="F980" s="1502" t="s">
        <v>6934</v>
      </c>
      <c r="G980" t="s">
        <v>3846</v>
      </c>
      <c r="H980" s="4"/>
      <c r="I980" s="4"/>
      <c r="J980" s="4"/>
      <c r="R980" s="1504"/>
    </row>
    <row r="981" spans="1:18">
      <c r="A981">
        <v>976</v>
      </c>
      <c r="B981" s="7">
        <f>'EstExp 11-19'!H70</f>
        <v>0</v>
      </c>
      <c r="D981" s="2" t="b">
        <f ca="1">E981=B981</f>
        <v>1</v>
      </c>
      <c r="E981" s="2" cm="1">
        <f t="array" aca="1" ref="E981" ca="1">IF(F981&lt;&gt;"",INDIRECT("'"&amp;F981&amp;"'!"&amp;G981),"")</f>
        <v>0</v>
      </c>
      <c r="F981" s="1502" t="s">
        <v>6934</v>
      </c>
      <c r="G981" t="s">
        <v>3847</v>
      </c>
      <c r="R981" s="1502"/>
    </row>
    <row r="982" spans="1:18" ht="15">
      <c r="A982">
        <v>977</v>
      </c>
      <c r="B982" s="7">
        <f>'EstExp 11-19'!H71</f>
        <v>2000</v>
      </c>
      <c r="D982" s="2" t="b">
        <f ca="1">E982=B982</f>
        <v>1</v>
      </c>
      <c r="E982" s="2" cm="1">
        <f t="array" aca="1" ref="E982" ca="1">IF(F982&lt;&gt;"",INDIRECT("'"&amp;F982&amp;"'!"&amp;G982),"")</f>
        <v>2000</v>
      </c>
      <c r="F982" s="1502" t="s">
        <v>6934</v>
      </c>
      <c r="G982" t="s">
        <v>3848</v>
      </c>
      <c r="H982" s="4"/>
      <c r="I982" s="4"/>
      <c r="J982" s="4"/>
      <c r="R982" s="1504"/>
    </row>
    <row r="983" spans="1:18" ht="15">
      <c r="A983">
        <v>978</v>
      </c>
      <c r="B983" s="7">
        <f>'EstExp 11-19'!H72</f>
        <v>11000</v>
      </c>
      <c r="D983" s="2" t="b">
        <f ca="1">E983=B983</f>
        <v>1</v>
      </c>
      <c r="E983" s="2" cm="1">
        <f t="array" aca="1" ref="E983" ca="1">IF(F983&lt;&gt;"",INDIRECT("'"&amp;F983&amp;"'!"&amp;G983),"")</f>
        <v>11000</v>
      </c>
      <c r="F983" s="1502" t="s">
        <v>6934</v>
      </c>
      <c r="G983" t="s">
        <v>3849</v>
      </c>
      <c r="H983" s="4"/>
      <c r="I983" s="4"/>
      <c r="J983" s="4"/>
      <c r="R983" s="1504"/>
    </row>
    <row r="984" spans="1:18" ht="16">
      <c r="A984" s="1">
        <v>979</v>
      </c>
      <c r="C984" s="3" t="s">
        <v>3571</v>
      </c>
      <c r="E984" s="2" t="str" cm="1">
        <f t="array" aca="1" ref="E984" ca="1">IF(F984&lt;&gt;"",INDIRECT("'"&amp;F984&amp;"'!"&amp;G984),"")</f>
        <v/>
      </c>
      <c r="F984" s="1851"/>
      <c r="H984" s="4"/>
      <c r="I984" s="4"/>
      <c r="J984" s="4"/>
      <c r="R984" s="1504"/>
    </row>
    <row r="985" spans="1:18" ht="15">
      <c r="A985">
        <v>980</v>
      </c>
      <c r="B985" s="7">
        <f>'EstExp 11-19'!H73</f>
        <v>0</v>
      </c>
      <c r="D985" s="2" t="b">
        <f ca="1">E985=B985</f>
        <v>1</v>
      </c>
      <c r="E985" s="2" cm="1">
        <f t="array" aca="1" ref="E985" ca="1">IF(F985&lt;&gt;"",INDIRECT("'"&amp;F985&amp;"'!"&amp;G985),"")</f>
        <v>0</v>
      </c>
      <c r="F985" s="1502" t="s">
        <v>6934</v>
      </c>
      <c r="G985" t="s">
        <v>3850</v>
      </c>
      <c r="H985" s="4"/>
      <c r="I985" s="4"/>
      <c r="J985" s="4"/>
      <c r="R985" s="1504"/>
    </row>
    <row r="986" spans="1:18" ht="16">
      <c r="A986" s="1">
        <v>981</v>
      </c>
      <c r="C986" s="3" t="s">
        <v>3571</v>
      </c>
      <c r="E986" s="2" t="str" cm="1">
        <f t="array" aca="1" ref="E986" ca="1">IF(F986&lt;&gt;"",INDIRECT("'"&amp;F986&amp;"'!"&amp;G986),"")</f>
        <v/>
      </c>
      <c r="F986" s="1851"/>
      <c r="H986" s="4"/>
      <c r="I986" s="4"/>
      <c r="J986" s="4"/>
      <c r="R986" s="1504"/>
    </row>
    <row r="987" spans="1:18" ht="15">
      <c r="A987">
        <v>982</v>
      </c>
      <c r="B987" s="7">
        <f>'EstExp 11-19'!H74</f>
        <v>13000</v>
      </c>
      <c r="D987" s="2" t="b">
        <f t="shared" ref="D987:D993" ca="1" si="15">E987=B987</f>
        <v>1</v>
      </c>
      <c r="E987" s="2" cm="1">
        <f t="array" aca="1" ref="E987" ca="1">IF(F987&lt;&gt;"",INDIRECT("'"&amp;F987&amp;"'!"&amp;G987),"")</f>
        <v>13000</v>
      </c>
      <c r="F987" s="1502" t="s">
        <v>6934</v>
      </c>
      <c r="G987" t="s">
        <v>3851</v>
      </c>
      <c r="H987" s="4"/>
      <c r="I987" s="4"/>
      <c r="J987" s="4"/>
      <c r="R987" s="1504"/>
    </row>
    <row r="988" spans="1:18" ht="15">
      <c r="A988">
        <v>983</v>
      </c>
      <c r="B988" s="7">
        <f>'EstExp 11-19'!H75</f>
        <v>0</v>
      </c>
      <c r="D988" s="2" t="b">
        <f t="shared" ca="1" si="15"/>
        <v>1</v>
      </c>
      <c r="E988" s="2" cm="1">
        <f t="array" aca="1" ref="E988" ca="1">IF(F988&lt;&gt;"",INDIRECT("'"&amp;F988&amp;"'!"&amp;G988),"")</f>
        <v>0</v>
      </c>
      <c r="F988" s="1502" t="s">
        <v>6934</v>
      </c>
      <c r="G988" t="s">
        <v>3852</v>
      </c>
      <c r="H988" s="4"/>
      <c r="I988" s="4"/>
      <c r="J988" s="4"/>
      <c r="R988" s="1504"/>
    </row>
    <row r="989" spans="1:18" ht="15">
      <c r="A989">
        <v>984</v>
      </c>
      <c r="B989" s="7">
        <f>'EstExp 11-19'!H76</f>
        <v>195100</v>
      </c>
      <c r="D989" s="2" t="b">
        <f t="shared" ca="1" si="15"/>
        <v>1</v>
      </c>
      <c r="E989" s="2" cm="1">
        <f t="array" aca="1" ref="E989" ca="1">IF(F989&lt;&gt;"",INDIRECT("'"&amp;F989&amp;"'!"&amp;G989),"")</f>
        <v>195100</v>
      </c>
      <c r="F989" s="1502" t="s">
        <v>6934</v>
      </c>
      <c r="G989" t="s">
        <v>3853</v>
      </c>
      <c r="H989" s="4"/>
      <c r="I989" s="4"/>
      <c r="J989" s="4"/>
      <c r="R989" s="1504"/>
    </row>
    <row r="990" spans="1:18" ht="15">
      <c r="A990">
        <v>985</v>
      </c>
      <c r="B990" s="7">
        <f>'EstExp 11-19'!H77</f>
        <v>23000</v>
      </c>
      <c r="D990" s="2" t="b">
        <f t="shared" ca="1" si="15"/>
        <v>1</v>
      </c>
      <c r="E990" s="2" cm="1">
        <f t="array" aca="1" ref="E990" ca="1">IF(F990&lt;&gt;"",INDIRECT("'"&amp;F990&amp;"'!"&amp;G990),"")</f>
        <v>23000</v>
      </c>
      <c r="F990" s="1502" t="s">
        <v>6934</v>
      </c>
      <c r="G990" t="s">
        <v>3854</v>
      </c>
      <c r="H990" s="4"/>
      <c r="I990" s="4"/>
      <c r="J990" s="4"/>
      <c r="R990" s="1504"/>
    </row>
    <row r="991" spans="1:18" ht="15">
      <c r="A991">
        <v>986</v>
      </c>
      <c r="B991" s="8">
        <f>'EstExp 11-19'!H104</f>
        <v>2844000</v>
      </c>
      <c r="D991" s="2" t="b">
        <f t="shared" ca="1" si="15"/>
        <v>1</v>
      </c>
      <c r="E991" s="2" cm="1">
        <f t="array" aca="1" ref="E991" ca="1">IF(F991&lt;&gt;"",INDIRECT("'"&amp;F991&amp;"'!"&amp;G991),"")</f>
        <v>2844000</v>
      </c>
      <c r="F991" s="1502" t="s">
        <v>6934</v>
      </c>
      <c r="G991" t="s">
        <v>3855</v>
      </c>
      <c r="H991" s="4"/>
      <c r="I991" s="4"/>
      <c r="J991" s="4"/>
      <c r="R991" s="1504"/>
    </row>
    <row r="992" spans="1:18" ht="15">
      <c r="A992">
        <v>987</v>
      </c>
      <c r="B992" s="7">
        <f>'EstExp 11-19'!H107</f>
        <v>0</v>
      </c>
      <c r="D992" s="2" t="b">
        <f t="shared" ca="1" si="15"/>
        <v>1</v>
      </c>
      <c r="E992" s="2" cm="1">
        <f t="array" aca="1" ref="E992" ca="1">IF(F992&lt;&gt;"",INDIRECT("'"&amp;F992&amp;"'!"&amp;G992),"")</f>
        <v>0</v>
      </c>
      <c r="F992" s="1502" t="s">
        <v>6934</v>
      </c>
      <c r="G992" t="s">
        <v>3856</v>
      </c>
      <c r="H992" s="4"/>
      <c r="I992" s="4"/>
      <c r="J992" s="4"/>
      <c r="R992" s="1504"/>
    </row>
    <row r="993" spans="1:18" ht="15">
      <c r="A993">
        <v>988</v>
      </c>
      <c r="B993" s="7">
        <f>'EstExp 11-19'!H108</f>
        <v>0</v>
      </c>
      <c r="D993" s="2" t="b">
        <f t="shared" ca="1" si="15"/>
        <v>1</v>
      </c>
      <c r="E993" s="2" cm="1">
        <f t="array" aca="1" ref="E993" ca="1">IF(F993&lt;&gt;"",INDIRECT("'"&amp;F993&amp;"'!"&amp;G993),"")</f>
        <v>0</v>
      </c>
      <c r="F993" s="1502" t="s">
        <v>6934</v>
      </c>
      <c r="G993" t="s">
        <v>3857</v>
      </c>
      <c r="H993" s="4"/>
      <c r="I993" s="4"/>
      <c r="J993" s="4"/>
      <c r="R993" s="1504"/>
    </row>
    <row r="994" spans="1:18" ht="16">
      <c r="A994" s="1">
        <v>989</v>
      </c>
      <c r="C994" s="3" t="s">
        <v>3858</v>
      </c>
      <c r="E994" s="2" t="str" cm="1">
        <f t="array" aca="1" ref="E994" ca="1">IF(F994&lt;&gt;"",INDIRECT("'"&amp;F994&amp;"'!"&amp;G994),"")</f>
        <v/>
      </c>
      <c r="F994" s="1851"/>
      <c r="H994" s="4"/>
      <c r="I994" s="4"/>
      <c r="J994" s="4"/>
      <c r="R994" s="1504"/>
    </row>
    <row r="995" spans="1:18" ht="15">
      <c r="A995">
        <v>990</v>
      </c>
      <c r="B995" s="7">
        <f>'EstExp 11-19'!H111</f>
        <v>0</v>
      </c>
      <c r="D995" s="2" t="b">
        <f ca="1">E995=B995</f>
        <v>1</v>
      </c>
      <c r="E995" s="2" cm="1">
        <f t="array" aca="1" ref="E995" ca="1">IF(F995&lt;&gt;"",INDIRECT("'"&amp;F995&amp;"'!"&amp;G995),"")</f>
        <v>0</v>
      </c>
      <c r="F995" s="1502" t="s">
        <v>6934</v>
      </c>
      <c r="G995" t="s">
        <v>3859</v>
      </c>
      <c r="H995" s="4"/>
      <c r="I995" s="4"/>
      <c r="J995" s="4"/>
      <c r="R995" s="1504"/>
    </row>
    <row r="996" spans="1:18" ht="16">
      <c r="A996" s="1">
        <v>991</v>
      </c>
      <c r="C996" s="3" t="s">
        <v>3571</v>
      </c>
      <c r="E996" s="2" t="str" cm="1">
        <f t="array" aca="1" ref="E996" ca="1">IF(F996&lt;&gt;"",INDIRECT("'"&amp;F996&amp;"'!"&amp;G996),"")</f>
        <v/>
      </c>
      <c r="F996" s="1851"/>
      <c r="H996" s="4"/>
      <c r="I996" s="4"/>
      <c r="J996" s="4"/>
      <c r="R996" s="1504"/>
    </row>
    <row r="997" spans="1:18" ht="15">
      <c r="A997">
        <v>992</v>
      </c>
      <c r="B997" s="7">
        <f>'EstExp 11-19'!H114</f>
        <v>0</v>
      </c>
      <c r="D997" s="2" t="b">
        <f ca="1">E997=B997</f>
        <v>1</v>
      </c>
      <c r="E997" s="2" cm="1">
        <f t="array" aca="1" ref="E997" ca="1">IF(F997&lt;&gt;"",INDIRECT("'"&amp;F997&amp;"'!"&amp;G997),"")</f>
        <v>0</v>
      </c>
      <c r="F997" s="1502" t="s">
        <v>6934</v>
      </c>
      <c r="G997" t="s">
        <v>3860</v>
      </c>
      <c r="H997" s="4"/>
      <c r="I997" s="4"/>
      <c r="J997" s="4"/>
      <c r="R997" s="1504"/>
    </row>
    <row r="998" spans="1:18" ht="15">
      <c r="A998">
        <v>993</v>
      </c>
      <c r="B998" s="7">
        <f>'EstExp 11-19'!H116</f>
        <v>3079800</v>
      </c>
      <c r="D998" s="2" t="b">
        <f ca="1">E998=B998</f>
        <v>1</v>
      </c>
      <c r="E998" s="2" cm="1">
        <f t="array" aca="1" ref="E998" ca="1">IF(F998&lt;&gt;"",INDIRECT("'"&amp;F998&amp;"'!"&amp;G998),"")</f>
        <v>3079800</v>
      </c>
      <c r="F998" s="1502" t="s">
        <v>6934</v>
      </c>
      <c r="G998" t="s">
        <v>3861</v>
      </c>
      <c r="H998" s="4"/>
      <c r="I998" s="4"/>
      <c r="J998" s="4"/>
      <c r="R998" s="1504"/>
    </row>
    <row r="999" spans="1:18" ht="16">
      <c r="A999" s="1">
        <v>994</v>
      </c>
      <c r="C999" s="3" t="s">
        <v>3571</v>
      </c>
      <c r="E999" s="2" t="str" cm="1">
        <f t="array" aca="1" ref="E999" ca="1">IF(F999&lt;&gt;"",INDIRECT("'"&amp;F999&amp;"'!"&amp;G999),"")</f>
        <v/>
      </c>
      <c r="F999" s="1851"/>
      <c r="H999" s="4"/>
      <c r="I999" s="4"/>
      <c r="J999" s="4"/>
      <c r="R999" s="1504"/>
    </row>
    <row r="1000" spans="1:18" ht="16">
      <c r="A1000" s="1">
        <v>995</v>
      </c>
      <c r="C1000" s="3" t="s">
        <v>3858</v>
      </c>
      <c r="E1000" s="2" t="str" cm="1">
        <f t="array" aca="1" ref="E1000" ca="1">IF(F1000&lt;&gt;"",INDIRECT("'"&amp;F1000&amp;"'!"&amp;G1000),"")</f>
        <v/>
      </c>
      <c r="F1000" s="1851"/>
      <c r="H1000" s="4"/>
      <c r="I1000" s="4"/>
      <c r="J1000" s="4"/>
      <c r="R1000" s="1504"/>
    </row>
    <row r="1001" spans="1:18" ht="16">
      <c r="A1001" s="1">
        <v>996</v>
      </c>
      <c r="C1001" s="3" t="s">
        <v>3858</v>
      </c>
      <c r="E1001" s="2" t="str" cm="1">
        <f t="array" aca="1" ref="E1001" ca="1">IF(F1001&lt;&gt;"",INDIRECT("'"&amp;F1001&amp;"'!"&amp;G1001),"")</f>
        <v/>
      </c>
      <c r="F1001" s="1851"/>
      <c r="H1001" s="4"/>
      <c r="I1001" s="4"/>
      <c r="J1001" s="4"/>
      <c r="R1001" s="1504"/>
    </row>
    <row r="1002" spans="1:18" ht="16">
      <c r="A1002" s="1">
        <v>997</v>
      </c>
      <c r="C1002" s="3" t="s">
        <v>3571</v>
      </c>
      <c r="E1002" s="2" t="str" cm="1">
        <f t="array" aca="1" ref="E1002" ca="1">IF(F1002&lt;&gt;"",INDIRECT("'"&amp;F1002&amp;"'!"&amp;G1002),"")</f>
        <v/>
      </c>
      <c r="F1002" s="1851"/>
      <c r="H1002" s="4"/>
      <c r="I1002" s="4"/>
      <c r="J1002" s="4"/>
      <c r="R1002" s="1504"/>
    </row>
    <row r="1003" spans="1:18" ht="16">
      <c r="A1003" s="1">
        <v>998</v>
      </c>
      <c r="C1003" s="3" t="s">
        <v>3571</v>
      </c>
      <c r="E1003" s="2" t="str" cm="1">
        <f t="array" aca="1" ref="E1003" ca="1">IF(F1003&lt;&gt;"",INDIRECT("'"&amp;F1003&amp;"'!"&amp;G1003),"")</f>
        <v/>
      </c>
      <c r="F1003" s="1851"/>
      <c r="H1003" s="4"/>
      <c r="I1003" s="4"/>
      <c r="J1003" s="4"/>
      <c r="R1003" s="1504"/>
    </row>
    <row r="1004" spans="1:18" ht="16">
      <c r="A1004" s="1">
        <v>999</v>
      </c>
      <c r="C1004" s="3" t="s">
        <v>3571</v>
      </c>
      <c r="E1004" s="2" t="str" cm="1">
        <f t="array" aca="1" ref="E1004" ca="1">IF(F1004&lt;&gt;"",INDIRECT("'"&amp;F1004&amp;"'!"&amp;G1004),"")</f>
        <v/>
      </c>
      <c r="F1004" s="1851"/>
      <c r="H1004" s="4"/>
      <c r="I1004" s="4"/>
      <c r="J1004" s="4"/>
      <c r="R1004" s="1504"/>
    </row>
    <row r="1005" spans="1:18" ht="16">
      <c r="A1005" s="1">
        <v>1000</v>
      </c>
      <c r="C1005" s="3" t="s">
        <v>3571</v>
      </c>
      <c r="E1005" s="2" t="str" cm="1">
        <f t="array" aca="1" ref="E1005" ca="1">IF(F1005&lt;&gt;"",INDIRECT("'"&amp;F1005&amp;"'!"&amp;G1005),"")</f>
        <v/>
      </c>
      <c r="F1005" s="1851"/>
      <c r="H1005" s="4"/>
      <c r="I1005" s="4"/>
      <c r="J1005" s="4"/>
      <c r="R1005" s="1504"/>
    </row>
    <row r="1006" spans="1:18" ht="16">
      <c r="A1006" s="1">
        <v>1001</v>
      </c>
      <c r="C1006" s="3" t="s">
        <v>3571</v>
      </c>
      <c r="E1006" s="2" t="str" cm="1">
        <f t="array" aca="1" ref="E1006" ca="1">IF(F1006&lt;&gt;"",INDIRECT("'"&amp;F1006&amp;"'!"&amp;G1006),"")</f>
        <v/>
      </c>
      <c r="F1006" s="1851"/>
      <c r="H1006" s="4"/>
      <c r="I1006" s="4"/>
      <c r="J1006" s="4"/>
      <c r="R1006" s="1504"/>
    </row>
    <row r="1007" spans="1:18" ht="16">
      <c r="A1007" s="1">
        <v>1002</v>
      </c>
      <c r="C1007" s="3" t="s">
        <v>3858</v>
      </c>
      <c r="E1007" s="2" t="str" cm="1">
        <f t="array" aca="1" ref="E1007" ca="1">IF(F1007&lt;&gt;"",INDIRECT("'"&amp;F1007&amp;"'!"&amp;G1007),"")</f>
        <v/>
      </c>
      <c r="F1007" s="1851"/>
      <c r="H1007" s="4"/>
      <c r="I1007" s="4"/>
      <c r="J1007" s="4"/>
      <c r="R1007" s="1504"/>
    </row>
    <row r="1008" spans="1:18" ht="16">
      <c r="A1008" s="1">
        <v>1003</v>
      </c>
      <c r="C1008" s="3" t="s">
        <v>3858</v>
      </c>
      <c r="E1008" s="2" t="str" cm="1">
        <f t="array" aca="1" ref="E1008" ca="1">IF(F1008&lt;&gt;"",INDIRECT("'"&amp;F1008&amp;"'!"&amp;G1008),"")</f>
        <v/>
      </c>
      <c r="F1008" s="1851"/>
      <c r="H1008" s="4"/>
      <c r="I1008" s="4"/>
      <c r="J1008" s="4"/>
      <c r="R1008" s="1504"/>
    </row>
    <row r="1009" spans="1:18" ht="16">
      <c r="A1009" s="1">
        <v>1004</v>
      </c>
      <c r="C1009" s="3" t="s">
        <v>3571</v>
      </c>
      <c r="E1009" s="2" t="str" cm="1">
        <f t="array" aca="1" ref="E1009" ca="1">IF(F1009&lt;&gt;"",INDIRECT("'"&amp;F1009&amp;"'!"&amp;G1009),"")</f>
        <v/>
      </c>
      <c r="F1009" s="1851"/>
      <c r="H1009" s="4"/>
      <c r="I1009" s="4"/>
      <c r="J1009" s="4"/>
      <c r="R1009" s="1504"/>
    </row>
    <row r="1010" spans="1:18" ht="16">
      <c r="A1010" s="1">
        <v>1005</v>
      </c>
      <c r="C1010" s="3" t="s">
        <v>3571</v>
      </c>
      <c r="E1010" s="2" t="str" cm="1">
        <f t="array" aca="1" ref="E1010" ca="1">IF(F1010&lt;&gt;"",INDIRECT("'"&amp;F1010&amp;"'!"&amp;G1010),"")</f>
        <v/>
      </c>
      <c r="F1010" s="1851"/>
      <c r="H1010" s="4"/>
      <c r="I1010" s="4"/>
      <c r="J1010" s="4"/>
      <c r="R1010" s="1504"/>
    </row>
    <row r="1011" spans="1:18" ht="16">
      <c r="A1011" s="1">
        <v>1006</v>
      </c>
      <c r="C1011" s="3" t="s">
        <v>3571</v>
      </c>
      <c r="E1011" s="2" t="str" cm="1">
        <f t="array" aca="1" ref="E1011" ca="1">IF(F1011&lt;&gt;"",INDIRECT("'"&amp;F1011&amp;"'!"&amp;G1011),"")</f>
        <v/>
      </c>
      <c r="F1011" s="1851"/>
      <c r="H1011" s="4"/>
      <c r="I1011" s="4"/>
      <c r="J1011" s="4"/>
      <c r="R1011" s="1504"/>
    </row>
    <row r="1012" spans="1:18" ht="16">
      <c r="A1012" s="1">
        <v>1007</v>
      </c>
      <c r="C1012" s="3" t="s">
        <v>3571</v>
      </c>
      <c r="E1012" s="2" t="str" cm="1">
        <f t="array" aca="1" ref="E1012" ca="1">IF(F1012&lt;&gt;"",INDIRECT("'"&amp;F1012&amp;"'!"&amp;G1012),"")</f>
        <v/>
      </c>
      <c r="F1012" s="1851"/>
      <c r="H1012" s="4"/>
      <c r="I1012" s="4"/>
      <c r="J1012" s="4"/>
      <c r="R1012" s="1504"/>
    </row>
    <row r="1013" spans="1:18" ht="16">
      <c r="A1013" s="1">
        <v>1008</v>
      </c>
      <c r="C1013" s="3" t="s">
        <v>3571</v>
      </c>
      <c r="E1013" s="2" t="str" cm="1">
        <f t="array" aca="1" ref="E1013" ca="1">IF(F1013&lt;&gt;"",INDIRECT("'"&amp;F1013&amp;"'!"&amp;G1013),"")</f>
        <v/>
      </c>
      <c r="F1013" s="1851"/>
      <c r="H1013" s="4"/>
      <c r="I1013" s="4"/>
      <c r="J1013" s="4"/>
      <c r="R1013" s="1504"/>
    </row>
    <row r="1014" spans="1:18" ht="16">
      <c r="A1014" s="1">
        <v>1009</v>
      </c>
      <c r="C1014" s="3" t="s">
        <v>3858</v>
      </c>
      <c r="E1014" s="2" t="str" cm="1">
        <f t="array" aca="1" ref="E1014" ca="1">IF(F1014&lt;&gt;"",INDIRECT("'"&amp;F1014&amp;"'!"&amp;G1014),"")</f>
        <v/>
      </c>
      <c r="F1014" s="1851"/>
      <c r="H1014" s="4"/>
      <c r="I1014" s="4"/>
      <c r="J1014" s="4"/>
      <c r="R1014" s="1504"/>
    </row>
    <row r="1015" spans="1:18" ht="16">
      <c r="A1015" s="1">
        <v>1010</v>
      </c>
      <c r="C1015" s="3" t="s">
        <v>3571</v>
      </c>
      <c r="E1015" s="2" t="str" cm="1">
        <f t="array" aca="1" ref="E1015" ca="1">IF(F1015&lt;&gt;"",INDIRECT("'"&amp;F1015&amp;"'!"&amp;G1015),"")</f>
        <v/>
      </c>
      <c r="F1015" s="1851"/>
      <c r="H1015" s="4"/>
      <c r="I1015" s="4"/>
      <c r="J1015" s="4"/>
      <c r="R1015" s="1504"/>
    </row>
    <row r="1016" spans="1:18" ht="16">
      <c r="A1016" s="1">
        <v>1011</v>
      </c>
      <c r="C1016" s="3" t="s">
        <v>3571</v>
      </c>
      <c r="E1016" s="2" t="str" cm="1">
        <f t="array" aca="1" ref="E1016" ca="1">IF(F1016&lt;&gt;"",INDIRECT("'"&amp;F1016&amp;"'!"&amp;G1016),"")</f>
        <v/>
      </c>
      <c r="F1016" s="1851"/>
      <c r="H1016" s="4"/>
      <c r="I1016" s="4"/>
      <c r="J1016" s="4"/>
      <c r="R1016" s="1504"/>
    </row>
    <row r="1017" spans="1:18" ht="16">
      <c r="A1017" s="1">
        <v>1012</v>
      </c>
      <c r="C1017" s="3" t="s">
        <v>3571</v>
      </c>
      <c r="E1017" s="2" t="str" cm="1">
        <f t="array" aca="1" ref="E1017" ca="1">IF(F1017&lt;&gt;"",INDIRECT("'"&amp;F1017&amp;"'!"&amp;G1017),"")</f>
        <v/>
      </c>
      <c r="F1017" s="1851"/>
      <c r="H1017" s="4"/>
      <c r="I1017" s="4"/>
      <c r="J1017" s="4"/>
      <c r="R1017" s="1504"/>
    </row>
    <row r="1018" spans="1:18" ht="16">
      <c r="A1018" s="1">
        <v>1013</v>
      </c>
      <c r="C1018" s="3" t="s">
        <v>3858</v>
      </c>
      <c r="E1018" s="2" t="str" cm="1">
        <f t="array" aca="1" ref="E1018" ca="1">IF(F1018&lt;&gt;"",INDIRECT("'"&amp;F1018&amp;"'!"&amp;G1018),"")</f>
        <v/>
      </c>
      <c r="F1018" s="1851"/>
      <c r="H1018" s="4"/>
      <c r="I1018" s="4"/>
      <c r="J1018" s="4"/>
      <c r="R1018" s="1504"/>
    </row>
    <row r="1019" spans="1:18" ht="16">
      <c r="A1019" s="1">
        <v>1014</v>
      </c>
      <c r="C1019" s="3" t="s">
        <v>3858</v>
      </c>
      <c r="E1019" s="2" t="str" cm="1">
        <f t="array" aca="1" ref="E1019" ca="1">IF(F1019&lt;&gt;"",INDIRECT("'"&amp;F1019&amp;"'!"&amp;G1019),"")</f>
        <v/>
      </c>
      <c r="F1019" s="1851"/>
      <c r="H1019" s="4"/>
      <c r="I1019" s="4"/>
      <c r="J1019" s="4"/>
      <c r="R1019" s="1504"/>
    </row>
    <row r="1020" spans="1:18" ht="16">
      <c r="A1020" s="1">
        <v>1015</v>
      </c>
      <c r="C1020" s="3" t="s">
        <v>3858</v>
      </c>
      <c r="E1020" s="2" t="str" cm="1">
        <f t="array" aca="1" ref="E1020" ca="1">IF(F1020&lt;&gt;"",INDIRECT("'"&amp;F1020&amp;"'!"&amp;G1020),"")</f>
        <v/>
      </c>
      <c r="F1020" s="1851"/>
      <c r="H1020" s="4"/>
      <c r="I1020" s="4"/>
      <c r="J1020" s="4"/>
      <c r="R1020" s="1504"/>
    </row>
    <row r="1021" spans="1:18" ht="16">
      <c r="A1021" s="1">
        <v>1016</v>
      </c>
      <c r="C1021" s="3" t="s">
        <v>3858</v>
      </c>
      <c r="E1021" s="2" t="str" cm="1">
        <f t="array" aca="1" ref="E1021" ca="1">IF(F1021&lt;&gt;"",INDIRECT("'"&amp;F1021&amp;"'!"&amp;G1021),"")</f>
        <v/>
      </c>
      <c r="F1021" s="1851"/>
      <c r="H1021" s="4"/>
      <c r="I1021" s="4"/>
      <c r="J1021" s="4"/>
      <c r="R1021" s="1504"/>
    </row>
    <row r="1022" spans="1:18" ht="16">
      <c r="A1022" s="1">
        <v>1017</v>
      </c>
      <c r="C1022" s="3" t="s">
        <v>3858</v>
      </c>
      <c r="E1022" s="2" t="str" cm="1">
        <f t="array" aca="1" ref="E1022" ca="1">IF(F1022&lt;&gt;"",INDIRECT("'"&amp;F1022&amp;"'!"&amp;G1022),"")</f>
        <v/>
      </c>
      <c r="F1022" s="1851"/>
      <c r="H1022" s="4"/>
      <c r="I1022" s="4"/>
      <c r="J1022" s="4"/>
      <c r="R1022" s="1504"/>
    </row>
    <row r="1023" spans="1:18" ht="16">
      <c r="A1023" s="1">
        <v>1018</v>
      </c>
      <c r="C1023" s="3" t="s">
        <v>3571</v>
      </c>
      <c r="E1023" s="2" t="str" cm="1">
        <f t="array" aca="1" ref="E1023" ca="1">IF(F1023&lt;&gt;"",INDIRECT("'"&amp;F1023&amp;"'!"&amp;G1023),"")</f>
        <v/>
      </c>
      <c r="F1023" s="1851"/>
      <c r="H1023" s="4"/>
      <c r="I1023" s="4"/>
      <c r="J1023" s="4"/>
      <c r="R1023" s="1504"/>
    </row>
    <row r="1024" spans="1:18" ht="16">
      <c r="A1024" s="1">
        <v>1019</v>
      </c>
      <c r="C1024" s="3" t="s">
        <v>3571</v>
      </c>
      <c r="E1024" s="2" t="str" cm="1">
        <f t="array" aca="1" ref="E1024" ca="1">IF(F1024&lt;&gt;"",INDIRECT("'"&amp;F1024&amp;"'!"&amp;G1024),"")</f>
        <v/>
      </c>
      <c r="F1024" s="1851"/>
      <c r="H1024" s="4"/>
      <c r="I1024" s="4"/>
      <c r="J1024" s="4"/>
      <c r="R1024" s="1504"/>
    </row>
    <row r="1025" spans="1:18" ht="16">
      <c r="A1025" s="1">
        <v>1020</v>
      </c>
      <c r="C1025" s="3" t="s">
        <v>3571</v>
      </c>
      <c r="E1025" s="2" t="str" cm="1">
        <f t="array" aca="1" ref="E1025" ca="1">IF(F1025&lt;&gt;"",INDIRECT("'"&amp;F1025&amp;"'!"&amp;G1025),"")</f>
        <v/>
      </c>
      <c r="F1025" s="1851"/>
      <c r="H1025" s="4"/>
      <c r="I1025" s="4"/>
      <c r="J1025" s="4"/>
      <c r="R1025" s="1504"/>
    </row>
    <row r="1026" spans="1:18" ht="16">
      <c r="A1026" s="1">
        <v>1021</v>
      </c>
      <c r="C1026" s="3" t="s">
        <v>3571</v>
      </c>
      <c r="E1026" s="2" t="str" cm="1">
        <f t="array" aca="1" ref="E1026" ca="1">IF(F1026&lt;&gt;"",INDIRECT("'"&amp;F1026&amp;"'!"&amp;G1026),"")</f>
        <v/>
      </c>
      <c r="F1026" s="1851"/>
      <c r="H1026" s="4"/>
      <c r="I1026" s="4"/>
      <c r="J1026" s="4"/>
      <c r="R1026" s="1504"/>
    </row>
    <row r="1027" spans="1:18" ht="16">
      <c r="A1027" s="1">
        <v>1022</v>
      </c>
      <c r="C1027" s="3" t="s">
        <v>3571</v>
      </c>
      <c r="E1027" s="2" t="str" cm="1">
        <f t="array" aca="1" ref="E1027" ca="1">IF(F1027&lt;&gt;"",INDIRECT("'"&amp;F1027&amp;"'!"&amp;G1027),"")</f>
        <v/>
      </c>
      <c r="F1027" s="1851"/>
      <c r="H1027" s="4"/>
      <c r="I1027" s="4"/>
      <c r="J1027" s="4"/>
      <c r="R1027" s="1504"/>
    </row>
    <row r="1028" spans="1:18" ht="16">
      <c r="A1028" s="1">
        <v>1023</v>
      </c>
      <c r="C1028" s="3" t="s">
        <v>3571</v>
      </c>
      <c r="E1028" s="2" t="str" cm="1">
        <f t="array" aca="1" ref="E1028" ca="1">IF(F1028&lt;&gt;"",INDIRECT("'"&amp;F1028&amp;"'!"&amp;G1028),"")</f>
        <v/>
      </c>
      <c r="F1028" s="1851"/>
      <c r="H1028" s="4"/>
      <c r="I1028" s="4"/>
      <c r="J1028" s="4"/>
      <c r="R1028" s="1504"/>
    </row>
    <row r="1029" spans="1:18" ht="16">
      <c r="A1029" s="1">
        <v>1024</v>
      </c>
      <c r="C1029" s="3" t="s">
        <v>3571</v>
      </c>
      <c r="E1029" s="2" t="str" cm="1">
        <f t="array" aca="1" ref="E1029" ca="1">IF(F1029&lt;&gt;"",INDIRECT("'"&amp;F1029&amp;"'!"&amp;G1029),"")</f>
        <v/>
      </c>
      <c r="F1029" s="1851"/>
      <c r="H1029" s="4"/>
      <c r="I1029" s="4"/>
      <c r="J1029" s="4"/>
      <c r="R1029" s="1504"/>
    </row>
    <row r="1030" spans="1:18" ht="16">
      <c r="A1030" s="1">
        <v>1025</v>
      </c>
      <c r="C1030" s="3" t="s">
        <v>3858</v>
      </c>
      <c r="E1030" s="2" t="str" cm="1">
        <f t="array" aca="1" ref="E1030" ca="1">IF(F1030&lt;&gt;"",INDIRECT("'"&amp;F1030&amp;"'!"&amp;G1030),"")</f>
        <v/>
      </c>
      <c r="F1030" s="1851"/>
      <c r="H1030" s="4"/>
      <c r="I1030" s="4"/>
      <c r="J1030" s="4"/>
      <c r="R1030" s="1504"/>
    </row>
    <row r="1031" spans="1:18" ht="16">
      <c r="A1031" s="1">
        <v>1026</v>
      </c>
      <c r="C1031" s="3" t="s">
        <v>3858</v>
      </c>
      <c r="E1031" s="2" t="str" cm="1">
        <f t="array" aca="1" ref="E1031" ca="1">IF(F1031&lt;&gt;"",INDIRECT("'"&amp;F1031&amp;"'!"&amp;G1031),"")</f>
        <v/>
      </c>
      <c r="F1031" s="1851"/>
      <c r="H1031" s="4"/>
      <c r="I1031" s="4"/>
      <c r="J1031" s="4"/>
      <c r="R1031" s="1504"/>
    </row>
    <row r="1032" spans="1:18" ht="16">
      <c r="A1032" s="1">
        <v>1027</v>
      </c>
      <c r="C1032" s="3" t="s">
        <v>3571</v>
      </c>
      <c r="E1032" s="2" t="str" cm="1">
        <f t="array" aca="1" ref="E1032" ca="1">IF(F1032&lt;&gt;"",INDIRECT("'"&amp;F1032&amp;"'!"&amp;G1032),"")</f>
        <v/>
      </c>
      <c r="F1032" s="1851"/>
      <c r="H1032" s="4"/>
      <c r="I1032" s="4"/>
      <c r="J1032" s="4"/>
      <c r="R1032" s="1504"/>
    </row>
    <row r="1033" spans="1:18" ht="16">
      <c r="A1033" s="1">
        <v>1028</v>
      </c>
      <c r="C1033" s="3" t="s">
        <v>3571</v>
      </c>
      <c r="E1033" s="2" t="str" cm="1">
        <f t="array" aca="1" ref="E1033" ca="1">IF(F1033&lt;&gt;"",INDIRECT("'"&amp;F1033&amp;"'!"&amp;G1033),"")</f>
        <v/>
      </c>
      <c r="F1033" s="1851"/>
      <c r="H1033" s="4"/>
      <c r="I1033" s="4"/>
      <c r="J1033" s="4"/>
      <c r="R1033" s="1504"/>
    </row>
    <row r="1034" spans="1:18" ht="16">
      <c r="A1034" s="1">
        <v>1029</v>
      </c>
      <c r="C1034" s="3" t="s">
        <v>3571</v>
      </c>
      <c r="E1034" s="2" t="str" cm="1">
        <f t="array" aca="1" ref="E1034" ca="1">IF(F1034&lt;&gt;"",INDIRECT("'"&amp;F1034&amp;"'!"&amp;G1034),"")</f>
        <v/>
      </c>
      <c r="F1034" s="1851"/>
      <c r="H1034" s="4"/>
      <c r="I1034" s="4"/>
      <c r="J1034" s="4"/>
      <c r="R1034" s="1504"/>
    </row>
    <row r="1035" spans="1:18" ht="16">
      <c r="A1035" s="1">
        <v>1030</v>
      </c>
      <c r="C1035" s="3" t="s">
        <v>3571</v>
      </c>
      <c r="E1035" s="2" t="str" cm="1">
        <f t="array" aca="1" ref="E1035" ca="1">IF(F1035&lt;&gt;"",INDIRECT("'"&amp;F1035&amp;"'!"&amp;G1035),"")</f>
        <v/>
      </c>
      <c r="F1035" s="1851"/>
      <c r="H1035" s="4"/>
      <c r="I1035" s="4"/>
      <c r="J1035" s="4"/>
      <c r="R1035" s="1504"/>
    </row>
    <row r="1036" spans="1:18" ht="16">
      <c r="A1036" s="1">
        <v>1031</v>
      </c>
      <c r="C1036" s="3" t="s">
        <v>3571</v>
      </c>
      <c r="E1036" s="2" t="str" cm="1">
        <f t="array" aca="1" ref="E1036" ca="1">IF(F1036&lt;&gt;"",INDIRECT("'"&amp;F1036&amp;"'!"&amp;G1036),"")</f>
        <v/>
      </c>
      <c r="F1036" s="1851"/>
      <c r="H1036" s="4"/>
      <c r="I1036" s="4"/>
      <c r="J1036" s="4"/>
      <c r="R1036" s="1504"/>
    </row>
    <row r="1037" spans="1:18" ht="15">
      <c r="A1037">
        <v>1032</v>
      </c>
      <c r="B1037" s="7">
        <f>'EstExp 11-19'!K5</f>
        <v>35643208</v>
      </c>
      <c r="D1037" s="2" t="b">
        <f ca="1">E1037=B1037</f>
        <v>1</v>
      </c>
      <c r="E1037" s="2" cm="1">
        <f t="array" aca="1" ref="E1037" ca="1">IF(F1037&lt;&gt;"",INDIRECT("'"&amp;F1037&amp;"'!"&amp;G1037),"")</f>
        <v>35643208</v>
      </c>
      <c r="F1037" s="1502" t="s">
        <v>6934</v>
      </c>
      <c r="G1037" t="s">
        <v>3862</v>
      </c>
      <c r="H1037" s="4"/>
      <c r="I1037" s="4"/>
      <c r="J1037" s="4"/>
      <c r="R1037" s="1504"/>
    </row>
    <row r="1038" spans="1:18" ht="15">
      <c r="A1038">
        <v>1033</v>
      </c>
      <c r="B1038" s="7">
        <f>'EstExp 11-19'!K16</f>
        <v>1150156</v>
      </c>
      <c r="D1038" s="2" t="b">
        <f ca="1">E1038=B1038</f>
        <v>1</v>
      </c>
      <c r="E1038" s="2" cm="1">
        <f t="array" aca="1" ref="E1038" ca="1">IF(F1038&lt;&gt;"",INDIRECT("'"&amp;F1038&amp;"'!"&amp;G1038),"")</f>
        <v>1150156</v>
      </c>
      <c r="F1038" s="1502" t="s">
        <v>6934</v>
      </c>
      <c r="G1038" t="s">
        <v>3598</v>
      </c>
      <c r="H1038" s="4"/>
      <c r="I1038" s="4"/>
      <c r="J1038" s="4"/>
      <c r="R1038" s="1504"/>
    </row>
    <row r="1039" spans="1:18" ht="16">
      <c r="A1039" s="1">
        <v>1034</v>
      </c>
      <c r="C1039" s="3" t="s">
        <v>3571</v>
      </c>
      <c r="E1039" s="2" t="str" cm="1">
        <f t="array" aca="1" ref="E1039" ca="1">IF(F1039&lt;&gt;"",INDIRECT("'"&amp;F1039&amp;"'!"&amp;G1039),"")</f>
        <v/>
      </c>
      <c r="F1039" s="1851"/>
      <c r="H1039" s="4"/>
      <c r="I1039" s="4"/>
      <c r="J1039" s="4"/>
      <c r="R1039" s="1504"/>
    </row>
    <row r="1040" spans="1:18" ht="16">
      <c r="A1040" s="1">
        <v>1035</v>
      </c>
      <c r="C1040" s="3" t="s">
        <v>3571</v>
      </c>
      <c r="E1040" s="2" t="str" cm="1">
        <f t="array" aca="1" ref="E1040" ca="1">IF(F1040&lt;&gt;"",INDIRECT("'"&amp;F1040&amp;"'!"&amp;G1040),"")</f>
        <v/>
      </c>
      <c r="F1040" s="1851"/>
      <c r="H1040" s="4"/>
      <c r="I1040" s="4"/>
      <c r="J1040" s="4"/>
      <c r="R1040" s="1504"/>
    </row>
    <row r="1041" spans="1:18" ht="16">
      <c r="A1041" s="1">
        <v>1036</v>
      </c>
      <c r="C1041" s="3" t="s">
        <v>3571</v>
      </c>
      <c r="E1041" s="2" t="str" cm="1">
        <f t="array" aca="1" ref="E1041" ca="1">IF(F1041&lt;&gt;"",INDIRECT("'"&amp;F1041&amp;"'!"&amp;G1041),"")</f>
        <v/>
      </c>
      <c r="F1041" s="1851"/>
      <c r="H1041" s="4"/>
      <c r="I1041" s="4"/>
      <c r="J1041" s="4"/>
      <c r="R1041" s="1504"/>
    </row>
    <row r="1042" spans="1:18" ht="16">
      <c r="A1042" s="1">
        <v>1037</v>
      </c>
      <c r="C1042" s="3" t="s">
        <v>3571</v>
      </c>
      <c r="E1042" s="2" t="str" cm="1">
        <f t="array" aca="1" ref="E1042" ca="1">IF(F1042&lt;&gt;"",INDIRECT("'"&amp;F1042&amp;"'!"&amp;G1042),"")</f>
        <v/>
      </c>
      <c r="F1042" s="1851"/>
      <c r="H1042" s="4"/>
      <c r="I1042" s="4"/>
      <c r="J1042" s="4"/>
      <c r="R1042" s="1504"/>
    </row>
    <row r="1043" spans="1:18" ht="16">
      <c r="A1043" s="1">
        <v>1038</v>
      </c>
      <c r="C1043" s="3" t="s">
        <v>3571</v>
      </c>
      <c r="E1043" s="2" t="str" cm="1">
        <f t="array" aca="1" ref="E1043" ca="1">IF(F1043&lt;&gt;"",INDIRECT("'"&amp;F1043&amp;"'!"&amp;G1043),"")</f>
        <v/>
      </c>
      <c r="F1043" s="1851"/>
      <c r="H1043" s="4"/>
      <c r="I1043" s="4"/>
      <c r="J1043" s="4"/>
      <c r="R1043" s="1504"/>
    </row>
    <row r="1044" spans="1:18" ht="15">
      <c r="A1044">
        <v>1039</v>
      </c>
      <c r="B1044" s="7">
        <f>'EstExp 11-19'!K18</f>
        <v>0</v>
      </c>
      <c r="D1044" s="2" t="b">
        <f ca="1">E1044=B1044</f>
        <v>1</v>
      </c>
      <c r="E1044" s="2" cm="1">
        <f t="array" aca="1" ref="E1044" ca="1">IF(F1044&lt;&gt;"",INDIRECT("'"&amp;F1044&amp;"'!"&amp;G1044),"")</f>
        <v>0</v>
      </c>
      <c r="F1044" s="1502" t="s">
        <v>6934</v>
      </c>
      <c r="G1044" t="s">
        <v>3514</v>
      </c>
      <c r="H1044" s="4"/>
      <c r="I1044" s="4"/>
      <c r="J1044" s="4"/>
      <c r="R1044" s="1504"/>
    </row>
    <row r="1045" spans="1:18" ht="16">
      <c r="A1045" s="1">
        <v>1040</v>
      </c>
      <c r="C1045" s="3" t="s">
        <v>3571</v>
      </c>
      <c r="E1045" s="2" t="str" cm="1">
        <f t="array" aca="1" ref="E1045" ca="1">IF(F1045&lt;&gt;"",INDIRECT("'"&amp;F1045&amp;"'!"&amp;G1045),"")</f>
        <v/>
      </c>
      <c r="F1045" s="1851"/>
      <c r="H1045" s="4"/>
      <c r="I1045" s="4"/>
      <c r="J1045" s="4"/>
      <c r="R1045" s="1504"/>
    </row>
    <row r="1046" spans="1:18" ht="16">
      <c r="A1046" s="1">
        <v>1041</v>
      </c>
      <c r="C1046" s="3" t="s">
        <v>3571</v>
      </c>
      <c r="E1046" s="2" t="str" cm="1">
        <f t="array" aca="1" ref="E1046" ca="1">IF(F1046&lt;&gt;"",INDIRECT("'"&amp;F1046&amp;"'!"&amp;G1046),"")</f>
        <v/>
      </c>
      <c r="F1046" s="1851"/>
      <c r="H1046" s="4"/>
      <c r="I1046" s="4"/>
      <c r="J1046" s="4"/>
      <c r="R1046" s="1504"/>
    </row>
    <row r="1047" spans="1:18" ht="16">
      <c r="A1047" s="1">
        <v>1042</v>
      </c>
      <c r="C1047" s="3" t="s">
        <v>3571</v>
      </c>
      <c r="E1047" s="2" t="str" cm="1">
        <f t="array" aca="1" ref="E1047" ca="1">IF(F1047&lt;&gt;"",INDIRECT("'"&amp;F1047&amp;"'!"&amp;G1047),"")</f>
        <v/>
      </c>
      <c r="F1047" s="1851"/>
      <c r="H1047" s="4"/>
      <c r="I1047" s="4"/>
      <c r="J1047" s="4"/>
      <c r="R1047" s="1504"/>
    </row>
    <row r="1048" spans="1:18" ht="15">
      <c r="A1048">
        <v>1043</v>
      </c>
      <c r="B1048" s="7">
        <f>'EstExp 11-19'!K12</f>
        <v>0</v>
      </c>
      <c r="D1048" s="2" t="b">
        <f t="shared" ref="D1048:D1075" ca="1" si="16">E1048=B1048</f>
        <v>1</v>
      </c>
      <c r="E1048" s="2" cm="1">
        <f t="array" aca="1" ref="E1048" ca="1">IF(F1048&lt;&gt;"",INDIRECT("'"&amp;F1048&amp;"'!"&amp;G1048),"")</f>
        <v>0</v>
      </c>
      <c r="F1048" s="1502" t="s">
        <v>6934</v>
      </c>
      <c r="G1048" t="s">
        <v>3596</v>
      </c>
      <c r="H1048" s="4"/>
      <c r="I1048" s="4"/>
      <c r="J1048" s="4"/>
      <c r="R1048" s="1504"/>
    </row>
    <row r="1049" spans="1:18" ht="15">
      <c r="A1049">
        <v>1044</v>
      </c>
      <c r="B1049" s="7">
        <f>'EstExp 11-19'!K13</f>
        <v>0</v>
      </c>
      <c r="D1049" s="2" t="b">
        <f t="shared" ca="1" si="16"/>
        <v>1</v>
      </c>
      <c r="E1049" s="2" cm="1">
        <f t="array" aca="1" ref="E1049" ca="1">IF(F1049&lt;&gt;"",INDIRECT("'"&amp;F1049&amp;"'!"&amp;G1049),"")</f>
        <v>0</v>
      </c>
      <c r="F1049" s="1502" t="s">
        <v>6934</v>
      </c>
      <c r="G1049" t="s">
        <v>3597</v>
      </c>
      <c r="H1049" s="4"/>
      <c r="I1049" s="4"/>
      <c r="J1049" s="4"/>
      <c r="R1049" s="1504"/>
    </row>
    <row r="1050" spans="1:18" ht="15">
      <c r="A1050">
        <v>1045</v>
      </c>
      <c r="B1050" s="7">
        <f>'EstExp 11-19'!K14</f>
        <v>410238</v>
      </c>
      <c r="D1050" s="2" t="b">
        <f t="shared" ca="1" si="16"/>
        <v>1</v>
      </c>
      <c r="E1050" s="2" cm="1">
        <f t="array" aca="1" ref="E1050" ca="1">IF(F1050&lt;&gt;"",INDIRECT("'"&amp;F1050&amp;"'!"&amp;G1050),"")</f>
        <v>410238</v>
      </c>
      <c r="F1050" s="1502" t="s">
        <v>6934</v>
      </c>
      <c r="G1050" t="s">
        <v>3863</v>
      </c>
      <c r="H1050" s="4"/>
      <c r="I1050" s="4"/>
      <c r="J1050" s="4"/>
      <c r="R1050" s="1504"/>
    </row>
    <row r="1051" spans="1:18" ht="15">
      <c r="A1051">
        <v>1046</v>
      </c>
      <c r="B1051" s="7">
        <f>'EstExp 11-19'!K15</f>
        <v>432400</v>
      </c>
      <c r="D1051" s="2" t="b">
        <f t="shared" ca="1" si="16"/>
        <v>1</v>
      </c>
      <c r="E1051" s="2" cm="1">
        <f t="array" aca="1" ref="E1051" ca="1">IF(F1051&lt;&gt;"",INDIRECT("'"&amp;F1051&amp;"'!"&amp;G1051),"")</f>
        <v>432400</v>
      </c>
      <c r="F1051" s="1502" t="s">
        <v>6934</v>
      </c>
      <c r="G1051" t="s">
        <v>3864</v>
      </c>
      <c r="H1051" s="4"/>
      <c r="I1051" s="4"/>
      <c r="J1051" s="4"/>
      <c r="R1051" s="1504"/>
    </row>
    <row r="1052" spans="1:18" ht="15">
      <c r="A1052">
        <v>1047</v>
      </c>
      <c r="B1052" s="7">
        <f>'EstExp 11-19'!K34</f>
        <v>45131246</v>
      </c>
      <c r="D1052" s="2" t="b">
        <f t="shared" ca="1" si="16"/>
        <v>1</v>
      </c>
      <c r="E1052" s="2" cm="1">
        <f t="array" aca="1" ref="E1052" ca="1">IF(F1052&lt;&gt;"",INDIRECT("'"&amp;F1052&amp;"'!"&amp;G1052),"")</f>
        <v>45131246</v>
      </c>
      <c r="F1052" s="1502" t="s">
        <v>6934</v>
      </c>
      <c r="G1052" t="s">
        <v>3865</v>
      </c>
      <c r="H1052" s="4"/>
      <c r="I1052" s="4"/>
      <c r="J1052" s="4"/>
      <c r="R1052" s="1504"/>
    </row>
    <row r="1053" spans="1:18" ht="15">
      <c r="A1053">
        <v>1048</v>
      </c>
      <c r="B1053" s="7">
        <f>'EstExp 11-19'!K38</f>
        <v>1601021</v>
      </c>
      <c r="D1053" s="2" t="b">
        <f t="shared" ca="1" si="16"/>
        <v>1</v>
      </c>
      <c r="E1053" s="2" cm="1">
        <f t="array" aca="1" ref="E1053" ca="1">IF(F1053&lt;&gt;"",INDIRECT("'"&amp;F1053&amp;"'!"&amp;G1053),"")</f>
        <v>1601021</v>
      </c>
      <c r="F1053" s="1502" t="s">
        <v>6934</v>
      </c>
      <c r="G1053" t="s">
        <v>3866</v>
      </c>
      <c r="H1053" s="4"/>
      <c r="I1053" s="4"/>
      <c r="J1053" s="4"/>
      <c r="R1053" s="1504"/>
    </row>
    <row r="1054" spans="1:18" ht="15">
      <c r="A1054">
        <v>1049</v>
      </c>
      <c r="B1054" s="7">
        <f>'EstExp 11-19'!K39</f>
        <v>0</v>
      </c>
      <c r="D1054" s="2" t="b">
        <f t="shared" ca="1" si="16"/>
        <v>1</v>
      </c>
      <c r="E1054" s="2" cm="1">
        <f t="array" aca="1" ref="E1054" ca="1">IF(F1054&lt;&gt;"",INDIRECT("'"&amp;F1054&amp;"'!"&amp;G1054),"")</f>
        <v>0</v>
      </c>
      <c r="F1054" s="1502" t="s">
        <v>6934</v>
      </c>
      <c r="G1054" t="s">
        <v>3867</v>
      </c>
      <c r="H1054" s="4"/>
      <c r="I1054" s="4"/>
      <c r="J1054" s="4"/>
      <c r="R1054" s="1504"/>
    </row>
    <row r="1055" spans="1:18" ht="15">
      <c r="A1055">
        <v>1050</v>
      </c>
      <c r="B1055" s="7">
        <f>'EstExp 11-19'!K40</f>
        <v>1558411</v>
      </c>
      <c r="D1055" s="2" t="b">
        <f t="shared" ca="1" si="16"/>
        <v>1</v>
      </c>
      <c r="E1055" s="2" cm="1">
        <f t="array" aca="1" ref="E1055" ca="1">IF(F1055&lt;&gt;"",INDIRECT("'"&amp;F1055&amp;"'!"&amp;G1055),"")</f>
        <v>1558411</v>
      </c>
      <c r="F1055" s="1502" t="s">
        <v>6934</v>
      </c>
      <c r="G1055" t="s">
        <v>3868</v>
      </c>
      <c r="H1055" s="4"/>
      <c r="I1055" s="4"/>
      <c r="J1055" s="4"/>
      <c r="R1055" s="1504"/>
    </row>
    <row r="1056" spans="1:18" ht="15">
      <c r="A1056">
        <v>1051</v>
      </c>
      <c r="B1056" s="7">
        <f>'EstExp 11-19'!K41</f>
        <v>894570</v>
      </c>
      <c r="D1056" s="2" t="b">
        <f t="shared" ca="1" si="16"/>
        <v>1</v>
      </c>
      <c r="E1056" s="2" cm="1">
        <f t="array" aca="1" ref="E1056" ca="1">IF(F1056&lt;&gt;"",INDIRECT("'"&amp;F1056&amp;"'!"&amp;G1056),"")</f>
        <v>894570</v>
      </c>
      <c r="F1056" s="1502" t="s">
        <v>6934</v>
      </c>
      <c r="G1056" t="s">
        <v>3869</v>
      </c>
      <c r="H1056" s="4"/>
      <c r="I1056" s="4"/>
      <c r="J1056" s="4"/>
      <c r="R1056" s="1504"/>
    </row>
    <row r="1057" spans="1:18" ht="15">
      <c r="A1057">
        <v>1052</v>
      </c>
      <c r="B1057" s="7">
        <f>'EstExp 11-19'!K42</f>
        <v>1713612</v>
      </c>
      <c r="D1057" s="2" t="b">
        <f t="shared" ca="1" si="16"/>
        <v>1</v>
      </c>
      <c r="E1057" s="2" cm="1">
        <f t="array" aca="1" ref="E1057" ca="1">IF(F1057&lt;&gt;"",INDIRECT("'"&amp;F1057&amp;"'!"&amp;G1057),"")</f>
        <v>1713612</v>
      </c>
      <c r="F1057" s="1502" t="s">
        <v>6934</v>
      </c>
      <c r="G1057" t="s">
        <v>3870</v>
      </c>
      <c r="H1057" s="4"/>
      <c r="I1057" s="4"/>
      <c r="J1057" s="4"/>
      <c r="R1057" s="1504"/>
    </row>
    <row r="1058" spans="1:18" ht="15">
      <c r="A1058">
        <v>1053</v>
      </c>
      <c r="B1058" s="7">
        <f>'EstExp 11-19'!K43</f>
        <v>74050</v>
      </c>
      <c r="D1058" s="2" t="b">
        <f t="shared" ca="1" si="16"/>
        <v>1</v>
      </c>
      <c r="E1058" s="2" cm="1">
        <f t="array" aca="1" ref="E1058" ca="1">IF(F1058&lt;&gt;"",INDIRECT("'"&amp;F1058&amp;"'!"&amp;G1058),"")</f>
        <v>74050</v>
      </c>
      <c r="F1058" s="1502" t="s">
        <v>6934</v>
      </c>
      <c r="G1058" t="s">
        <v>3871</v>
      </c>
      <c r="H1058" s="4"/>
      <c r="I1058" s="4"/>
      <c r="J1058" s="4"/>
      <c r="R1058" s="1504"/>
    </row>
    <row r="1059" spans="1:18" ht="15">
      <c r="A1059">
        <v>1054</v>
      </c>
      <c r="B1059" s="7">
        <f>'EstExp 11-19'!K44</f>
        <v>5841664</v>
      </c>
      <c r="D1059" s="2" t="b">
        <f t="shared" ca="1" si="16"/>
        <v>1</v>
      </c>
      <c r="E1059" s="2" cm="1">
        <f t="array" aca="1" ref="E1059" ca="1">IF(F1059&lt;&gt;"",INDIRECT("'"&amp;F1059&amp;"'!"&amp;G1059),"")</f>
        <v>5841664</v>
      </c>
      <c r="F1059" s="1502" t="s">
        <v>6934</v>
      </c>
      <c r="G1059" t="s">
        <v>3872</v>
      </c>
      <c r="H1059" s="4"/>
      <c r="I1059" s="4"/>
      <c r="J1059" s="4"/>
      <c r="R1059" s="1504"/>
    </row>
    <row r="1060" spans="1:18" ht="15">
      <c r="A1060">
        <v>1055</v>
      </c>
      <c r="B1060" s="7">
        <f>'EstExp 11-19'!K46</f>
        <v>1144660</v>
      </c>
      <c r="D1060" s="2" t="b">
        <f t="shared" ca="1" si="16"/>
        <v>1</v>
      </c>
      <c r="E1060" s="2" cm="1">
        <f t="array" aca="1" ref="E1060" ca="1">IF(F1060&lt;&gt;"",INDIRECT("'"&amp;F1060&amp;"'!"&amp;G1060),"")</f>
        <v>1144660</v>
      </c>
      <c r="F1060" s="1502" t="s">
        <v>6934</v>
      </c>
      <c r="G1060" t="s">
        <v>3873</v>
      </c>
      <c r="H1060" s="4"/>
      <c r="I1060" s="4"/>
      <c r="J1060" s="4"/>
      <c r="R1060" s="1504"/>
    </row>
    <row r="1061" spans="1:18" ht="15">
      <c r="A1061">
        <v>1056</v>
      </c>
      <c r="B1061" s="7">
        <f>'EstExp 11-19'!K47</f>
        <v>2138722</v>
      </c>
      <c r="D1061" s="2" t="b">
        <f t="shared" ca="1" si="16"/>
        <v>1</v>
      </c>
      <c r="E1061" s="2" cm="1">
        <f t="array" aca="1" ref="E1061" ca="1">IF(F1061&lt;&gt;"",INDIRECT("'"&amp;F1061&amp;"'!"&amp;G1061),"")</f>
        <v>2138722</v>
      </c>
      <c r="F1061" s="1502" t="s">
        <v>6934</v>
      </c>
      <c r="G1061" t="s">
        <v>3874</v>
      </c>
      <c r="H1061" s="4"/>
      <c r="I1061" s="4"/>
      <c r="J1061" s="4"/>
      <c r="R1061" s="1504"/>
    </row>
    <row r="1062" spans="1:18" ht="15">
      <c r="A1062">
        <v>1057</v>
      </c>
      <c r="B1062" s="7">
        <f>'EstExp 11-19'!K48</f>
        <v>95500</v>
      </c>
      <c r="D1062" s="2" t="b">
        <f t="shared" ca="1" si="16"/>
        <v>1</v>
      </c>
      <c r="E1062" s="2" cm="1">
        <f t="array" aca="1" ref="E1062" ca="1">IF(F1062&lt;&gt;"",INDIRECT("'"&amp;F1062&amp;"'!"&amp;G1062),"")</f>
        <v>95500</v>
      </c>
      <c r="F1062" s="1502" t="s">
        <v>6934</v>
      </c>
      <c r="G1062" t="s">
        <v>3875</v>
      </c>
      <c r="H1062" s="4"/>
      <c r="I1062" s="4"/>
      <c r="J1062" s="4"/>
      <c r="R1062" s="1504"/>
    </row>
    <row r="1063" spans="1:18" ht="15">
      <c r="A1063">
        <v>1058</v>
      </c>
      <c r="B1063" s="7">
        <f>'EstExp 11-19'!K49</f>
        <v>3378882</v>
      </c>
      <c r="D1063" s="2" t="b">
        <f t="shared" ca="1" si="16"/>
        <v>1</v>
      </c>
      <c r="E1063" s="2" cm="1">
        <f t="array" aca="1" ref="E1063" ca="1">IF(F1063&lt;&gt;"",INDIRECT("'"&amp;F1063&amp;"'!"&amp;G1063),"")</f>
        <v>3378882</v>
      </c>
      <c r="F1063" s="1502" t="s">
        <v>6934</v>
      </c>
      <c r="G1063" t="s">
        <v>3876</v>
      </c>
      <c r="H1063" s="4"/>
      <c r="I1063" s="4"/>
      <c r="J1063" s="4"/>
      <c r="R1063" s="1504"/>
    </row>
    <row r="1064" spans="1:18" ht="15">
      <c r="A1064">
        <v>1059</v>
      </c>
      <c r="B1064" s="7">
        <f>'EstExp 11-19'!K51</f>
        <v>1155467</v>
      </c>
      <c r="D1064" s="2" t="b">
        <f t="shared" ca="1" si="16"/>
        <v>1</v>
      </c>
      <c r="E1064" s="2" cm="1">
        <f t="array" aca="1" ref="E1064" ca="1">IF(F1064&lt;&gt;"",INDIRECT("'"&amp;F1064&amp;"'!"&amp;G1064),"")</f>
        <v>1155467</v>
      </c>
      <c r="F1064" s="1502" t="s">
        <v>6934</v>
      </c>
      <c r="G1064" t="s">
        <v>3877</v>
      </c>
      <c r="H1064" s="4"/>
      <c r="I1064" s="4"/>
      <c r="J1064" s="4"/>
      <c r="R1064" s="1504"/>
    </row>
    <row r="1065" spans="1:18" ht="15">
      <c r="A1065">
        <v>1060</v>
      </c>
      <c r="B1065" s="7">
        <f>'EstExp 11-19'!K52</f>
        <v>477514</v>
      </c>
      <c r="D1065" s="2" t="b">
        <f t="shared" ca="1" si="16"/>
        <v>1</v>
      </c>
      <c r="E1065" s="2" cm="1">
        <f t="array" aca="1" ref="E1065" ca="1">IF(F1065&lt;&gt;"",INDIRECT("'"&amp;F1065&amp;"'!"&amp;G1065),"")</f>
        <v>477514</v>
      </c>
      <c r="F1065" s="1502" t="s">
        <v>6934</v>
      </c>
      <c r="G1065" t="s">
        <v>3878</v>
      </c>
      <c r="H1065" s="4"/>
      <c r="I1065" s="4"/>
      <c r="J1065" s="4"/>
      <c r="R1065" s="1504"/>
    </row>
    <row r="1066" spans="1:18" ht="15">
      <c r="A1066">
        <v>1061</v>
      </c>
      <c r="B1066" s="7">
        <f>'EstExp 11-19'!K55</f>
        <v>1924487</v>
      </c>
      <c r="D1066" s="2" t="b">
        <f t="shared" ca="1" si="16"/>
        <v>1</v>
      </c>
      <c r="E1066" s="2" cm="1">
        <f t="array" aca="1" ref="E1066" ca="1">IF(F1066&lt;&gt;"",INDIRECT("'"&amp;F1066&amp;"'!"&amp;G1066),"")</f>
        <v>1924487</v>
      </c>
      <c r="F1066" s="1502" t="s">
        <v>6934</v>
      </c>
      <c r="G1066" t="s">
        <v>3879</v>
      </c>
      <c r="H1066" s="4"/>
      <c r="I1066" s="4"/>
      <c r="J1066" s="4"/>
      <c r="R1066" s="1504"/>
    </row>
    <row r="1067" spans="1:18" ht="15">
      <c r="A1067">
        <v>1062</v>
      </c>
      <c r="B1067" s="7">
        <f>'EstExp 11-19'!K57</f>
        <v>2777923</v>
      </c>
      <c r="D1067" s="2" t="b">
        <f t="shared" ca="1" si="16"/>
        <v>1</v>
      </c>
      <c r="E1067" s="2" cm="1">
        <f t="array" aca="1" ref="E1067" ca="1">IF(F1067&lt;&gt;"",INDIRECT("'"&amp;F1067&amp;"'!"&amp;G1067),"")</f>
        <v>2777923</v>
      </c>
      <c r="F1067" s="1502" t="s">
        <v>6934</v>
      </c>
      <c r="G1067" t="s">
        <v>3880</v>
      </c>
      <c r="H1067" s="4"/>
      <c r="I1067" s="4"/>
      <c r="J1067" s="4"/>
      <c r="R1067" s="1504"/>
    </row>
    <row r="1068" spans="1:18" ht="15">
      <c r="A1068">
        <v>1063</v>
      </c>
      <c r="B1068" s="7">
        <f>'EstExp 11-19'!K58</f>
        <v>0</v>
      </c>
      <c r="D1068" s="2" t="b">
        <f t="shared" ca="1" si="16"/>
        <v>1</v>
      </c>
      <c r="E1068" s="2" cm="1">
        <f t="array" aca="1" ref="E1068" ca="1">IF(F1068&lt;&gt;"",INDIRECT("'"&amp;F1068&amp;"'!"&amp;G1068),"")</f>
        <v>0</v>
      </c>
      <c r="F1068" s="1502" t="s">
        <v>6934</v>
      </c>
      <c r="G1068" t="s">
        <v>3881</v>
      </c>
      <c r="H1068" s="4"/>
      <c r="I1068" s="4"/>
      <c r="J1068" s="4"/>
      <c r="R1068" s="1504"/>
    </row>
    <row r="1069" spans="1:18" ht="15">
      <c r="A1069">
        <v>1064</v>
      </c>
      <c r="B1069" s="7">
        <f>'EstExp 11-19'!K59</f>
        <v>2777923</v>
      </c>
      <c r="D1069" s="2" t="b">
        <f t="shared" ca="1" si="16"/>
        <v>1</v>
      </c>
      <c r="E1069" s="2" cm="1">
        <f t="array" aca="1" ref="E1069" ca="1">IF(F1069&lt;&gt;"",INDIRECT("'"&amp;F1069&amp;"'!"&amp;G1069),"")</f>
        <v>2777923</v>
      </c>
      <c r="F1069" s="1502" t="s">
        <v>6934</v>
      </c>
      <c r="G1069" t="s">
        <v>3882</v>
      </c>
      <c r="H1069" s="4"/>
      <c r="I1069" s="4"/>
      <c r="J1069" s="4"/>
      <c r="R1069" s="1504"/>
    </row>
    <row r="1070" spans="1:18" ht="15">
      <c r="A1070">
        <v>1065</v>
      </c>
      <c r="B1070" s="7">
        <f>'EstExp 11-19'!K61</f>
        <v>502786</v>
      </c>
      <c r="D1070" s="2" t="b">
        <f t="shared" ca="1" si="16"/>
        <v>1</v>
      </c>
      <c r="E1070" s="2" cm="1">
        <f t="array" aca="1" ref="E1070" ca="1">IF(F1070&lt;&gt;"",INDIRECT("'"&amp;F1070&amp;"'!"&amp;G1070),"")</f>
        <v>502786</v>
      </c>
      <c r="F1070" s="1502" t="s">
        <v>6934</v>
      </c>
      <c r="G1070" t="s">
        <v>3883</v>
      </c>
      <c r="H1070" s="4"/>
      <c r="I1070" s="4"/>
      <c r="J1070" s="4"/>
      <c r="R1070" s="1504"/>
    </row>
    <row r="1071" spans="1:18" ht="15">
      <c r="A1071">
        <v>1066</v>
      </c>
      <c r="B1071" s="7">
        <f>'EstExp 11-19'!K62</f>
        <v>0</v>
      </c>
      <c r="D1071" s="2" t="b">
        <f t="shared" ca="1" si="16"/>
        <v>1</v>
      </c>
      <c r="E1071" s="2" cm="1">
        <f t="array" aca="1" ref="E1071" ca="1">IF(F1071&lt;&gt;"",INDIRECT("'"&amp;F1071&amp;"'!"&amp;G1071),"")</f>
        <v>0</v>
      </c>
      <c r="F1071" s="1502" t="s">
        <v>6934</v>
      </c>
      <c r="G1071" t="s">
        <v>3884</v>
      </c>
      <c r="H1071" s="4"/>
      <c r="I1071" s="4"/>
      <c r="J1071" s="4"/>
      <c r="R1071" s="1504"/>
    </row>
    <row r="1072" spans="1:18" ht="15">
      <c r="A1072">
        <v>1067</v>
      </c>
      <c r="B1072" s="7">
        <f>'EstExp 11-19'!K63</f>
        <v>252000</v>
      </c>
      <c r="D1072" s="2" t="b">
        <f t="shared" ca="1" si="16"/>
        <v>1</v>
      </c>
      <c r="E1072" s="2" cm="1">
        <f t="array" aca="1" ref="E1072" ca="1">IF(F1072&lt;&gt;"",INDIRECT("'"&amp;F1072&amp;"'!"&amp;G1072),"")</f>
        <v>252000</v>
      </c>
      <c r="F1072" s="1502" t="s">
        <v>6934</v>
      </c>
      <c r="G1072" t="s">
        <v>3885</v>
      </c>
      <c r="H1072" s="4"/>
      <c r="I1072" s="4"/>
      <c r="J1072" s="4"/>
      <c r="R1072" s="1504"/>
    </row>
    <row r="1073" spans="1:18" ht="15">
      <c r="A1073">
        <v>1068</v>
      </c>
      <c r="B1073" s="7">
        <f>'EstExp 11-19'!K64</f>
        <v>0</v>
      </c>
      <c r="D1073" s="2" t="b">
        <f t="shared" ca="1" si="16"/>
        <v>1</v>
      </c>
      <c r="E1073" s="2" cm="1">
        <f t="array" aca="1" ref="E1073" ca="1">IF(F1073&lt;&gt;"",INDIRECT("'"&amp;F1073&amp;"'!"&amp;G1073),"")</f>
        <v>0</v>
      </c>
      <c r="F1073" s="1502" t="s">
        <v>6934</v>
      </c>
      <c r="G1073" t="s">
        <v>3886</v>
      </c>
      <c r="H1073" s="4"/>
      <c r="I1073" s="4"/>
      <c r="J1073" s="4"/>
      <c r="R1073" s="1504"/>
    </row>
    <row r="1074" spans="1:18" ht="15">
      <c r="A1074">
        <v>1069</v>
      </c>
      <c r="B1074" s="7">
        <f>'EstExp 11-19'!K65</f>
        <v>2225200</v>
      </c>
      <c r="D1074" s="2" t="b">
        <f t="shared" ca="1" si="16"/>
        <v>1</v>
      </c>
      <c r="E1074" s="2" cm="1">
        <f t="array" aca="1" ref="E1074" ca="1">IF(F1074&lt;&gt;"",INDIRECT("'"&amp;F1074&amp;"'!"&amp;G1074),"")</f>
        <v>2225200</v>
      </c>
      <c r="F1074" s="1502" t="s">
        <v>6934</v>
      </c>
      <c r="G1074" t="s">
        <v>3887</v>
      </c>
      <c r="H1074" s="4"/>
      <c r="I1074" s="4"/>
      <c r="J1074" s="4"/>
      <c r="R1074" s="1504"/>
    </row>
    <row r="1075" spans="1:18" ht="15">
      <c r="A1075">
        <v>1070</v>
      </c>
      <c r="B1075" s="7">
        <f>'EstExp 11-19'!K66</f>
        <v>37000</v>
      </c>
      <c r="D1075" s="2" t="b">
        <f t="shared" ca="1" si="16"/>
        <v>1</v>
      </c>
      <c r="E1075" s="2" cm="1">
        <f t="array" aca="1" ref="E1075" ca="1">IF(F1075&lt;&gt;"",INDIRECT("'"&amp;F1075&amp;"'!"&amp;G1075),"")</f>
        <v>37000</v>
      </c>
      <c r="F1075" s="1502" t="s">
        <v>6934</v>
      </c>
      <c r="G1075" t="s">
        <v>3888</v>
      </c>
      <c r="H1075" s="4"/>
      <c r="I1075" s="4"/>
      <c r="J1075" s="4"/>
      <c r="R1075" s="1504"/>
    </row>
    <row r="1076" spans="1:18" ht="16">
      <c r="A1076" s="1">
        <v>1071</v>
      </c>
      <c r="C1076" s="3" t="s">
        <v>3571</v>
      </c>
      <c r="E1076" s="2" t="str" cm="1">
        <f t="array" aca="1" ref="E1076" ca="1">IF(F1076&lt;&gt;"",INDIRECT("'"&amp;F1076&amp;"'!"&amp;G1076),"")</f>
        <v/>
      </c>
      <c r="F1076" s="1851"/>
      <c r="H1076" s="4"/>
      <c r="I1076" s="4"/>
      <c r="J1076" s="4"/>
      <c r="R1076" s="1504"/>
    </row>
    <row r="1077" spans="1:18" ht="15">
      <c r="A1077">
        <v>1072</v>
      </c>
      <c r="B1077" s="7">
        <f>'EstExp 11-19'!K67</f>
        <v>3016986</v>
      </c>
      <c r="D1077" s="2" t="b">
        <f ca="1">E1077=B1077</f>
        <v>1</v>
      </c>
      <c r="E1077" s="2" cm="1">
        <f t="array" aca="1" ref="E1077" ca="1">IF(F1077&lt;&gt;"",INDIRECT("'"&amp;F1077&amp;"'!"&amp;G1077),"")</f>
        <v>3016986</v>
      </c>
      <c r="F1077" s="1502" t="s">
        <v>6934</v>
      </c>
      <c r="G1077" t="s">
        <v>3889</v>
      </c>
      <c r="H1077" s="4"/>
      <c r="I1077" s="4"/>
      <c r="J1077" s="4"/>
      <c r="R1077" s="1504"/>
    </row>
    <row r="1078" spans="1:18" ht="15">
      <c r="A1078">
        <v>1073</v>
      </c>
      <c r="B1078" s="7">
        <f>'EstExp 11-19'!K69</f>
        <v>0</v>
      </c>
      <c r="D1078" s="2" t="b">
        <f ca="1">E1078=B1078</f>
        <v>1</v>
      </c>
      <c r="E1078" s="2" cm="1">
        <f t="array" aca="1" ref="E1078" ca="1">IF(F1078&lt;&gt;"",INDIRECT("'"&amp;F1078&amp;"'!"&amp;G1078),"")</f>
        <v>0</v>
      </c>
      <c r="F1078" s="1502" t="s">
        <v>6934</v>
      </c>
      <c r="G1078" t="s">
        <v>3890</v>
      </c>
      <c r="H1078" s="4"/>
      <c r="I1078" s="4"/>
      <c r="J1078" s="4"/>
      <c r="R1078" s="1504"/>
    </row>
    <row r="1079" spans="1:18" ht="15">
      <c r="A1079">
        <v>1074</v>
      </c>
      <c r="B1079" s="7">
        <f>'EstExp 11-19'!K70</f>
        <v>0</v>
      </c>
      <c r="D1079" s="2" t="b">
        <f ca="1">E1079=B1079</f>
        <v>1</v>
      </c>
      <c r="E1079" s="2" cm="1">
        <f t="array" aca="1" ref="E1079" ca="1">IF(F1079&lt;&gt;"",INDIRECT("'"&amp;F1079&amp;"'!"&amp;G1079),"")</f>
        <v>0</v>
      </c>
      <c r="F1079" s="1502" t="s">
        <v>6934</v>
      </c>
      <c r="G1079" t="s">
        <v>3891</v>
      </c>
      <c r="H1079" s="4"/>
      <c r="I1079" s="4"/>
      <c r="J1079" s="4"/>
      <c r="R1079" s="1504"/>
    </row>
    <row r="1080" spans="1:18" ht="15">
      <c r="A1080">
        <v>1075</v>
      </c>
      <c r="B1080" s="7">
        <f>'EstExp 11-19'!K71</f>
        <v>234799</v>
      </c>
      <c r="D1080" s="2" t="b">
        <f ca="1">E1080=B1080</f>
        <v>1</v>
      </c>
      <c r="E1080" s="2" cm="1">
        <f t="array" aca="1" ref="E1080" ca="1">IF(F1080&lt;&gt;"",INDIRECT("'"&amp;F1080&amp;"'!"&amp;G1080),"")</f>
        <v>234799</v>
      </c>
      <c r="F1080" s="1502" t="s">
        <v>6934</v>
      </c>
      <c r="G1080" t="s">
        <v>3892</v>
      </c>
      <c r="H1080" s="4"/>
      <c r="I1080" s="4"/>
      <c r="J1080" s="4"/>
      <c r="R1080" s="1504"/>
    </row>
    <row r="1081" spans="1:18" ht="15">
      <c r="A1081">
        <v>1076</v>
      </c>
      <c r="B1081" s="7">
        <f>'EstExp 11-19'!K72</f>
        <v>1016159</v>
      </c>
      <c r="D1081" s="2" t="b">
        <f ca="1">E1081=B1081</f>
        <v>1</v>
      </c>
      <c r="E1081" s="2" cm="1">
        <f t="array" aca="1" ref="E1081" ca="1">IF(F1081&lt;&gt;"",INDIRECT("'"&amp;F1081&amp;"'!"&amp;G1081),"")</f>
        <v>1016159</v>
      </c>
      <c r="F1081" s="1502" t="s">
        <v>6934</v>
      </c>
      <c r="G1081" t="s">
        <v>3893</v>
      </c>
      <c r="H1081" s="4"/>
      <c r="I1081" s="4"/>
      <c r="J1081" s="4"/>
      <c r="R1081" s="1504"/>
    </row>
    <row r="1082" spans="1:18" ht="16">
      <c r="A1082" s="1">
        <v>1077</v>
      </c>
      <c r="C1082" s="3" t="s">
        <v>3571</v>
      </c>
      <c r="E1082" s="2" t="str" cm="1">
        <f t="array" aca="1" ref="E1082" ca="1">IF(F1082&lt;&gt;"",INDIRECT("'"&amp;F1082&amp;"'!"&amp;G1082),"")</f>
        <v/>
      </c>
      <c r="F1082" s="1851"/>
      <c r="H1082" s="4"/>
      <c r="I1082" s="4"/>
      <c r="J1082" s="4"/>
      <c r="R1082" s="1504"/>
    </row>
    <row r="1083" spans="1:18" ht="15">
      <c r="A1083">
        <v>1078</v>
      </c>
      <c r="B1083" s="7">
        <f>'EstExp 11-19'!K73</f>
        <v>300875</v>
      </c>
      <c r="D1083" s="2" t="b">
        <f ca="1">E1083=B1083</f>
        <v>1</v>
      </c>
      <c r="E1083" s="2" cm="1">
        <f t="array" aca="1" ref="E1083" ca="1">IF(F1083&lt;&gt;"",INDIRECT("'"&amp;F1083&amp;"'!"&amp;G1083),"")</f>
        <v>300875</v>
      </c>
      <c r="F1083" s="1502" t="s">
        <v>6934</v>
      </c>
      <c r="G1083" t="s">
        <v>3894</v>
      </c>
      <c r="H1083" s="4"/>
      <c r="I1083" s="4"/>
      <c r="J1083" s="4"/>
      <c r="R1083" s="1504"/>
    </row>
    <row r="1084" spans="1:18" ht="16">
      <c r="A1084" s="1">
        <v>1079</v>
      </c>
      <c r="C1084" s="3" t="s">
        <v>3571</v>
      </c>
      <c r="E1084" s="2" t="str" cm="1">
        <f t="array" aca="1" ref="E1084" ca="1">IF(F1084&lt;&gt;"",INDIRECT("'"&amp;F1084&amp;"'!"&amp;G1084),"")</f>
        <v/>
      </c>
      <c r="F1084" s="1851"/>
      <c r="H1084" s="4"/>
      <c r="I1084" s="4"/>
      <c r="J1084" s="4"/>
      <c r="R1084" s="1504"/>
    </row>
    <row r="1085" spans="1:18" ht="15">
      <c r="A1085">
        <v>1080</v>
      </c>
      <c r="B1085" s="7">
        <f>'EstExp 11-19'!K74</f>
        <v>1551833</v>
      </c>
      <c r="D1085" s="2" t="b">
        <f t="shared" ref="D1085:D1091" ca="1" si="17">E1085=B1085</f>
        <v>1</v>
      </c>
      <c r="E1085" s="2" cm="1">
        <f t="array" aca="1" ref="E1085" ca="1">IF(F1085&lt;&gt;"",INDIRECT("'"&amp;F1085&amp;"'!"&amp;G1085),"")</f>
        <v>1551833</v>
      </c>
      <c r="F1085" s="1502" t="s">
        <v>6934</v>
      </c>
      <c r="G1085" t="s">
        <v>3895</v>
      </c>
      <c r="H1085" s="4"/>
      <c r="I1085" s="4"/>
      <c r="J1085" s="4"/>
      <c r="R1085" s="1504"/>
    </row>
    <row r="1086" spans="1:18" ht="15">
      <c r="A1086">
        <v>1081</v>
      </c>
      <c r="B1086" s="7">
        <f>'EstExp 11-19'!K75</f>
        <v>0</v>
      </c>
      <c r="D1086" s="2" t="b">
        <f t="shared" ca="1" si="17"/>
        <v>1</v>
      </c>
      <c r="E1086" s="2" cm="1">
        <f t="array" aca="1" ref="E1086" ca="1">IF(F1086&lt;&gt;"",INDIRECT("'"&amp;F1086&amp;"'!"&amp;G1086),"")</f>
        <v>0</v>
      </c>
      <c r="F1086" s="1502" t="s">
        <v>6934</v>
      </c>
      <c r="G1086" t="s">
        <v>3896</v>
      </c>
      <c r="H1086" s="4"/>
      <c r="I1086" s="4"/>
      <c r="J1086" s="4"/>
      <c r="R1086" s="1504"/>
    </row>
    <row r="1087" spans="1:18" ht="15">
      <c r="A1087">
        <v>1082</v>
      </c>
      <c r="B1087" s="7">
        <f>'EstExp 11-19'!K76</f>
        <v>18491775</v>
      </c>
      <c r="D1087" s="2" t="b">
        <f t="shared" ca="1" si="17"/>
        <v>1</v>
      </c>
      <c r="E1087" s="2" cm="1">
        <f t="array" aca="1" ref="E1087" ca="1">IF(F1087&lt;&gt;"",INDIRECT("'"&amp;F1087&amp;"'!"&amp;G1087),"")</f>
        <v>18491775</v>
      </c>
      <c r="F1087" s="1502" t="s">
        <v>6934</v>
      </c>
      <c r="G1087" t="s">
        <v>3897</v>
      </c>
      <c r="H1087" s="4"/>
      <c r="I1087" s="4"/>
      <c r="J1087" s="4"/>
      <c r="R1087" s="1504"/>
    </row>
    <row r="1088" spans="1:18" ht="15">
      <c r="A1088">
        <v>1083</v>
      </c>
      <c r="B1088" s="7">
        <f>'EstExp 11-19'!K77</f>
        <v>2669117</v>
      </c>
      <c r="D1088" s="2" t="b">
        <f t="shared" ca="1" si="17"/>
        <v>1</v>
      </c>
      <c r="E1088" s="2" cm="1">
        <f t="array" aca="1" ref="E1088" ca="1">IF(F1088&lt;&gt;"",INDIRECT("'"&amp;F1088&amp;"'!"&amp;G1088),"")</f>
        <v>2669117</v>
      </c>
      <c r="F1088" s="1502" t="s">
        <v>6934</v>
      </c>
      <c r="G1088" t="s">
        <v>3898</v>
      </c>
      <c r="H1088" s="4"/>
      <c r="I1088" s="4"/>
      <c r="J1088" s="4"/>
      <c r="R1088" s="1504"/>
    </row>
    <row r="1089" spans="1:18" ht="15">
      <c r="A1089">
        <v>1084</v>
      </c>
      <c r="B1089" s="7">
        <f>'EstExp 11-19'!K104</f>
        <v>2904000</v>
      </c>
      <c r="D1089" s="2" t="b">
        <f t="shared" ca="1" si="17"/>
        <v>1</v>
      </c>
      <c r="E1089" s="2" cm="1">
        <f t="array" aca="1" ref="E1089" ca="1">IF(F1089&lt;&gt;"",INDIRECT("'"&amp;F1089&amp;"'!"&amp;G1089),"")</f>
        <v>2904000</v>
      </c>
      <c r="F1089" s="1502" t="s">
        <v>6934</v>
      </c>
      <c r="G1089" t="s">
        <v>3899</v>
      </c>
      <c r="H1089" s="4"/>
      <c r="I1089" s="4"/>
      <c r="J1089" s="4"/>
      <c r="R1089" s="1504"/>
    </row>
    <row r="1090" spans="1:18" ht="15">
      <c r="A1090">
        <v>1085</v>
      </c>
      <c r="B1090" s="7">
        <f>'EstExp 11-19'!K107</f>
        <v>0</v>
      </c>
      <c r="D1090" s="2" t="b">
        <f t="shared" ca="1" si="17"/>
        <v>1</v>
      </c>
      <c r="E1090" s="2" cm="1">
        <f t="array" aca="1" ref="E1090" ca="1">IF(F1090&lt;&gt;"",INDIRECT("'"&amp;F1090&amp;"'!"&amp;G1090),"")</f>
        <v>0</v>
      </c>
      <c r="F1090" s="1502" t="s">
        <v>6934</v>
      </c>
      <c r="G1090" t="s">
        <v>3900</v>
      </c>
      <c r="H1090" s="4"/>
      <c r="I1090" s="4"/>
      <c r="J1090" s="4"/>
      <c r="R1090" s="1504"/>
    </row>
    <row r="1091" spans="1:18" ht="15">
      <c r="A1091">
        <v>1086</v>
      </c>
      <c r="B1091" s="7">
        <f>'EstExp 11-19'!K108</f>
        <v>0</v>
      </c>
      <c r="D1091" s="2" t="b">
        <f t="shared" ca="1" si="17"/>
        <v>1</v>
      </c>
      <c r="E1091" s="2" cm="1">
        <f t="array" aca="1" ref="E1091" ca="1">IF(F1091&lt;&gt;"",INDIRECT("'"&amp;F1091&amp;"'!"&amp;G1091),"")</f>
        <v>0</v>
      </c>
      <c r="F1091" s="1502" t="s">
        <v>6934</v>
      </c>
      <c r="G1091" t="s">
        <v>3901</v>
      </c>
      <c r="H1091" s="4"/>
      <c r="I1091" s="4"/>
      <c r="J1091" s="4"/>
      <c r="R1091" s="1504"/>
    </row>
    <row r="1092" spans="1:18" ht="16">
      <c r="A1092" s="1">
        <v>1087</v>
      </c>
      <c r="C1092" s="3" t="s">
        <v>3858</v>
      </c>
      <c r="E1092" s="2" t="str" cm="1">
        <f t="array" aca="1" ref="E1092" ca="1">IF(F1092&lt;&gt;"",INDIRECT("'"&amp;F1092&amp;"'!"&amp;G1092),"")</f>
        <v/>
      </c>
      <c r="F1092" s="1851"/>
      <c r="H1092" s="4"/>
      <c r="I1092" s="4"/>
      <c r="J1092" s="4"/>
      <c r="R1092" s="1504"/>
    </row>
    <row r="1093" spans="1:18" ht="15">
      <c r="A1093">
        <v>1088</v>
      </c>
      <c r="B1093" s="7">
        <f>'EstExp 11-19'!K111</f>
        <v>0</v>
      </c>
      <c r="D1093" s="2" t="b">
        <f ca="1">E1093=B1093</f>
        <v>1</v>
      </c>
      <c r="E1093" s="2" cm="1">
        <f t="array" aca="1" ref="E1093" ca="1">IF(F1093&lt;&gt;"",INDIRECT("'"&amp;F1093&amp;"'!"&amp;G1093),"")</f>
        <v>0</v>
      </c>
      <c r="F1093" s="1502" t="s">
        <v>6934</v>
      </c>
      <c r="G1093" t="s">
        <v>3902</v>
      </c>
      <c r="H1093" s="4"/>
      <c r="I1093" s="4"/>
      <c r="J1093" s="4"/>
      <c r="R1093" s="1504"/>
    </row>
    <row r="1094" spans="1:18" ht="16">
      <c r="A1094" s="1">
        <v>1089</v>
      </c>
      <c r="C1094" s="3" t="s">
        <v>3571</v>
      </c>
      <c r="E1094" s="2" t="str" cm="1">
        <f t="array" aca="1" ref="E1094" ca="1">IF(F1094&lt;&gt;"",INDIRECT("'"&amp;F1094&amp;"'!"&amp;G1094),"")</f>
        <v/>
      </c>
      <c r="F1094" s="1851"/>
      <c r="H1094" s="4"/>
      <c r="I1094" s="4"/>
      <c r="J1094" s="4"/>
      <c r="R1094" s="1504"/>
    </row>
    <row r="1095" spans="1:18" ht="15">
      <c r="A1095">
        <v>1090</v>
      </c>
      <c r="B1095" s="7">
        <f>'EstExp 11-19'!K114</f>
        <v>0</v>
      </c>
      <c r="D1095" s="2" t="b">
        <f ca="1">E1095=B1095</f>
        <v>1</v>
      </c>
      <c r="E1095" s="2" cm="1">
        <f t="array" aca="1" ref="E1095" ca="1">IF(F1095&lt;&gt;"",INDIRECT("'"&amp;F1095&amp;"'!"&amp;G1095),"")</f>
        <v>0</v>
      </c>
      <c r="F1095" s="1502" t="s">
        <v>6934</v>
      </c>
      <c r="G1095" t="s">
        <v>3903</v>
      </c>
      <c r="H1095" s="4"/>
      <c r="I1095" s="4"/>
      <c r="J1095" s="4"/>
      <c r="R1095" s="1504"/>
    </row>
    <row r="1096" spans="1:18" ht="15">
      <c r="A1096">
        <v>1091</v>
      </c>
      <c r="B1096" s="7">
        <f>'EstExp 11-19'!K116</f>
        <v>69196138</v>
      </c>
      <c r="D1096" s="2" t="b">
        <f ca="1">E1096=B1096</f>
        <v>1</v>
      </c>
      <c r="E1096" s="2" cm="1">
        <f t="array" aca="1" ref="E1096" ca="1">IF(F1096&lt;&gt;"",INDIRECT("'"&amp;F1096&amp;"'!"&amp;G1096),"")</f>
        <v>69196138</v>
      </c>
      <c r="F1096" s="1502" t="s">
        <v>6934</v>
      </c>
      <c r="G1096" t="s">
        <v>3904</v>
      </c>
      <c r="H1096" s="4"/>
      <c r="I1096" s="4"/>
      <c r="J1096" s="4"/>
      <c r="R1096" s="1504"/>
    </row>
    <row r="1097" spans="1:18" ht="15">
      <c r="A1097">
        <v>1092</v>
      </c>
      <c r="B1097" s="7">
        <f>'EstExp 11-19'!K118</f>
        <v>8866077</v>
      </c>
      <c r="D1097" s="2" t="b">
        <f ca="1">E1097=B1097</f>
        <v>1</v>
      </c>
      <c r="E1097" s="2" cm="1">
        <f t="array" aca="1" ref="E1097" ca="1">IF(F1097&lt;&gt;"",INDIRECT("'"&amp;F1097&amp;"'!"&amp;G1097),"")</f>
        <v>8866077</v>
      </c>
      <c r="F1097" s="1502" t="s">
        <v>6934</v>
      </c>
      <c r="G1097" t="s">
        <v>3905</v>
      </c>
      <c r="H1097" s="4"/>
      <c r="I1097" s="4"/>
      <c r="J1097" s="4"/>
      <c r="R1097" s="1504"/>
    </row>
    <row r="1098" spans="1:18" ht="16">
      <c r="A1098" s="1">
        <v>1093</v>
      </c>
      <c r="C1098" s="3" t="s">
        <v>3571</v>
      </c>
      <c r="E1098" s="2" t="str" cm="1">
        <f t="array" aca="1" ref="E1098" ca="1">IF(F1098&lt;&gt;"",INDIRECT("'"&amp;F1098&amp;"'!"&amp;G1098),"")</f>
        <v/>
      </c>
      <c r="F1098" s="1851"/>
      <c r="H1098" s="4"/>
      <c r="I1098" s="4"/>
      <c r="J1098" s="4"/>
      <c r="R1098" s="1504"/>
    </row>
    <row r="1099" spans="1:18" ht="16">
      <c r="A1099" s="1">
        <v>1094</v>
      </c>
      <c r="C1099" s="3" t="s">
        <v>3571</v>
      </c>
      <c r="E1099" s="2" t="str" cm="1">
        <f t="array" aca="1" ref="E1099" ca="1">IF(F1099&lt;&gt;"",INDIRECT("'"&amp;F1099&amp;"'!"&amp;G1099),"")</f>
        <v/>
      </c>
      <c r="F1099" s="1851"/>
      <c r="H1099" s="4"/>
      <c r="I1099" s="4"/>
      <c r="J1099" s="4"/>
      <c r="R1099" s="1504"/>
    </row>
    <row r="1100" spans="1:18" ht="16">
      <c r="A1100" s="1">
        <v>1095</v>
      </c>
      <c r="C1100" s="3" t="s">
        <v>3571</v>
      </c>
      <c r="E1100" s="2" t="str" cm="1">
        <f t="array" aca="1" ref="E1100" ca="1">IF(F1100&lt;&gt;"",INDIRECT("'"&amp;F1100&amp;"'!"&amp;G1100),"")</f>
        <v/>
      </c>
      <c r="F1100" s="1851"/>
      <c r="H1100" s="4"/>
      <c r="I1100" s="4"/>
      <c r="J1100" s="4"/>
      <c r="R1100" s="1504"/>
    </row>
    <row r="1101" spans="1:18" ht="16">
      <c r="A1101" s="1">
        <v>1096</v>
      </c>
      <c r="C1101" s="3" t="s">
        <v>3571</v>
      </c>
      <c r="E1101" s="2" t="str" cm="1">
        <f t="array" aca="1" ref="E1101" ca="1">IF(F1101&lt;&gt;"",INDIRECT("'"&amp;F1101&amp;"'!"&amp;G1101),"")</f>
        <v/>
      </c>
      <c r="F1101" s="1851"/>
      <c r="H1101" s="4"/>
      <c r="I1101" s="4"/>
      <c r="J1101" s="4"/>
      <c r="R1101" s="1504"/>
    </row>
    <row r="1102" spans="1:18" ht="16">
      <c r="A1102" s="1">
        <v>1097</v>
      </c>
      <c r="C1102" s="3" t="s">
        <v>3571</v>
      </c>
      <c r="E1102" s="2" t="str" cm="1">
        <f t="array" aca="1" ref="E1102" ca="1">IF(F1102&lt;&gt;"",INDIRECT("'"&amp;F1102&amp;"'!"&amp;G1102),"")</f>
        <v/>
      </c>
      <c r="F1102" s="1851"/>
      <c r="H1102" s="4"/>
      <c r="I1102" s="4"/>
      <c r="J1102" s="4"/>
      <c r="R1102" s="1504"/>
    </row>
    <row r="1103" spans="1:18" ht="16">
      <c r="A1103" s="1">
        <v>1098</v>
      </c>
      <c r="C1103" s="3" t="s">
        <v>3571</v>
      </c>
      <c r="E1103" s="2" t="str" cm="1">
        <f t="array" aca="1" ref="E1103" ca="1">IF(F1103&lt;&gt;"",INDIRECT("'"&amp;F1103&amp;"'!"&amp;G1103),"")</f>
        <v/>
      </c>
      <c r="F1103" s="1851"/>
      <c r="H1103" s="4"/>
      <c r="I1103" s="4"/>
      <c r="J1103" s="4"/>
      <c r="R1103" s="1504"/>
    </row>
    <row r="1104" spans="1:18" ht="16">
      <c r="A1104" s="1">
        <v>1099</v>
      </c>
      <c r="C1104" s="3" t="s">
        <v>3571</v>
      </c>
      <c r="E1104" s="2" t="str" cm="1">
        <f t="array" aca="1" ref="E1104" ca="1">IF(F1104&lt;&gt;"",INDIRECT("'"&amp;F1104&amp;"'!"&amp;G1104),"")</f>
        <v/>
      </c>
      <c r="F1104" s="1851"/>
      <c r="H1104" s="4"/>
      <c r="I1104" s="4"/>
      <c r="J1104" s="4"/>
      <c r="R1104" s="1504"/>
    </row>
    <row r="1105" spans="1:18" ht="16">
      <c r="A1105" s="1">
        <v>1100</v>
      </c>
      <c r="C1105" s="3" t="s">
        <v>3571</v>
      </c>
      <c r="E1105" s="2" t="str" cm="1">
        <f t="array" aca="1" ref="E1105" ca="1">IF(F1105&lt;&gt;"",INDIRECT("'"&amp;F1105&amp;"'!"&amp;G1105),"")</f>
        <v/>
      </c>
      <c r="F1105" s="1851"/>
      <c r="H1105" s="4"/>
      <c r="I1105" s="4"/>
      <c r="J1105" s="4"/>
      <c r="R1105" s="1504"/>
    </row>
    <row r="1106" spans="1:18" ht="16">
      <c r="A1106" s="1">
        <v>1101</v>
      </c>
      <c r="C1106" s="3" t="s">
        <v>3571</v>
      </c>
      <c r="E1106" s="2" t="str" cm="1">
        <f t="array" aca="1" ref="E1106" ca="1">IF(F1106&lt;&gt;"",INDIRECT("'"&amp;F1106&amp;"'!"&amp;G1106),"")</f>
        <v/>
      </c>
      <c r="F1106" s="1851"/>
      <c r="H1106" s="4"/>
      <c r="I1106" s="4"/>
      <c r="J1106" s="4"/>
      <c r="R1106" s="1504"/>
    </row>
    <row r="1107" spans="1:18" ht="16">
      <c r="A1107" s="1">
        <v>1102</v>
      </c>
      <c r="C1107" s="3" t="s">
        <v>3571</v>
      </c>
      <c r="E1107" s="2" t="str" cm="1">
        <f t="array" aca="1" ref="E1107" ca="1">IF(F1107&lt;&gt;"",INDIRECT("'"&amp;F1107&amp;"'!"&amp;G1107),"")</f>
        <v/>
      </c>
      <c r="F1107" s="1851"/>
      <c r="H1107" s="4"/>
      <c r="I1107" s="4"/>
      <c r="J1107" s="4"/>
      <c r="R1107" s="1504"/>
    </row>
    <row r="1108" spans="1:18" ht="16">
      <c r="A1108" s="1">
        <v>1103</v>
      </c>
      <c r="C1108" s="3" t="s">
        <v>3571</v>
      </c>
      <c r="E1108" s="2" t="str" cm="1">
        <f t="array" aca="1" ref="E1108" ca="1">IF(F1108&lt;&gt;"",INDIRECT("'"&amp;F1108&amp;"'!"&amp;G1108),"")</f>
        <v/>
      </c>
      <c r="F1108" s="1851"/>
      <c r="H1108" s="4"/>
      <c r="I1108" s="4"/>
      <c r="J1108" s="4"/>
      <c r="R1108" s="1504"/>
    </row>
    <row r="1109" spans="1:18" ht="16">
      <c r="A1109" s="1">
        <v>1104</v>
      </c>
      <c r="C1109" s="3" t="s">
        <v>3571</v>
      </c>
      <c r="E1109" s="2" t="str" cm="1">
        <f t="array" aca="1" ref="E1109" ca="1">IF(F1109&lt;&gt;"",INDIRECT("'"&amp;F1109&amp;"'!"&amp;G1109),"")</f>
        <v/>
      </c>
      <c r="F1109" s="1851"/>
      <c r="H1109" s="4"/>
      <c r="I1109" s="4"/>
      <c r="J1109" s="4"/>
      <c r="R1109" s="1504"/>
    </row>
    <row r="1110" spans="1:18" ht="16">
      <c r="A1110" s="1">
        <v>1105</v>
      </c>
      <c r="C1110" s="3" t="s">
        <v>3571</v>
      </c>
      <c r="E1110" s="2" t="str" cm="1">
        <f t="array" aca="1" ref="E1110" ca="1">IF(F1110&lt;&gt;"",INDIRECT("'"&amp;F1110&amp;"'!"&amp;G1110),"")</f>
        <v/>
      </c>
      <c r="F1110" s="1851"/>
      <c r="H1110" s="4"/>
      <c r="I1110" s="4"/>
      <c r="J1110" s="4"/>
      <c r="R1110" s="1504"/>
    </row>
    <row r="1111" spans="1:18" ht="16">
      <c r="A1111" s="1">
        <v>1106</v>
      </c>
      <c r="C1111" s="3" t="s">
        <v>3571</v>
      </c>
      <c r="E1111" s="2" t="str" cm="1">
        <f t="array" aca="1" ref="E1111" ca="1">IF(F1111&lt;&gt;"",INDIRECT("'"&amp;F1111&amp;"'!"&amp;G1111),"")</f>
        <v/>
      </c>
      <c r="F1111" s="1851"/>
      <c r="H1111" s="4"/>
      <c r="I1111" s="4"/>
      <c r="J1111" s="4"/>
      <c r="R1111" s="1504"/>
    </row>
    <row r="1112" spans="1:18" ht="16">
      <c r="A1112" s="1">
        <v>1107</v>
      </c>
      <c r="C1112" s="3" t="s">
        <v>3571</v>
      </c>
      <c r="E1112" s="2" t="str" cm="1">
        <f t="array" aca="1" ref="E1112" ca="1">IF(F1112&lt;&gt;"",INDIRECT("'"&amp;F1112&amp;"'!"&amp;G1112),"")</f>
        <v/>
      </c>
      <c r="F1112" s="1851"/>
      <c r="H1112" s="4"/>
      <c r="I1112" s="4"/>
      <c r="J1112" s="4"/>
      <c r="R1112" s="1504"/>
    </row>
    <row r="1113" spans="1:18" ht="16">
      <c r="A1113" s="1">
        <v>1108</v>
      </c>
      <c r="C1113" s="3" t="s">
        <v>3571</v>
      </c>
      <c r="E1113" s="2" t="str" cm="1">
        <f t="array" aca="1" ref="E1113" ca="1">IF(F1113&lt;&gt;"",INDIRECT("'"&amp;F1113&amp;"'!"&amp;G1113),"")</f>
        <v/>
      </c>
      <c r="F1113" s="1851"/>
      <c r="H1113" s="4"/>
      <c r="I1113" s="4"/>
      <c r="J1113" s="4"/>
      <c r="R1113" s="1504"/>
    </row>
    <row r="1114" spans="1:18" ht="16">
      <c r="A1114" s="1">
        <v>1109</v>
      </c>
      <c r="C1114" s="3" t="s">
        <v>3571</v>
      </c>
      <c r="E1114" s="2" t="str" cm="1">
        <f t="array" aca="1" ref="E1114" ca="1">IF(F1114&lt;&gt;"",INDIRECT("'"&amp;F1114&amp;"'!"&amp;G1114),"")</f>
        <v/>
      </c>
      <c r="F1114" s="1851"/>
      <c r="H1114" s="4"/>
      <c r="I1114" s="4"/>
      <c r="J1114" s="4"/>
      <c r="R1114" s="1504"/>
    </row>
    <row r="1115" spans="1:18" ht="16">
      <c r="A1115" s="1">
        <v>1110</v>
      </c>
      <c r="C1115" s="3" t="s">
        <v>3571</v>
      </c>
      <c r="E1115" s="2" t="str" cm="1">
        <f t="array" aca="1" ref="E1115" ca="1">IF(F1115&lt;&gt;"",INDIRECT("'"&amp;F1115&amp;"'!"&amp;G1115),"")</f>
        <v/>
      </c>
      <c r="F1115" s="1851"/>
      <c r="H1115" s="4"/>
      <c r="I1115" s="4"/>
      <c r="J1115" s="4"/>
      <c r="R1115" s="1504"/>
    </row>
    <row r="1116" spans="1:18" ht="16">
      <c r="A1116" s="1">
        <v>1111</v>
      </c>
      <c r="C1116" s="3" t="s">
        <v>3571</v>
      </c>
      <c r="E1116" s="2" t="str" cm="1">
        <f t="array" aca="1" ref="E1116" ca="1">IF(F1116&lt;&gt;"",INDIRECT("'"&amp;F1116&amp;"'!"&amp;G1116),"")</f>
        <v/>
      </c>
      <c r="F1116" s="1851"/>
      <c r="H1116" s="4"/>
      <c r="I1116" s="4"/>
      <c r="J1116" s="4"/>
      <c r="R1116" s="1504"/>
    </row>
    <row r="1117" spans="1:18" ht="16">
      <c r="A1117" s="1">
        <v>1112</v>
      </c>
      <c r="C1117" s="3" t="s">
        <v>3571</v>
      </c>
      <c r="E1117" s="2" t="str" cm="1">
        <f t="array" aca="1" ref="E1117" ca="1">IF(F1117&lt;&gt;"",INDIRECT("'"&amp;F1117&amp;"'!"&amp;G1117),"")</f>
        <v/>
      </c>
      <c r="F1117" s="1851"/>
      <c r="H1117" s="4"/>
      <c r="I1117" s="4"/>
      <c r="J1117" s="4"/>
      <c r="R1117" s="1504"/>
    </row>
    <row r="1118" spans="1:18" ht="16">
      <c r="A1118" s="1">
        <v>1113</v>
      </c>
      <c r="C1118" s="3" t="s">
        <v>3571</v>
      </c>
      <c r="E1118" s="2" t="str" cm="1">
        <f t="array" aca="1" ref="E1118" ca="1">IF(F1118&lt;&gt;"",INDIRECT("'"&amp;F1118&amp;"'!"&amp;G1118),"")</f>
        <v/>
      </c>
      <c r="F1118" s="1851"/>
      <c r="H1118" s="4"/>
      <c r="I1118" s="4"/>
      <c r="J1118" s="4"/>
      <c r="R1118" s="1504"/>
    </row>
    <row r="1119" spans="1:18" ht="16">
      <c r="A1119" s="1">
        <v>1114</v>
      </c>
      <c r="C1119" s="3" t="s">
        <v>3571</v>
      </c>
      <c r="E1119" s="2" t="str" cm="1">
        <f t="array" aca="1" ref="E1119" ca="1">IF(F1119&lt;&gt;"",INDIRECT("'"&amp;F1119&amp;"'!"&amp;G1119),"")</f>
        <v/>
      </c>
      <c r="F1119" s="1851"/>
      <c r="H1119" s="4"/>
      <c r="I1119" s="4"/>
      <c r="J1119" s="4"/>
      <c r="R1119" s="1504"/>
    </row>
    <row r="1120" spans="1:18" ht="16">
      <c r="A1120" s="1">
        <v>1115</v>
      </c>
      <c r="C1120" s="3" t="s">
        <v>3571</v>
      </c>
      <c r="E1120" s="2" t="str" cm="1">
        <f t="array" aca="1" ref="E1120" ca="1">IF(F1120&lt;&gt;"",INDIRECT("'"&amp;F1120&amp;"'!"&amp;G1120),"")</f>
        <v/>
      </c>
      <c r="F1120" s="1851"/>
      <c r="H1120" s="4"/>
      <c r="I1120" s="4"/>
      <c r="J1120" s="4"/>
      <c r="R1120" s="1504"/>
    </row>
    <row r="1121" spans="1:18" ht="16">
      <c r="A1121" s="1">
        <v>1116</v>
      </c>
      <c r="C1121" s="3" t="s">
        <v>3571</v>
      </c>
      <c r="E1121" s="2" t="str" cm="1">
        <f t="array" aca="1" ref="E1121" ca="1">IF(F1121&lt;&gt;"",INDIRECT("'"&amp;F1121&amp;"'!"&amp;G1121),"")</f>
        <v/>
      </c>
      <c r="F1121" s="1851"/>
      <c r="H1121" s="4"/>
      <c r="I1121" s="4"/>
      <c r="J1121" s="4"/>
      <c r="R1121" s="1504"/>
    </row>
    <row r="1122" spans="1:18" ht="16">
      <c r="A1122" s="1">
        <v>1117</v>
      </c>
      <c r="C1122" s="3" t="s">
        <v>3571</v>
      </c>
      <c r="E1122" s="2" t="str" cm="1">
        <f t="array" aca="1" ref="E1122" ca="1">IF(F1122&lt;&gt;"",INDIRECT("'"&amp;F1122&amp;"'!"&amp;G1122),"")</f>
        <v/>
      </c>
      <c r="F1122" s="1851"/>
      <c r="H1122" s="4"/>
      <c r="I1122" s="4"/>
      <c r="J1122" s="4"/>
      <c r="R1122" s="1504"/>
    </row>
    <row r="1123" spans="1:18" ht="16">
      <c r="A1123" s="1">
        <v>1118</v>
      </c>
      <c r="C1123" s="3" t="s">
        <v>3571</v>
      </c>
      <c r="E1123" s="2" t="str" cm="1">
        <f t="array" aca="1" ref="E1123" ca="1">IF(F1123&lt;&gt;"",INDIRECT("'"&amp;F1123&amp;"'!"&amp;G1123),"")</f>
        <v/>
      </c>
      <c r="F1123" s="1851"/>
      <c r="H1123" s="4"/>
      <c r="I1123" s="4"/>
      <c r="J1123" s="4"/>
      <c r="R1123" s="1504"/>
    </row>
    <row r="1124" spans="1:18" ht="16">
      <c r="A1124" s="1">
        <v>1119</v>
      </c>
      <c r="C1124" s="3" t="s">
        <v>3571</v>
      </c>
      <c r="E1124" s="2" t="str" cm="1">
        <f t="array" aca="1" ref="E1124" ca="1">IF(F1124&lt;&gt;"",INDIRECT("'"&amp;F1124&amp;"'!"&amp;G1124),"")</f>
        <v/>
      </c>
      <c r="F1124" s="1851"/>
      <c r="H1124" s="4"/>
      <c r="I1124" s="4"/>
      <c r="J1124" s="4"/>
      <c r="R1124" s="1504"/>
    </row>
    <row r="1125" spans="1:18" ht="16">
      <c r="A1125" s="1">
        <v>1120</v>
      </c>
      <c r="C1125" s="3" t="s">
        <v>3571</v>
      </c>
      <c r="E1125" s="2" t="str" cm="1">
        <f t="array" aca="1" ref="E1125" ca="1">IF(F1125&lt;&gt;"",INDIRECT("'"&amp;F1125&amp;"'!"&amp;G1125),"")</f>
        <v/>
      </c>
      <c r="F1125" s="1851"/>
      <c r="H1125" s="4"/>
      <c r="I1125" s="4"/>
      <c r="J1125" s="4"/>
      <c r="R1125" s="1504"/>
    </row>
    <row r="1126" spans="1:18" ht="16">
      <c r="A1126" s="1">
        <v>1121</v>
      </c>
      <c r="C1126" s="3" t="s">
        <v>3571</v>
      </c>
      <c r="E1126" s="2" t="str" cm="1">
        <f t="array" aca="1" ref="E1126" ca="1">IF(F1126&lt;&gt;"",INDIRECT("'"&amp;F1126&amp;"'!"&amp;G1126),"")</f>
        <v/>
      </c>
      <c r="F1126" s="1851"/>
      <c r="H1126" s="4"/>
      <c r="I1126" s="4"/>
      <c r="J1126" s="4"/>
      <c r="R1126" s="1504"/>
    </row>
    <row r="1127" spans="1:18" ht="16">
      <c r="A1127" s="1">
        <v>1122</v>
      </c>
      <c r="C1127" s="3" t="s">
        <v>3571</v>
      </c>
      <c r="E1127" s="2" t="str" cm="1">
        <f t="array" aca="1" ref="E1127" ca="1">IF(F1127&lt;&gt;"",INDIRECT("'"&amp;F1127&amp;"'!"&amp;G1127),"")</f>
        <v/>
      </c>
      <c r="F1127" s="1851"/>
      <c r="H1127" s="4"/>
      <c r="I1127" s="4"/>
      <c r="J1127" s="4"/>
      <c r="R1127" s="1504"/>
    </row>
    <row r="1128" spans="1:18" ht="16">
      <c r="A1128" s="1">
        <v>1123</v>
      </c>
      <c r="C1128" s="3" t="s">
        <v>3571</v>
      </c>
      <c r="E1128" s="2" t="str" cm="1">
        <f t="array" aca="1" ref="E1128" ca="1">IF(F1128&lt;&gt;"",INDIRECT("'"&amp;F1128&amp;"'!"&amp;G1128),"")</f>
        <v/>
      </c>
      <c r="F1128" s="1851"/>
      <c r="H1128" s="4"/>
      <c r="I1128" s="4"/>
      <c r="J1128" s="4"/>
      <c r="R1128" s="1504"/>
    </row>
    <row r="1129" spans="1:18" ht="16">
      <c r="A1129" s="1">
        <v>1124</v>
      </c>
      <c r="C1129" s="3" t="s">
        <v>3571</v>
      </c>
      <c r="E1129" s="2" t="str" cm="1">
        <f t="array" aca="1" ref="E1129" ca="1">IF(F1129&lt;&gt;"",INDIRECT("'"&amp;F1129&amp;"'!"&amp;G1129),"")</f>
        <v/>
      </c>
      <c r="F1129" s="1851"/>
      <c r="H1129" s="4"/>
      <c r="I1129" s="4"/>
      <c r="J1129" s="4"/>
      <c r="R1129" s="1504"/>
    </row>
    <row r="1130" spans="1:18" ht="16">
      <c r="A1130" s="1">
        <v>1125</v>
      </c>
      <c r="C1130" s="3" t="s">
        <v>3571</v>
      </c>
      <c r="E1130" s="2" t="str" cm="1">
        <f t="array" aca="1" ref="E1130" ca="1">IF(F1130&lt;&gt;"",INDIRECT("'"&amp;F1130&amp;"'!"&amp;G1130),"")</f>
        <v/>
      </c>
      <c r="F1130" s="1851"/>
      <c r="H1130" s="4"/>
      <c r="I1130" s="4"/>
      <c r="J1130" s="4"/>
      <c r="R1130" s="1504"/>
    </row>
    <row r="1131" spans="1:18" ht="16">
      <c r="A1131" s="1">
        <v>1126</v>
      </c>
      <c r="C1131" s="3" t="s">
        <v>3571</v>
      </c>
      <c r="E1131" s="2" t="str" cm="1">
        <f t="array" aca="1" ref="E1131" ca="1">IF(F1131&lt;&gt;"",INDIRECT("'"&amp;F1131&amp;"'!"&amp;G1131),"")</f>
        <v/>
      </c>
      <c r="F1131" s="1851"/>
      <c r="H1131" s="4"/>
      <c r="I1131" s="4"/>
      <c r="J1131" s="4"/>
      <c r="R1131" s="1504"/>
    </row>
    <row r="1132" spans="1:18" ht="16">
      <c r="A1132" s="1">
        <v>1127</v>
      </c>
      <c r="C1132" s="3" t="s">
        <v>3571</v>
      </c>
      <c r="E1132" s="2" t="str" cm="1">
        <f t="array" aca="1" ref="E1132" ca="1">IF(F1132&lt;&gt;"",INDIRECT("'"&amp;F1132&amp;"'!"&amp;G1132),"")</f>
        <v/>
      </c>
      <c r="F1132" s="1851"/>
      <c r="H1132" s="4"/>
      <c r="I1132" s="4"/>
      <c r="J1132" s="4"/>
      <c r="R1132" s="1504"/>
    </row>
    <row r="1133" spans="1:18" ht="16">
      <c r="A1133" s="1">
        <v>1128</v>
      </c>
      <c r="C1133" s="3" t="s">
        <v>3571</v>
      </c>
      <c r="E1133" s="2" t="str" cm="1">
        <f t="array" aca="1" ref="E1133" ca="1">IF(F1133&lt;&gt;"",INDIRECT("'"&amp;F1133&amp;"'!"&amp;G1133),"")</f>
        <v/>
      </c>
      <c r="F1133" s="1851"/>
      <c r="H1133" s="4"/>
      <c r="I1133" s="4"/>
      <c r="J1133" s="4"/>
      <c r="R1133" s="1504"/>
    </row>
    <row r="1134" spans="1:18" ht="16">
      <c r="A1134" s="1">
        <v>1129</v>
      </c>
      <c r="C1134" s="3" t="s">
        <v>3571</v>
      </c>
      <c r="E1134" s="2" t="str" cm="1">
        <f t="array" aca="1" ref="E1134" ca="1">IF(F1134&lt;&gt;"",INDIRECT("'"&amp;F1134&amp;"'!"&amp;G1134),"")</f>
        <v/>
      </c>
      <c r="F1134" s="1851"/>
      <c r="H1134" s="4"/>
      <c r="I1134" s="4"/>
      <c r="J1134" s="4"/>
      <c r="R1134" s="1504"/>
    </row>
    <row r="1135" spans="1:18" ht="16">
      <c r="A1135" s="1">
        <v>1130</v>
      </c>
      <c r="C1135" s="3" t="s">
        <v>3571</v>
      </c>
      <c r="E1135" s="2" t="str" cm="1">
        <f t="array" aca="1" ref="E1135" ca="1">IF(F1135&lt;&gt;"",INDIRECT("'"&amp;F1135&amp;"'!"&amp;G1135),"")</f>
        <v/>
      </c>
      <c r="F1135" s="1851"/>
      <c r="H1135" s="4"/>
      <c r="I1135" s="4"/>
      <c r="J1135" s="4"/>
      <c r="R1135" s="1504"/>
    </row>
    <row r="1136" spans="1:18" ht="16">
      <c r="A1136" s="1">
        <v>1131</v>
      </c>
      <c r="C1136" s="3" t="s">
        <v>3571</v>
      </c>
      <c r="E1136" s="2" t="str" cm="1">
        <f t="array" aca="1" ref="E1136" ca="1">IF(F1136&lt;&gt;"",INDIRECT("'"&amp;F1136&amp;"'!"&amp;G1136),"")</f>
        <v/>
      </c>
      <c r="F1136" s="1851"/>
      <c r="H1136" s="4"/>
      <c r="I1136" s="4"/>
      <c r="J1136" s="4"/>
      <c r="R1136" s="1504"/>
    </row>
    <row r="1137" spans="1:18" ht="16">
      <c r="A1137" s="1">
        <v>1132</v>
      </c>
      <c r="C1137" s="3" t="s">
        <v>3571</v>
      </c>
      <c r="E1137" s="2" t="str" cm="1">
        <f t="array" aca="1" ref="E1137" ca="1">IF(F1137&lt;&gt;"",INDIRECT("'"&amp;F1137&amp;"'!"&amp;G1137),"")</f>
        <v/>
      </c>
      <c r="F1137" s="1851"/>
      <c r="H1137" s="4"/>
      <c r="I1137" s="4"/>
      <c r="J1137" s="4"/>
      <c r="R1137" s="1504"/>
    </row>
    <row r="1138" spans="1:18" ht="16">
      <c r="A1138" s="1">
        <v>1133</v>
      </c>
      <c r="C1138" s="3" t="s">
        <v>3571</v>
      </c>
      <c r="E1138" s="2" t="str" cm="1">
        <f t="array" aca="1" ref="E1138" ca="1">IF(F1138&lt;&gt;"",INDIRECT("'"&amp;F1138&amp;"'!"&amp;G1138),"")</f>
        <v/>
      </c>
      <c r="F1138" s="1851"/>
      <c r="H1138" s="4"/>
      <c r="I1138" s="4"/>
      <c r="J1138" s="4"/>
      <c r="R1138" s="1504"/>
    </row>
    <row r="1139" spans="1:18" ht="16">
      <c r="A1139" s="1">
        <v>1134</v>
      </c>
      <c r="C1139" s="3" t="s">
        <v>3571</v>
      </c>
      <c r="E1139" s="2" t="str" cm="1">
        <f t="array" aca="1" ref="E1139" ca="1">IF(F1139&lt;&gt;"",INDIRECT("'"&amp;F1139&amp;"'!"&amp;G1139),"")</f>
        <v/>
      </c>
      <c r="F1139" s="1851"/>
      <c r="H1139" s="4"/>
      <c r="I1139" s="4"/>
      <c r="J1139" s="4"/>
      <c r="R1139" s="1504"/>
    </row>
    <row r="1140" spans="1:18" ht="16">
      <c r="A1140" s="1">
        <v>1135</v>
      </c>
      <c r="C1140" s="3" t="s">
        <v>3571</v>
      </c>
      <c r="E1140" s="2" t="str" cm="1">
        <f t="array" aca="1" ref="E1140" ca="1">IF(F1140&lt;&gt;"",INDIRECT("'"&amp;F1140&amp;"'!"&amp;G1140),"")</f>
        <v/>
      </c>
      <c r="F1140" s="1851"/>
      <c r="H1140" s="4"/>
      <c r="I1140" s="4"/>
      <c r="J1140" s="4"/>
      <c r="R1140" s="1504"/>
    </row>
    <row r="1141" spans="1:18" ht="16">
      <c r="A1141" s="1">
        <v>1136</v>
      </c>
      <c r="C1141" s="3" t="s">
        <v>3571</v>
      </c>
      <c r="E1141" s="2" t="str" cm="1">
        <f t="array" aca="1" ref="E1141" ca="1">IF(F1141&lt;&gt;"",INDIRECT("'"&amp;F1141&amp;"'!"&amp;G1141),"")</f>
        <v/>
      </c>
      <c r="F1141" s="1851"/>
      <c r="H1141" s="4"/>
      <c r="I1141" s="4"/>
      <c r="J1141" s="4"/>
      <c r="R1141" s="1504"/>
    </row>
    <row r="1142" spans="1:18" ht="16">
      <c r="A1142" s="1">
        <v>1137</v>
      </c>
      <c r="C1142" s="3" t="s">
        <v>3571</v>
      </c>
      <c r="E1142" s="2" t="str" cm="1">
        <f t="array" aca="1" ref="E1142" ca="1">IF(F1142&lt;&gt;"",INDIRECT("'"&amp;F1142&amp;"'!"&amp;G1142),"")</f>
        <v/>
      </c>
      <c r="F1142" s="1851"/>
      <c r="H1142" s="4"/>
      <c r="I1142" s="4"/>
      <c r="J1142" s="4"/>
      <c r="R1142" s="1504"/>
    </row>
    <row r="1143" spans="1:18" ht="16">
      <c r="A1143" s="1">
        <v>1138</v>
      </c>
      <c r="C1143" s="3" t="s">
        <v>3571</v>
      </c>
      <c r="E1143" s="2" t="str" cm="1">
        <f t="array" aca="1" ref="E1143" ca="1">IF(F1143&lt;&gt;"",INDIRECT("'"&amp;F1143&amp;"'!"&amp;G1143),"")</f>
        <v/>
      </c>
      <c r="F1143" s="1851"/>
      <c r="H1143" s="4"/>
      <c r="I1143" s="4"/>
      <c r="J1143" s="4"/>
      <c r="R1143" s="1504"/>
    </row>
    <row r="1144" spans="1:18" ht="16">
      <c r="A1144" s="1">
        <v>1139</v>
      </c>
      <c r="C1144" s="3" t="s">
        <v>3571</v>
      </c>
      <c r="E1144" s="2" t="str" cm="1">
        <f t="array" aca="1" ref="E1144" ca="1">IF(F1144&lt;&gt;"",INDIRECT("'"&amp;F1144&amp;"'!"&amp;G1144),"")</f>
        <v/>
      </c>
      <c r="F1144" s="1851"/>
      <c r="H1144" s="4"/>
      <c r="I1144" s="4"/>
      <c r="J1144" s="4"/>
      <c r="R1144" s="1504"/>
    </row>
    <row r="1145" spans="1:18" ht="16">
      <c r="A1145" s="1">
        <v>1140</v>
      </c>
      <c r="C1145" s="3" t="s">
        <v>3571</v>
      </c>
      <c r="E1145" s="2" t="str" cm="1">
        <f t="array" aca="1" ref="E1145" ca="1">IF(F1145&lt;&gt;"",INDIRECT("'"&amp;F1145&amp;"'!"&amp;G1145),"")</f>
        <v/>
      </c>
      <c r="F1145" s="1851"/>
      <c r="H1145" s="4"/>
      <c r="I1145" s="4"/>
      <c r="J1145" s="4"/>
      <c r="R1145" s="1504"/>
    </row>
    <row r="1146" spans="1:18" ht="16">
      <c r="A1146" s="1">
        <v>1141</v>
      </c>
      <c r="C1146" s="3" t="s">
        <v>3571</v>
      </c>
      <c r="E1146" s="2" t="str" cm="1">
        <f t="array" aca="1" ref="E1146" ca="1">IF(F1146&lt;&gt;"",INDIRECT("'"&amp;F1146&amp;"'!"&amp;G1146),"")</f>
        <v/>
      </c>
      <c r="F1146" s="1851"/>
      <c r="H1146" s="4"/>
      <c r="I1146" s="4"/>
      <c r="J1146" s="4"/>
      <c r="R1146" s="1504"/>
    </row>
    <row r="1147" spans="1:18" ht="16">
      <c r="A1147" s="1">
        <v>1142</v>
      </c>
      <c r="C1147" s="3" t="s">
        <v>3571</v>
      </c>
      <c r="E1147" s="2" t="str" cm="1">
        <f t="array" aca="1" ref="E1147" ca="1">IF(F1147&lt;&gt;"",INDIRECT("'"&amp;F1147&amp;"'!"&amp;G1147),"")</f>
        <v/>
      </c>
      <c r="F1147" s="1851"/>
      <c r="H1147" s="4"/>
      <c r="I1147" s="4"/>
      <c r="J1147" s="4"/>
      <c r="R1147" s="1504"/>
    </row>
    <row r="1148" spans="1:18" ht="16">
      <c r="A1148" s="1">
        <v>1143</v>
      </c>
      <c r="C1148" s="3" t="s">
        <v>3571</v>
      </c>
      <c r="E1148" s="2" t="str" cm="1">
        <f t="array" aca="1" ref="E1148" ca="1">IF(F1148&lt;&gt;"",INDIRECT("'"&amp;F1148&amp;"'!"&amp;G1148),"")</f>
        <v/>
      </c>
      <c r="F1148" s="1851"/>
      <c r="H1148" s="4"/>
      <c r="I1148" s="4"/>
      <c r="J1148" s="4"/>
      <c r="R1148" s="1504"/>
    </row>
    <row r="1149" spans="1:18" ht="16">
      <c r="A1149" s="1">
        <v>1144</v>
      </c>
      <c r="C1149" s="3" t="s">
        <v>3571</v>
      </c>
      <c r="E1149" s="2" t="str" cm="1">
        <f t="array" aca="1" ref="E1149" ca="1">IF(F1149&lt;&gt;"",INDIRECT("'"&amp;F1149&amp;"'!"&amp;G1149),"")</f>
        <v/>
      </c>
      <c r="F1149" s="1851"/>
      <c r="H1149" s="4"/>
      <c r="I1149" s="4"/>
      <c r="J1149" s="4"/>
      <c r="R1149" s="1504"/>
    </row>
    <row r="1150" spans="1:18" ht="16">
      <c r="A1150" s="1">
        <v>1145</v>
      </c>
      <c r="C1150" s="3" t="s">
        <v>3571</v>
      </c>
      <c r="E1150" s="2" t="str" cm="1">
        <f t="array" aca="1" ref="E1150" ca="1">IF(F1150&lt;&gt;"",INDIRECT("'"&amp;F1150&amp;"'!"&amp;G1150),"")</f>
        <v/>
      </c>
      <c r="F1150" s="1851"/>
      <c r="H1150" s="4"/>
      <c r="I1150" s="4"/>
      <c r="J1150" s="4"/>
      <c r="R1150" s="1504"/>
    </row>
    <row r="1151" spans="1:18" ht="16">
      <c r="A1151" s="1">
        <v>1146</v>
      </c>
      <c r="C1151" s="3" t="s">
        <v>3571</v>
      </c>
      <c r="E1151" s="2" t="str" cm="1">
        <f t="array" aca="1" ref="E1151" ca="1">IF(F1151&lt;&gt;"",INDIRECT("'"&amp;F1151&amp;"'!"&amp;G1151),"")</f>
        <v/>
      </c>
      <c r="F1151" s="1851"/>
      <c r="H1151" s="4"/>
      <c r="I1151" s="4"/>
      <c r="J1151" s="4"/>
      <c r="R1151" s="1504"/>
    </row>
    <row r="1152" spans="1:18" ht="16">
      <c r="A1152" s="1">
        <v>1147</v>
      </c>
      <c r="C1152" s="3" t="s">
        <v>3571</v>
      </c>
      <c r="E1152" s="2" t="str" cm="1">
        <f t="array" aca="1" ref="E1152" ca="1">IF(F1152&lt;&gt;"",INDIRECT("'"&amp;F1152&amp;"'!"&amp;G1152),"")</f>
        <v/>
      </c>
      <c r="F1152" s="1851"/>
      <c r="H1152" s="4"/>
      <c r="I1152" s="4"/>
      <c r="J1152" s="4"/>
      <c r="R1152" s="1504"/>
    </row>
    <row r="1153" spans="1:18" ht="16">
      <c r="A1153" s="1">
        <v>1148</v>
      </c>
      <c r="C1153" s="3" t="s">
        <v>3571</v>
      </c>
      <c r="E1153" s="2" t="str" cm="1">
        <f t="array" aca="1" ref="E1153" ca="1">IF(F1153&lt;&gt;"",INDIRECT("'"&amp;F1153&amp;"'!"&amp;G1153),"")</f>
        <v/>
      </c>
      <c r="F1153" s="1851"/>
      <c r="H1153" s="4"/>
      <c r="I1153" s="4"/>
      <c r="J1153" s="4"/>
      <c r="R1153" s="1504"/>
    </row>
    <row r="1154" spans="1:18" ht="16">
      <c r="A1154" s="1">
        <v>1149</v>
      </c>
      <c r="C1154" s="3" t="s">
        <v>3571</v>
      </c>
      <c r="E1154" s="2" t="str" cm="1">
        <f t="array" aca="1" ref="E1154" ca="1">IF(F1154&lt;&gt;"",INDIRECT("'"&amp;F1154&amp;"'!"&amp;G1154),"")</f>
        <v/>
      </c>
      <c r="F1154" s="1851"/>
      <c r="H1154" s="4"/>
      <c r="I1154" s="4"/>
      <c r="J1154" s="4"/>
      <c r="R1154" s="1504"/>
    </row>
    <row r="1155" spans="1:18" ht="16">
      <c r="A1155" s="1">
        <v>1150</v>
      </c>
      <c r="C1155" s="3" t="s">
        <v>3571</v>
      </c>
      <c r="E1155" s="2" t="str" cm="1">
        <f t="array" aca="1" ref="E1155" ca="1">IF(F1155&lt;&gt;"",INDIRECT("'"&amp;F1155&amp;"'!"&amp;G1155),"")</f>
        <v/>
      </c>
      <c r="F1155" s="1851"/>
      <c r="H1155" s="4"/>
      <c r="I1155" s="4"/>
      <c r="J1155" s="4"/>
      <c r="R1155" s="1504"/>
    </row>
    <row r="1156" spans="1:18" ht="16">
      <c r="A1156" s="1">
        <v>1151</v>
      </c>
      <c r="C1156" s="3" t="s">
        <v>3571</v>
      </c>
      <c r="E1156" s="2" t="str" cm="1">
        <f t="array" aca="1" ref="E1156" ca="1">IF(F1156&lt;&gt;"",INDIRECT("'"&amp;F1156&amp;"'!"&amp;G1156),"")</f>
        <v/>
      </c>
      <c r="F1156" s="1851"/>
      <c r="H1156" s="4"/>
      <c r="I1156" s="4"/>
      <c r="J1156" s="4"/>
      <c r="R1156" s="1504"/>
    </row>
    <row r="1157" spans="1:18" ht="16">
      <c r="A1157" s="1">
        <v>1152</v>
      </c>
      <c r="C1157" s="3" t="s">
        <v>3571</v>
      </c>
      <c r="E1157" s="2" t="str" cm="1">
        <f t="array" aca="1" ref="E1157" ca="1">IF(F1157&lt;&gt;"",INDIRECT("'"&amp;F1157&amp;"'!"&amp;G1157),"")</f>
        <v/>
      </c>
      <c r="F1157" s="1851"/>
      <c r="H1157" s="4"/>
      <c r="I1157" s="4"/>
      <c r="J1157" s="4"/>
      <c r="R1157" s="1504"/>
    </row>
    <row r="1158" spans="1:18" ht="16">
      <c r="A1158" s="1">
        <v>1153</v>
      </c>
      <c r="C1158" s="3" t="s">
        <v>3571</v>
      </c>
      <c r="E1158" s="2" t="str" cm="1">
        <f t="array" aca="1" ref="E1158" ca="1">IF(F1158&lt;&gt;"",INDIRECT("'"&amp;F1158&amp;"'!"&amp;G1158),"")</f>
        <v/>
      </c>
      <c r="F1158" s="1851"/>
      <c r="H1158" s="4"/>
      <c r="I1158" s="4"/>
      <c r="J1158" s="4"/>
      <c r="R1158" s="1504"/>
    </row>
    <row r="1159" spans="1:18" ht="16">
      <c r="A1159" s="1">
        <v>1154</v>
      </c>
      <c r="C1159" s="3" t="s">
        <v>3571</v>
      </c>
      <c r="E1159" s="2" t="str" cm="1">
        <f t="array" aca="1" ref="E1159" ca="1">IF(F1159&lt;&gt;"",INDIRECT("'"&amp;F1159&amp;"'!"&amp;G1159),"")</f>
        <v/>
      </c>
      <c r="F1159" s="1851"/>
      <c r="H1159" s="4"/>
      <c r="I1159" s="4"/>
      <c r="J1159" s="4"/>
      <c r="R1159" s="1504"/>
    </row>
    <row r="1160" spans="1:18" ht="16">
      <c r="A1160" s="1">
        <v>1155</v>
      </c>
      <c r="C1160" s="3" t="s">
        <v>3571</v>
      </c>
      <c r="E1160" s="2" t="str" cm="1">
        <f t="array" aca="1" ref="E1160" ca="1">IF(F1160&lt;&gt;"",INDIRECT("'"&amp;F1160&amp;"'!"&amp;G1160),"")</f>
        <v/>
      </c>
      <c r="F1160" s="1851"/>
      <c r="H1160" s="4"/>
      <c r="I1160" s="4"/>
      <c r="J1160" s="4"/>
      <c r="R1160" s="1504"/>
    </row>
    <row r="1161" spans="1:18" ht="16">
      <c r="A1161" s="1">
        <v>1156</v>
      </c>
      <c r="C1161" s="3" t="s">
        <v>3571</v>
      </c>
      <c r="E1161" s="2" t="str" cm="1">
        <f t="array" aca="1" ref="E1161" ca="1">IF(F1161&lt;&gt;"",INDIRECT("'"&amp;F1161&amp;"'!"&amp;G1161),"")</f>
        <v/>
      </c>
      <c r="F1161" s="1851"/>
      <c r="H1161" s="4"/>
      <c r="I1161" s="4"/>
      <c r="J1161" s="4"/>
      <c r="R1161" s="1504"/>
    </row>
    <row r="1162" spans="1:18" ht="16">
      <c r="A1162" s="1">
        <v>1157</v>
      </c>
      <c r="C1162" s="3" t="s">
        <v>3571</v>
      </c>
      <c r="E1162" s="2" t="str" cm="1">
        <f t="array" aca="1" ref="E1162" ca="1">IF(F1162&lt;&gt;"",INDIRECT("'"&amp;F1162&amp;"'!"&amp;G1162),"")</f>
        <v/>
      </c>
      <c r="F1162" s="1851"/>
      <c r="H1162" s="4"/>
      <c r="I1162" s="4"/>
      <c r="J1162" s="4"/>
      <c r="R1162" s="1504"/>
    </row>
    <row r="1163" spans="1:18" ht="15">
      <c r="A1163">
        <v>1158</v>
      </c>
      <c r="B1163" s="7">
        <f>'EstExp 11-19'!C126</f>
        <v>0</v>
      </c>
      <c r="D1163" s="2" t="b">
        <f ca="1">E1163=B1163</f>
        <v>1</v>
      </c>
      <c r="E1163" s="2" cm="1">
        <f t="array" aca="1" ref="E1163" ca="1">IF(F1163&lt;&gt;"",INDIRECT("'"&amp;F1163&amp;"'!"&amp;G1163),"")</f>
        <v>0</v>
      </c>
      <c r="F1163" s="1502" t="s">
        <v>6934</v>
      </c>
      <c r="G1163" t="s">
        <v>3906</v>
      </c>
      <c r="H1163" s="4"/>
      <c r="I1163" s="4"/>
      <c r="J1163" s="4"/>
      <c r="R1163" s="1504"/>
    </row>
    <row r="1164" spans="1:18" ht="15">
      <c r="A1164">
        <v>1159</v>
      </c>
      <c r="B1164" s="7">
        <f>'EstExp 11-19'!C127</f>
        <v>0</v>
      </c>
      <c r="D1164" s="2" t="b">
        <f ca="1">E1164=B1164</f>
        <v>1</v>
      </c>
      <c r="E1164" s="2" cm="1">
        <f t="array" aca="1" ref="E1164" ca="1">IF(F1164&lt;&gt;"",INDIRECT("'"&amp;F1164&amp;"'!"&amp;G1164),"")</f>
        <v>0</v>
      </c>
      <c r="F1164" s="1502" t="s">
        <v>6934</v>
      </c>
      <c r="G1164" t="s">
        <v>3907</v>
      </c>
      <c r="H1164" s="4"/>
      <c r="I1164" s="4"/>
      <c r="J1164" s="4"/>
      <c r="R1164" s="1504"/>
    </row>
    <row r="1165" spans="1:18" ht="15">
      <c r="A1165">
        <v>1160</v>
      </c>
      <c r="B1165" s="7">
        <f>'EstExp 11-19'!C128</f>
        <v>2090494</v>
      </c>
      <c r="D1165" s="2" t="b">
        <f ca="1">E1165=B1165</f>
        <v>1</v>
      </c>
      <c r="E1165" s="2" cm="1">
        <f t="array" aca="1" ref="E1165" ca="1">IF(F1165&lt;&gt;"",INDIRECT("'"&amp;F1165&amp;"'!"&amp;G1165),"")</f>
        <v>2090494</v>
      </c>
      <c r="F1165" s="1502" t="s">
        <v>6934</v>
      </c>
      <c r="G1165" t="s">
        <v>3908</v>
      </c>
      <c r="H1165" s="4"/>
      <c r="I1165" s="4"/>
      <c r="J1165" s="4"/>
      <c r="R1165" s="1504"/>
    </row>
    <row r="1166" spans="1:18" ht="16">
      <c r="A1166" s="1">
        <v>1161</v>
      </c>
      <c r="C1166" s="3" t="s">
        <v>3571</v>
      </c>
      <c r="E1166" s="2" t="str" cm="1">
        <f t="array" aca="1" ref="E1166" ca="1">IF(F1166&lt;&gt;"",INDIRECT("'"&amp;F1166&amp;"'!"&amp;G1166),"")</f>
        <v/>
      </c>
      <c r="F1166" s="1851"/>
      <c r="H1166" s="4"/>
      <c r="I1166" s="4"/>
      <c r="J1166" s="4"/>
      <c r="R1166" s="1504"/>
    </row>
    <row r="1167" spans="1:18" ht="15">
      <c r="A1167">
        <v>1162</v>
      </c>
      <c r="B1167" s="7">
        <f>'EstExp 11-19'!C131</f>
        <v>2090494</v>
      </c>
      <c r="D1167" s="2" t="b">
        <f t="shared" ref="D1167:D1173" ca="1" si="18">E1167=B1167</f>
        <v>1</v>
      </c>
      <c r="E1167" s="2" cm="1">
        <f t="array" aca="1" ref="E1167" ca="1">IF(F1167&lt;&gt;"",INDIRECT("'"&amp;F1167&amp;"'!"&amp;G1167),"")</f>
        <v>2090494</v>
      </c>
      <c r="F1167" s="1502" t="s">
        <v>6934</v>
      </c>
      <c r="G1167" t="s">
        <v>3909</v>
      </c>
      <c r="H1167" s="4"/>
      <c r="I1167" s="4"/>
      <c r="J1167" s="4"/>
      <c r="R1167" s="1504"/>
    </row>
    <row r="1168" spans="1:18" ht="15">
      <c r="A1168">
        <v>1163</v>
      </c>
      <c r="B1168" s="7">
        <f>'EstExp 11-19'!C132</f>
        <v>0</v>
      </c>
      <c r="D1168" s="2" t="b">
        <f t="shared" ca="1" si="18"/>
        <v>1</v>
      </c>
      <c r="E1168" s="2" cm="1">
        <f t="array" aca="1" ref="E1168" ca="1">IF(F1168&lt;&gt;"",INDIRECT("'"&amp;F1168&amp;"'!"&amp;G1168),"")</f>
        <v>0</v>
      </c>
      <c r="F1168" s="1502" t="s">
        <v>6934</v>
      </c>
      <c r="G1168" t="s">
        <v>3910</v>
      </c>
      <c r="H1168" s="4"/>
      <c r="I1168" s="4"/>
      <c r="J1168" s="4"/>
      <c r="R1168" s="1504"/>
    </row>
    <row r="1169" spans="1:18" ht="15">
      <c r="A1169">
        <v>1164</v>
      </c>
      <c r="B1169" s="7">
        <f>'EstExp 11-19'!C133</f>
        <v>2090494</v>
      </c>
      <c r="D1169" s="2" t="b">
        <f t="shared" ca="1" si="18"/>
        <v>1</v>
      </c>
      <c r="E1169" s="2" cm="1">
        <f t="array" aca="1" ref="E1169" ca="1">IF(F1169&lt;&gt;"",INDIRECT("'"&amp;F1169&amp;"'!"&amp;G1169),"")</f>
        <v>2090494</v>
      </c>
      <c r="F1169" s="1502" t="s">
        <v>6934</v>
      </c>
      <c r="G1169" t="s">
        <v>3911</v>
      </c>
      <c r="H1169" s="4"/>
      <c r="I1169" s="4"/>
      <c r="J1169" s="4"/>
      <c r="R1169" s="1504"/>
    </row>
    <row r="1170" spans="1:18">
      <c r="A1170">
        <v>1165</v>
      </c>
      <c r="B1170" s="7">
        <f>'EstExp 11-19'!C155</f>
        <v>2090494</v>
      </c>
      <c r="D1170" s="2" t="b">
        <f t="shared" ca="1" si="18"/>
        <v>1</v>
      </c>
      <c r="E1170" s="2" cm="1">
        <f t="array" aca="1" ref="E1170" ca="1">IF(F1170&lt;&gt;"",INDIRECT("'"&amp;F1170&amp;"'!"&amp;G1170),"")</f>
        <v>2090494</v>
      </c>
      <c r="F1170" s="1502" t="s">
        <v>6934</v>
      </c>
      <c r="G1170" t="s">
        <v>3912</v>
      </c>
      <c r="R1170" s="1502"/>
    </row>
    <row r="1171" spans="1:18">
      <c r="A1171">
        <v>1166</v>
      </c>
      <c r="B1171" s="7">
        <f>'EstExp 11-19'!D126</f>
        <v>0</v>
      </c>
      <c r="D1171" s="2" t="b">
        <f t="shared" ca="1" si="18"/>
        <v>1</v>
      </c>
      <c r="E1171" s="2" cm="1">
        <f t="array" aca="1" ref="E1171" ca="1">IF(F1171&lt;&gt;"",INDIRECT("'"&amp;F1171&amp;"'!"&amp;G1171),"")</f>
        <v>0</v>
      </c>
      <c r="F1171" s="1502" t="s">
        <v>6934</v>
      </c>
      <c r="G1171" t="s">
        <v>3913</v>
      </c>
      <c r="R1171" s="1502"/>
    </row>
    <row r="1172" spans="1:18" ht="15">
      <c r="A1172">
        <v>1167</v>
      </c>
      <c r="B1172" s="7">
        <f>'EstExp 11-19'!D127</f>
        <v>0</v>
      </c>
      <c r="D1172" s="2" t="b">
        <f t="shared" ca="1" si="18"/>
        <v>1</v>
      </c>
      <c r="E1172" s="2" cm="1">
        <f t="array" aca="1" ref="E1172" ca="1">IF(F1172&lt;&gt;"",INDIRECT("'"&amp;F1172&amp;"'!"&amp;G1172),"")</f>
        <v>0</v>
      </c>
      <c r="F1172" s="1502" t="s">
        <v>6934</v>
      </c>
      <c r="G1172" t="s">
        <v>3914</v>
      </c>
      <c r="H1172" s="4"/>
      <c r="I1172" s="4"/>
      <c r="J1172" s="4"/>
      <c r="R1172" s="1504"/>
    </row>
    <row r="1173" spans="1:18" ht="15">
      <c r="A1173">
        <v>1168</v>
      </c>
      <c r="B1173" s="7">
        <f>'EstExp 11-19'!D128</f>
        <v>427100</v>
      </c>
      <c r="D1173" s="2" t="b">
        <f t="shared" ca="1" si="18"/>
        <v>1</v>
      </c>
      <c r="E1173" s="2" cm="1">
        <f t="array" aca="1" ref="E1173" ca="1">IF(F1173&lt;&gt;"",INDIRECT("'"&amp;F1173&amp;"'!"&amp;G1173),"")</f>
        <v>427100</v>
      </c>
      <c r="F1173" s="1502" t="s">
        <v>6934</v>
      </c>
      <c r="G1173" t="s">
        <v>3915</v>
      </c>
      <c r="H1173" s="4"/>
      <c r="I1173" s="4"/>
      <c r="J1173" s="4"/>
      <c r="R1173" s="1504"/>
    </row>
    <row r="1174" spans="1:18" ht="16">
      <c r="A1174" s="1">
        <v>1169</v>
      </c>
      <c r="C1174" s="3" t="s">
        <v>3571</v>
      </c>
      <c r="E1174" s="2" t="str" cm="1">
        <f t="array" aca="1" ref="E1174" ca="1">IF(F1174&lt;&gt;"",INDIRECT("'"&amp;F1174&amp;"'!"&amp;G1174),"")</f>
        <v/>
      </c>
      <c r="F1174" s="1851"/>
      <c r="H1174" s="4"/>
      <c r="I1174" s="4"/>
      <c r="J1174" s="4"/>
      <c r="R1174" s="1504"/>
    </row>
    <row r="1175" spans="1:18" ht="15">
      <c r="A1175">
        <v>1170</v>
      </c>
      <c r="B1175" s="7">
        <f>'EstExp 11-19'!D131</f>
        <v>427100</v>
      </c>
      <c r="D1175" s="2" t="b">
        <f t="shared" ref="D1175:D1181" ca="1" si="19">E1175=B1175</f>
        <v>1</v>
      </c>
      <c r="E1175" s="2" cm="1">
        <f t="array" aca="1" ref="E1175" ca="1">IF(F1175&lt;&gt;"",INDIRECT("'"&amp;F1175&amp;"'!"&amp;G1175),"")</f>
        <v>427100</v>
      </c>
      <c r="F1175" s="1502" t="s">
        <v>6934</v>
      </c>
      <c r="G1175" t="s">
        <v>3916</v>
      </c>
      <c r="H1175" s="4"/>
      <c r="I1175" s="4"/>
      <c r="J1175" s="4"/>
      <c r="R1175" s="1504"/>
    </row>
    <row r="1176" spans="1:18" ht="15">
      <c r="A1176">
        <v>1171</v>
      </c>
      <c r="B1176" s="7">
        <f>'EstExp 11-19'!D132</f>
        <v>0</v>
      </c>
      <c r="D1176" s="2" t="b">
        <f t="shared" ca="1" si="19"/>
        <v>1</v>
      </c>
      <c r="E1176" s="2" cm="1">
        <f t="array" aca="1" ref="E1176" ca="1">IF(F1176&lt;&gt;"",INDIRECT("'"&amp;F1176&amp;"'!"&amp;G1176),"")</f>
        <v>0</v>
      </c>
      <c r="F1176" s="1502" t="s">
        <v>6934</v>
      </c>
      <c r="G1176" t="s">
        <v>3917</v>
      </c>
      <c r="H1176" s="4"/>
      <c r="I1176" s="4"/>
      <c r="J1176" s="4"/>
      <c r="R1176" s="1504"/>
    </row>
    <row r="1177" spans="1:18" ht="15">
      <c r="A1177">
        <v>1172</v>
      </c>
      <c r="B1177" s="7">
        <f>'EstExp 11-19'!D133</f>
        <v>427100</v>
      </c>
      <c r="D1177" s="2" t="b">
        <f t="shared" ca="1" si="19"/>
        <v>1</v>
      </c>
      <c r="E1177" s="2" cm="1">
        <f t="array" aca="1" ref="E1177" ca="1">IF(F1177&lt;&gt;"",INDIRECT("'"&amp;F1177&amp;"'!"&amp;G1177),"")</f>
        <v>427100</v>
      </c>
      <c r="F1177" s="1502" t="s">
        <v>6934</v>
      </c>
      <c r="G1177" t="s">
        <v>3918</v>
      </c>
      <c r="H1177" s="4"/>
      <c r="I1177" s="4"/>
      <c r="J1177" s="4"/>
      <c r="R1177" s="1504"/>
    </row>
    <row r="1178" spans="1:18" ht="15">
      <c r="A1178">
        <v>1173</v>
      </c>
      <c r="B1178" s="7">
        <f>'EstExp 11-19'!D155</f>
        <v>427100</v>
      </c>
      <c r="D1178" s="2" t="b">
        <f t="shared" ca="1" si="19"/>
        <v>1</v>
      </c>
      <c r="E1178" s="2" cm="1">
        <f t="array" aca="1" ref="E1178" ca="1">IF(F1178&lt;&gt;"",INDIRECT("'"&amp;F1178&amp;"'!"&amp;G1178),"")</f>
        <v>427100</v>
      </c>
      <c r="F1178" s="1502" t="s">
        <v>6934</v>
      </c>
      <c r="G1178" t="s">
        <v>3919</v>
      </c>
      <c r="H1178" s="4"/>
      <c r="I1178" s="4"/>
      <c r="J1178" s="4"/>
      <c r="R1178" s="1504"/>
    </row>
    <row r="1179" spans="1:18" ht="15">
      <c r="A1179">
        <v>1174</v>
      </c>
      <c r="B1179" s="7">
        <f>'EstExp 11-19'!E126</f>
        <v>0</v>
      </c>
      <c r="D1179" s="2" t="b">
        <f t="shared" ca="1" si="19"/>
        <v>1</v>
      </c>
      <c r="E1179" s="2" cm="1">
        <f t="array" aca="1" ref="E1179" ca="1">IF(F1179&lt;&gt;"",INDIRECT("'"&amp;F1179&amp;"'!"&amp;G1179),"")</f>
        <v>0</v>
      </c>
      <c r="F1179" s="1502" t="s">
        <v>6934</v>
      </c>
      <c r="G1179" t="s">
        <v>3920</v>
      </c>
      <c r="H1179" s="4"/>
      <c r="I1179" s="4"/>
      <c r="J1179" s="4"/>
      <c r="R1179" s="1504"/>
    </row>
    <row r="1180" spans="1:18" ht="15">
      <c r="A1180">
        <v>1175</v>
      </c>
      <c r="B1180" s="7">
        <f>'EstExp 11-19'!E127</f>
        <v>0</v>
      </c>
      <c r="D1180" s="2" t="b">
        <f t="shared" ca="1" si="19"/>
        <v>1</v>
      </c>
      <c r="E1180" s="2" cm="1">
        <f t="array" aca="1" ref="E1180" ca="1">IF(F1180&lt;&gt;"",INDIRECT("'"&amp;F1180&amp;"'!"&amp;G1180),"")</f>
        <v>0</v>
      </c>
      <c r="F1180" s="1502" t="s">
        <v>6934</v>
      </c>
      <c r="G1180" t="s">
        <v>3921</v>
      </c>
      <c r="H1180" s="4"/>
      <c r="I1180" s="4"/>
      <c r="J1180" s="4"/>
      <c r="R1180" s="1504"/>
    </row>
    <row r="1181" spans="1:18" ht="15">
      <c r="A1181">
        <v>1176</v>
      </c>
      <c r="B1181" s="7">
        <f>'EstExp 11-19'!E128</f>
        <v>1581000</v>
      </c>
      <c r="D1181" s="2" t="b">
        <f t="shared" ca="1" si="19"/>
        <v>1</v>
      </c>
      <c r="E1181" s="2" cm="1">
        <f t="array" aca="1" ref="E1181" ca="1">IF(F1181&lt;&gt;"",INDIRECT("'"&amp;F1181&amp;"'!"&amp;G1181),"")</f>
        <v>1581000</v>
      </c>
      <c r="F1181" s="1502" t="s">
        <v>6934</v>
      </c>
      <c r="G1181" t="s">
        <v>3922</v>
      </c>
      <c r="H1181" s="4"/>
      <c r="I1181" s="4"/>
      <c r="J1181" s="4"/>
      <c r="R1181" s="1504"/>
    </row>
    <row r="1182" spans="1:18" ht="16">
      <c r="A1182" s="1">
        <v>1177</v>
      </c>
      <c r="C1182" s="3" t="s">
        <v>3571</v>
      </c>
      <c r="E1182" s="2" t="str" cm="1">
        <f t="array" aca="1" ref="E1182" ca="1">IF(F1182&lt;&gt;"",INDIRECT("'"&amp;F1182&amp;"'!"&amp;G1182),"")</f>
        <v/>
      </c>
      <c r="F1182" s="1851"/>
      <c r="H1182" s="4"/>
      <c r="I1182" s="4"/>
      <c r="J1182" s="4"/>
      <c r="R1182" s="1504"/>
    </row>
    <row r="1183" spans="1:18" ht="15">
      <c r="A1183">
        <v>1178</v>
      </c>
      <c r="B1183" s="7">
        <f>'EstExp 11-19'!E131</f>
        <v>1581000</v>
      </c>
      <c r="D1183" s="2" t="b">
        <f t="shared" ref="D1183:D1189" ca="1" si="20">E1183=B1183</f>
        <v>1</v>
      </c>
      <c r="E1183" s="2" cm="1">
        <f t="array" aca="1" ref="E1183" ca="1">IF(F1183&lt;&gt;"",INDIRECT("'"&amp;F1183&amp;"'!"&amp;G1183),"")</f>
        <v>1581000</v>
      </c>
      <c r="F1183" s="1502" t="s">
        <v>6934</v>
      </c>
      <c r="G1183" t="s">
        <v>3923</v>
      </c>
      <c r="H1183" s="4"/>
      <c r="I1183" s="4"/>
      <c r="J1183" s="4"/>
      <c r="R1183" s="1504"/>
    </row>
    <row r="1184" spans="1:18" ht="15">
      <c r="A1184">
        <v>1179</v>
      </c>
      <c r="B1184" s="7">
        <f>'EstExp 11-19'!E132</f>
        <v>0</v>
      </c>
      <c r="D1184" s="2" t="b">
        <f t="shared" ca="1" si="20"/>
        <v>1</v>
      </c>
      <c r="E1184" s="2" cm="1">
        <f t="array" aca="1" ref="E1184" ca="1">IF(F1184&lt;&gt;"",INDIRECT("'"&amp;F1184&amp;"'!"&amp;G1184),"")</f>
        <v>0</v>
      </c>
      <c r="F1184" s="1502" t="s">
        <v>6934</v>
      </c>
      <c r="G1184" t="s">
        <v>3924</v>
      </c>
      <c r="H1184" s="4"/>
      <c r="I1184" s="4"/>
      <c r="J1184" s="4"/>
      <c r="R1184" s="1504"/>
    </row>
    <row r="1185" spans="1:18" ht="15">
      <c r="A1185">
        <v>1180</v>
      </c>
      <c r="B1185" s="7">
        <f>'EstExp 11-19'!E133</f>
        <v>1581000</v>
      </c>
      <c r="D1185" s="2" t="b">
        <f t="shared" ca="1" si="20"/>
        <v>1</v>
      </c>
      <c r="E1185" s="2" cm="1">
        <f t="array" aca="1" ref="E1185" ca="1">IF(F1185&lt;&gt;"",INDIRECT("'"&amp;F1185&amp;"'!"&amp;G1185),"")</f>
        <v>1581000</v>
      </c>
      <c r="F1185" s="1502" t="s">
        <v>6934</v>
      </c>
      <c r="G1185" t="s">
        <v>3925</v>
      </c>
      <c r="H1185" s="4"/>
      <c r="I1185" s="4"/>
      <c r="J1185" s="4"/>
      <c r="R1185" s="1504"/>
    </row>
    <row r="1186" spans="1:18" ht="15">
      <c r="A1186">
        <v>1181</v>
      </c>
      <c r="B1186" s="7">
        <f>'EstExp 11-19'!E155</f>
        <v>1581000</v>
      </c>
      <c r="D1186" s="2" t="b">
        <f t="shared" ca="1" si="20"/>
        <v>1</v>
      </c>
      <c r="E1186" s="2" cm="1">
        <f t="array" aca="1" ref="E1186" ca="1">IF(F1186&lt;&gt;"",INDIRECT("'"&amp;F1186&amp;"'!"&amp;G1186),"")</f>
        <v>1581000</v>
      </c>
      <c r="F1186" s="1502" t="s">
        <v>6934</v>
      </c>
      <c r="G1186" t="s">
        <v>3926</v>
      </c>
      <c r="H1186" s="4"/>
      <c r="I1186" s="4"/>
      <c r="J1186" s="4"/>
      <c r="R1186" s="1504"/>
    </row>
    <row r="1187" spans="1:18" ht="15">
      <c r="A1187">
        <v>1182</v>
      </c>
      <c r="B1187" s="7">
        <f>'EstExp 11-19'!F126</f>
        <v>0</v>
      </c>
      <c r="D1187" s="2" t="b">
        <f t="shared" ca="1" si="20"/>
        <v>1</v>
      </c>
      <c r="E1187" s="2" cm="1">
        <f t="array" aca="1" ref="E1187" ca="1">IF(F1187&lt;&gt;"",INDIRECT("'"&amp;F1187&amp;"'!"&amp;G1187),"")</f>
        <v>0</v>
      </c>
      <c r="F1187" s="1502" t="s">
        <v>6934</v>
      </c>
      <c r="G1187" t="s">
        <v>3927</v>
      </c>
      <c r="H1187" s="4"/>
      <c r="I1187" s="4"/>
      <c r="J1187" s="4"/>
      <c r="R1187" s="1504"/>
    </row>
    <row r="1188" spans="1:18" ht="15">
      <c r="A1188">
        <v>1183</v>
      </c>
      <c r="B1188" s="7">
        <f>'EstExp 11-19'!F127</f>
        <v>0</v>
      </c>
      <c r="D1188" s="2" t="b">
        <f t="shared" ca="1" si="20"/>
        <v>1</v>
      </c>
      <c r="E1188" s="2" cm="1">
        <f t="array" aca="1" ref="E1188" ca="1">IF(F1188&lt;&gt;"",INDIRECT("'"&amp;F1188&amp;"'!"&amp;G1188),"")</f>
        <v>0</v>
      </c>
      <c r="F1188" s="1502" t="s">
        <v>6934</v>
      </c>
      <c r="G1188" t="s">
        <v>3928</v>
      </c>
      <c r="H1188" s="4"/>
      <c r="I1188" s="4"/>
      <c r="J1188" s="4"/>
      <c r="R1188" s="1504"/>
    </row>
    <row r="1189" spans="1:18" ht="15">
      <c r="A1189">
        <v>1184</v>
      </c>
      <c r="B1189" s="7">
        <f>'EstExp 11-19'!F128</f>
        <v>929000</v>
      </c>
      <c r="D1189" s="2" t="b">
        <f t="shared" ca="1" si="20"/>
        <v>1</v>
      </c>
      <c r="E1189" s="2" cm="1">
        <f t="array" aca="1" ref="E1189" ca="1">IF(F1189&lt;&gt;"",INDIRECT("'"&amp;F1189&amp;"'!"&amp;G1189),"")</f>
        <v>929000</v>
      </c>
      <c r="F1189" s="1502" t="s">
        <v>6934</v>
      </c>
      <c r="G1189" t="s">
        <v>3929</v>
      </c>
      <c r="H1189" s="4"/>
      <c r="I1189" s="4"/>
      <c r="J1189" s="4"/>
      <c r="R1189" s="1504"/>
    </row>
    <row r="1190" spans="1:18" ht="16">
      <c r="A1190" s="1">
        <v>1185</v>
      </c>
      <c r="C1190" s="3" t="s">
        <v>3571</v>
      </c>
      <c r="E1190" s="2" t="str" cm="1">
        <f t="array" aca="1" ref="E1190" ca="1">IF(F1190&lt;&gt;"",INDIRECT("'"&amp;F1190&amp;"'!"&amp;G1190),"")</f>
        <v/>
      </c>
      <c r="F1190" s="1851"/>
      <c r="H1190" s="4"/>
      <c r="I1190" s="4"/>
      <c r="J1190" s="4"/>
      <c r="R1190" s="1504"/>
    </row>
    <row r="1191" spans="1:18" ht="15">
      <c r="A1191">
        <v>1186</v>
      </c>
      <c r="B1191" s="7">
        <f>'EstExp 11-19'!F131</f>
        <v>929000</v>
      </c>
      <c r="D1191" s="2" t="b">
        <f t="shared" ref="D1191:D1198" ca="1" si="21">E1191=B1191</f>
        <v>1</v>
      </c>
      <c r="E1191" s="2" cm="1">
        <f t="array" aca="1" ref="E1191" ca="1">IF(F1191&lt;&gt;"",INDIRECT("'"&amp;F1191&amp;"'!"&amp;G1191),"")</f>
        <v>929000</v>
      </c>
      <c r="F1191" s="1502" t="s">
        <v>6934</v>
      </c>
      <c r="G1191" t="s">
        <v>3930</v>
      </c>
      <c r="H1191" s="4"/>
      <c r="I1191" s="4"/>
      <c r="J1191" s="4"/>
      <c r="R1191" s="1504"/>
    </row>
    <row r="1192" spans="1:18" ht="15">
      <c r="A1192">
        <v>1187</v>
      </c>
      <c r="B1192" s="7">
        <f>'EstExp 11-19'!F132</f>
        <v>0</v>
      </c>
      <c r="D1192" s="2" t="b">
        <f t="shared" ca="1" si="21"/>
        <v>1</v>
      </c>
      <c r="E1192" s="2" cm="1">
        <f t="array" aca="1" ref="E1192" ca="1">IF(F1192&lt;&gt;"",INDIRECT("'"&amp;F1192&amp;"'!"&amp;G1192),"")</f>
        <v>0</v>
      </c>
      <c r="F1192" s="1502" t="s">
        <v>6934</v>
      </c>
      <c r="G1192" t="s">
        <v>3931</v>
      </c>
      <c r="H1192" s="4"/>
      <c r="I1192" s="4"/>
      <c r="J1192" s="4"/>
      <c r="R1192" s="1504"/>
    </row>
    <row r="1193" spans="1:18" ht="15">
      <c r="A1193">
        <v>1188</v>
      </c>
      <c r="B1193" s="7">
        <f>'EstExp 11-19'!F133</f>
        <v>929000</v>
      </c>
      <c r="D1193" s="2" t="b">
        <f t="shared" ca="1" si="21"/>
        <v>1</v>
      </c>
      <c r="E1193" s="2" cm="1">
        <f t="array" aca="1" ref="E1193" ca="1">IF(F1193&lt;&gt;"",INDIRECT("'"&amp;F1193&amp;"'!"&amp;G1193),"")</f>
        <v>929000</v>
      </c>
      <c r="F1193" s="1502" t="s">
        <v>6934</v>
      </c>
      <c r="G1193" t="s">
        <v>3932</v>
      </c>
      <c r="H1193" s="4"/>
      <c r="I1193" s="4"/>
      <c r="J1193" s="4"/>
      <c r="R1193" s="1504"/>
    </row>
    <row r="1194" spans="1:18" ht="15">
      <c r="A1194">
        <v>1189</v>
      </c>
      <c r="B1194" s="7">
        <f>'EstExp 11-19'!F155</f>
        <v>929000</v>
      </c>
      <c r="D1194" s="2" t="b">
        <f t="shared" ca="1" si="21"/>
        <v>1</v>
      </c>
      <c r="E1194" s="2" cm="1">
        <f t="array" aca="1" ref="E1194" ca="1">IF(F1194&lt;&gt;"",INDIRECT("'"&amp;F1194&amp;"'!"&amp;G1194),"")</f>
        <v>929000</v>
      </c>
      <c r="F1194" s="1502" t="s">
        <v>6934</v>
      </c>
      <c r="G1194" t="s">
        <v>3933</v>
      </c>
      <c r="H1194" s="4"/>
      <c r="I1194" s="4"/>
      <c r="J1194" s="4"/>
      <c r="R1194" s="1504"/>
    </row>
    <row r="1195" spans="1:18" ht="15">
      <c r="A1195">
        <v>1190</v>
      </c>
      <c r="B1195" s="7">
        <f>'EstExp 11-19'!G126</f>
        <v>0</v>
      </c>
      <c r="D1195" s="2" t="b">
        <f t="shared" ca="1" si="21"/>
        <v>1</v>
      </c>
      <c r="E1195" s="2" cm="1">
        <f t="array" aca="1" ref="E1195" ca="1">IF(F1195&lt;&gt;"",INDIRECT("'"&amp;F1195&amp;"'!"&amp;G1195),"")</f>
        <v>0</v>
      </c>
      <c r="F1195" s="1502" t="s">
        <v>6934</v>
      </c>
      <c r="G1195" t="s">
        <v>3934</v>
      </c>
      <c r="H1195" s="4"/>
      <c r="I1195" s="4"/>
      <c r="J1195" s="4"/>
      <c r="R1195" s="1504"/>
    </row>
    <row r="1196" spans="1:18" ht="15">
      <c r="A1196">
        <v>1191</v>
      </c>
      <c r="B1196" s="7">
        <f>'EstExp 11-19'!G127</f>
        <v>0</v>
      </c>
      <c r="D1196" s="2" t="b">
        <f t="shared" ca="1" si="21"/>
        <v>1</v>
      </c>
      <c r="E1196" s="2" cm="1">
        <f t="array" aca="1" ref="E1196" ca="1">IF(F1196&lt;&gt;"",INDIRECT("'"&amp;F1196&amp;"'!"&amp;G1196),"")</f>
        <v>0</v>
      </c>
      <c r="F1196" s="1502" t="s">
        <v>6934</v>
      </c>
      <c r="G1196" t="s">
        <v>3935</v>
      </c>
      <c r="H1196" s="4"/>
      <c r="I1196" s="4"/>
      <c r="J1196" s="4"/>
      <c r="R1196" s="1504"/>
    </row>
    <row r="1197" spans="1:18" ht="15">
      <c r="A1197">
        <v>1192</v>
      </c>
      <c r="B1197" s="7">
        <f>'EstExp 11-19'!G128</f>
        <v>170000</v>
      </c>
      <c r="D1197" s="2" t="b">
        <f t="shared" ca="1" si="21"/>
        <v>1</v>
      </c>
      <c r="E1197" s="2" cm="1">
        <f t="array" aca="1" ref="E1197" ca="1">IF(F1197&lt;&gt;"",INDIRECT("'"&amp;F1197&amp;"'!"&amp;G1197),"")</f>
        <v>170000</v>
      </c>
      <c r="F1197" s="1502" t="s">
        <v>6934</v>
      </c>
      <c r="G1197" t="s">
        <v>3936</v>
      </c>
      <c r="H1197" s="4"/>
      <c r="I1197" s="4"/>
      <c r="J1197" s="4"/>
      <c r="R1197" s="1504"/>
    </row>
    <row r="1198" spans="1:18" ht="15">
      <c r="A1198">
        <v>1193</v>
      </c>
      <c r="B1198" s="7">
        <f>'EstExp 11-19'!G130</f>
        <v>0</v>
      </c>
      <c r="D1198" s="2" t="b">
        <f t="shared" ca="1" si="21"/>
        <v>1</v>
      </c>
      <c r="E1198" s="2" cm="1">
        <f t="array" aca="1" ref="E1198" ca="1">IF(F1198&lt;&gt;"",INDIRECT("'"&amp;F1198&amp;"'!"&amp;G1198),"")</f>
        <v>0</v>
      </c>
      <c r="F1198" s="1502" t="s">
        <v>6934</v>
      </c>
      <c r="G1198" t="s">
        <v>3937</v>
      </c>
      <c r="H1198" s="4"/>
      <c r="I1198" s="4"/>
      <c r="J1198" s="4"/>
      <c r="R1198" s="1504"/>
    </row>
    <row r="1199" spans="1:18" ht="16">
      <c r="A1199" s="1">
        <v>1194</v>
      </c>
      <c r="C1199" s="3" t="s">
        <v>3571</v>
      </c>
      <c r="E1199" s="2" t="str" cm="1">
        <f t="array" aca="1" ref="E1199" ca="1">IF(F1199&lt;&gt;"",INDIRECT("'"&amp;F1199&amp;"'!"&amp;G1199),"")</f>
        <v/>
      </c>
      <c r="F1199" s="1851"/>
      <c r="H1199" s="4"/>
      <c r="I1199" s="4"/>
      <c r="J1199" s="4"/>
      <c r="R1199" s="1504"/>
    </row>
    <row r="1200" spans="1:18" ht="15">
      <c r="A1200">
        <v>1195</v>
      </c>
      <c r="B1200" s="7">
        <f>'EstExp 11-19'!G131</f>
        <v>170000</v>
      </c>
      <c r="D1200" s="2" t="b">
        <f t="shared" ref="D1200:D1206" ca="1" si="22">E1200=B1200</f>
        <v>1</v>
      </c>
      <c r="E1200" s="2" cm="1">
        <f t="array" aca="1" ref="E1200" ca="1">IF(F1200&lt;&gt;"",INDIRECT("'"&amp;F1200&amp;"'!"&amp;G1200),"")</f>
        <v>170000</v>
      </c>
      <c r="F1200" s="1502" t="s">
        <v>6934</v>
      </c>
      <c r="G1200" t="s">
        <v>3938</v>
      </c>
      <c r="H1200" s="4"/>
      <c r="I1200" s="4"/>
      <c r="J1200" s="4"/>
      <c r="R1200" s="1504"/>
    </row>
    <row r="1201" spans="1:18" ht="15">
      <c r="A1201">
        <v>1196</v>
      </c>
      <c r="B1201" s="7">
        <f>'EstExp 11-19'!G132</f>
        <v>0</v>
      </c>
      <c r="D1201" s="2" t="b">
        <f t="shared" ca="1" si="22"/>
        <v>1</v>
      </c>
      <c r="E1201" s="2" cm="1">
        <f t="array" aca="1" ref="E1201" ca="1">IF(F1201&lt;&gt;"",INDIRECT("'"&amp;F1201&amp;"'!"&amp;G1201),"")</f>
        <v>0</v>
      </c>
      <c r="F1201" s="1502" t="s">
        <v>6934</v>
      </c>
      <c r="G1201" t="s">
        <v>3939</v>
      </c>
      <c r="H1201" s="4"/>
      <c r="I1201" s="4"/>
      <c r="J1201" s="4"/>
      <c r="R1201" s="1504"/>
    </row>
    <row r="1202" spans="1:18" ht="15">
      <c r="A1202">
        <v>1197</v>
      </c>
      <c r="B1202" s="7">
        <f>'EstExp 11-19'!G133</f>
        <v>170000</v>
      </c>
      <c r="D1202" s="2" t="b">
        <f t="shared" ca="1" si="22"/>
        <v>1</v>
      </c>
      <c r="E1202" s="2" cm="1">
        <f t="array" aca="1" ref="E1202" ca="1">IF(F1202&lt;&gt;"",INDIRECT("'"&amp;F1202&amp;"'!"&amp;G1202),"")</f>
        <v>170000</v>
      </c>
      <c r="F1202" s="1502" t="s">
        <v>6934</v>
      </c>
      <c r="G1202" t="s">
        <v>3940</v>
      </c>
      <c r="H1202" s="4"/>
      <c r="I1202" s="4"/>
      <c r="J1202" s="4"/>
      <c r="R1202" s="1504"/>
    </row>
    <row r="1203" spans="1:18" ht="15">
      <c r="A1203">
        <v>1198</v>
      </c>
      <c r="B1203" s="7">
        <f>'EstExp 11-19'!G155</f>
        <v>170000</v>
      </c>
      <c r="D1203" s="2" t="b">
        <f t="shared" ca="1" si="22"/>
        <v>1</v>
      </c>
      <c r="E1203" s="2" cm="1">
        <f t="array" aca="1" ref="E1203" ca="1">IF(F1203&lt;&gt;"",INDIRECT("'"&amp;F1203&amp;"'!"&amp;G1203),"")</f>
        <v>170000</v>
      </c>
      <c r="F1203" s="1502" t="s">
        <v>6934</v>
      </c>
      <c r="G1203" t="s">
        <v>3941</v>
      </c>
      <c r="H1203" s="4"/>
      <c r="I1203" s="4"/>
      <c r="J1203" s="4"/>
      <c r="R1203" s="1504"/>
    </row>
    <row r="1204" spans="1:18" ht="15">
      <c r="A1204">
        <v>1199</v>
      </c>
      <c r="B1204" s="7">
        <f>'EstExp 11-19'!H126</f>
        <v>0</v>
      </c>
      <c r="D1204" s="2" t="b">
        <f t="shared" ca="1" si="22"/>
        <v>1</v>
      </c>
      <c r="E1204" s="2" cm="1">
        <f t="array" aca="1" ref="E1204" ca="1">IF(F1204&lt;&gt;"",INDIRECT("'"&amp;F1204&amp;"'!"&amp;G1204),"")</f>
        <v>0</v>
      </c>
      <c r="F1204" s="1502" t="s">
        <v>6934</v>
      </c>
      <c r="G1204" t="s">
        <v>3942</v>
      </c>
      <c r="H1204" s="4"/>
      <c r="I1204" s="4"/>
      <c r="J1204" s="4"/>
      <c r="R1204" s="1504"/>
    </row>
    <row r="1205" spans="1:18" ht="15">
      <c r="A1205">
        <v>1200</v>
      </c>
      <c r="B1205" s="7">
        <f>'EstExp 11-19'!H127</f>
        <v>0</v>
      </c>
      <c r="D1205" s="2" t="b">
        <f t="shared" ca="1" si="22"/>
        <v>1</v>
      </c>
      <c r="E1205" s="2" cm="1">
        <f t="array" aca="1" ref="E1205" ca="1">IF(F1205&lt;&gt;"",INDIRECT("'"&amp;F1205&amp;"'!"&amp;G1205),"")</f>
        <v>0</v>
      </c>
      <c r="F1205" s="1502" t="s">
        <v>6934</v>
      </c>
      <c r="G1205" t="s">
        <v>3943</v>
      </c>
      <c r="H1205" s="4"/>
      <c r="I1205" s="4"/>
      <c r="J1205" s="4"/>
      <c r="R1205" s="1504"/>
    </row>
    <row r="1206" spans="1:18" ht="15">
      <c r="A1206">
        <v>1201</v>
      </c>
      <c r="B1206" s="7">
        <f>'EstExp 11-19'!H128</f>
        <v>4000</v>
      </c>
      <c r="D1206" s="2" t="b">
        <f t="shared" ca="1" si="22"/>
        <v>1</v>
      </c>
      <c r="E1206" s="2" cm="1">
        <f t="array" aca="1" ref="E1206" ca="1">IF(F1206&lt;&gt;"",INDIRECT("'"&amp;F1206&amp;"'!"&amp;G1206),"")</f>
        <v>4000</v>
      </c>
      <c r="F1206" s="1502" t="s">
        <v>6934</v>
      </c>
      <c r="G1206" t="s">
        <v>3944</v>
      </c>
      <c r="H1206" s="4"/>
      <c r="I1206" s="4"/>
      <c r="J1206" s="4"/>
      <c r="R1206" s="1504"/>
    </row>
    <row r="1207" spans="1:18" ht="16">
      <c r="A1207" s="1">
        <v>1202</v>
      </c>
      <c r="C1207" s="3" t="s">
        <v>3571</v>
      </c>
      <c r="E1207" s="2" t="str" cm="1">
        <f t="array" aca="1" ref="E1207" ca="1">IF(F1207&lt;&gt;"",INDIRECT("'"&amp;F1207&amp;"'!"&amp;G1207),"")</f>
        <v/>
      </c>
      <c r="F1207" s="1851"/>
      <c r="H1207" s="4"/>
      <c r="I1207" s="4"/>
      <c r="J1207" s="4"/>
      <c r="R1207" s="1504"/>
    </row>
    <row r="1208" spans="1:18" ht="15">
      <c r="A1208">
        <v>1203</v>
      </c>
      <c r="B1208" s="7">
        <f>'EstExp 11-19'!H131</f>
        <v>4000</v>
      </c>
      <c r="D1208" s="2" t="b">
        <f t="shared" ref="D1208:D1214" ca="1" si="23">E1208=B1208</f>
        <v>1</v>
      </c>
      <c r="E1208" s="2" cm="1">
        <f t="array" aca="1" ref="E1208" ca="1">IF(F1208&lt;&gt;"",INDIRECT("'"&amp;F1208&amp;"'!"&amp;G1208),"")</f>
        <v>4000</v>
      </c>
      <c r="F1208" s="1502" t="s">
        <v>6934</v>
      </c>
      <c r="G1208" t="s">
        <v>3945</v>
      </c>
      <c r="H1208" s="4"/>
      <c r="I1208" s="4"/>
      <c r="J1208" s="4"/>
      <c r="R1208" s="1504"/>
    </row>
    <row r="1209" spans="1:18" ht="15">
      <c r="A1209">
        <v>1204</v>
      </c>
      <c r="B1209" s="7">
        <f>'EstExp 11-19'!H132</f>
        <v>0</v>
      </c>
      <c r="D1209" s="2" t="b">
        <f t="shared" ca="1" si="23"/>
        <v>1</v>
      </c>
      <c r="E1209" s="2" cm="1">
        <f t="array" aca="1" ref="E1209" ca="1">IF(F1209&lt;&gt;"",INDIRECT("'"&amp;F1209&amp;"'!"&amp;G1209),"")</f>
        <v>0</v>
      </c>
      <c r="F1209" s="1502" t="s">
        <v>6934</v>
      </c>
      <c r="G1209" t="s">
        <v>3946</v>
      </c>
      <c r="H1209" s="4"/>
      <c r="I1209" s="4"/>
      <c r="J1209" s="4"/>
      <c r="R1209" s="1504"/>
    </row>
    <row r="1210" spans="1:18" ht="15">
      <c r="A1210">
        <v>1205</v>
      </c>
      <c r="B1210" s="7">
        <f>'EstExp 11-19'!H133</f>
        <v>4000</v>
      </c>
      <c r="D1210" s="2" t="b">
        <f t="shared" ca="1" si="23"/>
        <v>1</v>
      </c>
      <c r="E1210" s="2" cm="1">
        <f t="array" aca="1" ref="E1210" ca="1">IF(F1210&lt;&gt;"",INDIRECT("'"&amp;F1210&amp;"'!"&amp;G1210),"")</f>
        <v>4000</v>
      </c>
      <c r="F1210" s="1502" t="s">
        <v>6934</v>
      </c>
      <c r="G1210" t="s">
        <v>3947</v>
      </c>
      <c r="H1210" s="4"/>
      <c r="I1210" s="4"/>
      <c r="J1210" s="4"/>
      <c r="R1210" s="1504"/>
    </row>
    <row r="1211" spans="1:18" ht="15">
      <c r="A1211">
        <v>1206</v>
      </c>
      <c r="B1211" s="7">
        <f>'EstExp 11-19'!H143</f>
        <v>0</v>
      </c>
      <c r="D1211" s="2" t="b">
        <f t="shared" ca="1" si="23"/>
        <v>1</v>
      </c>
      <c r="E1211" s="2" cm="1">
        <f t="array" aca="1" ref="E1211" ca="1">IF(F1211&lt;&gt;"",INDIRECT("'"&amp;F1211&amp;"'!"&amp;G1211),"")</f>
        <v>0</v>
      </c>
      <c r="F1211" s="1502" t="s">
        <v>6934</v>
      </c>
      <c r="G1211" t="s">
        <v>3948</v>
      </c>
      <c r="H1211" s="4"/>
      <c r="I1211" s="4"/>
      <c r="J1211" s="4"/>
      <c r="R1211" s="1504"/>
    </row>
    <row r="1212" spans="1:18" ht="15">
      <c r="A1212">
        <v>1207</v>
      </c>
      <c r="B1212" s="7">
        <f>'EstExp 11-19'!H146</f>
        <v>0</v>
      </c>
      <c r="D1212" s="2" t="b">
        <f t="shared" ca="1" si="23"/>
        <v>1</v>
      </c>
      <c r="E1212" s="2" cm="1">
        <f t="array" aca="1" ref="E1212" ca="1">IF(F1212&lt;&gt;"",INDIRECT("'"&amp;F1212&amp;"'!"&amp;G1212),"")</f>
        <v>0</v>
      </c>
      <c r="F1212" s="1502" t="s">
        <v>6934</v>
      </c>
      <c r="G1212" t="s">
        <v>3949</v>
      </c>
      <c r="H1212" s="4"/>
      <c r="I1212" s="4"/>
      <c r="J1212" s="4"/>
      <c r="R1212" s="1504"/>
    </row>
    <row r="1213" spans="1:18" ht="15">
      <c r="A1213">
        <v>1208</v>
      </c>
      <c r="B1213" s="7">
        <f>'EstExp 11-19'!H147</f>
        <v>0</v>
      </c>
      <c r="D1213" s="2" t="b">
        <f t="shared" ca="1" si="23"/>
        <v>1</v>
      </c>
      <c r="E1213" s="2" cm="1">
        <f t="array" aca="1" ref="E1213" ca="1">IF(F1213&lt;&gt;"",INDIRECT("'"&amp;F1213&amp;"'!"&amp;G1213),"")</f>
        <v>0</v>
      </c>
      <c r="F1213" s="1502" t="s">
        <v>6934</v>
      </c>
      <c r="G1213" t="s">
        <v>3950</v>
      </c>
      <c r="H1213" s="4"/>
      <c r="I1213" s="4"/>
      <c r="J1213" s="4"/>
      <c r="R1213" s="1504"/>
    </row>
    <row r="1214" spans="1:18" ht="15">
      <c r="A1214">
        <v>1209</v>
      </c>
      <c r="B1214" s="7">
        <f>'EstExp 11-19'!H150</f>
        <v>0</v>
      </c>
      <c r="D1214" s="2" t="b">
        <f t="shared" ca="1" si="23"/>
        <v>1</v>
      </c>
      <c r="E1214" s="2" cm="1">
        <f t="array" aca="1" ref="E1214" ca="1">IF(F1214&lt;&gt;"",INDIRECT("'"&amp;F1214&amp;"'!"&amp;G1214),"")</f>
        <v>0</v>
      </c>
      <c r="F1214" s="1502" t="s">
        <v>6934</v>
      </c>
      <c r="G1214" t="s">
        <v>3951</v>
      </c>
      <c r="H1214" s="4"/>
      <c r="I1214" s="4"/>
      <c r="J1214" s="4"/>
      <c r="R1214" s="1504"/>
    </row>
    <row r="1215" spans="1:18" ht="16">
      <c r="A1215" s="1">
        <v>1210</v>
      </c>
      <c r="C1215" s="3" t="s">
        <v>3571</v>
      </c>
      <c r="E1215" s="2" t="str" cm="1">
        <f t="array" aca="1" ref="E1215" ca="1">IF(F1215&lt;&gt;"",INDIRECT("'"&amp;F1215&amp;"'!"&amp;G1215),"")</f>
        <v/>
      </c>
      <c r="F1215" s="1851"/>
      <c r="H1215" s="4"/>
      <c r="I1215" s="4"/>
      <c r="J1215" s="4"/>
      <c r="R1215" s="1504"/>
    </row>
    <row r="1216" spans="1:18" ht="15">
      <c r="A1216">
        <v>1211</v>
      </c>
      <c r="B1216" s="7">
        <f>'EstExp 11-19'!H153</f>
        <v>0</v>
      </c>
      <c r="D1216" s="2" t="b">
        <f t="shared" ref="D1216:D1221" ca="1" si="24">E1216=B1216</f>
        <v>1</v>
      </c>
      <c r="E1216" s="2" cm="1">
        <f t="array" aca="1" ref="E1216" ca="1">IF(F1216&lt;&gt;"",INDIRECT("'"&amp;F1216&amp;"'!"&amp;G1216),"")</f>
        <v>0</v>
      </c>
      <c r="F1216" s="1502" t="s">
        <v>6934</v>
      </c>
      <c r="G1216" t="s">
        <v>3952</v>
      </c>
      <c r="H1216" s="4"/>
      <c r="I1216" s="4"/>
      <c r="J1216" s="4"/>
      <c r="R1216" s="1504"/>
    </row>
    <row r="1217" spans="1:18" ht="15">
      <c r="A1217">
        <v>1212</v>
      </c>
      <c r="B1217" s="7">
        <f>'EstExp 11-19'!H155</f>
        <v>4000</v>
      </c>
      <c r="D1217" s="2" t="b">
        <f t="shared" ca="1" si="24"/>
        <v>1</v>
      </c>
      <c r="E1217" s="2" cm="1">
        <f t="array" aca="1" ref="E1217" ca="1">IF(F1217&lt;&gt;"",INDIRECT("'"&amp;F1217&amp;"'!"&amp;G1217),"")</f>
        <v>4000</v>
      </c>
      <c r="F1217" s="1502" t="s">
        <v>6934</v>
      </c>
      <c r="G1217" t="s">
        <v>3953</v>
      </c>
      <c r="H1217" s="4"/>
      <c r="I1217" s="4"/>
      <c r="J1217" s="4"/>
      <c r="R1217" s="1504"/>
    </row>
    <row r="1218" spans="1:18" ht="15">
      <c r="A1218">
        <v>1213</v>
      </c>
      <c r="B1218" s="7">
        <f>'EstExp 11-19'!K126</f>
        <v>0</v>
      </c>
      <c r="D1218" s="2" t="b">
        <f t="shared" ca="1" si="24"/>
        <v>1</v>
      </c>
      <c r="E1218" s="2" cm="1">
        <f t="array" aca="1" ref="E1218" ca="1">IF(F1218&lt;&gt;"",INDIRECT("'"&amp;F1218&amp;"'!"&amp;G1218),"")</f>
        <v>0</v>
      </c>
      <c r="F1218" s="1502" t="s">
        <v>6934</v>
      </c>
      <c r="G1218" t="s">
        <v>3954</v>
      </c>
      <c r="H1218" s="4"/>
      <c r="I1218" s="4"/>
      <c r="J1218" s="4"/>
      <c r="R1218" s="1504"/>
    </row>
    <row r="1219" spans="1:18" ht="15">
      <c r="A1219">
        <v>1214</v>
      </c>
      <c r="B1219" s="7">
        <f>'EstExp 11-19'!K127</f>
        <v>0</v>
      </c>
      <c r="D1219" s="2" t="b">
        <f t="shared" ca="1" si="24"/>
        <v>1</v>
      </c>
      <c r="E1219" s="2" cm="1">
        <f t="array" aca="1" ref="E1219" ca="1">IF(F1219&lt;&gt;"",INDIRECT("'"&amp;F1219&amp;"'!"&amp;G1219),"")</f>
        <v>0</v>
      </c>
      <c r="F1219" s="1502" t="s">
        <v>6934</v>
      </c>
      <c r="G1219" t="s">
        <v>3955</v>
      </c>
      <c r="H1219" s="4"/>
      <c r="I1219" s="4"/>
      <c r="J1219" s="4"/>
      <c r="R1219" s="1504"/>
    </row>
    <row r="1220" spans="1:18" ht="15">
      <c r="A1220">
        <v>1215</v>
      </c>
      <c r="B1220" s="7">
        <f>'EstExp 11-19'!K128</f>
        <v>5201594</v>
      </c>
      <c r="D1220" s="2" t="b">
        <f t="shared" ca="1" si="24"/>
        <v>1</v>
      </c>
      <c r="E1220" s="2" cm="1">
        <f t="array" aca="1" ref="E1220" ca="1">IF(F1220&lt;&gt;"",INDIRECT("'"&amp;F1220&amp;"'!"&amp;G1220),"")</f>
        <v>5201594</v>
      </c>
      <c r="F1220" s="1502" t="s">
        <v>6934</v>
      </c>
      <c r="G1220" t="s">
        <v>3956</v>
      </c>
      <c r="H1220" s="4"/>
      <c r="I1220" s="4"/>
      <c r="J1220" s="4"/>
      <c r="R1220" s="1504"/>
    </row>
    <row r="1221" spans="1:18" ht="15">
      <c r="A1221">
        <v>1216</v>
      </c>
      <c r="B1221" s="7">
        <f>'EstExp 11-19'!K130</f>
        <v>0</v>
      </c>
      <c r="D1221" s="2" t="b">
        <f t="shared" ca="1" si="24"/>
        <v>1</v>
      </c>
      <c r="E1221" s="2" cm="1">
        <f t="array" aca="1" ref="E1221" ca="1">IF(F1221&lt;&gt;"",INDIRECT("'"&amp;F1221&amp;"'!"&amp;G1221),"")</f>
        <v>0</v>
      </c>
      <c r="F1221" s="1502" t="s">
        <v>6934</v>
      </c>
      <c r="G1221" t="s">
        <v>3957</v>
      </c>
      <c r="H1221" s="4"/>
      <c r="I1221" s="4"/>
      <c r="J1221" s="4"/>
      <c r="R1221" s="1504"/>
    </row>
    <row r="1222" spans="1:18" ht="16">
      <c r="A1222" s="1">
        <v>1217</v>
      </c>
      <c r="C1222" s="3" t="s">
        <v>3571</v>
      </c>
      <c r="E1222" s="2" t="str" cm="1">
        <f t="array" aca="1" ref="E1222" ca="1">IF(F1222&lt;&gt;"",INDIRECT("'"&amp;F1222&amp;"'!"&amp;G1222),"")</f>
        <v/>
      </c>
      <c r="F1222" s="1851"/>
      <c r="H1222" s="4"/>
      <c r="I1222" s="4"/>
      <c r="J1222" s="4"/>
      <c r="R1222" s="1504"/>
    </row>
    <row r="1223" spans="1:18" ht="15">
      <c r="A1223">
        <v>1218</v>
      </c>
      <c r="B1223" s="7">
        <f>'EstExp 11-19'!K131</f>
        <v>5201594</v>
      </c>
      <c r="D1223" s="2" t="b">
        <f t="shared" ref="D1223:D1229" ca="1" si="25">E1223=B1223</f>
        <v>1</v>
      </c>
      <c r="E1223" s="2" cm="1">
        <f t="array" aca="1" ref="E1223" ca="1">IF(F1223&lt;&gt;"",INDIRECT("'"&amp;F1223&amp;"'!"&amp;G1223),"")</f>
        <v>5201594</v>
      </c>
      <c r="F1223" s="1502" t="s">
        <v>6934</v>
      </c>
      <c r="G1223" t="s">
        <v>3958</v>
      </c>
      <c r="H1223" s="4"/>
      <c r="I1223" s="4"/>
      <c r="J1223" s="4"/>
      <c r="R1223" s="1504"/>
    </row>
    <row r="1224" spans="1:18" ht="15">
      <c r="A1224">
        <v>1219</v>
      </c>
      <c r="B1224" s="7">
        <f>'EstExp 11-19'!K132</f>
        <v>0</v>
      </c>
      <c r="D1224" s="2" t="b">
        <f t="shared" ca="1" si="25"/>
        <v>1</v>
      </c>
      <c r="E1224" s="2" cm="1">
        <f t="array" aca="1" ref="E1224" ca="1">IF(F1224&lt;&gt;"",INDIRECT("'"&amp;F1224&amp;"'!"&amp;G1224),"")</f>
        <v>0</v>
      </c>
      <c r="F1224" s="1502" t="s">
        <v>6934</v>
      </c>
      <c r="G1224" t="s">
        <v>3959</v>
      </c>
      <c r="H1224" s="4"/>
      <c r="I1224" s="4"/>
      <c r="J1224" s="4"/>
      <c r="R1224" s="1504"/>
    </row>
    <row r="1225" spans="1:18" ht="15">
      <c r="A1225">
        <v>1220</v>
      </c>
      <c r="B1225" s="7">
        <f>'EstExp 11-19'!K133</f>
        <v>5201594</v>
      </c>
      <c r="D1225" s="2" t="b">
        <f t="shared" ca="1" si="25"/>
        <v>1</v>
      </c>
      <c r="E1225" s="2" cm="1">
        <f t="array" aca="1" ref="E1225" ca="1">IF(F1225&lt;&gt;"",INDIRECT("'"&amp;F1225&amp;"'!"&amp;G1225),"")</f>
        <v>5201594</v>
      </c>
      <c r="F1225" s="1502" t="s">
        <v>6934</v>
      </c>
      <c r="G1225" t="s">
        <v>3960</v>
      </c>
      <c r="H1225" s="4"/>
      <c r="I1225" s="4"/>
      <c r="J1225" s="4"/>
      <c r="R1225" s="1504"/>
    </row>
    <row r="1226" spans="1:18" ht="15">
      <c r="A1226">
        <v>1221</v>
      </c>
      <c r="B1226" s="7">
        <f>'EstExp 11-19'!K143</f>
        <v>0</v>
      </c>
      <c r="D1226" s="2" t="b">
        <f t="shared" ca="1" si="25"/>
        <v>1</v>
      </c>
      <c r="E1226" s="2" cm="1">
        <f t="array" aca="1" ref="E1226" ca="1">IF(F1226&lt;&gt;"",INDIRECT("'"&amp;F1226&amp;"'!"&amp;G1226),"")</f>
        <v>0</v>
      </c>
      <c r="F1226" s="1502" t="s">
        <v>6934</v>
      </c>
      <c r="G1226" t="s">
        <v>3961</v>
      </c>
      <c r="H1226" s="4"/>
      <c r="I1226" s="4"/>
      <c r="J1226" s="4"/>
      <c r="R1226" s="1504"/>
    </row>
    <row r="1227" spans="1:18" ht="15">
      <c r="A1227">
        <v>1222</v>
      </c>
      <c r="B1227" s="7">
        <f>'EstExp 11-19'!K146</f>
        <v>0</v>
      </c>
      <c r="D1227" s="2" t="b">
        <f t="shared" ca="1" si="25"/>
        <v>1</v>
      </c>
      <c r="E1227" s="2" cm="1">
        <f t="array" aca="1" ref="E1227" ca="1">IF(F1227&lt;&gt;"",INDIRECT("'"&amp;F1227&amp;"'!"&amp;G1227),"")</f>
        <v>0</v>
      </c>
      <c r="F1227" s="1502" t="s">
        <v>6934</v>
      </c>
      <c r="G1227" t="s">
        <v>3962</v>
      </c>
      <c r="H1227" s="4"/>
      <c r="I1227" s="4"/>
      <c r="J1227" s="4"/>
      <c r="R1227" s="1504"/>
    </row>
    <row r="1228" spans="1:18" ht="15">
      <c r="A1228">
        <v>1223</v>
      </c>
      <c r="B1228" s="7">
        <f>'EstExp 11-19'!K147</f>
        <v>0</v>
      </c>
      <c r="D1228" s="2" t="b">
        <f t="shared" ca="1" si="25"/>
        <v>1</v>
      </c>
      <c r="E1228" s="2" cm="1">
        <f t="array" aca="1" ref="E1228" ca="1">IF(F1228&lt;&gt;"",INDIRECT("'"&amp;F1228&amp;"'!"&amp;G1228),"")</f>
        <v>0</v>
      </c>
      <c r="F1228" s="1502" t="s">
        <v>6934</v>
      </c>
      <c r="G1228" t="s">
        <v>3963</v>
      </c>
      <c r="H1228" s="4"/>
      <c r="I1228" s="4"/>
      <c r="J1228" s="4"/>
      <c r="R1228" s="1504"/>
    </row>
    <row r="1229" spans="1:18" ht="15">
      <c r="A1229">
        <v>1224</v>
      </c>
      <c r="B1229" s="7">
        <f>'EstExp 11-19'!K150</f>
        <v>0</v>
      </c>
      <c r="D1229" s="2" t="b">
        <f t="shared" ca="1" si="25"/>
        <v>1</v>
      </c>
      <c r="E1229" s="2" cm="1">
        <f t="array" aca="1" ref="E1229" ca="1">IF(F1229&lt;&gt;"",INDIRECT("'"&amp;F1229&amp;"'!"&amp;G1229),"")</f>
        <v>0</v>
      </c>
      <c r="F1229" s="1502" t="s">
        <v>6934</v>
      </c>
      <c r="G1229" t="s">
        <v>3964</v>
      </c>
      <c r="H1229" s="4"/>
      <c r="I1229" s="4"/>
      <c r="J1229" s="4"/>
      <c r="R1229" s="1504"/>
    </row>
    <row r="1230" spans="1:18" ht="16">
      <c r="A1230" s="1">
        <v>1225</v>
      </c>
      <c r="C1230" s="3" t="s">
        <v>3571</v>
      </c>
      <c r="E1230" s="2" t="str" cm="1">
        <f t="array" aca="1" ref="E1230" ca="1">IF(F1230&lt;&gt;"",INDIRECT("'"&amp;F1230&amp;"'!"&amp;G1230),"")</f>
        <v/>
      </c>
      <c r="F1230" s="1851"/>
      <c r="H1230" s="4"/>
      <c r="I1230" s="4"/>
      <c r="J1230" s="4"/>
      <c r="R1230" s="1504"/>
    </row>
    <row r="1231" spans="1:18" ht="15">
      <c r="A1231">
        <v>1226</v>
      </c>
      <c r="B1231" s="7">
        <f>'EstExp 11-19'!K153</f>
        <v>0</v>
      </c>
      <c r="D1231" s="2" t="b">
        <f ca="1">E1231=B1231</f>
        <v>1</v>
      </c>
      <c r="E1231" s="2" cm="1">
        <f t="array" aca="1" ref="E1231" ca="1">IF(F1231&lt;&gt;"",INDIRECT("'"&amp;F1231&amp;"'!"&amp;G1231),"")</f>
        <v>0</v>
      </c>
      <c r="F1231" s="1502" t="s">
        <v>6934</v>
      </c>
      <c r="G1231" t="s">
        <v>3965</v>
      </c>
      <c r="H1231" s="4"/>
      <c r="I1231" s="4"/>
      <c r="J1231" s="4"/>
      <c r="R1231" s="1504"/>
    </row>
    <row r="1232" spans="1:18" ht="15">
      <c r="A1232">
        <v>1227</v>
      </c>
      <c r="B1232" s="7">
        <f>'EstExp 11-19'!K155</f>
        <v>5201594</v>
      </c>
      <c r="D1232" s="2" t="b">
        <f ca="1">E1232=B1232</f>
        <v>1</v>
      </c>
      <c r="E1232" s="2" cm="1">
        <f t="array" aca="1" ref="E1232" ca="1">IF(F1232&lt;&gt;"",INDIRECT("'"&amp;F1232&amp;"'!"&amp;G1232),"")</f>
        <v>5201594</v>
      </c>
      <c r="F1232" s="1502" t="s">
        <v>6934</v>
      </c>
      <c r="G1232" t="s">
        <v>3966</v>
      </c>
      <c r="H1232" s="4"/>
      <c r="I1232" s="4"/>
      <c r="J1232" s="4"/>
      <c r="R1232" s="1504"/>
    </row>
    <row r="1233" spans="1:18" ht="15">
      <c r="A1233">
        <v>1228</v>
      </c>
      <c r="B1233" s="7">
        <f>'EstExp 11-19'!K156</f>
        <v>441805</v>
      </c>
      <c r="D1233" s="2" t="b">
        <f ca="1">E1233=B1233</f>
        <v>1</v>
      </c>
      <c r="E1233" s="2" cm="1">
        <f t="array" aca="1" ref="E1233" ca="1">IF(F1233&lt;&gt;"",INDIRECT("'"&amp;F1233&amp;"'!"&amp;G1233),"")</f>
        <v>441805</v>
      </c>
      <c r="F1233" s="1502" t="s">
        <v>6934</v>
      </c>
      <c r="G1233" t="s">
        <v>3967</v>
      </c>
      <c r="H1233" s="4"/>
      <c r="I1233" s="4"/>
      <c r="J1233" s="4"/>
      <c r="R1233" s="1504"/>
    </row>
    <row r="1234" spans="1:18" ht="16">
      <c r="A1234" s="1">
        <v>1229</v>
      </c>
      <c r="C1234" s="3" t="s">
        <v>3571</v>
      </c>
      <c r="E1234" s="2" t="str" cm="1">
        <f t="array" aca="1" ref="E1234" ca="1">IF(F1234&lt;&gt;"",INDIRECT("'"&amp;F1234&amp;"'!"&amp;G1234),"")</f>
        <v/>
      </c>
      <c r="F1234" s="1851"/>
      <c r="H1234" s="4"/>
      <c r="I1234" s="4"/>
      <c r="J1234" s="4"/>
      <c r="R1234" s="1504"/>
    </row>
    <row r="1235" spans="1:18" ht="16">
      <c r="A1235" s="1">
        <v>1230</v>
      </c>
      <c r="C1235" s="3" t="s">
        <v>3571</v>
      </c>
      <c r="E1235" s="2" t="str" cm="1">
        <f t="array" aca="1" ref="E1235" ca="1">IF(F1235&lt;&gt;"",INDIRECT("'"&amp;F1235&amp;"'!"&amp;G1235),"")</f>
        <v/>
      </c>
      <c r="F1235" s="1851"/>
      <c r="H1235" s="4"/>
      <c r="I1235" s="4"/>
      <c r="J1235" s="4"/>
      <c r="R1235" s="1504"/>
    </row>
    <row r="1236" spans="1:18" ht="16">
      <c r="A1236" s="1">
        <v>1231</v>
      </c>
      <c r="C1236" s="3" t="s">
        <v>3571</v>
      </c>
      <c r="E1236" s="2" t="str" cm="1">
        <f t="array" aca="1" ref="E1236" ca="1">IF(F1236&lt;&gt;"",INDIRECT("'"&amp;F1236&amp;"'!"&amp;G1236),"")</f>
        <v/>
      </c>
      <c r="F1236" s="1851"/>
      <c r="H1236" s="4"/>
      <c r="I1236" s="4"/>
      <c r="J1236" s="4"/>
      <c r="R1236" s="1504"/>
    </row>
    <row r="1237" spans="1:18" ht="16">
      <c r="A1237" s="1">
        <v>1232</v>
      </c>
      <c r="C1237" s="3" t="s">
        <v>3571</v>
      </c>
      <c r="E1237" s="2" t="str" cm="1">
        <f t="array" aca="1" ref="E1237" ca="1">IF(F1237&lt;&gt;"",INDIRECT("'"&amp;F1237&amp;"'!"&amp;G1237),"")</f>
        <v/>
      </c>
      <c r="F1237" s="1851"/>
      <c r="H1237" s="4"/>
      <c r="I1237" s="4"/>
      <c r="J1237" s="4"/>
      <c r="R1237" s="1504"/>
    </row>
    <row r="1238" spans="1:18" ht="16">
      <c r="A1238" s="1">
        <v>1233</v>
      </c>
      <c r="C1238" s="3" t="s">
        <v>3571</v>
      </c>
      <c r="E1238" s="2" t="str" cm="1">
        <f t="array" aca="1" ref="E1238" ca="1">IF(F1238&lt;&gt;"",INDIRECT("'"&amp;F1238&amp;"'!"&amp;G1238),"")</f>
        <v/>
      </c>
      <c r="F1238" s="1851"/>
      <c r="H1238" s="4"/>
      <c r="I1238" s="4"/>
      <c r="J1238" s="4"/>
      <c r="R1238" s="1504"/>
    </row>
    <row r="1239" spans="1:18" ht="16">
      <c r="A1239" s="1">
        <v>1234</v>
      </c>
      <c r="C1239" s="3" t="s">
        <v>3571</v>
      </c>
      <c r="E1239" s="2" t="str" cm="1">
        <f t="array" aca="1" ref="E1239" ca="1">IF(F1239&lt;&gt;"",INDIRECT("'"&amp;F1239&amp;"'!"&amp;G1239),"")</f>
        <v/>
      </c>
      <c r="F1239" s="1851"/>
      <c r="H1239" s="4"/>
      <c r="I1239" s="4"/>
      <c r="J1239" s="4"/>
      <c r="R1239" s="1504"/>
    </row>
    <row r="1240" spans="1:18" ht="16">
      <c r="A1240" s="1">
        <v>1235</v>
      </c>
      <c r="C1240" s="3" t="s">
        <v>3571</v>
      </c>
      <c r="E1240" s="2" t="str" cm="1">
        <f t="array" aca="1" ref="E1240" ca="1">IF(F1240&lt;&gt;"",INDIRECT("'"&amp;F1240&amp;"'!"&amp;G1240),"")</f>
        <v/>
      </c>
      <c r="F1240" s="1851"/>
      <c r="H1240" s="4"/>
      <c r="I1240" s="4"/>
      <c r="J1240" s="4"/>
      <c r="R1240" s="1504"/>
    </row>
    <row r="1241" spans="1:18" ht="16">
      <c r="A1241" s="1">
        <v>1236</v>
      </c>
      <c r="C1241" s="3" t="s">
        <v>3571</v>
      </c>
      <c r="E1241" s="2" t="str" cm="1">
        <f t="array" aca="1" ref="E1241" ca="1">IF(F1241&lt;&gt;"",INDIRECT("'"&amp;F1241&amp;"'!"&amp;G1241),"")</f>
        <v/>
      </c>
      <c r="F1241" s="1851"/>
      <c r="H1241" s="4"/>
      <c r="I1241" s="4"/>
      <c r="J1241" s="4"/>
      <c r="R1241" s="1504"/>
    </row>
    <row r="1242" spans="1:18" ht="16">
      <c r="A1242" s="1">
        <v>1237</v>
      </c>
      <c r="C1242" s="3" t="s">
        <v>3571</v>
      </c>
      <c r="E1242" s="2" t="str" cm="1">
        <f t="array" aca="1" ref="E1242" ca="1">IF(F1242&lt;&gt;"",INDIRECT("'"&amp;F1242&amp;"'!"&amp;G1242),"")</f>
        <v/>
      </c>
      <c r="F1242" s="1851"/>
      <c r="H1242" s="4"/>
      <c r="I1242" s="4"/>
      <c r="J1242" s="4"/>
      <c r="R1242" s="1504"/>
    </row>
    <row r="1243" spans="1:18" ht="16">
      <c r="A1243" s="1">
        <v>1238</v>
      </c>
      <c r="C1243" s="3" t="s">
        <v>3571</v>
      </c>
      <c r="E1243" s="2" t="str" cm="1">
        <f t="array" aca="1" ref="E1243" ca="1">IF(F1243&lt;&gt;"",INDIRECT("'"&amp;F1243&amp;"'!"&amp;G1243),"")</f>
        <v/>
      </c>
      <c r="F1243" s="1851"/>
      <c r="H1243" s="4"/>
      <c r="I1243" s="4"/>
      <c r="J1243" s="4"/>
      <c r="R1243" s="1504"/>
    </row>
    <row r="1244" spans="1:18" ht="16">
      <c r="A1244" s="1">
        <v>1239</v>
      </c>
      <c r="C1244" s="3" t="s">
        <v>3571</v>
      </c>
      <c r="E1244" s="2" t="str" cm="1">
        <f t="array" aca="1" ref="E1244" ca="1">IF(F1244&lt;&gt;"",INDIRECT("'"&amp;F1244&amp;"'!"&amp;G1244),"")</f>
        <v/>
      </c>
      <c r="F1244" s="1851"/>
      <c r="H1244" s="4"/>
      <c r="I1244" s="4"/>
      <c r="J1244" s="4"/>
      <c r="R1244" s="1504"/>
    </row>
    <row r="1245" spans="1:18" ht="16">
      <c r="A1245" s="1">
        <v>1240</v>
      </c>
      <c r="C1245" s="3" t="s">
        <v>3571</v>
      </c>
      <c r="E1245" s="2" t="str" cm="1">
        <f t="array" aca="1" ref="E1245" ca="1">IF(F1245&lt;&gt;"",INDIRECT("'"&amp;F1245&amp;"'!"&amp;G1245),"")</f>
        <v/>
      </c>
      <c r="F1245" s="1851"/>
      <c r="H1245" s="4"/>
      <c r="I1245" s="4"/>
      <c r="J1245" s="4"/>
      <c r="R1245" s="1504"/>
    </row>
    <row r="1246" spans="1:18" ht="16">
      <c r="A1246" s="1">
        <v>1241</v>
      </c>
      <c r="C1246" s="3" t="s">
        <v>3571</v>
      </c>
      <c r="E1246" s="2" t="str" cm="1">
        <f t="array" aca="1" ref="E1246" ca="1">IF(F1246&lt;&gt;"",INDIRECT("'"&amp;F1246&amp;"'!"&amp;G1246),"")</f>
        <v/>
      </c>
      <c r="F1246" s="1851"/>
      <c r="H1246" s="4"/>
      <c r="I1246" s="4"/>
      <c r="J1246" s="4"/>
      <c r="R1246" s="1504"/>
    </row>
    <row r="1247" spans="1:18" ht="16">
      <c r="A1247" s="1">
        <v>1242</v>
      </c>
      <c r="C1247" s="3" t="s">
        <v>3571</v>
      </c>
      <c r="E1247" s="2" t="str" cm="1">
        <f t="array" aca="1" ref="E1247" ca="1">IF(F1247&lt;&gt;"",INDIRECT("'"&amp;F1247&amp;"'!"&amp;G1247),"")</f>
        <v/>
      </c>
      <c r="F1247" s="1851"/>
      <c r="H1247" s="4"/>
      <c r="I1247" s="4"/>
      <c r="J1247" s="4"/>
      <c r="R1247" s="1504"/>
    </row>
    <row r="1248" spans="1:18" ht="16">
      <c r="A1248" s="1">
        <v>1243</v>
      </c>
      <c r="C1248" s="3" t="s">
        <v>3571</v>
      </c>
      <c r="E1248" s="2" t="str" cm="1">
        <f t="array" aca="1" ref="E1248" ca="1">IF(F1248&lt;&gt;"",INDIRECT("'"&amp;F1248&amp;"'!"&amp;G1248),"")</f>
        <v/>
      </c>
      <c r="F1248" s="1851"/>
      <c r="H1248" s="4"/>
      <c r="I1248" s="4"/>
      <c r="J1248" s="4"/>
      <c r="R1248" s="1504"/>
    </row>
    <row r="1249" spans="1:18" ht="16">
      <c r="A1249" s="1">
        <v>1244</v>
      </c>
      <c r="C1249" s="3" t="s">
        <v>3571</v>
      </c>
      <c r="E1249" s="2" t="str" cm="1">
        <f t="array" aca="1" ref="E1249" ca="1">IF(F1249&lt;&gt;"",INDIRECT("'"&amp;F1249&amp;"'!"&amp;G1249),"")</f>
        <v/>
      </c>
      <c r="F1249" s="1851"/>
      <c r="H1249" s="4"/>
      <c r="I1249" s="4"/>
      <c r="J1249" s="4"/>
      <c r="R1249" s="1504"/>
    </row>
    <row r="1250" spans="1:18" ht="16">
      <c r="A1250" s="1">
        <v>1245</v>
      </c>
      <c r="C1250" s="3" t="s">
        <v>3571</v>
      </c>
      <c r="E1250" s="2" t="str" cm="1">
        <f t="array" aca="1" ref="E1250" ca="1">IF(F1250&lt;&gt;"",INDIRECT("'"&amp;F1250&amp;"'!"&amp;G1250),"")</f>
        <v/>
      </c>
      <c r="F1250" s="1851"/>
      <c r="H1250" s="4"/>
      <c r="I1250" s="4"/>
      <c r="J1250" s="4"/>
      <c r="R1250" s="1504"/>
    </row>
    <row r="1251" spans="1:18" ht="15">
      <c r="A1251">
        <v>1246</v>
      </c>
      <c r="B1251" s="7">
        <f>'EstExp 11-19'!E175</f>
        <v>0</v>
      </c>
      <c r="D1251" s="2" t="b">
        <f t="shared" ref="D1251:D1262" ca="1" si="26">E1251=B1251</f>
        <v>1</v>
      </c>
      <c r="E1251" s="2" cm="1">
        <f t="array" aca="1" ref="E1251" ca="1">IF(F1251&lt;&gt;"",INDIRECT("'"&amp;F1251&amp;"'!"&amp;G1251),"")</f>
        <v>0</v>
      </c>
      <c r="F1251" s="1502" t="s">
        <v>6934</v>
      </c>
      <c r="G1251" t="s">
        <v>3968</v>
      </c>
      <c r="H1251" s="4"/>
      <c r="I1251" s="4"/>
      <c r="J1251" s="4"/>
      <c r="R1251" s="1504"/>
    </row>
    <row r="1252" spans="1:18" ht="15">
      <c r="A1252">
        <v>1247</v>
      </c>
      <c r="B1252" s="7">
        <f>'EstExp 11-19'!E176</f>
        <v>0</v>
      </c>
      <c r="D1252" s="2" t="b">
        <f t="shared" ca="1" si="26"/>
        <v>1</v>
      </c>
      <c r="E1252" s="2" cm="1">
        <f t="array" aca="1" ref="E1252" ca="1">IF(F1252&lt;&gt;"",INDIRECT("'"&amp;F1252&amp;"'!"&amp;G1252),"")</f>
        <v>0</v>
      </c>
      <c r="F1252" s="1502" t="s">
        <v>6934</v>
      </c>
      <c r="G1252" t="s">
        <v>3969</v>
      </c>
      <c r="H1252" s="4"/>
      <c r="I1252" s="4"/>
      <c r="J1252" s="4"/>
      <c r="R1252" s="1504"/>
    </row>
    <row r="1253" spans="1:18" ht="15">
      <c r="A1253">
        <v>1248</v>
      </c>
      <c r="B1253" s="7">
        <f>'EstExp 11-19'!E178</f>
        <v>0</v>
      </c>
      <c r="D1253" s="2" t="b">
        <f t="shared" ca="1" si="26"/>
        <v>1</v>
      </c>
      <c r="E1253" s="2" cm="1">
        <f t="array" aca="1" ref="E1253" ca="1">IF(F1253&lt;&gt;"",INDIRECT("'"&amp;F1253&amp;"'!"&amp;G1253),"")</f>
        <v>0</v>
      </c>
      <c r="F1253" s="1502" t="s">
        <v>6934</v>
      </c>
      <c r="G1253" t="s">
        <v>3970</v>
      </c>
      <c r="H1253" s="4"/>
      <c r="I1253" s="4"/>
      <c r="J1253" s="4"/>
      <c r="R1253" s="1504"/>
    </row>
    <row r="1254" spans="1:18" ht="15">
      <c r="A1254">
        <v>1249</v>
      </c>
      <c r="B1254" s="7">
        <f>'EstExp 11-19'!H167</f>
        <v>0</v>
      </c>
      <c r="D1254" s="2" t="b">
        <f t="shared" ca="1" si="26"/>
        <v>1</v>
      </c>
      <c r="E1254" s="2" cm="1">
        <f t="array" aca="1" ref="E1254" ca="1">IF(F1254&lt;&gt;"",INDIRECT("'"&amp;F1254&amp;"'!"&amp;G1254),"")</f>
        <v>0</v>
      </c>
      <c r="F1254" s="1502" t="s">
        <v>6934</v>
      </c>
      <c r="G1254" t="s">
        <v>3971</v>
      </c>
      <c r="H1254" s="4"/>
      <c r="I1254" s="4"/>
      <c r="J1254" s="4"/>
      <c r="R1254" s="1504"/>
    </row>
    <row r="1255" spans="1:18" ht="15">
      <c r="A1255">
        <v>1250</v>
      </c>
      <c r="B1255" s="7">
        <f>'EstExp 11-19'!H168</f>
        <v>0</v>
      </c>
      <c r="D1255" s="2" t="b">
        <f t="shared" ca="1" si="26"/>
        <v>1</v>
      </c>
      <c r="E1255" s="2" cm="1">
        <f t="array" aca="1" ref="E1255" ca="1">IF(F1255&lt;&gt;"",INDIRECT("'"&amp;F1255&amp;"'!"&amp;G1255),"")</f>
        <v>0</v>
      </c>
      <c r="F1255" s="1502" t="s">
        <v>6934</v>
      </c>
      <c r="G1255" t="s">
        <v>3972</v>
      </c>
      <c r="H1255" s="4"/>
      <c r="I1255" s="4"/>
      <c r="J1255" s="4"/>
      <c r="R1255" s="1504"/>
    </row>
    <row r="1256" spans="1:18" ht="15">
      <c r="A1256">
        <v>1251</v>
      </c>
      <c r="B1256" s="7">
        <f>'EstExp 11-19'!H173</f>
        <v>0</v>
      </c>
      <c r="D1256" s="2" t="b">
        <f t="shared" ca="1" si="26"/>
        <v>1</v>
      </c>
      <c r="E1256" s="2" cm="1">
        <f t="array" aca="1" ref="E1256" ca="1">IF(F1256&lt;&gt;"",INDIRECT("'"&amp;F1256&amp;"'!"&amp;G1256),"")</f>
        <v>0</v>
      </c>
      <c r="F1256" s="1502" t="s">
        <v>6934</v>
      </c>
      <c r="G1256" t="s">
        <v>3973</v>
      </c>
      <c r="H1256" s="4"/>
      <c r="I1256" s="4"/>
      <c r="J1256" s="4"/>
      <c r="R1256" s="1504"/>
    </row>
    <row r="1257" spans="1:18" ht="15">
      <c r="A1257">
        <v>1252</v>
      </c>
      <c r="B1257" s="7">
        <f>'EstExp 11-19'!H171</f>
        <v>0</v>
      </c>
      <c r="D1257" s="2" t="b">
        <f t="shared" ca="1" si="26"/>
        <v>1</v>
      </c>
      <c r="E1257" s="2" cm="1">
        <f t="array" aca="1" ref="E1257" ca="1">IF(F1257&lt;&gt;"",INDIRECT("'"&amp;F1257&amp;"'!"&amp;G1257),"")</f>
        <v>0</v>
      </c>
      <c r="F1257" s="1502" t="s">
        <v>6934</v>
      </c>
      <c r="G1257" t="s">
        <v>3974</v>
      </c>
      <c r="H1257" s="4"/>
      <c r="I1257" s="4"/>
      <c r="J1257" s="4"/>
      <c r="R1257" s="1504"/>
    </row>
    <row r="1258" spans="1:18" ht="15">
      <c r="A1258">
        <v>1253</v>
      </c>
      <c r="B1258" s="7">
        <f>'EstExp 11-19'!H172</f>
        <v>2615000</v>
      </c>
      <c r="D1258" s="2" t="b">
        <f t="shared" ca="1" si="26"/>
        <v>1</v>
      </c>
      <c r="E1258" s="2" cm="1">
        <f t="array" aca="1" ref="E1258" ca="1">IF(F1258&lt;&gt;"",INDIRECT("'"&amp;F1258&amp;"'!"&amp;G1258),"")</f>
        <v>2615000</v>
      </c>
      <c r="F1258" s="1502" t="s">
        <v>6934</v>
      </c>
      <c r="G1258" t="s">
        <v>3975</v>
      </c>
      <c r="H1258" s="4"/>
      <c r="I1258" s="4"/>
      <c r="J1258" s="4"/>
      <c r="R1258" s="1504"/>
    </row>
    <row r="1259" spans="1:18" ht="15">
      <c r="A1259">
        <v>1254</v>
      </c>
      <c r="B1259" s="7">
        <f>'EstExp 11-19'!H174</f>
        <v>0</v>
      </c>
      <c r="D1259" s="2" t="b">
        <f t="shared" ca="1" si="26"/>
        <v>1</v>
      </c>
      <c r="E1259" s="2" cm="1">
        <f t="array" aca="1" ref="E1259" ca="1">IF(F1259&lt;&gt;"",INDIRECT("'"&amp;F1259&amp;"'!"&amp;G1259),"")</f>
        <v>0</v>
      </c>
      <c r="F1259" s="1502" t="s">
        <v>6934</v>
      </c>
      <c r="G1259" t="s">
        <v>3976</v>
      </c>
      <c r="H1259" s="4"/>
      <c r="I1259" s="4"/>
      <c r="J1259" s="4"/>
      <c r="R1259" s="1504"/>
    </row>
    <row r="1260" spans="1:18" ht="15">
      <c r="A1260">
        <v>1255</v>
      </c>
      <c r="B1260" s="7">
        <f>'EstExp 11-19'!H175</f>
        <v>0</v>
      </c>
      <c r="D1260" s="2" t="b">
        <f t="shared" ca="1" si="26"/>
        <v>1</v>
      </c>
      <c r="E1260" s="2" cm="1">
        <f t="array" aca="1" ref="E1260" ca="1">IF(F1260&lt;&gt;"",INDIRECT("'"&amp;F1260&amp;"'!"&amp;G1260),"")</f>
        <v>0</v>
      </c>
      <c r="F1260" s="1502" t="s">
        <v>6934</v>
      </c>
      <c r="G1260" t="s">
        <v>3977</v>
      </c>
      <c r="H1260" s="4"/>
      <c r="I1260" s="4"/>
      <c r="J1260" s="4"/>
      <c r="R1260" s="1504"/>
    </row>
    <row r="1261" spans="1:18" ht="15">
      <c r="A1261">
        <v>1256</v>
      </c>
      <c r="B1261" s="7">
        <f>'EstExp 11-19'!H176</f>
        <v>2615000</v>
      </c>
      <c r="D1261" s="2" t="b">
        <f t="shared" ca="1" si="26"/>
        <v>1</v>
      </c>
      <c r="E1261" s="2" cm="1">
        <f t="array" aca="1" ref="E1261" ca="1">IF(F1261&lt;&gt;"",INDIRECT("'"&amp;F1261&amp;"'!"&amp;G1261),"")</f>
        <v>2615000</v>
      </c>
      <c r="F1261" s="1502" t="s">
        <v>6934</v>
      </c>
      <c r="G1261" t="s">
        <v>3978</v>
      </c>
      <c r="H1261" s="4"/>
      <c r="I1261" s="4"/>
      <c r="J1261" s="4"/>
      <c r="R1261" s="1504"/>
    </row>
    <row r="1262" spans="1:18" ht="15">
      <c r="A1262">
        <v>1257</v>
      </c>
      <c r="B1262" s="7">
        <f>'EstExp 11-19'!H178</f>
        <v>2615000</v>
      </c>
      <c r="D1262" s="2" t="b">
        <f t="shared" ca="1" si="26"/>
        <v>1</v>
      </c>
      <c r="E1262" s="2" cm="1">
        <f t="array" aca="1" ref="E1262" ca="1">IF(F1262&lt;&gt;"",INDIRECT("'"&amp;F1262&amp;"'!"&amp;G1262),"")</f>
        <v>2615000</v>
      </c>
      <c r="F1262" s="1502" t="s">
        <v>6934</v>
      </c>
      <c r="G1262" t="s">
        <v>3979</v>
      </c>
      <c r="H1262" s="4"/>
      <c r="I1262" s="4"/>
      <c r="J1262" s="4"/>
      <c r="R1262" s="1504"/>
    </row>
    <row r="1263" spans="1:18" ht="16">
      <c r="A1263" s="1">
        <v>1258</v>
      </c>
      <c r="C1263" s="3" t="s">
        <v>3858</v>
      </c>
      <c r="E1263" s="2" t="str" cm="1">
        <f t="array" aca="1" ref="E1263" ca="1">IF(F1263&lt;&gt;"",INDIRECT("'"&amp;F1263&amp;"'!"&amp;G1263),"")</f>
        <v/>
      </c>
      <c r="F1263" s="1851"/>
      <c r="H1263" s="4"/>
      <c r="I1263" s="4"/>
      <c r="J1263" s="4"/>
      <c r="R1263" s="1504"/>
    </row>
    <row r="1264" spans="1:18" ht="16">
      <c r="A1264" s="1">
        <v>1259</v>
      </c>
      <c r="C1264" s="3" t="s">
        <v>3858</v>
      </c>
      <c r="E1264" s="2" t="str" cm="1">
        <f t="array" aca="1" ref="E1264" ca="1">IF(F1264&lt;&gt;"",INDIRECT("'"&amp;F1264&amp;"'!"&amp;G1264),"")</f>
        <v/>
      </c>
      <c r="F1264" s="1851"/>
      <c r="H1264" s="4"/>
      <c r="I1264" s="4"/>
      <c r="J1264" s="4"/>
      <c r="R1264" s="1504"/>
    </row>
    <row r="1265" spans="1:18" ht="16">
      <c r="A1265" s="1">
        <v>1260</v>
      </c>
      <c r="C1265" s="3" t="s">
        <v>3858</v>
      </c>
      <c r="E1265" s="2" t="str" cm="1">
        <f t="array" aca="1" ref="E1265" ca="1">IF(F1265&lt;&gt;"",INDIRECT("'"&amp;F1265&amp;"'!"&amp;G1265),"")</f>
        <v/>
      </c>
      <c r="F1265" s="1851"/>
      <c r="H1265" s="4"/>
      <c r="I1265" s="4"/>
      <c r="J1265" s="4"/>
      <c r="R1265" s="1504"/>
    </row>
    <row r="1266" spans="1:18" ht="16">
      <c r="A1266" s="1">
        <v>1261</v>
      </c>
      <c r="C1266" s="3" t="s">
        <v>3858</v>
      </c>
      <c r="E1266" s="2" t="str" cm="1">
        <f t="array" aca="1" ref="E1266" ca="1">IF(F1266&lt;&gt;"",INDIRECT("'"&amp;F1266&amp;"'!"&amp;G1266),"")</f>
        <v/>
      </c>
      <c r="F1266" s="1851"/>
      <c r="H1266" s="4"/>
      <c r="I1266" s="4"/>
      <c r="J1266" s="4"/>
      <c r="R1266" s="1504"/>
    </row>
    <row r="1267" spans="1:18" ht="16">
      <c r="A1267" s="1">
        <v>1262</v>
      </c>
      <c r="C1267" s="3" t="s">
        <v>3980</v>
      </c>
      <c r="E1267" s="2" t="str" cm="1">
        <f t="array" aca="1" ref="E1267" ca="1">IF(F1267&lt;&gt;"",INDIRECT("'"&amp;F1267&amp;"'!"&amp;G1267),"")</f>
        <v/>
      </c>
      <c r="F1267" s="1851"/>
      <c r="H1267" s="4"/>
      <c r="I1267" s="4"/>
      <c r="J1267" s="4"/>
      <c r="R1267" s="1504"/>
    </row>
    <row r="1268" spans="1:18" ht="15">
      <c r="A1268">
        <v>1263</v>
      </c>
      <c r="B1268" s="7">
        <f>'EstExp 11-19'!K167</f>
        <v>0</v>
      </c>
      <c r="D1268" s="2" t="b">
        <f t="shared" ref="D1268:D1277" ca="1" si="27">E1268=B1268</f>
        <v>1</v>
      </c>
      <c r="E1268" s="2" cm="1">
        <f t="array" aca="1" ref="E1268" ca="1">IF(F1268&lt;&gt;"",INDIRECT("'"&amp;F1268&amp;"'!"&amp;G1268),"")</f>
        <v>0</v>
      </c>
      <c r="F1268" s="1502" t="s">
        <v>6934</v>
      </c>
      <c r="G1268" t="s">
        <v>3981</v>
      </c>
      <c r="H1268" s="4"/>
      <c r="I1268" s="4"/>
      <c r="J1268" s="4"/>
      <c r="R1268" s="1504"/>
    </row>
    <row r="1269" spans="1:18" ht="15">
      <c r="A1269">
        <v>1264</v>
      </c>
      <c r="B1269" s="7">
        <f>'EstExp 11-19'!K168</f>
        <v>0</v>
      </c>
      <c r="D1269" s="2" t="b">
        <f t="shared" ca="1" si="27"/>
        <v>1</v>
      </c>
      <c r="E1269" s="2" cm="1">
        <f t="array" aca="1" ref="E1269" ca="1">IF(F1269&lt;&gt;"",INDIRECT("'"&amp;F1269&amp;"'!"&amp;G1269),"")</f>
        <v>0</v>
      </c>
      <c r="F1269" s="1502" t="s">
        <v>6934</v>
      </c>
      <c r="G1269" t="s">
        <v>3982</v>
      </c>
      <c r="H1269" s="4"/>
      <c r="I1269" s="4"/>
      <c r="J1269" s="4"/>
      <c r="R1269" s="1504"/>
    </row>
    <row r="1270" spans="1:18" ht="15">
      <c r="A1270">
        <v>1265</v>
      </c>
      <c r="B1270" s="7">
        <f>'EstExp 11-19'!K173</f>
        <v>0</v>
      </c>
      <c r="D1270" s="2" t="b">
        <f t="shared" ca="1" si="27"/>
        <v>1</v>
      </c>
      <c r="E1270" s="2" cm="1">
        <f t="array" aca="1" ref="E1270" ca="1">IF(F1270&lt;&gt;"",INDIRECT("'"&amp;F1270&amp;"'!"&amp;G1270),"")</f>
        <v>0</v>
      </c>
      <c r="F1270" s="1502" t="s">
        <v>6934</v>
      </c>
      <c r="G1270" t="s">
        <v>3983</v>
      </c>
      <c r="H1270" s="4"/>
      <c r="I1270" s="4"/>
      <c r="J1270" s="4"/>
      <c r="R1270" s="1504"/>
    </row>
    <row r="1271" spans="1:18" ht="15">
      <c r="A1271">
        <v>1266</v>
      </c>
      <c r="B1271" s="7">
        <f>'EstExp 11-19'!K171</f>
        <v>0</v>
      </c>
      <c r="D1271" s="2" t="b">
        <f t="shared" ca="1" si="27"/>
        <v>1</v>
      </c>
      <c r="E1271" s="2" cm="1">
        <f t="array" aca="1" ref="E1271" ca="1">IF(F1271&lt;&gt;"",INDIRECT("'"&amp;F1271&amp;"'!"&amp;G1271),"")</f>
        <v>0</v>
      </c>
      <c r="F1271" s="1502" t="s">
        <v>6934</v>
      </c>
      <c r="G1271" t="s">
        <v>3984</v>
      </c>
      <c r="H1271" s="4"/>
      <c r="I1271" s="4"/>
      <c r="J1271" s="4"/>
      <c r="R1271" s="1504"/>
    </row>
    <row r="1272" spans="1:18" ht="15">
      <c r="A1272">
        <v>1267</v>
      </c>
      <c r="B1272" s="7">
        <f>'EstExp 11-19'!K172</f>
        <v>2615000</v>
      </c>
      <c r="D1272" s="2" t="b">
        <f t="shared" ca="1" si="27"/>
        <v>1</v>
      </c>
      <c r="E1272" s="2" cm="1">
        <f t="array" aca="1" ref="E1272" ca="1">IF(F1272&lt;&gt;"",INDIRECT("'"&amp;F1272&amp;"'!"&amp;G1272),"")</f>
        <v>2615000</v>
      </c>
      <c r="F1272" s="1502" t="s">
        <v>6934</v>
      </c>
      <c r="G1272" t="s">
        <v>3985</v>
      </c>
      <c r="H1272" s="4"/>
      <c r="I1272" s="4"/>
      <c r="J1272" s="4"/>
      <c r="R1272" s="1504"/>
    </row>
    <row r="1273" spans="1:18" ht="15">
      <c r="A1273">
        <v>1268</v>
      </c>
      <c r="B1273" s="7">
        <f>'EstExp 11-19'!K174</f>
        <v>0</v>
      </c>
      <c r="D1273" s="2" t="b">
        <f t="shared" ca="1" si="27"/>
        <v>1</v>
      </c>
      <c r="E1273" s="2" cm="1">
        <f t="array" aca="1" ref="E1273" ca="1">IF(F1273&lt;&gt;"",INDIRECT("'"&amp;F1273&amp;"'!"&amp;G1273),"")</f>
        <v>0</v>
      </c>
      <c r="F1273" s="1502" t="s">
        <v>6934</v>
      </c>
      <c r="G1273" t="s">
        <v>3986</v>
      </c>
      <c r="H1273" s="4"/>
      <c r="I1273" s="4"/>
      <c r="J1273" s="4"/>
      <c r="R1273" s="1504"/>
    </row>
    <row r="1274" spans="1:18" ht="15">
      <c r="A1274">
        <v>1269</v>
      </c>
      <c r="B1274" s="7">
        <f>'EstExp 11-19'!K175</f>
        <v>0</v>
      </c>
      <c r="D1274" s="2" t="b">
        <f t="shared" ca="1" si="27"/>
        <v>1</v>
      </c>
      <c r="E1274" s="2" cm="1">
        <f t="array" aca="1" ref="E1274" ca="1">IF(F1274&lt;&gt;"",INDIRECT("'"&amp;F1274&amp;"'!"&amp;G1274),"")</f>
        <v>0</v>
      </c>
      <c r="F1274" s="1502" t="s">
        <v>6934</v>
      </c>
      <c r="G1274" t="s">
        <v>3987</v>
      </c>
      <c r="H1274" s="4"/>
      <c r="I1274" s="4"/>
      <c r="J1274" s="4"/>
      <c r="R1274" s="1504"/>
    </row>
    <row r="1275" spans="1:18" ht="15">
      <c r="A1275">
        <v>1270</v>
      </c>
      <c r="B1275" s="7">
        <f>'EstExp 11-19'!K176</f>
        <v>2615000</v>
      </c>
      <c r="D1275" s="2" t="b">
        <f t="shared" ca="1" si="27"/>
        <v>1</v>
      </c>
      <c r="E1275" s="2" cm="1">
        <f t="array" aca="1" ref="E1275" ca="1">IF(F1275&lt;&gt;"",INDIRECT("'"&amp;F1275&amp;"'!"&amp;G1275),"")</f>
        <v>2615000</v>
      </c>
      <c r="F1275" s="1502" t="s">
        <v>6934</v>
      </c>
      <c r="G1275" t="s">
        <v>3988</v>
      </c>
      <c r="H1275" s="4"/>
      <c r="I1275" s="4"/>
      <c r="J1275" s="4"/>
      <c r="R1275" s="1504"/>
    </row>
    <row r="1276" spans="1:18" ht="15">
      <c r="A1276">
        <v>1271</v>
      </c>
      <c r="B1276" s="7">
        <f>'EstExp 11-19'!K178</f>
        <v>2615000</v>
      </c>
      <c r="D1276" s="2" t="b">
        <f t="shared" ca="1" si="27"/>
        <v>1</v>
      </c>
      <c r="E1276" s="2" cm="1">
        <f t="array" aca="1" ref="E1276" ca="1">IF(F1276&lt;&gt;"",INDIRECT("'"&amp;F1276&amp;"'!"&amp;G1276),"")</f>
        <v>2615000</v>
      </c>
      <c r="F1276" s="1502" t="s">
        <v>6934</v>
      </c>
      <c r="G1276" t="s">
        <v>3989</v>
      </c>
      <c r="H1276" s="4"/>
      <c r="I1276" s="4"/>
      <c r="J1276" s="4"/>
      <c r="R1276" s="1504"/>
    </row>
    <row r="1277" spans="1:18" ht="15">
      <c r="A1277">
        <v>1272</v>
      </c>
      <c r="B1277" s="7">
        <f>'EstExp 11-19'!K179</f>
        <v>34096</v>
      </c>
      <c r="D1277" s="2" t="b">
        <f t="shared" ca="1" si="27"/>
        <v>1</v>
      </c>
      <c r="E1277" s="2" cm="1">
        <f t="array" aca="1" ref="E1277" ca="1">IF(F1277&lt;&gt;"",INDIRECT("'"&amp;F1277&amp;"'!"&amp;G1277),"")</f>
        <v>34096</v>
      </c>
      <c r="F1277" s="1502" t="s">
        <v>6934</v>
      </c>
      <c r="G1277" t="s">
        <v>3990</v>
      </c>
      <c r="H1277" s="4"/>
      <c r="I1277" s="4"/>
      <c r="J1277" s="4"/>
      <c r="R1277" s="1504"/>
    </row>
    <row r="1278" spans="1:18" ht="16">
      <c r="A1278" s="1">
        <v>1273</v>
      </c>
      <c r="C1278" s="3" t="s">
        <v>3571</v>
      </c>
      <c r="E1278" s="2" t="str" cm="1">
        <f t="array" aca="1" ref="E1278" ca="1">IF(F1278&lt;&gt;"",INDIRECT("'"&amp;F1278&amp;"'!"&amp;G1278),"")</f>
        <v/>
      </c>
      <c r="F1278" s="1851"/>
      <c r="H1278" s="4"/>
      <c r="I1278" s="4"/>
      <c r="J1278" s="4"/>
      <c r="R1278" s="1504"/>
    </row>
    <row r="1279" spans="1:18" ht="15">
      <c r="A1279">
        <v>1274</v>
      </c>
      <c r="B1279" s="7">
        <f>'EstExp 11-19'!C186</f>
        <v>80000</v>
      </c>
      <c r="D1279" s="2" t="b">
        <f ca="1">E1279=B1279</f>
        <v>1</v>
      </c>
      <c r="E1279" s="2" cm="1">
        <f t="array" aca="1" ref="E1279" ca="1">IF(F1279&lt;&gt;"",INDIRECT("'"&amp;F1279&amp;"'!"&amp;G1279),"")</f>
        <v>80000</v>
      </c>
      <c r="F1279" s="1502" t="s">
        <v>6934</v>
      </c>
      <c r="G1279" t="s">
        <v>3991</v>
      </c>
      <c r="H1279" s="4"/>
      <c r="I1279" s="4"/>
      <c r="J1279" s="4"/>
      <c r="R1279" s="1504"/>
    </row>
    <row r="1280" spans="1:18" ht="16">
      <c r="A1280" s="1">
        <v>1275</v>
      </c>
      <c r="C1280" s="3" t="s">
        <v>3571</v>
      </c>
      <c r="E1280" s="2" t="str" cm="1">
        <f t="array" aca="1" ref="E1280" ca="1">IF(F1280&lt;&gt;"",INDIRECT("'"&amp;F1280&amp;"'!"&amp;G1280),"")</f>
        <v/>
      </c>
      <c r="F1280" s="1851"/>
      <c r="H1280" s="4"/>
      <c r="I1280" s="4"/>
      <c r="J1280" s="4"/>
      <c r="R1280" s="1504"/>
    </row>
    <row r="1281" spans="1:18" ht="16">
      <c r="A1281" s="1">
        <v>1276</v>
      </c>
      <c r="C1281" s="3" t="s">
        <v>3571</v>
      </c>
      <c r="E1281" s="2" t="str" cm="1">
        <f t="array" aca="1" ref="E1281" ca="1">IF(F1281&lt;&gt;"",INDIRECT("'"&amp;F1281&amp;"'!"&amp;G1281),"")</f>
        <v/>
      </c>
      <c r="F1281" s="1851"/>
      <c r="H1281" s="4"/>
      <c r="I1281" s="4"/>
      <c r="J1281" s="4"/>
      <c r="R1281" s="1504"/>
    </row>
    <row r="1282" spans="1:18" ht="15">
      <c r="A1282">
        <v>1277</v>
      </c>
      <c r="B1282" s="7">
        <f>'EstExp 11-19'!C187</f>
        <v>0</v>
      </c>
      <c r="D1282" s="2" t="b">
        <f ca="1">E1282=B1282</f>
        <v>1</v>
      </c>
      <c r="E1282" s="2" cm="1">
        <f t="array" aca="1" ref="E1282" ca="1">IF(F1282&lt;&gt;"",INDIRECT("'"&amp;F1282&amp;"'!"&amp;G1282),"")</f>
        <v>0</v>
      </c>
      <c r="F1282" s="1502" t="s">
        <v>6934</v>
      </c>
      <c r="G1282" t="s">
        <v>3992</v>
      </c>
      <c r="H1282" s="4"/>
      <c r="I1282" s="4"/>
      <c r="J1282" s="4"/>
      <c r="R1282" s="1504"/>
    </row>
    <row r="1283" spans="1:18" ht="15">
      <c r="A1283">
        <v>1278</v>
      </c>
      <c r="B1283" s="7">
        <f>'EstExp 11-19'!C188</f>
        <v>80000</v>
      </c>
      <c r="D1283" s="2" t="b">
        <f ca="1">E1283=B1283</f>
        <v>1</v>
      </c>
      <c r="E1283" s="2" cm="1">
        <f t="array" aca="1" ref="E1283" ca="1">IF(F1283&lt;&gt;"",INDIRECT("'"&amp;F1283&amp;"'!"&amp;G1283),"")</f>
        <v>80000</v>
      </c>
      <c r="F1283" s="1502" t="s">
        <v>6934</v>
      </c>
      <c r="G1283" t="s">
        <v>3993</v>
      </c>
      <c r="H1283" s="4"/>
      <c r="I1283" s="4"/>
      <c r="J1283" s="4"/>
      <c r="R1283" s="1504"/>
    </row>
    <row r="1284" spans="1:18" ht="15">
      <c r="A1284">
        <v>1279</v>
      </c>
      <c r="B1284" s="7">
        <f>'EstExp 11-19'!C214</f>
        <v>80000</v>
      </c>
      <c r="D1284" s="2" t="b">
        <f ca="1">E1284=B1284</f>
        <v>1</v>
      </c>
      <c r="E1284" s="2" cm="1">
        <f t="array" aca="1" ref="E1284" ca="1">IF(F1284&lt;&gt;"",INDIRECT("'"&amp;F1284&amp;"'!"&amp;G1284),"")</f>
        <v>80000</v>
      </c>
      <c r="F1284" s="1502" t="s">
        <v>6934</v>
      </c>
      <c r="G1284" t="s">
        <v>3994</v>
      </c>
      <c r="H1284" s="4"/>
      <c r="I1284" s="4"/>
      <c r="J1284" s="4"/>
      <c r="R1284" s="1504"/>
    </row>
    <row r="1285" spans="1:18" ht="15">
      <c r="A1285">
        <v>1280</v>
      </c>
      <c r="B1285" s="7">
        <f>'EstExp 11-19'!D186</f>
        <v>5600</v>
      </c>
      <c r="D1285" s="2" t="b">
        <f ca="1">E1285=B1285</f>
        <v>1</v>
      </c>
      <c r="E1285" s="2" cm="1">
        <f t="array" aca="1" ref="E1285" ca="1">IF(F1285&lt;&gt;"",INDIRECT("'"&amp;F1285&amp;"'!"&amp;G1285),"")</f>
        <v>5600</v>
      </c>
      <c r="F1285" s="1502" t="s">
        <v>6934</v>
      </c>
      <c r="G1285" t="s">
        <v>3995</v>
      </c>
      <c r="H1285" s="4"/>
      <c r="I1285" s="4"/>
      <c r="J1285" s="4"/>
      <c r="R1285" s="1504"/>
    </row>
    <row r="1286" spans="1:18" ht="16">
      <c r="A1286" s="1">
        <v>1281</v>
      </c>
      <c r="C1286" s="3" t="s">
        <v>3571</v>
      </c>
      <c r="E1286" s="2" t="str" cm="1">
        <f t="array" aca="1" ref="E1286" ca="1">IF(F1286&lt;&gt;"",INDIRECT("'"&amp;F1286&amp;"'!"&amp;G1286),"")</f>
        <v/>
      </c>
      <c r="F1286" s="1851"/>
      <c r="H1286" s="4"/>
      <c r="I1286" s="4"/>
      <c r="J1286" s="4"/>
      <c r="R1286" s="1504"/>
    </row>
    <row r="1287" spans="1:18" ht="16">
      <c r="A1287" s="1">
        <v>1282</v>
      </c>
      <c r="C1287" s="3" t="s">
        <v>3571</v>
      </c>
      <c r="E1287" s="2" t="str" cm="1">
        <f t="array" aca="1" ref="E1287" ca="1">IF(F1287&lt;&gt;"",INDIRECT("'"&amp;F1287&amp;"'!"&amp;G1287),"")</f>
        <v/>
      </c>
      <c r="F1287" s="1851"/>
      <c r="H1287" s="4"/>
      <c r="I1287" s="4"/>
      <c r="J1287" s="4"/>
      <c r="R1287" s="1504"/>
    </row>
    <row r="1288" spans="1:18" ht="15">
      <c r="A1288">
        <v>1283</v>
      </c>
      <c r="B1288" s="7">
        <f>'EstExp 11-19'!D187</f>
        <v>0</v>
      </c>
      <c r="D1288" s="2" t="b">
        <f ca="1">E1288=B1288</f>
        <v>1</v>
      </c>
      <c r="E1288" s="2" cm="1">
        <f t="array" aca="1" ref="E1288" ca="1">IF(F1288&lt;&gt;"",INDIRECT("'"&amp;F1288&amp;"'!"&amp;G1288),"")</f>
        <v>0</v>
      </c>
      <c r="F1288" s="1502" t="s">
        <v>6934</v>
      </c>
      <c r="G1288" t="s">
        <v>3996</v>
      </c>
      <c r="H1288" s="4"/>
      <c r="I1288" s="4"/>
      <c r="J1288" s="4"/>
      <c r="R1288" s="1504"/>
    </row>
    <row r="1289" spans="1:18" ht="15">
      <c r="A1289">
        <v>1284</v>
      </c>
      <c r="B1289" s="7">
        <f>'EstExp 11-19'!D188</f>
        <v>5600</v>
      </c>
      <c r="D1289" s="2" t="b">
        <f ca="1">E1289=B1289</f>
        <v>1</v>
      </c>
      <c r="E1289" s="2" cm="1">
        <f t="array" aca="1" ref="E1289" ca="1">IF(F1289&lt;&gt;"",INDIRECT("'"&amp;F1289&amp;"'!"&amp;G1289),"")</f>
        <v>5600</v>
      </c>
      <c r="F1289" s="1502" t="s">
        <v>6934</v>
      </c>
      <c r="G1289" t="s">
        <v>3997</v>
      </c>
      <c r="H1289" s="4"/>
      <c r="I1289" s="4"/>
      <c r="J1289" s="4"/>
      <c r="R1289" s="1504"/>
    </row>
    <row r="1290" spans="1:18" ht="15">
      <c r="A1290">
        <v>1285</v>
      </c>
      <c r="B1290" s="7">
        <f>'EstExp 11-19'!D214</f>
        <v>5600</v>
      </c>
      <c r="D1290" s="2" t="b">
        <f ca="1">E1290=B1290</f>
        <v>1</v>
      </c>
      <c r="E1290" s="2" cm="1">
        <f t="array" aca="1" ref="E1290" ca="1">IF(F1290&lt;&gt;"",INDIRECT("'"&amp;F1290&amp;"'!"&amp;G1290),"")</f>
        <v>5600</v>
      </c>
      <c r="F1290" s="1502" t="s">
        <v>6934</v>
      </c>
      <c r="G1290" t="s">
        <v>3998</v>
      </c>
      <c r="H1290" s="4"/>
      <c r="I1290" s="4"/>
      <c r="J1290" s="4"/>
      <c r="R1290" s="1504"/>
    </row>
    <row r="1291" spans="1:18" ht="15">
      <c r="A1291">
        <v>1286</v>
      </c>
      <c r="B1291" s="7">
        <f>'EstExp 11-19'!E186</f>
        <v>6023500</v>
      </c>
      <c r="D1291" s="2" t="b">
        <f ca="1">E1291=B1291</f>
        <v>1</v>
      </c>
      <c r="E1291" s="2" cm="1">
        <f t="array" aca="1" ref="E1291" ca="1">IF(F1291&lt;&gt;"",INDIRECT("'"&amp;F1291&amp;"'!"&amp;G1291),"")</f>
        <v>6023500</v>
      </c>
      <c r="F1291" s="1502" t="s">
        <v>6934</v>
      </c>
      <c r="G1291" t="s">
        <v>3999</v>
      </c>
      <c r="H1291" s="4"/>
      <c r="I1291" s="4"/>
      <c r="J1291" s="4"/>
      <c r="R1291" s="1504"/>
    </row>
    <row r="1292" spans="1:18" ht="16">
      <c r="A1292" s="1">
        <v>1287</v>
      </c>
      <c r="C1292" s="3" t="s">
        <v>3571</v>
      </c>
      <c r="E1292" s="2" t="str" cm="1">
        <f t="array" aca="1" ref="E1292" ca="1">IF(F1292&lt;&gt;"",INDIRECT("'"&amp;F1292&amp;"'!"&amp;G1292),"")</f>
        <v/>
      </c>
      <c r="F1292" s="1851"/>
      <c r="H1292" s="4"/>
      <c r="I1292" s="4"/>
      <c r="J1292" s="4"/>
      <c r="R1292" s="1504"/>
    </row>
    <row r="1293" spans="1:18" ht="16">
      <c r="A1293" s="1">
        <v>1288</v>
      </c>
      <c r="C1293" s="3" t="s">
        <v>3571</v>
      </c>
      <c r="E1293" s="2" t="str" cm="1">
        <f t="array" aca="1" ref="E1293" ca="1">IF(F1293&lt;&gt;"",INDIRECT("'"&amp;F1293&amp;"'!"&amp;G1293),"")</f>
        <v/>
      </c>
      <c r="F1293" s="1851"/>
      <c r="H1293" s="4"/>
      <c r="I1293" s="4"/>
      <c r="J1293" s="4"/>
      <c r="R1293" s="1504"/>
    </row>
    <row r="1294" spans="1:18" ht="15">
      <c r="A1294">
        <v>1289</v>
      </c>
      <c r="B1294" s="7">
        <f>'EstExp 11-19'!E187</f>
        <v>0</v>
      </c>
      <c r="D1294" s="2" t="b">
        <f ca="1">E1294=B1294</f>
        <v>1</v>
      </c>
      <c r="E1294" s="2" cm="1">
        <f t="array" aca="1" ref="E1294" ca="1">IF(F1294&lt;&gt;"",INDIRECT("'"&amp;F1294&amp;"'!"&amp;G1294),"")</f>
        <v>0</v>
      </c>
      <c r="F1294" s="1502" t="s">
        <v>6934</v>
      </c>
      <c r="G1294" t="s">
        <v>4000</v>
      </c>
      <c r="H1294" s="4"/>
      <c r="I1294" s="4"/>
      <c r="J1294" s="4"/>
      <c r="R1294" s="1504"/>
    </row>
    <row r="1295" spans="1:18" ht="15">
      <c r="A1295">
        <v>1290</v>
      </c>
      <c r="B1295" s="7">
        <f>'EstExp 11-19'!E188</f>
        <v>6023500</v>
      </c>
      <c r="D1295" s="2" t="b">
        <f ca="1">E1295=B1295</f>
        <v>1</v>
      </c>
      <c r="E1295" s="2" cm="1">
        <f t="array" aca="1" ref="E1295" ca="1">IF(F1295&lt;&gt;"",INDIRECT("'"&amp;F1295&amp;"'!"&amp;G1295),"")</f>
        <v>6023500</v>
      </c>
      <c r="F1295" s="1502" t="s">
        <v>6934</v>
      </c>
      <c r="G1295" t="s">
        <v>4001</v>
      </c>
      <c r="H1295" s="4"/>
      <c r="I1295" s="4"/>
      <c r="J1295" s="4"/>
      <c r="R1295" s="1504"/>
    </row>
    <row r="1296" spans="1:18" ht="15">
      <c r="A1296">
        <v>1291</v>
      </c>
      <c r="B1296" s="7">
        <f>'EstExp 11-19'!E200</f>
        <v>0</v>
      </c>
      <c r="D1296" s="2" t="b">
        <f ca="1">E1296=B1296</f>
        <v>1</v>
      </c>
      <c r="E1296" s="2" cm="1">
        <f t="array" aca="1" ref="E1296" ca="1">IF(F1296&lt;&gt;"",INDIRECT("'"&amp;F1296&amp;"'!"&amp;G1296),"")</f>
        <v>0</v>
      </c>
      <c r="F1296" s="1502" t="s">
        <v>6934</v>
      </c>
      <c r="G1296" t="s">
        <v>4002</v>
      </c>
      <c r="H1296" s="4"/>
      <c r="I1296" s="4"/>
      <c r="J1296" s="4"/>
      <c r="R1296" s="1504"/>
    </row>
    <row r="1297" spans="1:18" ht="15">
      <c r="A1297">
        <v>1292</v>
      </c>
      <c r="B1297" s="7">
        <f>'EstExp 11-19'!E214</f>
        <v>6023500</v>
      </c>
      <c r="D1297" s="2" t="b">
        <f ca="1">E1297=B1297</f>
        <v>1</v>
      </c>
      <c r="E1297" s="2" cm="1">
        <f t="array" aca="1" ref="E1297" ca="1">IF(F1297&lt;&gt;"",INDIRECT("'"&amp;F1297&amp;"'!"&amp;G1297),"")</f>
        <v>6023500</v>
      </c>
      <c r="F1297" s="1502" t="s">
        <v>6934</v>
      </c>
      <c r="G1297" t="s">
        <v>4003</v>
      </c>
      <c r="H1297" s="4"/>
      <c r="I1297" s="4"/>
      <c r="J1297" s="4"/>
      <c r="R1297" s="1504"/>
    </row>
    <row r="1298" spans="1:18" ht="15">
      <c r="A1298">
        <v>1293</v>
      </c>
      <c r="B1298" s="7">
        <f>'EstExp 11-19'!F186</f>
        <v>0</v>
      </c>
      <c r="D1298" s="2" t="b">
        <f ca="1">E1298=B1298</f>
        <v>1</v>
      </c>
      <c r="E1298" s="2" cm="1">
        <f t="array" aca="1" ref="E1298" ca="1">IF(F1298&lt;&gt;"",INDIRECT("'"&amp;F1298&amp;"'!"&amp;G1298),"")</f>
        <v>0</v>
      </c>
      <c r="F1298" s="1502" t="s">
        <v>6934</v>
      </c>
      <c r="G1298" t="s">
        <v>4004</v>
      </c>
      <c r="H1298" s="4"/>
      <c r="I1298" s="4"/>
      <c r="J1298" s="4"/>
      <c r="R1298" s="1504"/>
    </row>
    <row r="1299" spans="1:18" ht="16">
      <c r="A1299" s="1">
        <v>1294</v>
      </c>
      <c r="C1299" s="3" t="s">
        <v>3571</v>
      </c>
      <c r="E1299" s="2" t="str" cm="1">
        <f t="array" aca="1" ref="E1299" ca="1">IF(F1299&lt;&gt;"",INDIRECT("'"&amp;F1299&amp;"'!"&amp;G1299),"")</f>
        <v/>
      </c>
      <c r="F1299" s="1851"/>
      <c r="H1299" s="4"/>
      <c r="I1299" s="4"/>
      <c r="J1299" s="4"/>
      <c r="R1299" s="1504"/>
    </row>
    <row r="1300" spans="1:18" ht="16">
      <c r="A1300" s="1">
        <v>1295</v>
      </c>
      <c r="C1300" s="3" t="s">
        <v>3571</v>
      </c>
      <c r="E1300" s="2" t="str" cm="1">
        <f t="array" aca="1" ref="E1300" ca="1">IF(F1300&lt;&gt;"",INDIRECT("'"&amp;F1300&amp;"'!"&amp;G1300),"")</f>
        <v/>
      </c>
      <c r="F1300" s="1851"/>
      <c r="H1300" s="4"/>
      <c r="I1300" s="4"/>
      <c r="J1300" s="4"/>
      <c r="R1300" s="1504"/>
    </row>
    <row r="1301" spans="1:18" ht="15">
      <c r="A1301">
        <v>1296</v>
      </c>
      <c r="B1301" s="7">
        <f>'EstExp 11-19'!F187</f>
        <v>0</v>
      </c>
      <c r="D1301" s="2" t="b">
        <f ca="1">E1301=B1301</f>
        <v>1</v>
      </c>
      <c r="E1301" s="2" cm="1">
        <f t="array" aca="1" ref="E1301" ca="1">IF(F1301&lt;&gt;"",INDIRECT("'"&amp;F1301&amp;"'!"&amp;G1301),"")</f>
        <v>0</v>
      </c>
      <c r="F1301" s="1502" t="s">
        <v>6934</v>
      </c>
      <c r="G1301" t="s">
        <v>4005</v>
      </c>
      <c r="H1301" s="4"/>
      <c r="I1301" s="4"/>
      <c r="J1301" s="4"/>
      <c r="R1301" s="1504"/>
    </row>
    <row r="1302" spans="1:18" ht="15">
      <c r="A1302">
        <v>1297</v>
      </c>
      <c r="B1302" s="7">
        <f>'EstExp 11-19'!F188</f>
        <v>0</v>
      </c>
      <c r="D1302" s="2" t="b">
        <f ca="1">E1302=B1302</f>
        <v>1</v>
      </c>
      <c r="E1302" s="2" cm="1">
        <f t="array" aca="1" ref="E1302" ca="1">IF(F1302&lt;&gt;"",INDIRECT("'"&amp;F1302&amp;"'!"&amp;G1302),"")</f>
        <v>0</v>
      </c>
      <c r="F1302" s="1502" t="s">
        <v>6934</v>
      </c>
      <c r="G1302" t="s">
        <v>4006</v>
      </c>
      <c r="H1302" s="4"/>
      <c r="I1302" s="4"/>
      <c r="J1302" s="4"/>
      <c r="R1302" s="1504"/>
    </row>
    <row r="1303" spans="1:18" ht="15">
      <c r="A1303">
        <v>1298</v>
      </c>
      <c r="B1303" s="7">
        <f>'EstExp 11-19'!F214</f>
        <v>0</v>
      </c>
      <c r="D1303" s="2" t="b">
        <f ca="1">E1303=B1303</f>
        <v>1</v>
      </c>
      <c r="E1303" s="2" cm="1">
        <f t="array" aca="1" ref="E1303" ca="1">IF(F1303&lt;&gt;"",INDIRECT("'"&amp;F1303&amp;"'!"&amp;G1303),"")</f>
        <v>0</v>
      </c>
      <c r="F1303" s="1502" t="s">
        <v>6934</v>
      </c>
      <c r="G1303" t="s">
        <v>4007</v>
      </c>
      <c r="H1303" s="4"/>
      <c r="I1303" s="4"/>
      <c r="J1303" s="4"/>
      <c r="R1303" s="1504"/>
    </row>
    <row r="1304" spans="1:18" ht="15">
      <c r="A1304">
        <v>1299</v>
      </c>
      <c r="B1304" s="7">
        <f>'EstExp 11-19'!G186</f>
        <v>0</v>
      </c>
      <c r="D1304" s="2" t="b">
        <f ca="1">E1304=B1304</f>
        <v>1</v>
      </c>
      <c r="E1304" s="2" cm="1">
        <f t="array" aca="1" ref="E1304" ca="1">IF(F1304&lt;&gt;"",INDIRECT("'"&amp;F1304&amp;"'!"&amp;G1304),"")</f>
        <v>0</v>
      </c>
      <c r="F1304" s="1502" t="s">
        <v>6934</v>
      </c>
      <c r="G1304" t="s">
        <v>4008</v>
      </c>
      <c r="H1304" s="4"/>
      <c r="I1304" s="4"/>
      <c r="J1304" s="4"/>
      <c r="R1304" s="1504"/>
    </row>
    <row r="1305" spans="1:18" ht="16">
      <c r="A1305" s="1">
        <v>1300</v>
      </c>
      <c r="C1305" s="3" t="s">
        <v>3571</v>
      </c>
      <c r="E1305" s="2" t="str" cm="1">
        <f t="array" aca="1" ref="E1305" ca="1">IF(F1305&lt;&gt;"",INDIRECT("'"&amp;F1305&amp;"'!"&amp;G1305),"")</f>
        <v/>
      </c>
      <c r="F1305" s="1851"/>
      <c r="H1305" s="4"/>
      <c r="I1305" s="4"/>
      <c r="J1305" s="4"/>
      <c r="R1305" s="1504"/>
    </row>
    <row r="1306" spans="1:18" ht="16">
      <c r="A1306" s="1">
        <v>1301</v>
      </c>
      <c r="C1306" s="3" t="s">
        <v>3571</v>
      </c>
      <c r="E1306" s="2" t="str" cm="1">
        <f t="array" aca="1" ref="E1306" ca="1">IF(F1306&lt;&gt;"",INDIRECT("'"&amp;F1306&amp;"'!"&amp;G1306),"")</f>
        <v/>
      </c>
      <c r="F1306" s="1851"/>
      <c r="H1306" s="4"/>
      <c r="I1306" s="4"/>
      <c r="J1306" s="4"/>
      <c r="R1306" s="1504"/>
    </row>
    <row r="1307" spans="1:18" ht="15">
      <c r="A1307">
        <v>1302</v>
      </c>
      <c r="B1307" s="7">
        <f>'EstExp 11-19'!G187</f>
        <v>0</v>
      </c>
      <c r="D1307" s="2" t="b">
        <f ca="1">E1307=B1307</f>
        <v>1</v>
      </c>
      <c r="E1307" s="2" cm="1">
        <f t="array" aca="1" ref="E1307" ca="1">IF(F1307&lt;&gt;"",INDIRECT("'"&amp;F1307&amp;"'!"&amp;G1307),"")</f>
        <v>0</v>
      </c>
      <c r="F1307" s="1502" t="s">
        <v>6934</v>
      </c>
      <c r="G1307" t="s">
        <v>4009</v>
      </c>
      <c r="H1307" s="4"/>
      <c r="I1307" s="4"/>
      <c r="J1307" s="4"/>
      <c r="R1307" s="1504"/>
    </row>
    <row r="1308" spans="1:18" ht="15">
      <c r="A1308">
        <v>1303</v>
      </c>
      <c r="B1308" s="7">
        <f>'EstExp 11-19'!G188</f>
        <v>0</v>
      </c>
      <c r="D1308" s="2" t="b">
        <f ca="1">E1308=B1308</f>
        <v>1</v>
      </c>
      <c r="E1308" s="2" cm="1">
        <f t="array" aca="1" ref="E1308" ca="1">IF(F1308&lt;&gt;"",INDIRECT("'"&amp;F1308&amp;"'!"&amp;G1308),"")</f>
        <v>0</v>
      </c>
      <c r="F1308" s="1502" t="s">
        <v>6934</v>
      </c>
      <c r="G1308" t="s">
        <v>4010</v>
      </c>
      <c r="H1308" s="4"/>
      <c r="I1308" s="4"/>
      <c r="J1308" s="4"/>
      <c r="R1308" s="1504"/>
    </row>
    <row r="1309" spans="1:18" ht="15">
      <c r="A1309">
        <v>1304</v>
      </c>
      <c r="B1309" s="7">
        <f>'EstExp 11-19'!G214</f>
        <v>0</v>
      </c>
      <c r="D1309" s="2" t="b">
        <f ca="1">E1309=B1309</f>
        <v>1</v>
      </c>
      <c r="E1309" s="2" cm="1">
        <f t="array" aca="1" ref="E1309" ca="1">IF(F1309&lt;&gt;"",INDIRECT("'"&amp;F1309&amp;"'!"&amp;G1309),"")</f>
        <v>0</v>
      </c>
      <c r="F1309" s="1502" t="s">
        <v>6934</v>
      </c>
      <c r="G1309" t="s">
        <v>4011</v>
      </c>
      <c r="H1309" s="4"/>
      <c r="I1309" s="4"/>
      <c r="J1309" s="4"/>
      <c r="R1309" s="1504"/>
    </row>
    <row r="1310" spans="1:18" ht="15">
      <c r="A1310">
        <v>1305</v>
      </c>
      <c r="B1310" s="7">
        <f>'EstExp 11-19'!H186</f>
        <v>0</v>
      </c>
      <c r="D1310" s="2" t="b">
        <f ca="1">E1310=B1310</f>
        <v>1</v>
      </c>
      <c r="E1310" s="2" cm="1">
        <f t="array" aca="1" ref="E1310" ca="1">IF(F1310&lt;&gt;"",INDIRECT("'"&amp;F1310&amp;"'!"&amp;G1310),"")</f>
        <v>0</v>
      </c>
      <c r="F1310" s="1502" t="s">
        <v>6934</v>
      </c>
      <c r="G1310" t="s">
        <v>4012</v>
      </c>
      <c r="H1310" s="4"/>
      <c r="I1310" s="4"/>
      <c r="J1310" s="4"/>
      <c r="R1310" s="1504"/>
    </row>
    <row r="1311" spans="1:18" ht="16">
      <c r="A1311" s="1">
        <v>1306</v>
      </c>
      <c r="C1311" s="3" t="s">
        <v>3571</v>
      </c>
      <c r="E1311" s="2" t="str" cm="1">
        <f t="array" aca="1" ref="E1311" ca="1">IF(F1311&lt;&gt;"",INDIRECT("'"&amp;F1311&amp;"'!"&amp;G1311),"")</f>
        <v/>
      </c>
      <c r="F1311" s="1851"/>
      <c r="H1311" s="4"/>
      <c r="I1311" s="4"/>
      <c r="J1311" s="4"/>
      <c r="R1311" s="1504"/>
    </row>
    <row r="1312" spans="1:18" ht="16">
      <c r="A1312" s="1">
        <v>1307</v>
      </c>
      <c r="C1312" s="3" t="s">
        <v>3571</v>
      </c>
      <c r="E1312" s="2" t="str" cm="1">
        <f t="array" aca="1" ref="E1312" ca="1">IF(F1312&lt;&gt;"",INDIRECT("'"&amp;F1312&amp;"'!"&amp;G1312),"")</f>
        <v/>
      </c>
      <c r="F1312" s="1851"/>
      <c r="H1312" s="4"/>
      <c r="I1312" s="4"/>
      <c r="J1312" s="4"/>
      <c r="R1312" s="1504"/>
    </row>
    <row r="1313" spans="1:18" ht="15">
      <c r="A1313">
        <v>1308</v>
      </c>
      <c r="B1313" s="7">
        <f>'EstExp 11-19'!H187</f>
        <v>0</v>
      </c>
      <c r="D1313" s="2" t="b">
        <f ca="1">E1313=B1313</f>
        <v>1</v>
      </c>
      <c r="E1313" s="2" cm="1">
        <f t="array" aca="1" ref="E1313" ca="1">IF(F1313&lt;&gt;"",INDIRECT("'"&amp;F1313&amp;"'!"&amp;G1313),"")</f>
        <v>0</v>
      </c>
      <c r="F1313" s="1502" t="s">
        <v>6934</v>
      </c>
      <c r="G1313" t="s">
        <v>4013</v>
      </c>
      <c r="H1313" s="4"/>
      <c r="I1313" s="4"/>
      <c r="J1313" s="4"/>
      <c r="R1313" s="1504"/>
    </row>
    <row r="1314" spans="1:18" ht="15">
      <c r="A1314">
        <v>1309</v>
      </c>
      <c r="B1314" s="7">
        <f>'EstExp 11-19'!H188</f>
        <v>0</v>
      </c>
      <c r="D1314" s="2" t="b">
        <f ca="1">E1314=B1314</f>
        <v>1</v>
      </c>
      <c r="E1314" s="2" cm="1">
        <f t="array" aca="1" ref="E1314" ca="1">IF(F1314&lt;&gt;"",INDIRECT("'"&amp;F1314&amp;"'!"&amp;G1314),"")</f>
        <v>0</v>
      </c>
      <c r="F1314" s="1502" t="s">
        <v>6934</v>
      </c>
      <c r="G1314" t="s">
        <v>4014</v>
      </c>
      <c r="H1314" s="4"/>
      <c r="I1314" s="4"/>
      <c r="J1314" s="4"/>
      <c r="R1314" s="1504"/>
    </row>
    <row r="1315" spans="1:18" ht="15">
      <c r="A1315">
        <v>1310</v>
      </c>
      <c r="B1315" s="7">
        <f>'EstExp 11-19'!H203</f>
        <v>0</v>
      </c>
      <c r="D1315" s="2" t="b">
        <f ca="1">E1315=B1315</f>
        <v>1</v>
      </c>
      <c r="E1315" s="2" cm="1">
        <f t="array" aca="1" ref="E1315" ca="1">IF(F1315&lt;&gt;"",INDIRECT("'"&amp;F1315&amp;"'!"&amp;G1315),"")</f>
        <v>0</v>
      </c>
      <c r="F1315" s="1502" t="s">
        <v>6934</v>
      </c>
      <c r="G1315" t="s">
        <v>4015</v>
      </c>
      <c r="H1315" s="4"/>
      <c r="I1315" s="4"/>
      <c r="J1315" s="4"/>
      <c r="R1315" s="1504"/>
    </row>
    <row r="1316" spans="1:18" ht="15">
      <c r="A1316">
        <v>1311</v>
      </c>
      <c r="B1316" s="7">
        <f>'EstExp 11-19'!H204</f>
        <v>0</v>
      </c>
      <c r="D1316" s="2" t="b">
        <f ca="1">E1316=B1316</f>
        <v>1</v>
      </c>
      <c r="E1316" s="2" cm="1">
        <f t="array" aca="1" ref="E1316" ca="1">IF(F1316&lt;&gt;"",INDIRECT("'"&amp;F1316&amp;"'!"&amp;G1316),"")</f>
        <v>0</v>
      </c>
      <c r="F1316" s="1502" t="s">
        <v>6934</v>
      </c>
      <c r="G1316" t="s">
        <v>4016</v>
      </c>
      <c r="H1316" s="4"/>
      <c r="I1316" s="4"/>
      <c r="J1316" s="4"/>
      <c r="R1316" s="1504"/>
    </row>
    <row r="1317" spans="1:18" ht="15">
      <c r="A1317">
        <v>1312</v>
      </c>
      <c r="B1317" s="7">
        <f>'EstExp 11-19'!H207</f>
        <v>0</v>
      </c>
      <c r="D1317" s="2" t="b">
        <f ca="1">E1317=B1317</f>
        <v>1</v>
      </c>
      <c r="E1317" s="2" cm="1">
        <f t="array" aca="1" ref="E1317" ca="1">IF(F1317&lt;&gt;"",INDIRECT("'"&amp;F1317&amp;"'!"&amp;G1317),"")</f>
        <v>0</v>
      </c>
      <c r="F1317" s="1502" t="s">
        <v>6934</v>
      </c>
      <c r="G1317" t="s">
        <v>4017</v>
      </c>
      <c r="H1317" s="4"/>
      <c r="I1317" s="4"/>
      <c r="J1317" s="4"/>
      <c r="R1317" s="1504"/>
    </row>
    <row r="1318" spans="1:18" ht="16">
      <c r="A1318" s="1">
        <v>1313</v>
      </c>
      <c r="C1318" s="3" t="s">
        <v>3571</v>
      </c>
      <c r="E1318" s="2" t="str" cm="1">
        <f t="array" aca="1" ref="E1318" ca="1">IF(F1318&lt;&gt;"",INDIRECT("'"&amp;F1318&amp;"'!"&amp;G1318),"")</f>
        <v/>
      </c>
      <c r="F1318" s="1851"/>
      <c r="H1318" s="4"/>
      <c r="I1318" s="4"/>
      <c r="J1318" s="4"/>
      <c r="R1318" s="1504"/>
    </row>
    <row r="1319" spans="1:18" ht="15">
      <c r="A1319">
        <v>1314</v>
      </c>
      <c r="B1319" s="7">
        <f>'EstExp 11-19'!H212</f>
        <v>0</v>
      </c>
      <c r="D1319" s="2" t="b">
        <f ca="1">E1319=B1319</f>
        <v>1</v>
      </c>
      <c r="E1319" s="2" cm="1">
        <f t="array" aca="1" ref="E1319" ca="1">IF(F1319&lt;&gt;"",INDIRECT("'"&amp;F1319&amp;"'!"&amp;G1319),"")</f>
        <v>0</v>
      </c>
      <c r="F1319" s="1502" t="s">
        <v>6934</v>
      </c>
      <c r="G1319" t="s">
        <v>4018</v>
      </c>
      <c r="H1319" s="4"/>
      <c r="I1319" s="4"/>
      <c r="J1319" s="4"/>
      <c r="R1319" s="1504"/>
    </row>
    <row r="1320" spans="1:18" ht="15">
      <c r="A1320">
        <v>1315</v>
      </c>
      <c r="B1320" s="7">
        <f>'EstExp 11-19'!H214</f>
        <v>0</v>
      </c>
      <c r="D1320" s="2" t="b">
        <f ca="1">E1320=B1320</f>
        <v>1</v>
      </c>
      <c r="E1320" s="2" cm="1">
        <f t="array" aca="1" ref="E1320" ca="1">IF(F1320&lt;&gt;"",INDIRECT("'"&amp;F1320&amp;"'!"&amp;G1320),"")</f>
        <v>0</v>
      </c>
      <c r="F1320" s="1502" t="s">
        <v>6934</v>
      </c>
      <c r="G1320" t="s">
        <v>4019</v>
      </c>
      <c r="H1320" s="4"/>
      <c r="I1320" s="4"/>
      <c r="J1320" s="4"/>
      <c r="R1320" s="1504"/>
    </row>
    <row r="1321" spans="1:18" ht="15">
      <c r="A1321">
        <v>1316</v>
      </c>
      <c r="B1321" s="7">
        <f>'EstExp 11-19'!K186</f>
        <v>6109100</v>
      </c>
      <c r="D1321" s="2" t="b">
        <f ca="1">E1321=B1321</f>
        <v>1</v>
      </c>
      <c r="E1321" s="2" cm="1">
        <f t="array" aca="1" ref="E1321" ca="1">IF(F1321&lt;&gt;"",INDIRECT("'"&amp;F1321&amp;"'!"&amp;G1321),"")</f>
        <v>6109100</v>
      </c>
      <c r="F1321" s="1502" t="s">
        <v>6934</v>
      </c>
      <c r="G1321" t="s">
        <v>4020</v>
      </c>
      <c r="H1321" s="4"/>
      <c r="I1321" s="4"/>
      <c r="J1321" s="4"/>
      <c r="R1321" s="1504"/>
    </row>
    <row r="1322" spans="1:18" ht="16">
      <c r="A1322" s="1">
        <v>1317</v>
      </c>
      <c r="C1322" s="3" t="s">
        <v>3571</v>
      </c>
      <c r="E1322" s="2" t="str" cm="1">
        <f t="array" aca="1" ref="E1322" ca="1">IF(F1322&lt;&gt;"",INDIRECT("'"&amp;F1322&amp;"'!"&amp;G1322),"")</f>
        <v/>
      </c>
      <c r="F1322" s="1851"/>
      <c r="H1322" s="4"/>
      <c r="I1322" s="4"/>
      <c r="J1322" s="4"/>
      <c r="R1322" s="1504"/>
    </row>
    <row r="1323" spans="1:18" ht="16">
      <c r="A1323" s="1">
        <v>1318</v>
      </c>
      <c r="C1323" s="3" t="s">
        <v>3571</v>
      </c>
      <c r="E1323" s="2" t="str" cm="1">
        <f t="array" aca="1" ref="E1323" ca="1">IF(F1323&lt;&gt;"",INDIRECT("'"&amp;F1323&amp;"'!"&amp;G1323),"")</f>
        <v/>
      </c>
      <c r="F1323" s="1851"/>
      <c r="H1323" s="4"/>
      <c r="I1323" s="4"/>
      <c r="J1323" s="4"/>
      <c r="R1323" s="1504"/>
    </row>
    <row r="1324" spans="1:18" ht="15">
      <c r="A1324">
        <v>1319</v>
      </c>
      <c r="B1324" s="7">
        <f>'EstExp 11-19'!K187</f>
        <v>0</v>
      </c>
      <c r="D1324" s="2" t="b">
        <f t="shared" ref="D1324:D1329" ca="1" si="28">E1324=B1324</f>
        <v>1</v>
      </c>
      <c r="E1324" s="2" cm="1">
        <f t="array" aca="1" ref="E1324" ca="1">IF(F1324&lt;&gt;"",INDIRECT("'"&amp;F1324&amp;"'!"&amp;G1324),"")</f>
        <v>0</v>
      </c>
      <c r="F1324" s="1502" t="s">
        <v>6934</v>
      </c>
      <c r="G1324" t="s">
        <v>4021</v>
      </c>
      <c r="H1324" s="4"/>
      <c r="I1324" s="4"/>
      <c r="J1324" s="4"/>
      <c r="R1324" s="1504"/>
    </row>
    <row r="1325" spans="1:18" ht="15">
      <c r="A1325">
        <v>1320</v>
      </c>
      <c r="B1325" s="7">
        <f>'EstExp 11-19'!K188</f>
        <v>6109100</v>
      </c>
      <c r="D1325" s="2" t="b">
        <f t="shared" ca="1" si="28"/>
        <v>1</v>
      </c>
      <c r="E1325" s="2" cm="1">
        <f t="array" aca="1" ref="E1325" ca="1">IF(F1325&lt;&gt;"",INDIRECT("'"&amp;F1325&amp;"'!"&amp;G1325),"")</f>
        <v>6109100</v>
      </c>
      <c r="F1325" s="1502" t="s">
        <v>6934</v>
      </c>
      <c r="G1325" t="s">
        <v>4022</v>
      </c>
      <c r="H1325" s="4"/>
      <c r="I1325" s="4"/>
      <c r="J1325" s="4"/>
      <c r="R1325" s="1504"/>
    </row>
    <row r="1326" spans="1:18" ht="15">
      <c r="A1326">
        <v>1321</v>
      </c>
      <c r="B1326" s="7">
        <f>'EstExp 11-19'!K200</f>
        <v>0</v>
      </c>
      <c r="D1326" s="2" t="b">
        <f t="shared" ca="1" si="28"/>
        <v>1</v>
      </c>
      <c r="E1326" s="2" cm="1">
        <f t="array" aca="1" ref="E1326" ca="1">IF(F1326&lt;&gt;"",INDIRECT("'"&amp;F1326&amp;"'!"&amp;G1326),"")</f>
        <v>0</v>
      </c>
      <c r="F1326" s="1502" t="s">
        <v>6934</v>
      </c>
      <c r="G1326" t="s">
        <v>4023</v>
      </c>
      <c r="H1326" s="4"/>
      <c r="I1326" s="4"/>
      <c r="J1326" s="4"/>
      <c r="R1326" s="1504"/>
    </row>
    <row r="1327" spans="1:18" ht="15">
      <c r="A1327">
        <v>1322</v>
      </c>
      <c r="B1327" s="7">
        <f>'EstExp 11-19'!K203</f>
        <v>0</v>
      </c>
      <c r="D1327" s="2" t="b">
        <f t="shared" ca="1" si="28"/>
        <v>1</v>
      </c>
      <c r="E1327" s="2" cm="1">
        <f t="array" aca="1" ref="E1327" ca="1">IF(F1327&lt;&gt;"",INDIRECT("'"&amp;F1327&amp;"'!"&amp;G1327),"")</f>
        <v>0</v>
      </c>
      <c r="F1327" s="1502" t="s">
        <v>6934</v>
      </c>
      <c r="G1327" t="s">
        <v>4024</v>
      </c>
      <c r="H1327" s="4"/>
      <c r="I1327" s="4"/>
      <c r="J1327" s="4"/>
      <c r="R1327" s="1504"/>
    </row>
    <row r="1328" spans="1:18" ht="15">
      <c r="A1328">
        <v>1323</v>
      </c>
      <c r="B1328" s="7">
        <f>'EstExp 11-19'!K204</f>
        <v>0</v>
      </c>
      <c r="D1328" s="2" t="b">
        <f t="shared" ca="1" si="28"/>
        <v>1</v>
      </c>
      <c r="E1328" s="2" cm="1">
        <f t="array" aca="1" ref="E1328" ca="1">IF(F1328&lt;&gt;"",INDIRECT("'"&amp;F1328&amp;"'!"&amp;G1328),"")</f>
        <v>0</v>
      </c>
      <c r="F1328" s="1502" t="s">
        <v>6934</v>
      </c>
      <c r="G1328" t="s">
        <v>4025</v>
      </c>
      <c r="H1328" s="4"/>
      <c r="I1328" s="4"/>
      <c r="J1328" s="4"/>
      <c r="R1328" s="1504"/>
    </row>
    <row r="1329" spans="1:18" ht="15">
      <c r="A1329">
        <v>1324</v>
      </c>
      <c r="B1329" s="7">
        <f>'EstExp 11-19'!K207</f>
        <v>0</v>
      </c>
      <c r="D1329" s="2" t="b">
        <f t="shared" ca="1" si="28"/>
        <v>1</v>
      </c>
      <c r="E1329" s="2" cm="1">
        <f t="array" aca="1" ref="E1329" ca="1">IF(F1329&lt;&gt;"",INDIRECT("'"&amp;F1329&amp;"'!"&amp;G1329),"")</f>
        <v>0</v>
      </c>
      <c r="F1329" s="1502" t="s">
        <v>6934</v>
      </c>
      <c r="G1329" t="s">
        <v>4026</v>
      </c>
      <c r="H1329" s="4"/>
      <c r="I1329" s="4"/>
      <c r="J1329" s="4"/>
      <c r="R1329" s="1504"/>
    </row>
    <row r="1330" spans="1:18" ht="16">
      <c r="A1330" s="1">
        <v>1325</v>
      </c>
      <c r="C1330" s="3" t="s">
        <v>3571</v>
      </c>
      <c r="E1330" s="2" t="str" cm="1">
        <f t="array" aca="1" ref="E1330" ca="1">IF(F1330&lt;&gt;"",INDIRECT("'"&amp;F1330&amp;"'!"&amp;G1330),"")</f>
        <v/>
      </c>
      <c r="F1330" s="1851"/>
      <c r="H1330" s="4"/>
      <c r="I1330" s="4"/>
      <c r="J1330" s="4"/>
      <c r="R1330" s="1504"/>
    </row>
    <row r="1331" spans="1:18" ht="15">
      <c r="A1331">
        <v>1326</v>
      </c>
      <c r="B1331" s="7">
        <f>'EstExp 11-19'!K212</f>
        <v>0</v>
      </c>
      <c r="D1331" s="2" t="b">
        <f ca="1">E1331=B1331</f>
        <v>1</v>
      </c>
      <c r="E1331" s="2" cm="1">
        <f t="array" aca="1" ref="E1331" ca="1">IF(F1331&lt;&gt;"",INDIRECT("'"&amp;F1331&amp;"'!"&amp;G1331),"")</f>
        <v>0</v>
      </c>
      <c r="F1331" s="1502" t="s">
        <v>6934</v>
      </c>
      <c r="G1331" t="s">
        <v>4027</v>
      </c>
      <c r="H1331" s="4"/>
      <c r="I1331" s="4"/>
      <c r="J1331" s="4"/>
      <c r="R1331" s="1504"/>
    </row>
    <row r="1332" spans="1:18" ht="15">
      <c r="A1332">
        <v>1327</v>
      </c>
      <c r="B1332" s="7">
        <f>'EstExp 11-19'!K214</f>
        <v>6109100</v>
      </c>
      <c r="D1332" s="2" t="b">
        <f ca="1">E1332=B1332</f>
        <v>1</v>
      </c>
      <c r="E1332" s="2" cm="1">
        <f t="array" aca="1" ref="E1332" ca="1">IF(F1332&lt;&gt;"",INDIRECT("'"&amp;F1332&amp;"'!"&amp;G1332),"")</f>
        <v>6109100</v>
      </c>
      <c r="F1332" s="1502" t="s">
        <v>6934</v>
      </c>
      <c r="G1332" t="s">
        <v>4028</v>
      </c>
      <c r="H1332" s="4"/>
      <c r="I1332" s="4"/>
      <c r="J1332" s="4"/>
      <c r="R1332" s="1504"/>
    </row>
    <row r="1333" spans="1:18" ht="15">
      <c r="A1333">
        <v>1328</v>
      </c>
      <c r="B1333" s="7">
        <f>'EstExp 11-19'!K215</f>
        <v>370191</v>
      </c>
      <c r="D1333" s="2" t="b">
        <f ca="1">E1333=B1333</f>
        <v>1</v>
      </c>
      <c r="E1333" s="2" cm="1">
        <f t="array" aca="1" ref="E1333" ca="1">IF(F1333&lt;&gt;"",INDIRECT("'"&amp;F1333&amp;"'!"&amp;G1333),"")</f>
        <v>370191</v>
      </c>
      <c r="F1333" s="1502" t="s">
        <v>6934</v>
      </c>
      <c r="G1333" t="s">
        <v>4029</v>
      </c>
      <c r="H1333" s="4"/>
      <c r="I1333" s="4"/>
      <c r="J1333" s="4"/>
      <c r="R1333" s="1504"/>
    </row>
    <row r="1334" spans="1:18" ht="16">
      <c r="A1334" s="1">
        <v>1329</v>
      </c>
      <c r="C1334" s="3" t="s">
        <v>3571</v>
      </c>
      <c r="E1334" s="2" t="str" cm="1">
        <f t="array" aca="1" ref="E1334" ca="1">IF(F1334&lt;&gt;"",INDIRECT("'"&amp;F1334&amp;"'!"&amp;G1334),"")</f>
        <v/>
      </c>
      <c r="F1334" s="1851"/>
      <c r="H1334" s="4"/>
      <c r="I1334" s="4"/>
      <c r="J1334" s="4"/>
      <c r="R1334" s="1504"/>
    </row>
    <row r="1335" spans="1:18" ht="16">
      <c r="A1335" s="1">
        <v>1330</v>
      </c>
      <c r="C1335" s="3" t="s">
        <v>3571</v>
      </c>
      <c r="E1335" s="2" t="str" cm="1">
        <f t="array" aca="1" ref="E1335" ca="1">IF(F1335&lt;&gt;"",INDIRECT("'"&amp;F1335&amp;"'!"&amp;G1335),"")</f>
        <v/>
      </c>
      <c r="F1335" s="1851"/>
      <c r="H1335" s="4"/>
      <c r="I1335" s="4"/>
      <c r="J1335" s="4"/>
      <c r="R1335" s="1504"/>
    </row>
    <row r="1336" spans="1:18" ht="16">
      <c r="A1336" s="1">
        <v>1331</v>
      </c>
      <c r="C1336" s="3" t="s">
        <v>3571</v>
      </c>
      <c r="E1336" s="2" t="str" cm="1">
        <f t="array" aca="1" ref="E1336" ca="1">IF(F1336&lt;&gt;"",INDIRECT("'"&amp;F1336&amp;"'!"&amp;G1336),"")</f>
        <v/>
      </c>
      <c r="F1336" s="1851"/>
      <c r="H1336" s="4"/>
      <c r="I1336" s="4"/>
      <c r="J1336" s="4"/>
      <c r="R1336" s="1504"/>
    </row>
    <row r="1337" spans="1:18" ht="16">
      <c r="A1337" s="1">
        <v>1332</v>
      </c>
      <c r="C1337" s="3" t="s">
        <v>3571</v>
      </c>
      <c r="E1337" s="2" t="str" cm="1">
        <f t="array" aca="1" ref="E1337" ca="1">IF(F1337&lt;&gt;"",INDIRECT("'"&amp;F1337&amp;"'!"&amp;G1337),"")</f>
        <v/>
      </c>
      <c r="F1337" s="1851"/>
      <c r="H1337" s="4"/>
      <c r="I1337" s="4"/>
      <c r="J1337" s="4"/>
      <c r="R1337" s="1504"/>
    </row>
    <row r="1338" spans="1:18" ht="16">
      <c r="A1338" s="1">
        <v>1333</v>
      </c>
      <c r="C1338" s="3" t="s">
        <v>3571</v>
      </c>
      <c r="E1338" s="2" t="str" cm="1">
        <f t="array" aca="1" ref="E1338" ca="1">IF(F1338&lt;&gt;"",INDIRECT("'"&amp;F1338&amp;"'!"&amp;G1338),"")</f>
        <v/>
      </c>
      <c r="F1338" s="1851"/>
      <c r="H1338" s="4"/>
      <c r="I1338" s="4"/>
      <c r="J1338" s="4"/>
      <c r="R1338" s="1504"/>
    </row>
    <row r="1339" spans="1:18" ht="16">
      <c r="A1339" s="1">
        <v>1334</v>
      </c>
      <c r="C1339" s="3" t="s">
        <v>3571</v>
      </c>
      <c r="E1339" s="2" t="str" cm="1">
        <f t="array" aca="1" ref="E1339" ca="1">IF(F1339&lt;&gt;"",INDIRECT("'"&amp;F1339&amp;"'!"&amp;G1339),"")</f>
        <v/>
      </c>
      <c r="F1339" s="1851"/>
      <c r="H1339" s="4"/>
      <c r="I1339" s="4"/>
      <c r="J1339" s="4"/>
      <c r="R1339" s="1504"/>
    </row>
    <row r="1340" spans="1:18" ht="15">
      <c r="A1340">
        <v>1335</v>
      </c>
      <c r="B1340" s="7">
        <f>'EstExp 11-19'!D229</f>
        <v>10000</v>
      </c>
      <c r="D1340" s="2" t="b">
        <f ca="1">E1340=B1340</f>
        <v>1</v>
      </c>
      <c r="E1340" s="2" cm="1">
        <f t="array" aca="1" ref="E1340" ca="1">IF(F1340&lt;&gt;"",INDIRECT("'"&amp;F1340&amp;"'!"&amp;G1340),"")</f>
        <v>10000</v>
      </c>
      <c r="F1340" s="1502" t="s">
        <v>6934</v>
      </c>
      <c r="G1340" t="s">
        <v>4030</v>
      </c>
      <c r="H1340" s="4"/>
      <c r="I1340" s="4"/>
      <c r="J1340" s="4"/>
      <c r="R1340" s="1504"/>
    </row>
    <row r="1341" spans="1:18" ht="16">
      <c r="A1341" s="1">
        <v>1336</v>
      </c>
      <c r="C1341" s="3" t="s">
        <v>3571</v>
      </c>
      <c r="E1341" s="2" t="str" cm="1">
        <f t="array" aca="1" ref="E1341" ca="1">IF(F1341&lt;&gt;"",INDIRECT("'"&amp;F1341&amp;"'!"&amp;G1341),"")</f>
        <v/>
      </c>
      <c r="F1341" s="1851"/>
      <c r="H1341" s="4"/>
      <c r="I1341" s="4"/>
      <c r="J1341" s="4"/>
      <c r="R1341" s="1504"/>
    </row>
    <row r="1342" spans="1:18" ht="16">
      <c r="A1342" s="1">
        <v>1337</v>
      </c>
      <c r="C1342" s="3" t="s">
        <v>3571</v>
      </c>
      <c r="E1342" s="2" t="str" cm="1">
        <f t="array" aca="1" ref="E1342" ca="1">IF(F1342&lt;&gt;"",INDIRECT("'"&amp;F1342&amp;"'!"&amp;G1342),"")</f>
        <v/>
      </c>
      <c r="F1342" s="1851"/>
      <c r="H1342" s="4"/>
      <c r="I1342" s="4"/>
      <c r="J1342" s="4"/>
      <c r="R1342" s="1504"/>
    </row>
    <row r="1343" spans="1:18" ht="16">
      <c r="A1343" s="1">
        <v>1338</v>
      </c>
      <c r="C1343" s="3" t="s">
        <v>3571</v>
      </c>
      <c r="E1343" s="2" t="str" cm="1">
        <f t="array" aca="1" ref="E1343" ca="1">IF(F1343&lt;&gt;"",INDIRECT("'"&amp;F1343&amp;"'!"&amp;G1343),"")</f>
        <v/>
      </c>
      <c r="F1343" s="1851"/>
      <c r="H1343" s="4"/>
      <c r="I1343" s="4"/>
      <c r="J1343" s="4"/>
      <c r="R1343" s="1504"/>
    </row>
    <row r="1344" spans="1:18" ht="16">
      <c r="A1344" s="1">
        <v>1339</v>
      </c>
      <c r="C1344" s="3" t="s">
        <v>3571</v>
      </c>
      <c r="E1344" s="2" t="str" cm="1">
        <f t="array" aca="1" ref="E1344" ca="1">IF(F1344&lt;&gt;"",INDIRECT("'"&amp;F1344&amp;"'!"&amp;G1344),"")</f>
        <v/>
      </c>
      <c r="F1344" s="1851"/>
      <c r="H1344" s="4"/>
      <c r="I1344" s="4"/>
      <c r="J1344" s="4"/>
      <c r="R1344" s="1504"/>
    </row>
    <row r="1345" spans="1:18" ht="16">
      <c r="A1345" s="1">
        <v>1340</v>
      </c>
      <c r="C1345" s="3" t="s">
        <v>3571</v>
      </c>
      <c r="E1345" s="2" t="str" cm="1">
        <f t="array" aca="1" ref="E1345" ca="1">IF(F1345&lt;&gt;"",INDIRECT("'"&amp;F1345&amp;"'!"&amp;G1345),"")</f>
        <v/>
      </c>
      <c r="F1345" s="1851"/>
      <c r="H1345" s="4"/>
      <c r="I1345" s="4"/>
      <c r="J1345" s="4"/>
      <c r="R1345" s="1504"/>
    </row>
    <row r="1346" spans="1:18">
      <c r="A1346">
        <v>1341</v>
      </c>
      <c r="B1346" s="7">
        <f>'EstExp 11-19'!D231</f>
        <v>10340</v>
      </c>
      <c r="D1346" s="2" t="b">
        <f ca="1">E1346=B1346</f>
        <v>1</v>
      </c>
      <c r="E1346" s="2" cm="1">
        <f t="array" aca="1" ref="E1346" ca="1">IF(F1346&lt;&gt;"",INDIRECT("'"&amp;F1346&amp;"'!"&amp;G1346),"")</f>
        <v>10340</v>
      </c>
      <c r="F1346" s="1502" t="s">
        <v>6934</v>
      </c>
      <c r="G1346" t="s">
        <v>4031</v>
      </c>
      <c r="R1346" s="1502"/>
    </row>
    <row r="1347" spans="1:18" ht="16">
      <c r="A1347" s="1">
        <v>1342</v>
      </c>
      <c r="C1347" s="3" t="s">
        <v>3571</v>
      </c>
      <c r="E1347" s="2" t="str" cm="1">
        <f t="array" aca="1" ref="E1347" ca="1">IF(F1347&lt;&gt;"",INDIRECT("'"&amp;F1347&amp;"'!"&amp;G1347),"")</f>
        <v/>
      </c>
      <c r="F1347" s="1851"/>
      <c r="H1347" s="4"/>
      <c r="I1347" s="4"/>
      <c r="J1347" s="4"/>
      <c r="R1347" s="1504"/>
    </row>
    <row r="1348" spans="1:18" ht="16">
      <c r="A1348" s="1">
        <v>1343</v>
      </c>
      <c r="C1348" s="3" t="s">
        <v>3571</v>
      </c>
      <c r="E1348" s="2" t="str" cm="1">
        <f t="array" aca="1" ref="E1348" ca="1">IF(F1348&lt;&gt;"",INDIRECT("'"&amp;F1348&amp;"'!"&amp;G1348),"")</f>
        <v/>
      </c>
      <c r="F1348" s="1851"/>
      <c r="H1348" s="4"/>
      <c r="I1348" s="4"/>
      <c r="J1348" s="4"/>
      <c r="R1348" s="1504"/>
    </row>
    <row r="1349" spans="1:18" ht="16">
      <c r="A1349" s="1">
        <v>1344</v>
      </c>
      <c r="C1349" s="3" t="s">
        <v>3571</v>
      </c>
      <c r="E1349" s="2" t="str" cm="1">
        <f t="array" aca="1" ref="E1349" ca="1">IF(F1349&lt;&gt;"",INDIRECT("'"&amp;F1349&amp;"'!"&amp;G1349),"")</f>
        <v/>
      </c>
      <c r="F1349" s="1851"/>
      <c r="H1349" s="4"/>
      <c r="I1349" s="4"/>
      <c r="J1349" s="4"/>
      <c r="R1349" s="1504"/>
    </row>
    <row r="1350" spans="1:18">
      <c r="A1350">
        <v>1345</v>
      </c>
      <c r="B1350" s="7">
        <f>'EstExp 11-19'!D225</f>
        <v>0</v>
      </c>
      <c r="D1350" s="2" t="b">
        <f t="shared" ref="D1350:D1378" ca="1" si="29">E1350=B1350</f>
        <v>1</v>
      </c>
      <c r="E1350" s="2" cm="1">
        <f t="array" aca="1" ref="E1350" ca="1">IF(F1350&lt;&gt;"",INDIRECT("'"&amp;F1350&amp;"'!"&amp;G1350),"")</f>
        <v>0</v>
      </c>
      <c r="F1350" s="1502" t="s">
        <v>6934</v>
      </c>
      <c r="G1350" t="s">
        <v>4032</v>
      </c>
      <c r="R1350" s="1502"/>
    </row>
    <row r="1351" spans="1:18">
      <c r="A1351">
        <v>1346</v>
      </c>
      <c r="B1351" s="7">
        <f>'EstExp 11-19'!D226</f>
        <v>0</v>
      </c>
      <c r="D1351" s="2" t="b">
        <f t="shared" ca="1" si="29"/>
        <v>1</v>
      </c>
      <c r="E1351" s="2" cm="1">
        <f t="array" aca="1" ref="E1351" ca="1">IF(F1351&lt;&gt;"",INDIRECT("'"&amp;F1351&amp;"'!"&amp;G1351),"")</f>
        <v>0</v>
      </c>
      <c r="F1351" s="1502" t="s">
        <v>6934</v>
      </c>
      <c r="G1351" t="s">
        <v>4033</v>
      </c>
      <c r="R1351" s="1502"/>
    </row>
    <row r="1352" spans="1:18" ht="15">
      <c r="A1352">
        <v>1347</v>
      </c>
      <c r="B1352" s="7">
        <f>'EstExp 11-19'!D227</f>
        <v>3534</v>
      </c>
      <c r="D1352" s="2" t="b">
        <f t="shared" ca="1" si="29"/>
        <v>1</v>
      </c>
      <c r="E1352" s="2" cm="1">
        <f t="array" aca="1" ref="E1352" ca="1">IF(F1352&lt;&gt;"",INDIRECT("'"&amp;F1352&amp;"'!"&amp;G1352),"")</f>
        <v>3534</v>
      </c>
      <c r="F1352" s="1502" t="s">
        <v>6934</v>
      </c>
      <c r="G1352" t="s">
        <v>4034</v>
      </c>
      <c r="H1352" s="4"/>
      <c r="I1352" s="4"/>
      <c r="J1352" s="4"/>
      <c r="R1352" s="1504"/>
    </row>
    <row r="1353" spans="1:18" ht="15">
      <c r="A1353">
        <v>1348</v>
      </c>
      <c r="B1353" s="7">
        <f>'EstExp 11-19'!D228</f>
        <v>9500</v>
      </c>
      <c r="D1353" s="2" t="b">
        <f t="shared" ca="1" si="29"/>
        <v>1</v>
      </c>
      <c r="E1353" s="2" cm="1">
        <f t="array" aca="1" ref="E1353" ca="1">IF(F1353&lt;&gt;"",INDIRECT("'"&amp;F1353&amp;"'!"&amp;G1353),"")</f>
        <v>9500</v>
      </c>
      <c r="F1353" s="1502" t="s">
        <v>6934</v>
      </c>
      <c r="G1353" t="s">
        <v>4035</v>
      </c>
      <c r="H1353" s="4"/>
      <c r="I1353" s="4"/>
      <c r="J1353" s="4"/>
      <c r="R1353" s="1504"/>
    </row>
    <row r="1354" spans="1:18" ht="15">
      <c r="A1354">
        <v>1349</v>
      </c>
      <c r="B1354" s="7">
        <f>'EstExp 11-19'!D233</f>
        <v>1320274</v>
      </c>
      <c r="D1354" s="2" t="b">
        <f t="shared" ca="1" si="29"/>
        <v>1</v>
      </c>
      <c r="E1354" s="2" cm="1">
        <f t="array" aca="1" ref="E1354" ca="1">IF(F1354&lt;&gt;"",INDIRECT("'"&amp;F1354&amp;"'!"&amp;G1354),"")</f>
        <v>1320274</v>
      </c>
      <c r="F1354" s="1502" t="s">
        <v>6934</v>
      </c>
      <c r="G1354" t="s">
        <v>4036</v>
      </c>
      <c r="H1354" s="4"/>
      <c r="I1354" s="4"/>
      <c r="J1354" s="4"/>
      <c r="R1354" s="1504"/>
    </row>
    <row r="1355" spans="1:18" ht="15">
      <c r="A1355">
        <v>1350</v>
      </c>
      <c r="B1355" s="7">
        <f>'EstExp 11-19'!D236</f>
        <v>10000</v>
      </c>
      <c r="D1355" s="2" t="b">
        <f t="shared" ca="1" si="29"/>
        <v>1</v>
      </c>
      <c r="E1355" s="2" cm="1">
        <f t="array" aca="1" ref="E1355" ca="1">IF(F1355&lt;&gt;"",INDIRECT("'"&amp;F1355&amp;"'!"&amp;G1355),"")</f>
        <v>10000</v>
      </c>
      <c r="F1355" s="1502" t="s">
        <v>6934</v>
      </c>
      <c r="G1355" t="s">
        <v>4037</v>
      </c>
      <c r="H1355" s="4"/>
      <c r="I1355" s="4"/>
      <c r="J1355" s="4"/>
      <c r="R1355" s="1504"/>
    </row>
    <row r="1356" spans="1:18" ht="15">
      <c r="A1356">
        <v>1351</v>
      </c>
      <c r="B1356" s="7">
        <f>'EstExp 11-19'!D237</f>
        <v>0</v>
      </c>
      <c r="D1356" s="2" t="b">
        <f t="shared" ca="1" si="29"/>
        <v>1</v>
      </c>
      <c r="E1356" s="2" cm="1">
        <f t="array" aca="1" ref="E1356" ca="1">IF(F1356&lt;&gt;"",INDIRECT("'"&amp;F1356&amp;"'!"&amp;G1356),"")</f>
        <v>0</v>
      </c>
      <c r="F1356" s="1502" t="s">
        <v>6934</v>
      </c>
      <c r="G1356" t="s">
        <v>4038</v>
      </c>
      <c r="H1356" s="4"/>
      <c r="I1356" s="4"/>
      <c r="J1356" s="4"/>
      <c r="R1356" s="1504"/>
    </row>
    <row r="1357" spans="1:18" ht="15">
      <c r="A1357">
        <v>1352</v>
      </c>
      <c r="B1357" s="7">
        <f>'EstExp 11-19'!D238</f>
        <v>115335</v>
      </c>
      <c r="D1357" s="2" t="b">
        <f t="shared" ca="1" si="29"/>
        <v>1</v>
      </c>
      <c r="E1357" s="2" cm="1">
        <f t="array" aca="1" ref="E1357" ca="1">IF(F1357&lt;&gt;"",INDIRECT("'"&amp;F1357&amp;"'!"&amp;G1357),"")</f>
        <v>115335</v>
      </c>
      <c r="F1357" s="1502" t="s">
        <v>6934</v>
      </c>
      <c r="G1357" t="s">
        <v>4039</v>
      </c>
      <c r="H1357" s="4"/>
      <c r="I1357" s="4"/>
      <c r="J1357" s="4"/>
      <c r="R1357" s="1504"/>
    </row>
    <row r="1358" spans="1:18" ht="15">
      <c r="A1358">
        <v>1353</v>
      </c>
      <c r="B1358" s="7">
        <f>'EstExp 11-19'!D239</f>
        <v>13294</v>
      </c>
      <c r="D1358" s="2" t="b">
        <f t="shared" ca="1" si="29"/>
        <v>1</v>
      </c>
      <c r="E1358" s="2" cm="1">
        <f t="array" aca="1" ref="E1358" ca="1">IF(F1358&lt;&gt;"",INDIRECT("'"&amp;F1358&amp;"'!"&amp;G1358),"")</f>
        <v>13294</v>
      </c>
      <c r="F1358" s="1502" t="s">
        <v>6934</v>
      </c>
      <c r="G1358" t="s">
        <v>4040</v>
      </c>
      <c r="H1358" s="4"/>
      <c r="I1358" s="4"/>
      <c r="J1358" s="4"/>
      <c r="R1358" s="1504"/>
    </row>
    <row r="1359" spans="1:18" ht="15">
      <c r="A1359">
        <v>1354</v>
      </c>
      <c r="B1359" s="7">
        <f>'EstExp 11-19'!D240</f>
        <v>15000</v>
      </c>
      <c r="D1359" s="2" t="b">
        <f t="shared" ca="1" si="29"/>
        <v>1</v>
      </c>
      <c r="E1359" s="2" cm="1">
        <f t="array" aca="1" ref="E1359" ca="1">IF(F1359&lt;&gt;"",INDIRECT("'"&amp;F1359&amp;"'!"&amp;G1359),"")</f>
        <v>15000</v>
      </c>
      <c r="F1359" s="1502" t="s">
        <v>6934</v>
      </c>
      <c r="G1359" t="s">
        <v>4041</v>
      </c>
      <c r="H1359" s="4"/>
      <c r="I1359" s="4"/>
      <c r="J1359" s="4"/>
      <c r="R1359" s="1504"/>
    </row>
    <row r="1360" spans="1:18" ht="15">
      <c r="A1360">
        <v>1355</v>
      </c>
      <c r="B1360" s="7">
        <f>'EstExp 11-19'!D241</f>
        <v>0</v>
      </c>
      <c r="D1360" s="2" t="b">
        <f t="shared" ca="1" si="29"/>
        <v>1</v>
      </c>
      <c r="E1360" s="2" cm="1">
        <f t="array" aca="1" ref="E1360" ca="1">IF(F1360&lt;&gt;"",INDIRECT("'"&amp;F1360&amp;"'!"&amp;G1360),"")</f>
        <v>0</v>
      </c>
      <c r="F1360" s="1502" t="s">
        <v>6934</v>
      </c>
      <c r="G1360" t="s">
        <v>4042</v>
      </c>
      <c r="H1360" s="4"/>
      <c r="I1360" s="4"/>
      <c r="J1360" s="4"/>
      <c r="R1360" s="1504"/>
    </row>
    <row r="1361" spans="1:18" ht="15">
      <c r="A1361">
        <v>1356</v>
      </c>
      <c r="B1361" s="7">
        <f>'EstExp 11-19'!D242</f>
        <v>153629</v>
      </c>
      <c r="D1361" s="2" t="b">
        <f t="shared" ca="1" si="29"/>
        <v>1</v>
      </c>
      <c r="E1361" s="2" cm="1">
        <f t="array" aca="1" ref="E1361" ca="1">IF(F1361&lt;&gt;"",INDIRECT("'"&amp;F1361&amp;"'!"&amp;G1361),"")</f>
        <v>153629</v>
      </c>
      <c r="F1361" s="1502" t="s">
        <v>6934</v>
      </c>
      <c r="G1361" t="s">
        <v>4043</v>
      </c>
      <c r="H1361" s="4"/>
      <c r="I1361" s="4"/>
      <c r="J1361" s="4"/>
      <c r="R1361" s="1504"/>
    </row>
    <row r="1362" spans="1:18" ht="15">
      <c r="A1362">
        <v>1357</v>
      </c>
      <c r="B1362" s="7">
        <f>'EstExp 11-19'!D244</f>
        <v>13230</v>
      </c>
      <c r="D1362" s="2" t="b">
        <f t="shared" ca="1" si="29"/>
        <v>1</v>
      </c>
      <c r="E1362" s="2" cm="1">
        <f t="array" aca="1" ref="E1362" ca="1">IF(F1362&lt;&gt;"",INDIRECT("'"&amp;F1362&amp;"'!"&amp;G1362),"")</f>
        <v>13230</v>
      </c>
      <c r="F1362" s="1502" t="s">
        <v>6934</v>
      </c>
      <c r="G1362" t="s">
        <v>4044</v>
      </c>
      <c r="H1362" s="4"/>
      <c r="I1362" s="4"/>
      <c r="J1362" s="4"/>
      <c r="R1362" s="1504"/>
    </row>
    <row r="1363" spans="1:18" ht="15">
      <c r="A1363">
        <v>1358</v>
      </c>
      <c r="B1363" s="7">
        <f>'EstExp 11-19'!D245</f>
        <v>78500</v>
      </c>
      <c r="D1363" s="2" t="b">
        <f t="shared" ca="1" si="29"/>
        <v>1</v>
      </c>
      <c r="E1363" s="2" cm="1">
        <f t="array" aca="1" ref="E1363" ca="1">IF(F1363&lt;&gt;"",INDIRECT("'"&amp;F1363&amp;"'!"&amp;G1363),"")</f>
        <v>78500</v>
      </c>
      <c r="F1363" s="1502" t="s">
        <v>6934</v>
      </c>
      <c r="G1363" t="s">
        <v>4045</v>
      </c>
      <c r="H1363" s="4"/>
      <c r="I1363" s="4"/>
      <c r="J1363" s="4"/>
      <c r="R1363" s="1504"/>
    </row>
    <row r="1364" spans="1:18" ht="15">
      <c r="A1364">
        <v>1359</v>
      </c>
      <c r="B1364" s="7">
        <f>'EstExp 11-19'!D246</f>
        <v>0</v>
      </c>
      <c r="D1364" s="2" t="b">
        <f t="shared" ca="1" si="29"/>
        <v>1</v>
      </c>
      <c r="E1364" s="2" cm="1">
        <f t="array" aca="1" ref="E1364" ca="1">IF(F1364&lt;&gt;"",INDIRECT("'"&amp;F1364&amp;"'!"&amp;G1364),"")</f>
        <v>0</v>
      </c>
      <c r="F1364" s="1502" t="s">
        <v>6934</v>
      </c>
      <c r="G1364" t="s">
        <v>4046</v>
      </c>
      <c r="H1364" s="4"/>
      <c r="I1364" s="4"/>
      <c r="J1364" s="4"/>
      <c r="R1364" s="1504"/>
    </row>
    <row r="1365" spans="1:18" ht="15">
      <c r="A1365">
        <v>1360</v>
      </c>
      <c r="B1365" s="7">
        <f>'EstExp 11-19'!D247</f>
        <v>91730</v>
      </c>
      <c r="D1365" s="2" t="b">
        <f t="shared" ca="1" si="29"/>
        <v>1</v>
      </c>
      <c r="E1365" s="2" cm="1">
        <f t="array" aca="1" ref="E1365" ca="1">IF(F1365&lt;&gt;"",INDIRECT("'"&amp;F1365&amp;"'!"&amp;G1365),"")</f>
        <v>91730</v>
      </c>
      <c r="F1365" s="1502" t="s">
        <v>6934</v>
      </c>
      <c r="G1365" t="s">
        <v>4047</v>
      </c>
      <c r="H1365" s="4"/>
      <c r="I1365" s="4"/>
      <c r="J1365" s="4"/>
      <c r="R1365" s="1504"/>
    </row>
    <row r="1366" spans="1:18" ht="15">
      <c r="A1366">
        <v>1361</v>
      </c>
      <c r="B1366" s="7">
        <f>'EstExp 11-19'!D249</f>
        <v>16785</v>
      </c>
      <c r="D1366" s="2" t="b">
        <f t="shared" ca="1" si="29"/>
        <v>1</v>
      </c>
      <c r="E1366" s="2" cm="1">
        <f t="array" aca="1" ref="E1366" ca="1">IF(F1366&lt;&gt;"",INDIRECT("'"&amp;F1366&amp;"'!"&amp;G1366),"")</f>
        <v>16785</v>
      </c>
      <c r="F1366" s="1502" t="s">
        <v>6934</v>
      </c>
      <c r="G1366" t="s">
        <v>4048</v>
      </c>
      <c r="H1366" s="4"/>
      <c r="I1366" s="4"/>
      <c r="J1366" s="4"/>
      <c r="R1366" s="1504"/>
    </row>
    <row r="1367" spans="1:18" ht="15">
      <c r="A1367">
        <v>1362</v>
      </c>
      <c r="B1367" s="7">
        <f>'EstExp 11-19'!D250</f>
        <v>19000</v>
      </c>
      <c r="D1367" s="2" t="b">
        <f t="shared" ca="1" si="29"/>
        <v>1</v>
      </c>
      <c r="E1367" s="2" cm="1">
        <f t="array" aca="1" ref="E1367" ca="1">IF(F1367&lt;&gt;"",INDIRECT("'"&amp;F1367&amp;"'!"&amp;G1367),"")</f>
        <v>19000</v>
      </c>
      <c r="F1367" s="1502" t="s">
        <v>6934</v>
      </c>
      <c r="G1367" t="s">
        <v>4049</v>
      </c>
      <c r="H1367" s="4"/>
      <c r="I1367" s="4"/>
      <c r="J1367" s="4"/>
      <c r="R1367" s="1504"/>
    </row>
    <row r="1368" spans="1:18" ht="15">
      <c r="A1368">
        <v>1363</v>
      </c>
      <c r="B1368" s="7">
        <f>'EstExp 11-19'!D254</f>
        <v>37238</v>
      </c>
      <c r="D1368" s="2" t="b">
        <f t="shared" ca="1" si="29"/>
        <v>1</v>
      </c>
      <c r="E1368" s="2" cm="1">
        <f t="array" aca="1" ref="E1368" ca="1">IF(F1368&lt;&gt;"",INDIRECT("'"&amp;F1368&amp;"'!"&amp;G1368),"")</f>
        <v>37238</v>
      </c>
      <c r="F1368" s="1502" t="s">
        <v>6934</v>
      </c>
      <c r="G1368" t="s">
        <v>4050</v>
      </c>
      <c r="H1368" s="4"/>
      <c r="I1368" s="4"/>
      <c r="J1368" s="4"/>
      <c r="R1368" s="1504"/>
    </row>
    <row r="1369" spans="1:18" ht="15">
      <c r="A1369">
        <v>1364</v>
      </c>
      <c r="B1369" s="7">
        <f>'EstExp 11-19'!D256</f>
        <v>79000</v>
      </c>
      <c r="D1369" s="2" t="b">
        <f t="shared" ca="1" si="29"/>
        <v>1</v>
      </c>
      <c r="E1369" s="2" cm="1">
        <f t="array" aca="1" ref="E1369" ca="1">IF(F1369&lt;&gt;"",INDIRECT("'"&amp;F1369&amp;"'!"&amp;G1369),"")</f>
        <v>79000</v>
      </c>
      <c r="F1369" s="1502" t="s">
        <v>6934</v>
      </c>
      <c r="G1369" t="s">
        <v>4051</v>
      </c>
      <c r="H1369" s="4"/>
      <c r="I1369" s="4"/>
      <c r="J1369" s="4"/>
      <c r="R1369" s="1504"/>
    </row>
    <row r="1370" spans="1:18" ht="15">
      <c r="A1370">
        <v>1365</v>
      </c>
      <c r="B1370" s="7">
        <f>'EstExp 11-19'!D257</f>
        <v>0</v>
      </c>
      <c r="D1370" s="2" t="b">
        <f t="shared" ca="1" si="29"/>
        <v>1</v>
      </c>
      <c r="E1370" s="2" cm="1">
        <f t="array" aca="1" ref="E1370" ca="1">IF(F1370&lt;&gt;"",INDIRECT("'"&amp;F1370&amp;"'!"&amp;G1370),"")</f>
        <v>0</v>
      </c>
      <c r="F1370" s="1502" t="s">
        <v>6934</v>
      </c>
      <c r="G1370" t="s">
        <v>4052</v>
      </c>
      <c r="H1370" s="4"/>
      <c r="I1370" s="4"/>
      <c r="J1370" s="4"/>
      <c r="R1370" s="1504"/>
    </row>
    <row r="1371" spans="1:18" ht="15">
      <c r="A1371">
        <v>1366</v>
      </c>
      <c r="B1371" s="7">
        <f>'EstExp 11-19'!D258</f>
        <v>79000</v>
      </c>
      <c r="D1371" s="2" t="b">
        <f t="shared" ca="1" si="29"/>
        <v>1</v>
      </c>
      <c r="E1371" s="2" cm="1">
        <f t="array" aca="1" ref="E1371" ca="1">IF(F1371&lt;&gt;"",INDIRECT("'"&amp;F1371&amp;"'!"&amp;G1371),"")</f>
        <v>79000</v>
      </c>
      <c r="F1371" s="1502" t="s">
        <v>6934</v>
      </c>
      <c r="G1371" t="s">
        <v>4053</v>
      </c>
      <c r="H1371" s="4"/>
      <c r="I1371" s="4"/>
      <c r="J1371" s="4"/>
      <c r="R1371" s="1504"/>
    </row>
    <row r="1372" spans="1:18" ht="15">
      <c r="A1372">
        <v>1367</v>
      </c>
      <c r="B1372" s="7">
        <f>'EstExp 11-19'!D260</f>
        <v>66000</v>
      </c>
      <c r="D1372" s="2" t="b">
        <f t="shared" ca="1" si="29"/>
        <v>1</v>
      </c>
      <c r="E1372" s="2" cm="1">
        <f t="array" aca="1" ref="E1372" ca="1">IF(F1372&lt;&gt;"",INDIRECT("'"&amp;F1372&amp;"'!"&amp;G1372),"")</f>
        <v>66000</v>
      </c>
      <c r="F1372" s="1502" t="s">
        <v>6934</v>
      </c>
      <c r="G1372" t="s">
        <v>4054</v>
      </c>
      <c r="H1372" s="4"/>
      <c r="I1372" s="4"/>
      <c r="J1372" s="4"/>
      <c r="R1372" s="1504"/>
    </row>
    <row r="1373" spans="1:18" ht="15">
      <c r="A1373">
        <v>1368</v>
      </c>
      <c r="B1373" s="7">
        <f>'EstExp 11-19'!D261</f>
        <v>0</v>
      </c>
      <c r="D1373" s="2" t="b">
        <f t="shared" ca="1" si="29"/>
        <v>1</v>
      </c>
      <c r="E1373" s="2" cm="1">
        <f t="array" aca="1" ref="E1373" ca="1">IF(F1373&lt;&gt;"",INDIRECT("'"&amp;F1373&amp;"'!"&amp;G1373),"")</f>
        <v>0</v>
      </c>
      <c r="F1373" s="1502" t="s">
        <v>6934</v>
      </c>
      <c r="G1373" t="s">
        <v>4055</v>
      </c>
      <c r="H1373" s="4"/>
      <c r="I1373" s="4"/>
      <c r="J1373" s="4"/>
      <c r="R1373" s="1504"/>
    </row>
    <row r="1374" spans="1:18" ht="15">
      <c r="A1374">
        <v>1369</v>
      </c>
      <c r="B1374" s="7">
        <f>'EstExp 11-19'!D262</f>
        <v>0</v>
      </c>
      <c r="D1374" s="2" t="b">
        <f t="shared" ca="1" si="29"/>
        <v>1</v>
      </c>
      <c r="E1374" s="2" cm="1">
        <f t="array" aca="1" ref="E1374" ca="1">IF(F1374&lt;&gt;"",INDIRECT("'"&amp;F1374&amp;"'!"&amp;G1374),"")</f>
        <v>0</v>
      </c>
      <c r="F1374" s="1502" t="s">
        <v>6934</v>
      </c>
      <c r="G1374" t="s">
        <v>4056</v>
      </c>
      <c r="H1374" s="4"/>
      <c r="I1374" s="4"/>
      <c r="J1374" s="4"/>
      <c r="R1374" s="1504"/>
    </row>
    <row r="1375" spans="1:18" ht="15">
      <c r="A1375">
        <v>1370</v>
      </c>
      <c r="B1375" s="7">
        <f>'EstExp 11-19'!D263</f>
        <v>350000</v>
      </c>
      <c r="D1375" s="2" t="b">
        <f t="shared" ca="1" si="29"/>
        <v>1</v>
      </c>
      <c r="E1375" s="2" cm="1">
        <f t="array" aca="1" ref="E1375" ca="1">IF(F1375&lt;&gt;"",INDIRECT("'"&amp;F1375&amp;"'!"&amp;G1375),"")</f>
        <v>350000</v>
      </c>
      <c r="F1375" s="1502" t="s">
        <v>6934</v>
      </c>
      <c r="G1375" t="s">
        <v>4057</v>
      </c>
      <c r="H1375" s="4"/>
      <c r="I1375" s="4"/>
      <c r="J1375" s="4"/>
      <c r="R1375" s="1504"/>
    </row>
    <row r="1376" spans="1:18" ht="15">
      <c r="A1376">
        <v>1371</v>
      </c>
      <c r="B1376" s="7">
        <f>'EstExp 11-19'!D264</f>
        <v>15000</v>
      </c>
      <c r="D1376" s="2" t="b">
        <f t="shared" ca="1" si="29"/>
        <v>1</v>
      </c>
      <c r="E1376" s="2" cm="1">
        <f t="array" aca="1" ref="E1376" ca="1">IF(F1376&lt;&gt;"",INDIRECT("'"&amp;F1376&amp;"'!"&amp;G1376),"")</f>
        <v>15000</v>
      </c>
      <c r="F1376" s="1502" t="s">
        <v>6934</v>
      </c>
      <c r="G1376" t="s">
        <v>4058</v>
      </c>
      <c r="H1376" s="4"/>
      <c r="I1376" s="4"/>
      <c r="J1376" s="4"/>
      <c r="R1376" s="1504"/>
    </row>
    <row r="1377" spans="1:18" ht="15">
      <c r="A1377">
        <v>1372</v>
      </c>
      <c r="B1377" s="7">
        <f>'EstExp 11-19'!D265</f>
        <v>27341</v>
      </c>
      <c r="D1377" s="2" t="b">
        <f t="shared" ca="1" si="29"/>
        <v>1</v>
      </c>
      <c r="E1377" s="2" cm="1">
        <f t="array" aca="1" ref="E1377" ca="1">IF(F1377&lt;&gt;"",INDIRECT("'"&amp;F1377&amp;"'!"&amp;G1377),"")</f>
        <v>27341</v>
      </c>
      <c r="F1377" s="1502" t="s">
        <v>6934</v>
      </c>
      <c r="G1377" t="s">
        <v>4059</v>
      </c>
      <c r="H1377" s="4"/>
      <c r="I1377" s="4"/>
      <c r="J1377" s="4"/>
      <c r="R1377" s="1504"/>
    </row>
    <row r="1378" spans="1:18" ht="15">
      <c r="A1378">
        <v>1373</v>
      </c>
      <c r="B1378" s="7">
        <f>'EstExp 11-19'!D266</f>
        <v>0</v>
      </c>
      <c r="D1378" s="2" t="b">
        <f t="shared" ca="1" si="29"/>
        <v>1</v>
      </c>
      <c r="E1378" s="2" cm="1">
        <f t="array" aca="1" ref="E1378" ca="1">IF(F1378&lt;&gt;"",INDIRECT("'"&amp;F1378&amp;"'!"&amp;G1378),"")</f>
        <v>0</v>
      </c>
      <c r="F1378" s="1502" t="s">
        <v>6934</v>
      </c>
      <c r="G1378" t="s">
        <v>4060</v>
      </c>
      <c r="H1378" s="4"/>
      <c r="I1378" s="4"/>
      <c r="J1378" s="4"/>
      <c r="R1378" s="1504"/>
    </row>
    <row r="1379" spans="1:18" ht="16">
      <c r="A1379" s="1">
        <v>1374</v>
      </c>
      <c r="C1379" s="3" t="s">
        <v>3571</v>
      </c>
      <c r="E1379" s="2" t="str" cm="1">
        <f t="array" aca="1" ref="E1379" ca="1">IF(F1379&lt;&gt;"",INDIRECT("'"&amp;F1379&amp;"'!"&amp;G1379),"")</f>
        <v/>
      </c>
      <c r="F1379" s="1851"/>
      <c r="H1379" s="4"/>
      <c r="I1379" s="4"/>
      <c r="J1379" s="4"/>
      <c r="R1379" s="1504"/>
    </row>
    <row r="1380" spans="1:18" ht="15">
      <c r="A1380">
        <v>1375</v>
      </c>
      <c r="B1380" s="7">
        <f>'EstExp 11-19'!D267</f>
        <v>458341</v>
      </c>
      <c r="D1380" s="2" t="b">
        <f ca="1">E1380=B1380</f>
        <v>1</v>
      </c>
      <c r="E1380" s="2" cm="1">
        <f t="array" aca="1" ref="E1380" ca="1">IF(F1380&lt;&gt;"",INDIRECT("'"&amp;F1380&amp;"'!"&amp;G1380),"")</f>
        <v>458341</v>
      </c>
      <c r="F1380" s="1502" t="s">
        <v>6934</v>
      </c>
      <c r="G1380" t="s">
        <v>4061</v>
      </c>
      <c r="H1380" s="4"/>
      <c r="I1380" s="4"/>
      <c r="J1380" s="4"/>
      <c r="R1380" s="1504"/>
    </row>
    <row r="1381" spans="1:18" ht="15">
      <c r="A1381">
        <v>1376</v>
      </c>
      <c r="B1381" s="7">
        <f>'EstExp 11-19'!D269</f>
        <v>0</v>
      </c>
      <c r="D1381" s="2" t="b">
        <f ca="1">E1381=B1381</f>
        <v>1</v>
      </c>
      <c r="E1381" s="2" cm="1">
        <f t="array" aca="1" ref="E1381" ca="1">IF(F1381&lt;&gt;"",INDIRECT("'"&amp;F1381&amp;"'!"&amp;G1381),"")</f>
        <v>0</v>
      </c>
      <c r="F1381" s="1502" t="s">
        <v>6934</v>
      </c>
      <c r="G1381" t="s">
        <v>4062</v>
      </c>
      <c r="H1381" s="4"/>
      <c r="I1381" s="4"/>
      <c r="J1381" s="4"/>
      <c r="R1381" s="1504"/>
    </row>
    <row r="1382" spans="1:18" ht="15">
      <c r="A1382">
        <v>1377</v>
      </c>
      <c r="B1382" s="7">
        <f>'EstExp 11-19'!D270</f>
        <v>0</v>
      </c>
      <c r="D1382" s="2" t="b">
        <f ca="1">E1382=B1382</f>
        <v>1</v>
      </c>
      <c r="E1382" s="2" cm="1">
        <f t="array" aca="1" ref="E1382" ca="1">IF(F1382&lt;&gt;"",INDIRECT("'"&amp;F1382&amp;"'!"&amp;G1382),"")</f>
        <v>0</v>
      </c>
      <c r="F1382" s="1502" t="s">
        <v>6934</v>
      </c>
      <c r="G1382" t="s">
        <v>4063</v>
      </c>
      <c r="H1382" s="4"/>
      <c r="I1382" s="4"/>
      <c r="J1382" s="4"/>
      <c r="R1382" s="1504"/>
    </row>
    <row r="1383" spans="1:18">
      <c r="A1383">
        <v>1378</v>
      </c>
      <c r="B1383" s="7">
        <f>'EstExp 11-19'!D271</f>
        <v>0</v>
      </c>
      <c r="D1383" s="2" t="b">
        <f ca="1">E1383=B1383</f>
        <v>1</v>
      </c>
      <c r="E1383" s="2" cm="1">
        <f t="array" aca="1" ref="E1383" ca="1">IF(F1383&lt;&gt;"",INDIRECT("'"&amp;F1383&amp;"'!"&amp;G1383),"")</f>
        <v>0</v>
      </c>
      <c r="F1383" s="1502" t="s">
        <v>6934</v>
      </c>
      <c r="G1383" t="s">
        <v>4064</v>
      </c>
      <c r="R1383" s="1502"/>
    </row>
    <row r="1384" spans="1:18">
      <c r="A1384">
        <v>1379</v>
      </c>
      <c r="B1384" s="7">
        <f>'EstExp 11-19'!D272</f>
        <v>169709</v>
      </c>
      <c r="D1384" s="2" t="b">
        <f ca="1">E1384=B1384</f>
        <v>1</v>
      </c>
      <c r="E1384" s="2" cm="1">
        <f t="array" aca="1" ref="E1384" ca="1">IF(F1384&lt;&gt;"",INDIRECT("'"&amp;F1384&amp;"'!"&amp;G1384),"")</f>
        <v>169709</v>
      </c>
      <c r="F1384" s="1502" t="s">
        <v>6934</v>
      </c>
      <c r="G1384" t="s">
        <v>4065</v>
      </c>
      <c r="R1384" s="1502"/>
    </row>
    <row r="1385" spans="1:18" ht="16">
      <c r="A1385" s="1">
        <v>1380</v>
      </c>
      <c r="C1385" s="3" t="s">
        <v>3571</v>
      </c>
      <c r="E1385" s="2" t="str" cm="1">
        <f t="array" aca="1" ref="E1385" ca="1">IF(F1385&lt;&gt;"",INDIRECT("'"&amp;F1385&amp;"'!"&amp;G1385),"")</f>
        <v/>
      </c>
      <c r="F1385" s="1851"/>
      <c r="H1385" s="4"/>
      <c r="I1385" s="4"/>
      <c r="J1385" s="4"/>
      <c r="R1385" s="1504"/>
    </row>
    <row r="1386" spans="1:18">
      <c r="A1386">
        <v>1381</v>
      </c>
      <c r="B1386" s="7">
        <f>'EstExp 11-19'!D273</f>
        <v>55902</v>
      </c>
      <c r="D1386" s="2" t="b">
        <f ca="1">E1386=B1386</f>
        <v>1</v>
      </c>
      <c r="E1386" s="2" cm="1">
        <f t="array" aca="1" ref="E1386" ca="1">IF(F1386&lt;&gt;"",INDIRECT("'"&amp;F1386&amp;"'!"&amp;G1386),"")</f>
        <v>55902</v>
      </c>
      <c r="F1386" s="1502" t="s">
        <v>6934</v>
      </c>
      <c r="G1386" t="s">
        <v>4066</v>
      </c>
      <c r="R1386" s="1502"/>
    </row>
    <row r="1387" spans="1:18" ht="16">
      <c r="A1387" s="1">
        <v>1382</v>
      </c>
      <c r="C1387" s="3" t="s">
        <v>3571</v>
      </c>
      <c r="E1387" s="2" t="str" cm="1">
        <f t="array" aca="1" ref="E1387" ca="1">IF(F1387&lt;&gt;"",INDIRECT("'"&amp;F1387&amp;"'!"&amp;G1387),"")</f>
        <v/>
      </c>
      <c r="F1387" s="1851"/>
      <c r="H1387" s="4"/>
      <c r="I1387" s="4"/>
      <c r="J1387" s="4"/>
      <c r="R1387" s="1504"/>
    </row>
    <row r="1388" spans="1:18" ht="15">
      <c r="A1388">
        <v>1383</v>
      </c>
      <c r="B1388" s="7">
        <f>'EstExp 11-19'!D274</f>
        <v>225611</v>
      </c>
      <c r="D1388" s="2" t="b">
        <f t="shared" ref="D1388:D1396" ca="1" si="30">E1388=B1388</f>
        <v>1</v>
      </c>
      <c r="E1388" s="2" cm="1">
        <f t="array" aca="1" ref="E1388" ca="1">IF(F1388&lt;&gt;"",INDIRECT("'"&amp;F1388&amp;"'!"&amp;G1388),"")</f>
        <v>225611</v>
      </c>
      <c r="F1388" s="1502" t="s">
        <v>6934</v>
      </c>
      <c r="G1388" t="s">
        <v>4067</v>
      </c>
      <c r="H1388" s="4"/>
      <c r="I1388" s="4"/>
      <c r="J1388" s="4"/>
      <c r="R1388" s="1504"/>
    </row>
    <row r="1389" spans="1:18" ht="15">
      <c r="A1389">
        <v>1384</v>
      </c>
      <c r="B1389" s="7">
        <f>'EstExp 11-19'!D275</f>
        <v>0</v>
      </c>
      <c r="D1389" s="2" t="b">
        <f t="shared" ca="1" si="30"/>
        <v>1</v>
      </c>
      <c r="E1389" s="2" cm="1">
        <f t="array" aca="1" ref="E1389" ca="1">IF(F1389&lt;&gt;"",INDIRECT("'"&amp;F1389&amp;"'!"&amp;G1389),"")</f>
        <v>0</v>
      </c>
      <c r="F1389" s="1502" t="s">
        <v>6934</v>
      </c>
      <c r="G1389" t="s">
        <v>4068</v>
      </c>
      <c r="H1389" s="4"/>
      <c r="I1389" s="4"/>
      <c r="J1389" s="4"/>
      <c r="R1389" s="1504"/>
    </row>
    <row r="1390" spans="1:18" ht="15">
      <c r="A1390">
        <v>1385</v>
      </c>
      <c r="B1390" s="7">
        <f>'EstExp 11-19'!D276</f>
        <v>1045549</v>
      </c>
      <c r="D1390" s="2" t="b">
        <f t="shared" ca="1" si="30"/>
        <v>1</v>
      </c>
      <c r="E1390" s="2" cm="1">
        <f t="array" aca="1" ref="E1390" ca="1">IF(F1390&lt;&gt;"",INDIRECT("'"&amp;F1390&amp;"'!"&amp;G1390),"")</f>
        <v>1045549</v>
      </c>
      <c r="F1390" s="1502" t="s">
        <v>6934</v>
      </c>
      <c r="G1390" t="s">
        <v>4069</v>
      </c>
      <c r="H1390" s="4"/>
      <c r="I1390" s="4"/>
      <c r="J1390" s="4"/>
      <c r="R1390" s="1504"/>
    </row>
    <row r="1391" spans="1:18" ht="15">
      <c r="A1391">
        <v>1386</v>
      </c>
      <c r="B1391" s="7">
        <f>'EstExp 11-19'!D277</f>
        <v>288486</v>
      </c>
      <c r="D1391" s="2" t="b">
        <f t="shared" ca="1" si="30"/>
        <v>1</v>
      </c>
      <c r="E1391" s="2" cm="1">
        <f t="array" aca="1" ref="E1391" ca="1">IF(F1391&lt;&gt;"",INDIRECT("'"&amp;F1391&amp;"'!"&amp;G1391),"")</f>
        <v>288486</v>
      </c>
      <c r="F1391" s="1502" t="s">
        <v>6934</v>
      </c>
      <c r="G1391" t="s">
        <v>4070</v>
      </c>
      <c r="H1391" s="4"/>
      <c r="I1391" s="4"/>
      <c r="J1391" s="4"/>
      <c r="R1391" s="1504"/>
    </row>
    <row r="1392" spans="1:18" ht="15">
      <c r="A1392">
        <v>1387</v>
      </c>
      <c r="B1392" s="7">
        <f>'EstExp 11-19'!D292</f>
        <v>2654309</v>
      </c>
      <c r="D1392" s="2" t="b">
        <f t="shared" ca="1" si="30"/>
        <v>1</v>
      </c>
      <c r="E1392" s="2" cm="1">
        <f t="array" aca="1" ref="E1392" ca="1">IF(F1392&lt;&gt;"",INDIRECT("'"&amp;F1392&amp;"'!"&amp;G1392),"")</f>
        <v>2654309</v>
      </c>
      <c r="F1392" s="1502" t="s">
        <v>6934</v>
      </c>
      <c r="G1392" t="s">
        <v>4071</v>
      </c>
      <c r="H1392" s="4"/>
      <c r="I1392" s="4"/>
      <c r="J1392" s="4"/>
      <c r="R1392" s="1504"/>
    </row>
    <row r="1393" spans="1:18" ht="15">
      <c r="A1393">
        <v>1388</v>
      </c>
      <c r="B1393" s="7">
        <f>'EstExp 11-19'!H285</f>
        <v>0</v>
      </c>
      <c r="D1393" s="2" t="b">
        <f t="shared" ca="1" si="30"/>
        <v>1</v>
      </c>
      <c r="E1393" s="2" cm="1">
        <f t="array" aca="1" ref="E1393" ca="1">IF(F1393&lt;&gt;"",INDIRECT("'"&amp;F1393&amp;"'!"&amp;G1393),"")</f>
        <v>0</v>
      </c>
      <c r="F1393" s="1502" t="s">
        <v>6934</v>
      </c>
      <c r="G1393" t="s">
        <v>4072</v>
      </c>
      <c r="H1393" s="4"/>
      <c r="I1393" s="4"/>
      <c r="J1393" s="4"/>
      <c r="R1393" s="1504"/>
    </row>
    <row r="1394" spans="1:18" ht="15">
      <c r="A1394">
        <v>1389</v>
      </c>
      <c r="B1394" s="7">
        <f>'EstExp 11-19'!H286</f>
        <v>0</v>
      </c>
      <c r="D1394" s="2" t="b">
        <f t="shared" ca="1" si="30"/>
        <v>1</v>
      </c>
      <c r="E1394" s="2" cm="1">
        <f t="array" aca="1" ref="E1394" ca="1">IF(F1394&lt;&gt;"",INDIRECT("'"&amp;F1394&amp;"'!"&amp;G1394),"")</f>
        <v>0</v>
      </c>
      <c r="F1394" s="1502" t="s">
        <v>6934</v>
      </c>
      <c r="G1394" t="s">
        <v>4073</v>
      </c>
      <c r="H1394" s="4"/>
      <c r="I1394" s="4"/>
      <c r="J1394" s="4"/>
      <c r="R1394" s="1504"/>
    </row>
    <row r="1395" spans="1:18" ht="15">
      <c r="A1395">
        <v>1390</v>
      </c>
      <c r="B1395" s="7">
        <f>'EstExp 11-19'!H289</f>
        <v>0</v>
      </c>
      <c r="D1395" s="2" t="b">
        <f t="shared" ca="1" si="30"/>
        <v>1</v>
      </c>
      <c r="E1395" s="2" cm="1">
        <f t="array" aca="1" ref="E1395" ca="1">IF(F1395&lt;&gt;"",INDIRECT("'"&amp;F1395&amp;"'!"&amp;G1395),"")</f>
        <v>0</v>
      </c>
      <c r="F1395" s="1502" t="s">
        <v>6934</v>
      </c>
      <c r="G1395" t="s">
        <v>4074</v>
      </c>
      <c r="H1395" s="4"/>
      <c r="I1395" s="4"/>
      <c r="J1395" s="4"/>
      <c r="R1395" s="1504"/>
    </row>
    <row r="1396" spans="1:18" ht="15">
      <c r="A1396">
        <v>1391</v>
      </c>
      <c r="B1396" s="7">
        <f>'EstExp 11-19'!H290</f>
        <v>0</v>
      </c>
      <c r="D1396" s="2" t="b">
        <f t="shared" ca="1" si="30"/>
        <v>1</v>
      </c>
      <c r="E1396" s="2" cm="1">
        <f t="array" aca="1" ref="E1396" ca="1">IF(F1396&lt;&gt;"",INDIRECT("'"&amp;F1396&amp;"'!"&amp;G1396),"")</f>
        <v>0</v>
      </c>
      <c r="F1396" s="1502" t="s">
        <v>6934</v>
      </c>
      <c r="G1396" t="s">
        <v>4075</v>
      </c>
      <c r="H1396" s="4"/>
      <c r="I1396" s="4"/>
      <c r="J1396" s="4"/>
      <c r="R1396" s="1504"/>
    </row>
    <row r="1397" spans="1:18" ht="16">
      <c r="A1397" s="1">
        <v>1392</v>
      </c>
      <c r="C1397" s="3" t="s">
        <v>3571</v>
      </c>
      <c r="E1397" s="2" t="str" cm="1">
        <f t="array" aca="1" ref="E1397" ca="1">IF(F1397&lt;&gt;"",INDIRECT("'"&amp;F1397&amp;"'!"&amp;G1397),"")</f>
        <v/>
      </c>
      <c r="F1397" s="1851"/>
      <c r="H1397" s="4"/>
      <c r="I1397" s="4"/>
      <c r="J1397" s="4"/>
      <c r="R1397" s="1504"/>
    </row>
    <row r="1398" spans="1:18" ht="15">
      <c r="A1398">
        <v>1393</v>
      </c>
      <c r="B1398" s="7">
        <f>'EstExp 11-19'!H292</f>
        <v>0</v>
      </c>
      <c r="D1398" s="2" t="b">
        <f ca="1">E1398=B1398</f>
        <v>1</v>
      </c>
      <c r="E1398" s="2" cm="1">
        <f t="array" aca="1" ref="E1398" ca="1">IF(F1398&lt;&gt;"",INDIRECT("'"&amp;F1398&amp;"'!"&amp;G1398),"")</f>
        <v>0</v>
      </c>
      <c r="F1398" s="1502" t="s">
        <v>6934</v>
      </c>
      <c r="G1398" t="s">
        <v>4076</v>
      </c>
      <c r="H1398" s="4"/>
      <c r="I1398" s="4"/>
      <c r="J1398" s="4"/>
      <c r="R1398" s="1504"/>
    </row>
    <row r="1399" spans="1:18" ht="16">
      <c r="A1399" s="1">
        <v>1394</v>
      </c>
      <c r="C1399" s="3" t="s">
        <v>3571</v>
      </c>
      <c r="E1399" s="2" t="str" cm="1">
        <f t="array" aca="1" ref="E1399" ca="1">IF(F1399&lt;&gt;"",INDIRECT("'"&amp;F1399&amp;"'!"&amp;G1399),"")</f>
        <v/>
      </c>
      <c r="F1399" s="1851"/>
      <c r="H1399" s="4"/>
      <c r="I1399" s="4"/>
      <c r="J1399" s="4"/>
      <c r="R1399" s="1504"/>
    </row>
    <row r="1400" spans="1:18" ht="16">
      <c r="A1400" s="1">
        <v>1395</v>
      </c>
      <c r="C1400" s="3" t="s">
        <v>3571</v>
      </c>
      <c r="E1400" s="2" t="str" cm="1">
        <f t="array" aca="1" ref="E1400" ca="1">IF(F1400&lt;&gt;"",INDIRECT("'"&amp;F1400&amp;"'!"&amp;G1400),"")</f>
        <v/>
      </c>
      <c r="F1400" s="1851"/>
      <c r="H1400" s="4"/>
      <c r="I1400" s="4"/>
      <c r="J1400" s="4"/>
      <c r="R1400" s="1504"/>
    </row>
    <row r="1401" spans="1:18" ht="16">
      <c r="A1401" s="1">
        <v>1396</v>
      </c>
      <c r="C1401" s="3" t="s">
        <v>3571</v>
      </c>
      <c r="E1401" s="2" t="str" cm="1">
        <f t="array" aca="1" ref="E1401" ca="1">IF(F1401&lt;&gt;"",INDIRECT("'"&amp;F1401&amp;"'!"&amp;G1401),"")</f>
        <v/>
      </c>
      <c r="F1401" s="1851"/>
      <c r="H1401" s="4"/>
      <c r="I1401" s="4"/>
      <c r="J1401" s="4"/>
      <c r="R1401" s="1504"/>
    </row>
    <row r="1402" spans="1:18" ht="16">
      <c r="A1402" s="1">
        <v>1397</v>
      </c>
      <c r="C1402" s="3" t="s">
        <v>3571</v>
      </c>
      <c r="E1402" s="2" t="str" cm="1">
        <f t="array" aca="1" ref="E1402" ca="1">IF(F1402&lt;&gt;"",INDIRECT("'"&amp;F1402&amp;"'!"&amp;G1402),"")</f>
        <v/>
      </c>
      <c r="F1402" s="1851"/>
      <c r="H1402" s="4"/>
      <c r="I1402" s="4"/>
      <c r="J1402" s="4"/>
      <c r="R1402" s="1504"/>
    </row>
    <row r="1403" spans="1:18" ht="16">
      <c r="A1403" s="1">
        <v>1398</v>
      </c>
      <c r="C1403" s="3" t="s">
        <v>3571</v>
      </c>
      <c r="E1403" s="2" t="str" cm="1">
        <f t="array" aca="1" ref="E1403" ca="1">IF(F1403&lt;&gt;"",INDIRECT("'"&amp;F1403&amp;"'!"&amp;G1403),"")</f>
        <v/>
      </c>
      <c r="F1403" s="1851"/>
      <c r="H1403" s="4"/>
      <c r="I1403" s="4"/>
      <c r="J1403" s="4"/>
      <c r="R1403" s="1504"/>
    </row>
    <row r="1404" spans="1:18" ht="15">
      <c r="A1404">
        <v>1399</v>
      </c>
      <c r="B1404" s="7">
        <f>'EstExp 11-19'!K229</f>
        <v>10000</v>
      </c>
      <c r="D1404" s="2" t="b">
        <f ca="1">E1404=B1404</f>
        <v>1</v>
      </c>
      <c r="E1404" s="2" cm="1">
        <f t="array" aca="1" ref="E1404" ca="1">IF(F1404&lt;&gt;"",INDIRECT("'"&amp;F1404&amp;"'!"&amp;G1404),"")</f>
        <v>10000</v>
      </c>
      <c r="F1404" s="1502" t="s">
        <v>6934</v>
      </c>
      <c r="G1404" t="s">
        <v>4077</v>
      </c>
      <c r="H1404" s="4"/>
      <c r="I1404" s="4"/>
      <c r="J1404" s="4"/>
      <c r="R1404" s="1504"/>
    </row>
    <row r="1405" spans="1:18" ht="16">
      <c r="A1405" s="1">
        <v>1400</v>
      </c>
      <c r="C1405" s="3" t="s">
        <v>3571</v>
      </c>
      <c r="E1405" s="2" t="str" cm="1">
        <f t="array" aca="1" ref="E1405" ca="1">IF(F1405&lt;&gt;"",INDIRECT("'"&amp;F1405&amp;"'!"&amp;G1405),"")</f>
        <v/>
      </c>
      <c r="F1405" s="1851"/>
      <c r="H1405" s="4"/>
      <c r="I1405" s="4"/>
      <c r="J1405" s="4"/>
      <c r="R1405" s="1504"/>
    </row>
    <row r="1406" spans="1:18" ht="16">
      <c r="A1406" s="1">
        <v>1401</v>
      </c>
      <c r="C1406" s="3" t="s">
        <v>3571</v>
      </c>
      <c r="E1406" s="2" t="str" cm="1">
        <f t="array" aca="1" ref="E1406" ca="1">IF(F1406&lt;&gt;"",INDIRECT("'"&amp;F1406&amp;"'!"&amp;G1406),"")</f>
        <v/>
      </c>
      <c r="F1406" s="1851"/>
      <c r="H1406" s="4"/>
      <c r="I1406" s="4"/>
      <c r="J1406" s="4"/>
      <c r="R1406" s="1504"/>
    </row>
    <row r="1407" spans="1:18" ht="16">
      <c r="A1407" s="1">
        <v>1402</v>
      </c>
      <c r="C1407" s="3" t="s">
        <v>3571</v>
      </c>
      <c r="E1407" s="2" t="str" cm="1">
        <f t="array" aca="1" ref="E1407" ca="1">IF(F1407&lt;&gt;"",INDIRECT("'"&amp;F1407&amp;"'!"&amp;G1407),"")</f>
        <v/>
      </c>
      <c r="F1407" s="1851"/>
      <c r="H1407" s="4"/>
      <c r="I1407" s="4"/>
      <c r="J1407" s="4"/>
      <c r="R1407" s="1504"/>
    </row>
    <row r="1408" spans="1:18" ht="16">
      <c r="A1408" s="1">
        <v>1403</v>
      </c>
      <c r="C1408" s="3" t="s">
        <v>3571</v>
      </c>
      <c r="E1408" s="2" t="str" cm="1">
        <f t="array" aca="1" ref="E1408" ca="1">IF(F1408&lt;&gt;"",INDIRECT("'"&amp;F1408&amp;"'!"&amp;G1408),"")</f>
        <v/>
      </c>
      <c r="F1408" s="1851"/>
      <c r="H1408" s="4"/>
      <c r="I1408" s="4"/>
      <c r="J1408" s="4"/>
      <c r="R1408" s="1504"/>
    </row>
    <row r="1409" spans="1:18" ht="16">
      <c r="A1409" s="1">
        <v>1404</v>
      </c>
      <c r="C1409" s="3" t="s">
        <v>3571</v>
      </c>
      <c r="E1409" s="2" t="str" cm="1">
        <f t="array" aca="1" ref="E1409" ca="1">IF(F1409&lt;&gt;"",INDIRECT("'"&amp;F1409&amp;"'!"&amp;G1409),"")</f>
        <v/>
      </c>
      <c r="F1409" s="1851"/>
      <c r="H1409" s="4"/>
      <c r="I1409" s="4"/>
      <c r="J1409" s="4"/>
      <c r="R1409" s="1504"/>
    </row>
    <row r="1410" spans="1:18" ht="15">
      <c r="A1410">
        <v>1405</v>
      </c>
      <c r="B1410" s="7">
        <f>'EstExp 11-19'!K231</f>
        <v>10340</v>
      </c>
      <c r="D1410" s="2" t="b">
        <f ca="1">E1410=B1410</f>
        <v>1</v>
      </c>
      <c r="E1410" s="2" cm="1">
        <f t="array" aca="1" ref="E1410" ca="1">IF(F1410&lt;&gt;"",INDIRECT("'"&amp;F1410&amp;"'!"&amp;G1410),"")</f>
        <v>10340</v>
      </c>
      <c r="F1410" s="1502" t="s">
        <v>6934</v>
      </c>
      <c r="G1410" t="s">
        <v>4078</v>
      </c>
      <c r="H1410" s="4"/>
      <c r="I1410" s="4"/>
      <c r="J1410" s="4"/>
      <c r="R1410" s="1504"/>
    </row>
    <row r="1411" spans="1:18" ht="16">
      <c r="A1411" s="1">
        <v>1406</v>
      </c>
      <c r="C1411" s="3" t="s">
        <v>3571</v>
      </c>
      <c r="E1411" s="2" t="str" cm="1">
        <f t="array" aca="1" ref="E1411" ca="1">IF(F1411&lt;&gt;"",INDIRECT("'"&amp;F1411&amp;"'!"&amp;G1411),"")</f>
        <v/>
      </c>
      <c r="F1411" s="1851"/>
      <c r="H1411" s="4"/>
      <c r="I1411" s="4"/>
      <c r="J1411" s="4"/>
      <c r="R1411" s="1504"/>
    </row>
    <row r="1412" spans="1:18" ht="16">
      <c r="A1412" s="1">
        <v>1407</v>
      </c>
      <c r="C1412" s="3" t="s">
        <v>3571</v>
      </c>
      <c r="E1412" s="2" t="str" cm="1">
        <f t="array" aca="1" ref="E1412" ca="1">IF(F1412&lt;&gt;"",INDIRECT("'"&amp;F1412&amp;"'!"&amp;G1412),"")</f>
        <v/>
      </c>
      <c r="F1412" s="1851"/>
      <c r="H1412" s="4"/>
      <c r="I1412" s="4"/>
      <c r="J1412" s="4"/>
      <c r="R1412" s="1504"/>
    </row>
    <row r="1413" spans="1:18" ht="16">
      <c r="A1413" s="1">
        <v>1408</v>
      </c>
      <c r="C1413" s="3" t="s">
        <v>3571</v>
      </c>
      <c r="E1413" s="2" t="str" cm="1">
        <f t="array" aca="1" ref="E1413" ca="1">IF(F1413&lt;&gt;"",INDIRECT("'"&amp;F1413&amp;"'!"&amp;G1413),"")</f>
        <v/>
      </c>
      <c r="F1413" s="1851"/>
      <c r="H1413" s="4"/>
      <c r="I1413" s="4"/>
      <c r="J1413" s="4"/>
      <c r="R1413" s="1504"/>
    </row>
    <row r="1414" spans="1:18" ht="15">
      <c r="A1414" s="2">
        <v>1409</v>
      </c>
      <c r="B1414" s="7">
        <f>'EstExp 11-19'!K225</f>
        <v>0</v>
      </c>
      <c r="D1414" s="2" t="b">
        <f t="shared" ref="D1414:D1442" ca="1" si="31">E1414=B1414</f>
        <v>1</v>
      </c>
      <c r="E1414" s="2" cm="1">
        <f t="array" aca="1" ref="E1414" ca="1">IF(F1414&lt;&gt;"",INDIRECT("'"&amp;F1414&amp;"'!"&amp;G1414),"")</f>
        <v>0</v>
      </c>
      <c r="F1414" s="1502" t="s">
        <v>6934</v>
      </c>
      <c r="G1414" t="s">
        <v>4079</v>
      </c>
      <c r="H1414" s="4"/>
      <c r="I1414" s="4"/>
      <c r="J1414" s="4"/>
      <c r="R1414" s="1504"/>
    </row>
    <row r="1415" spans="1:18" ht="15">
      <c r="A1415">
        <v>1410</v>
      </c>
      <c r="B1415" s="7">
        <f>'EstExp 11-19'!K226</f>
        <v>0</v>
      </c>
      <c r="D1415" s="2" t="b">
        <f t="shared" ca="1" si="31"/>
        <v>1</v>
      </c>
      <c r="E1415" s="2" cm="1">
        <f t="array" aca="1" ref="E1415" ca="1">IF(F1415&lt;&gt;"",INDIRECT("'"&amp;F1415&amp;"'!"&amp;G1415),"")</f>
        <v>0</v>
      </c>
      <c r="F1415" s="1502" t="s">
        <v>6934</v>
      </c>
      <c r="G1415" t="s">
        <v>4080</v>
      </c>
      <c r="H1415" s="4"/>
      <c r="I1415" s="4"/>
      <c r="J1415" s="4"/>
      <c r="R1415" s="1504"/>
    </row>
    <row r="1416" spans="1:18" ht="15">
      <c r="A1416">
        <v>1411</v>
      </c>
      <c r="B1416" s="7">
        <f>'EstExp 11-19'!K227</f>
        <v>3534</v>
      </c>
      <c r="D1416" s="2" t="b">
        <f t="shared" ca="1" si="31"/>
        <v>1</v>
      </c>
      <c r="E1416" s="2" cm="1">
        <f t="array" aca="1" ref="E1416" ca="1">IF(F1416&lt;&gt;"",INDIRECT("'"&amp;F1416&amp;"'!"&amp;G1416),"")</f>
        <v>3534</v>
      </c>
      <c r="F1416" s="1502" t="s">
        <v>6934</v>
      </c>
      <c r="G1416" t="s">
        <v>4081</v>
      </c>
      <c r="H1416" s="4"/>
      <c r="I1416" s="4"/>
      <c r="J1416" s="4"/>
      <c r="R1416" s="1504"/>
    </row>
    <row r="1417" spans="1:18" ht="15">
      <c r="A1417">
        <v>1412</v>
      </c>
      <c r="B1417" s="7">
        <f>'EstExp 11-19'!K228</f>
        <v>9500</v>
      </c>
      <c r="D1417" s="2" t="b">
        <f t="shared" ca="1" si="31"/>
        <v>1</v>
      </c>
      <c r="E1417" s="2" cm="1">
        <f t="array" aca="1" ref="E1417" ca="1">IF(F1417&lt;&gt;"",INDIRECT("'"&amp;F1417&amp;"'!"&amp;G1417),"")</f>
        <v>9500</v>
      </c>
      <c r="F1417" s="1502" t="s">
        <v>6934</v>
      </c>
      <c r="G1417" t="s">
        <v>4082</v>
      </c>
      <c r="H1417" s="4"/>
      <c r="I1417" s="4"/>
      <c r="J1417" s="4"/>
      <c r="R1417" s="1504"/>
    </row>
    <row r="1418" spans="1:18" ht="15">
      <c r="A1418">
        <v>1413</v>
      </c>
      <c r="B1418" s="7">
        <f>'EstExp 11-19'!K233</f>
        <v>1320274</v>
      </c>
      <c r="D1418" s="2" t="b">
        <f t="shared" ca="1" si="31"/>
        <v>1</v>
      </c>
      <c r="E1418" s="2" cm="1">
        <f t="array" aca="1" ref="E1418" ca="1">IF(F1418&lt;&gt;"",INDIRECT("'"&amp;F1418&amp;"'!"&amp;G1418),"")</f>
        <v>1320274</v>
      </c>
      <c r="F1418" s="1502" t="s">
        <v>6934</v>
      </c>
      <c r="G1418" t="s">
        <v>4083</v>
      </c>
      <c r="H1418" s="4"/>
      <c r="I1418" s="4"/>
      <c r="J1418" s="4"/>
      <c r="R1418" s="1504"/>
    </row>
    <row r="1419" spans="1:18" ht="15">
      <c r="A1419">
        <v>1414</v>
      </c>
      <c r="B1419" s="7">
        <f>'EstExp 11-19'!K236</f>
        <v>10000</v>
      </c>
      <c r="D1419" s="2" t="b">
        <f t="shared" ca="1" si="31"/>
        <v>1</v>
      </c>
      <c r="E1419" s="2" cm="1">
        <f t="array" aca="1" ref="E1419" ca="1">IF(F1419&lt;&gt;"",INDIRECT("'"&amp;F1419&amp;"'!"&amp;G1419),"")</f>
        <v>10000</v>
      </c>
      <c r="F1419" s="1502" t="s">
        <v>6934</v>
      </c>
      <c r="G1419" t="s">
        <v>4084</v>
      </c>
      <c r="H1419" s="4"/>
      <c r="I1419" s="4"/>
      <c r="J1419" s="4"/>
      <c r="R1419" s="1504"/>
    </row>
    <row r="1420" spans="1:18" ht="15">
      <c r="A1420">
        <v>1415</v>
      </c>
      <c r="B1420" s="7">
        <f>'EstExp 11-19'!K237</f>
        <v>0</v>
      </c>
      <c r="D1420" s="2" t="b">
        <f t="shared" ca="1" si="31"/>
        <v>1</v>
      </c>
      <c r="E1420" s="2" cm="1">
        <f t="array" aca="1" ref="E1420" ca="1">IF(F1420&lt;&gt;"",INDIRECT("'"&amp;F1420&amp;"'!"&amp;G1420),"")</f>
        <v>0</v>
      </c>
      <c r="F1420" s="1502" t="s">
        <v>6934</v>
      </c>
      <c r="G1420" t="s">
        <v>4085</v>
      </c>
      <c r="H1420" s="4"/>
      <c r="I1420" s="4"/>
      <c r="J1420" s="4"/>
      <c r="R1420" s="1504"/>
    </row>
    <row r="1421" spans="1:18" ht="15">
      <c r="A1421">
        <v>1416</v>
      </c>
      <c r="B1421" s="7">
        <f>'EstExp 11-19'!K238</f>
        <v>115335</v>
      </c>
      <c r="D1421" s="2" t="b">
        <f t="shared" ca="1" si="31"/>
        <v>1</v>
      </c>
      <c r="E1421" s="2" cm="1">
        <f t="array" aca="1" ref="E1421" ca="1">IF(F1421&lt;&gt;"",INDIRECT("'"&amp;F1421&amp;"'!"&amp;G1421),"")</f>
        <v>115335</v>
      </c>
      <c r="F1421" s="1502" t="s">
        <v>6934</v>
      </c>
      <c r="G1421" t="s">
        <v>4086</v>
      </c>
      <c r="H1421" s="4"/>
      <c r="I1421" s="4"/>
      <c r="J1421" s="4"/>
      <c r="R1421" s="1504"/>
    </row>
    <row r="1422" spans="1:18" ht="15">
      <c r="A1422">
        <v>1417</v>
      </c>
      <c r="B1422" s="7">
        <f>'EstExp 11-19'!K239</f>
        <v>13294</v>
      </c>
      <c r="D1422" s="2" t="b">
        <f t="shared" ca="1" si="31"/>
        <v>1</v>
      </c>
      <c r="E1422" s="2" cm="1">
        <f t="array" aca="1" ref="E1422" ca="1">IF(F1422&lt;&gt;"",INDIRECT("'"&amp;F1422&amp;"'!"&amp;G1422),"")</f>
        <v>13294</v>
      </c>
      <c r="F1422" s="1502" t="s">
        <v>6934</v>
      </c>
      <c r="G1422" t="s">
        <v>4087</v>
      </c>
      <c r="H1422" s="4"/>
      <c r="I1422" s="4"/>
      <c r="J1422" s="4"/>
      <c r="R1422" s="1504"/>
    </row>
    <row r="1423" spans="1:18" ht="15">
      <c r="A1423">
        <v>1418</v>
      </c>
      <c r="B1423" s="7">
        <f>'EstExp 11-19'!K240</f>
        <v>15000</v>
      </c>
      <c r="D1423" s="2" t="b">
        <f t="shared" ca="1" si="31"/>
        <v>1</v>
      </c>
      <c r="E1423" s="2" cm="1">
        <f t="array" aca="1" ref="E1423" ca="1">IF(F1423&lt;&gt;"",INDIRECT("'"&amp;F1423&amp;"'!"&amp;G1423),"")</f>
        <v>15000</v>
      </c>
      <c r="F1423" s="1502" t="s">
        <v>6934</v>
      </c>
      <c r="G1423" t="s">
        <v>4088</v>
      </c>
      <c r="H1423" s="4"/>
      <c r="I1423" s="4"/>
      <c r="J1423" s="4"/>
      <c r="R1423" s="1504"/>
    </row>
    <row r="1424" spans="1:18" ht="15">
      <c r="A1424">
        <v>1419</v>
      </c>
      <c r="B1424" s="7">
        <f>'EstExp 11-19'!K241</f>
        <v>0</v>
      </c>
      <c r="D1424" s="2" t="b">
        <f t="shared" ca="1" si="31"/>
        <v>1</v>
      </c>
      <c r="E1424" s="2" cm="1">
        <f t="array" aca="1" ref="E1424" ca="1">IF(F1424&lt;&gt;"",INDIRECT("'"&amp;F1424&amp;"'!"&amp;G1424),"")</f>
        <v>0</v>
      </c>
      <c r="F1424" s="1502" t="s">
        <v>6934</v>
      </c>
      <c r="G1424" t="s">
        <v>4089</v>
      </c>
      <c r="H1424" s="4"/>
      <c r="I1424" s="4"/>
      <c r="J1424" s="4"/>
      <c r="R1424" s="1504"/>
    </row>
    <row r="1425" spans="1:18" ht="15">
      <c r="A1425">
        <v>1420</v>
      </c>
      <c r="B1425" s="7">
        <f>'EstExp 11-19'!K242</f>
        <v>153629</v>
      </c>
      <c r="D1425" s="2" t="b">
        <f t="shared" ca="1" si="31"/>
        <v>1</v>
      </c>
      <c r="E1425" s="2" cm="1">
        <f t="array" aca="1" ref="E1425" ca="1">IF(F1425&lt;&gt;"",INDIRECT("'"&amp;F1425&amp;"'!"&amp;G1425),"")</f>
        <v>153629</v>
      </c>
      <c r="F1425" s="1502" t="s">
        <v>6934</v>
      </c>
      <c r="G1425" t="s">
        <v>4090</v>
      </c>
      <c r="H1425" s="4"/>
      <c r="I1425" s="4"/>
      <c r="J1425" s="4"/>
      <c r="R1425" s="1504"/>
    </row>
    <row r="1426" spans="1:18" ht="15">
      <c r="A1426">
        <v>1421</v>
      </c>
      <c r="B1426" s="7">
        <f>'EstExp 11-19'!K244</f>
        <v>13230</v>
      </c>
      <c r="D1426" s="2" t="b">
        <f t="shared" ca="1" si="31"/>
        <v>1</v>
      </c>
      <c r="E1426" s="2" cm="1">
        <f t="array" aca="1" ref="E1426" ca="1">IF(F1426&lt;&gt;"",INDIRECT("'"&amp;F1426&amp;"'!"&amp;G1426),"")</f>
        <v>13230</v>
      </c>
      <c r="F1426" s="1502" t="s">
        <v>6934</v>
      </c>
      <c r="G1426" t="s">
        <v>4091</v>
      </c>
      <c r="H1426" s="4"/>
      <c r="I1426" s="4"/>
      <c r="J1426" s="4"/>
      <c r="R1426" s="1504"/>
    </row>
    <row r="1427" spans="1:18" ht="15">
      <c r="A1427">
        <v>1422</v>
      </c>
      <c r="B1427" s="7">
        <f>'EstExp 11-19'!K245</f>
        <v>78500</v>
      </c>
      <c r="D1427" s="2" t="b">
        <f t="shared" ca="1" si="31"/>
        <v>1</v>
      </c>
      <c r="E1427" s="2" cm="1">
        <f t="array" aca="1" ref="E1427" ca="1">IF(F1427&lt;&gt;"",INDIRECT("'"&amp;F1427&amp;"'!"&amp;G1427),"")</f>
        <v>78500</v>
      </c>
      <c r="F1427" s="1502" t="s">
        <v>6934</v>
      </c>
      <c r="G1427" t="s">
        <v>4092</v>
      </c>
      <c r="H1427" s="4"/>
      <c r="I1427" s="4"/>
      <c r="J1427" s="4"/>
      <c r="R1427" s="1504"/>
    </row>
    <row r="1428" spans="1:18" ht="15">
      <c r="A1428">
        <v>1423</v>
      </c>
      <c r="B1428" s="7">
        <f>'EstExp 11-19'!K246</f>
        <v>0</v>
      </c>
      <c r="D1428" s="2" t="b">
        <f t="shared" ca="1" si="31"/>
        <v>1</v>
      </c>
      <c r="E1428" s="2" cm="1">
        <f t="array" aca="1" ref="E1428" ca="1">IF(F1428&lt;&gt;"",INDIRECT("'"&amp;F1428&amp;"'!"&amp;G1428),"")</f>
        <v>0</v>
      </c>
      <c r="F1428" s="1502" t="s">
        <v>6934</v>
      </c>
      <c r="G1428" t="s">
        <v>4093</v>
      </c>
      <c r="H1428" s="4"/>
      <c r="I1428" s="4"/>
      <c r="J1428" s="4"/>
      <c r="R1428" s="1504"/>
    </row>
    <row r="1429" spans="1:18" ht="15">
      <c r="A1429">
        <v>1424</v>
      </c>
      <c r="B1429" s="7">
        <f>'EstExp 11-19'!K247</f>
        <v>91730</v>
      </c>
      <c r="D1429" s="2" t="b">
        <f t="shared" ca="1" si="31"/>
        <v>1</v>
      </c>
      <c r="E1429" s="2" cm="1">
        <f t="array" aca="1" ref="E1429" ca="1">IF(F1429&lt;&gt;"",INDIRECT("'"&amp;F1429&amp;"'!"&amp;G1429),"")</f>
        <v>91730</v>
      </c>
      <c r="F1429" s="1502" t="s">
        <v>6934</v>
      </c>
      <c r="G1429" t="s">
        <v>4094</v>
      </c>
      <c r="H1429" s="4"/>
      <c r="I1429" s="4"/>
      <c r="J1429" s="4"/>
      <c r="R1429" s="1504"/>
    </row>
    <row r="1430" spans="1:18" ht="15">
      <c r="A1430">
        <v>1425</v>
      </c>
      <c r="B1430" s="7">
        <f>'EstExp 11-19'!K249</f>
        <v>16785</v>
      </c>
      <c r="D1430" s="2" t="b">
        <f t="shared" ca="1" si="31"/>
        <v>1</v>
      </c>
      <c r="E1430" s="2" cm="1">
        <f t="array" aca="1" ref="E1430" ca="1">IF(F1430&lt;&gt;"",INDIRECT("'"&amp;F1430&amp;"'!"&amp;G1430),"")</f>
        <v>16785</v>
      </c>
      <c r="F1430" s="1502" t="s">
        <v>6934</v>
      </c>
      <c r="G1430" t="s">
        <v>4095</v>
      </c>
      <c r="H1430" s="4"/>
      <c r="I1430" s="4"/>
      <c r="J1430" s="4"/>
      <c r="R1430" s="1504"/>
    </row>
    <row r="1431" spans="1:18" ht="15">
      <c r="A1431">
        <v>1426</v>
      </c>
      <c r="B1431" s="7">
        <f>'EstExp 11-19'!K250</f>
        <v>19000</v>
      </c>
      <c r="D1431" s="2" t="b">
        <f t="shared" ca="1" si="31"/>
        <v>1</v>
      </c>
      <c r="E1431" s="2" cm="1">
        <f t="array" aca="1" ref="E1431" ca="1">IF(F1431&lt;&gt;"",INDIRECT("'"&amp;F1431&amp;"'!"&amp;G1431),"")</f>
        <v>19000</v>
      </c>
      <c r="F1431" s="1502" t="s">
        <v>6934</v>
      </c>
      <c r="G1431" t="s">
        <v>4096</v>
      </c>
      <c r="H1431" s="4"/>
      <c r="I1431" s="4"/>
      <c r="J1431" s="4"/>
      <c r="R1431" s="1504"/>
    </row>
    <row r="1432" spans="1:18" ht="15">
      <c r="A1432">
        <v>1427</v>
      </c>
      <c r="B1432" s="7">
        <f>'EstExp 11-19'!K254</f>
        <v>37238</v>
      </c>
      <c r="D1432" s="2" t="b">
        <f t="shared" ca="1" si="31"/>
        <v>1</v>
      </c>
      <c r="E1432" s="2" cm="1">
        <f t="array" aca="1" ref="E1432" ca="1">IF(F1432&lt;&gt;"",INDIRECT("'"&amp;F1432&amp;"'!"&amp;G1432),"")</f>
        <v>37238</v>
      </c>
      <c r="F1432" s="1502" t="s">
        <v>6934</v>
      </c>
      <c r="G1432" t="s">
        <v>4097</v>
      </c>
      <c r="H1432" s="4"/>
      <c r="I1432" s="4"/>
      <c r="J1432" s="4"/>
      <c r="R1432" s="1504"/>
    </row>
    <row r="1433" spans="1:18" ht="15">
      <c r="A1433">
        <v>1428</v>
      </c>
      <c r="B1433" s="7">
        <f>'EstExp 11-19'!K256</f>
        <v>79000</v>
      </c>
      <c r="D1433" s="2" t="b">
        <f t="shared" ca="1" si="31"/>
        <v>1</v>
      </c>
      <c r="E1433" s="2" cm="1">
        <f t="array" aca="1" ref="E1433" ca="1">IF(F1433&lt;&gt;"",INDIRECT("'"&amp;F1433&amp;"'!"&amp;G1433),"")</f>
        <v>79000</v>
      </c>
      <c r="F1433" s="1502" t="s">
        <v>6934</v>
      </c>
      <c r="G1433" t="s">
        <v>4098</v>
      </c>
      <c r="H1433" s="4"/>
      <c r="I1433" s="4"/>
      <c r="J1433" s="4"/>
      <c r="R1433" s="1504"/>
    </row>
    <row r="1434" spans="1:18" ht="15">
      <c r="A1434">
        <v>1429</v>
      </c>
      <c r="B1434" s="7">
        <f>'EstExp 11-19'!K257</f>
        <v>0</v>
      </c>
      <c r="D1434" s="2" t="b">
        <f t="shared" ca="1" si="31"/>
        <v>1</v>
      </c>
      <c r="E1434" s="2" cm="1">
        <f t="array" aca="1" ref="E1434" ca="1">IF(F1434&lt;&gt;"",INDIRECT("'"&amp;F1434&amp;"'!"&amp;G1434),"")</f>
        <v>0</v>
      </c>
      <c r="F1434" s="1502" t="s">
        <v>6934</v>
      </c>
      <c r="G1434" t="s">
        <v>4099</v>
      </c>
      <c r="H1434" s="4"/>
      <c r="I1434" s="4"/>
      <c r="J1434" s="4"/>
      <c r="R1434" s="1504"/>
    </row>
    <row r="1435" spans="1:18" ht="15">
      <c r="A1435">
        <v>1430</v>
      </c>
      <c r="B1435" s="7">
        <f>'EstExp 11-19'!K258</f>
        <v>79000</v>
      </c>
      <c r="D1435" s="2" t="b">
        <f t="shared" ca="1" si="31"/>
        <v>1</v>
      </c>
      <c r="E1435" s="2" cm="1">
        <f t="array" aca="1" ref="E1435" ca="1">IF(F1435&lt;&gt;"",INDIRECT("'"&amp;F1435&amp;"'!"&amp;G1435),"")</f>
        <v>79000</v>
      </c>
      <c r="F1435" s="1502" t="s">
        <v>6934</v>
      </c>
      <c r="G1435" t="s">
        <v>4100</v>
      </c>
      <c r="H1435" s="4"/>
      <c r="I1435" s="4"/>
      <c r="J1435" s="4"/>
      <c r="R1435" s="1504"/>
    </row>
    <row r="1436" spans="1:18" ht="15">
      <c r="A1436">
        <v>1431</v>
      </c>
      <c r="B1436" s="7">
        <f>'EstExp 11-19'!K260</f>
        <v>66000</v>
      </c>
      <c r="D1436" s="2" t="b">
        <f t="shared" ca="1" si="31"/>
        <v>1</v>
      </c>
      <c r="E1436" s="2" cm="1">
        <f t="array" aca="1" ref="E1436" ca="1">IF(F1436&lt;&gt;"",INDIRECT("'"&amp;F1436&amp;"'!"&amp;G1436),"")</f>
        <v>66000</v>
      </c>
      <c r="F1436" s="1502" t="s">
        <v>6934</v>
      </c>
      <c r="G1436" t="s">
        <v>4101</v>
      </c>
      <c r="H1436" s="4"/>
      <c r="I1436" s="4"/>
      <c r="J1436" s="4"/>
      <c r="R1436" s="1504"/>
    </row>
    <row r="1437" spans="1:18" ht="15">
      <c r="A1437">
        <v>1432</v>
      </c>
      <c r="B1437" s="7">
        <f>'EstExp 11-19'!K261</f>
        <v>0</v>
      </c>
      <c r="D1437" s="2" t="b">
        <f t="shared" ca="1" si="31"/>
        <v>1</v>
      </c>
      <c r="E1437" s="2" cm="1">
        <f t="array" aca="1" ref="E1437" ca="1">IF(F1437&lt;&gt;"",INDIRECT("'"&amp;F1437&amp;"'!"&amp;G1437),"")</f>
        <v>0</v>
      </c>
      <c r="F1437" s="1502" t="s">
        <v>6934</v>
      </c>
      <c r="G1437" t="s">
        <v>4102</v>
      </c>
      <c r="H1437" s="4"/>
      <c r="I1437" s="4"/>
      <c r="J1437" s="4"/>
      <c r="R1437" s="1504"/>
    </row>
    <row r="1438" spans="1:18" ht="15">
      <c r="A1438">
        <v>1433</v>
      </c>
      <c r="B1438" s="7">
        <f>'EstExp 11-19'!K262</f>
        <v>0</v>
      </c>
      <c r="D1438" s="2" t="b">
        <f t="shared" ca="1" si="31"/>
        <v>1</v>
      </c>
      <c r="E1438" s="2" cm="1">
        <f t="array" aca="1" ref="E1438" ca="1">IF(F1438&lt;&gt;"",INDIRECT("'"&amp;F1438&amp;"'!"&amp;G1438),"")</f>
        <v>0</v>
      </c>
      <c r="F1438" s="1502" t="s">
        <v>6934</v>
      </c>
      <c r="G1438" t="s">
        <v>4103</v>
      </c>
      <c r="H1438" s="4"/>
      <c r="I1438" s="4"/>
      <c r="J1438" s="4"/>
      <c r="R1438" s="1504"/>
    </row>
    <row r="1439" spans="1:18" ht="15">
      <c r="A1439">
        <v>1434</v>
      </c>
      <c r="B1439" s="7">
        <f>'EstExp 11-19'!K263</f>
        <v>350000</v>
      </c>
      <c r="D1439" s="2" t="b">
        <f t="shared" ca="1" si="31"/>
        <v>1</v>
      </c>
      <c r="E1439" s="2" cm="1">
        <f t="array" aca="1" ref="E1439" ca="1">IF(F1439&lt;&gt;"",INDIRECT("'"&amp;F1439&amp;"'!"&amp;G1439),"")</f>
        <v>350000</v>
      </c>
      <c r="F1439" s="1502" t="s">
        <v>6934</v>
      </c>
      <c r="G1439" t="s">
        <v>4104</v>
      </c>
      <c r="H1439" s="4"/>
      <c r="I1439" s="4"/>
      <c r="J1439" s="4"/>
      <c r="R1439" s="1504"/>
    </row>
    <row r="1440" spans="1:18" ht="15">
      <c r="A1440">
        <v>1435</v>
      </c>
      <c r="B1440" s="7">
        <f>'EstExp 11-19'!K264</f>
        <v>15000</v>
      </c>
      <c r="D1440" s="2" t="b">
        <f t="shared" ca="1" si="31"/>
        <v>1</v>
      </c>
      <c r="E1440" s="2" cm="1">
        <f t="array" aca="1" ref="E1440" ca="1">IF(F1440&lt;&gt;"",INDIRECT("'"&amp;F1440&amp;"'!"&amp;G1440),"")</f>
        <v>15000</v>
      </c>
      <c r="F1440" s="1502" t="s">
        <v>6934</v>
      </c>
      <c r="G1440" t="s">
        <v>4105</v>
      </c>
      <c r="H1440" s="4"/>
      <c r="I1440" s="4"/>
      <c r="J1440" s="4"/>
      <c r="R1440" s="1504"/>
    </row>
    <row r="1441" spans="1:18" ht="15">
      <c r="A1441">
        <v>1436</v>
      </c>
      <c r="B1441" s="7">
        <f>'EstExp 11-19'!K265</f>
        <v>27341</v>
      </c>
      <c r="D1441" s="2" t="b">
        <f t="shared" ca="1" si="31"/>
        <v>1</v>
      </c>
      <c r="E1441" s="2" cm="1">
        <f t="array" aca="1" ref="E1441" ca="1">IF(F1441&lt;&gt;"",INDIRECT("'"&amp;F1441&amp;"'!"&amp;G1441),"")</f>
        <v>27341</v>
      </c>
      <c r="F1441" s="1502" t="s">
        <v>6934</v>
      </c>
      <c r="G1441" t="s">
        <v>4106</v>
      </c>
      <c r="H1441" s="4"/>
      <c r="I1441" s="4"/>
      <c r="J1441" s="4"/>
      <c r="R1441" s="1504"/>
    </row>
    <row r="1442" spans="1:18" ht="15">
      <c r="A1442">
        <v>1437</v>
      </c>
      <c r="B1442" s="7">
        <f>'EstExp 11-19'!K266</f>
        <v>0</v>
      </c>
      <c r="D1442" s="2" t="b">
        <f t="shared" ca="1" si="31"/>
        <v>1</v>
      </c>
      <c r="E1442" s="2" cm="1">
        <f t="array" aca="1" ref="E1442" ca="1">IF(F1442&lt;&gt;"",INDIRECT("'"&amp;F1442&amp;"'!"&amp;G1442),"")</f>
        <v>0</v>
      </c>
      <c r="F1442" s="1502" t="s">
        <v>6934</v>
      </c>
      <c r="G1442" t="s">
        <v>4107</v>
      </c>
      <c r="H1442" s="4"/>
      <c r="I1442" s="4"/>
      <c r="J1442" s="4"/>
      <c r="R1442" s="1504"/>
    </row>
    <row r="1443" spans="1:18" ht="16">
      <c r="A1443" s="1">
        <v>1438</v>
      </c>
      <c r="C1443" s="3" t="s">
        <v>3571</v>
      </c>
      <c r="E1443" s="2" t="str" cm="1">
        <f t="array" aca="1" ref="E1443" ca="1">IF(F1443&lt;&gt;"",INDIRECT("'"&amp;F1443&amp;"'!"&amp;G1443),"")</f>
        <v/>
      </c>
      <c r="F1443" s="1851"/>
      <c r="H1443" s="4"/>
      <c r="I1443" s="4"/>
      <c r="J1443" s="4"/>
      <c r="R1443" s="1504"/>
    </row>
    <row r="1444" spans="1:18" ht="15">
      <c r="A1444">
        <v>1439</v>
      </c>
      <c r="B1444" s="7">
        <f>'EstExp 11-19'!K267</f>
        <v>458341</v>
      </c>
      <c r="D1444" s="2" t="b">
        <f ca="1">E1444=B1444</f>
        <v>1</v>
      </c>
      <c r="E1444" s="2" cm="1">
        <f t="array" aca="1" ref="E1444" ca="1">IF(F1444&lt;&gt;"",INDIRECT("'"&amp;F1444&amp;"'!"&amp;G1444),"")</f>
        <v>458341</v>
      </c>
      <c r="F1444" s="1502" t="s">
        <v>6934</v>
      </c>
      <c r="G1444" t="s">
        <v>4108</v>
      </c>
      <c r="H1444" s="4"/>
      <c r="I1444" s="4"/>
      <c r="J1444" s="4"/>
      <c r="R1444" s="1504"/>
    </row>
    <row r="1445" spans="1:18" ht="15">
      <c r="A1445">
        <v>1440</v>
      </c>
      <c r="B1445" s="7">
        <f>'EstExp 11-19'!K269</f>
        <v>0</v>
      </c>
      <c r="D1445" s="2" t="b">
        <f ca="1">E1445=B1445</f>
        <v>1</v>
      </c>
      <c r="E1445" s="2" cm="1">
        <f t="array" aca="1" ref="E1445" ca="1">IF(F1445&lt;&gt;"",INDIRECT("'"&amp;F1445&amp;"'!"&amp;G1445),"")</f>
        <v>0</v>
      </c>
      <c r="F1445" s="1502" t="s">
        <v>6934</v>
      </c>
      <c r="G1445" t="s">
        <v>4109</v>
      </c>
      <c r="H1445" s="4"/>
      <c r="I1445" s="4"/>
      <c r="J1445" s="4"/>
      <c r="R1445" s="1504"/>
    </row>
    <row r="1446" spans="1:18" ht="15">
      <c r="A1446">
        <v>1441</v>
      </c>
      <c r="B1446" s="7">
        <f>'EstExp 11-19'!K270</f>
        <v>0</v>
      </c>
      <c r="D1446" s="2" t="b">
        <f ca="1">E1446=B1446</f>
        <v>1</v>
      </c>
      <c r="E1446" s="2" cm="1">
        <f t="array" aca="1" ref="E1446" ca="1">IF(F1446&lt;&gt;"",INDIRECT("'"&amp;F1446&amp;"'!"&amp;G1446),"")</f>
        <v>0</v>
      </c>
      <c r="F1446" s="1502" t="s">
        <v>6934</v>
      </c>
      <c r="G1446" t="s">
        <v>4110</v>
      </c>
      <c r="H1446" s="4"/>
      <c r="I1446" s="4"/>
      <c r="J1446" s="4"/>
      <c r="R1446" s="1504"/>
    </row>
    <row r="1447" spans="1:18" ht="15">
      <c r="A1447">
        <v>1442</v>
      </c>
      <c r="B1447" s="7">
        <f>'EstExp 11-19'!K271</f>
        <v>0</v>
      </c>
      <c r="D1447" s="2" t="b">
        <f ca="1">E1447=B1447</f>
        <v>1</v>
      </c>
      <c r="E1447" s="2" cm="1">
        <f t="array" aca="1" ref="E1447" ca="1">IF(F1447&lt;&gt;"",INDIRECT("'"&amp;F1447&amp;"'!"&amp;G1447),"")</f>
        <v>0</v>
      </c>
      <c r="F1447" s="1502" t="s">
        <v>6934</v>
      </c>
      <c r="G1447" t="s">
        <v>4111</v>
      </c>
      <c r="H1447" s="4"/>
      <c r="I1447" s="4"/>
      <c r="J1447" s="4"/>
      <c r="R1447" s="1504"/>
    </row>
    <row r="1448" spans="1:18" ht="15">
      <c r="A1448">
        <v>1443</v>
      </c>
      <c r="B1448" s="7">
        <f>'EstExp 11-19'!K272</f>
        <v>169709</v>
      </c>
      <c r="D1448" s="2" t="b">
        <f ca="1">E1448=B1448</f>
        <v>1</v>
      </c>
      <c r="E1448" s="2" cm="1">
        <f t="array" aca="1" ref="E1448" ca="1">IF(F1448&lt;&gt;"",INDIRECT("'"&amp;F1448&amp;"'!"&amp;G1448),"")</f>
        <v>169709</v>
      </c>
      <c r="F1448" s="1502" t="s">
        <v>6934</v>
      </c>
      <c r="G1448" t="s">
        <v>4112</v>
      </c>
      <c r="H1448" s="4"/>
      <c r="I1448" s="4"/>
      <c r="J1448" s="4"/>
      <c r="R1448" s="1504"/>
    </row>
    <row r="1449" spans="1:18" ht="16">
      <c r="A1449" s="1">
        <v>1444</v>
      </c>
      <c r="C1449" s="3" t="s">
        <v>3571</v>
      </c>
      <c r="E1449" s="2" t="str" cm="1">
        <f t="array" aca="1" ref="E1449" ca="1">IF(F1449&lt;&gt;"",INDIRECT("'"&amp;F1449&amp;"'!"&amp;G1449),"")</f>
        <v/>
      </c>
      <c r="F1449" s="1851"/>
      <c r="H1449" s="4"/>
      <c r="I1449" s="4"/>
      <c r="J1449" s="4"/>
      <c r="R1449" s="1504"/>
    </row>
    <row r="1450" spans="1:18" ht="15">
      <c r="A1450">
        <v>1445</v>
      </c>
      <c r="B1450" s="7">
        <f>'EstExp 11-19'!K273</f>
        <v>55902</v>
      </c>
      <c r="D1450" s="2" t="b">
        <f ca="1">E1450=B1450</f>
        <v>1</v>
      </c>
      <c r="E1450" s="2" cm="1">
        <f t="array" aca="1" ref="E1450" ca="1">IF(F1450&lt;&gt;"",INDIRECT("'"&amp;F1450&amp;"'!"&amp;G1450),"")</f>
        <v>55902</v>
      </c>
      <c r="F1450" s="1502" t="s">
        <v>6934</v>
      </c>
      <c r="G1450" t="s">
        <v>4113</v>
      </c>
      <c r="H1450" s="4"/>
      <c r="I1450" s="4"/>
      <c r="J1450" s="4"/>
      <c r="R1450" s="1504"/>
    </row>
    <row r="1451" spans="1:18" ht="16">
      <c r="A1451" s="1">
        <v>1446</v>
      </c>
      <c r="C1451" s="3" t="s">
        <v>3571</v>
      </c>
      <c r="E1451" s="2" t="str" cm="1">
        <f t="array" aca="1" ref="E1451" ca="1">IF(F1451&lt;&gt;"",INDIRECT("'"&amp;F1451&amp;"'!"&amp;G1451),"")</f>
        <v/>
      </c>
      <c r="F1451" s="1851"/>
      <c r="H1451" s="4"/>
      <c r="I1451" s="4"/>
      <c r="J1451" s="4"/>
      <c r="R1451" s="1504"/>
    </row>
    <row r="1452" spans="1:18" ht="15">
      <c r="A1452">
        <v>1447</v>
      </c>
      <c r="B1452" s="7">
        <f>'EstExp 11-19'!K274</f>
        <v>225611</v>
      </c>
      <c r="D1452" s="2" t="b">
        <f t="shared" ref="D1452:D1459" ca="1" si="32">E1452=B1452</f>
        <v>1</v>
      </c>
      <c r="E1452" s="2" cm="1">
        <f t="array" aca="1" ref="E1452" ca="1">IF(F1452&lt;&gt;"",INDIRECT("'"&amp;F1452&amp;"'!"&amp;G1452),"")</f>
        <v>225611</v>
      </c>
      <c r="F1452" s="1502" t="s">
        <v>6934</v>
      </c>
      <c r="G1452" t="s">
        <v>4114</v>
      </c>
      <c r="H1452" s="4"/>
      <c r="I1452" s="4"/>
      <c r="J1452" s="4"/>
      <c r="R1452" s="1504"/>
    </row>
    <row r="1453" spans="1:18" ht="15">
      <c r="A1453">
        <v>1448</v>
      </c>
      <c r="B1453" s="7">
        <f>'EstExp 11-19'!K275</f>
        <v>0</v>
      </c>
      <c r="D1453" s="2" t="b">
        <f t="shared" ca="1" si="32"/>
        <v>1</v>
      </c>
      <c r="E1453" s="2" cm="1">
        <f t="array" aca="1" ref="E1453" ca="1">IF(F1453&lt;&gt;"",INDIRECT("'"&amp;F1453&amp;"'!"&amp;G1453),"")</f>
        <v>0</v>
      </c>
      <c r="F1453" s="1502" t="s">
        <v>6934</v>
      </c>
      <c r="G1453" t="s">
        <v>4115</v>
      </c>
      <c r="H1453" s="4"/>
      <c r="I1453" s="4"/>
      <c r="J1453" s="4"/>
      <c r="R1453" s="1504"/>
    </row>
    <row r="1454" spans="1:18" ht="15">
      <c r="A1454">
        <v>1449</v>
      </c>
      <c r="B1454" s="7">
        <f>'EstExp 11-19'!K276</f>
        <v>1045549</v>
      </c>
      <c r="D1454" s="2" t="b">
        <f t="shared" ca="1" si="32"/>
        <v>1</v>
      </c>
      <c r="E1454" s="2" cm="1">
        <f t="array" aca="1" ref="E1454" ca="1">IF(F1454&lt;&gt;"",INDIRECT("'"&amp;F1454&amp;"'!"&amp;G1454),"")</f>
        <v>1045549</v>
      </c>
      <c r="F1454" s="1502" t="s">
        <v>6934</v>
      </c>
      <c r="G1454" t="s">
        <v>4116</v>
      </c>
      <c r="H1454" s="4"/>
      <c r="I1454" s="4"/>
      <c r="J1454" s="4"/>
      <c r="R1454" s="1504"/>
    </row>
    <row r="1455" spans="1:18" ht="15">
      <c r="A1455">
        <v>1450</v>
      </c>
      <c r="B1455" s="7">
        <f>'EstExp 11-19'!K277</f>
        <v>288486</v>
      </c>
      <c r="D1455" s="2" t="b">
        <f t="shared" ca="1" si="32"/>
        <v>1</v>
      </c>
      <c r="E1455" s="2" cm="1">
        <f t="array" aca="1" ref="E1455" ca="1">IF(F1455&lt;&gt;"",INDIRECT("'"&amp;F1455&amp;"'!"&amp;G1455),"")</f>
        <v>288486</v>
      </c>
      <c r="F1455" s="1502" t="s">
        <v>6934</v>
      </c>
      <c r="G1455" t="s">
        <v>4117</v>
      </c>
      <c r="H1455" s="4"/>
      <c r="I1455" s="4"/>
      <c r="J1455" s="4"/>
      <c r="R1455" s="1504"/>
    </row>
    <row r="1456" spans="1:18">
      <c r="A1456">
        <v>1451</v>
      </c>
      <c r="B1456" s="7">
        <f>'EstExp 11-19'!K285</f>
        <v>0</v>
      </c>
      <c r="D1456" s="2" t="b">
        <f t="shared" ca="1" si="32"/>
        <v>1</v>
      </c>
      <c r="E1456" s="2" cm="1">
        <f t="array" aca="1" ref="E1456" ca="1">IF(F1456&lt;&gt;"",INDIRECT("'"&amp;F1456&amp;"'!"&amp;G1456),"")</f>
        <v>0</v>
      </c>
      <c r="F1456" s="1502" t="s">
        <v>6934</v>
      </c>
      <c r="G1456" t="s">
        <v>4118</v>
      </c>
      <c r="R1456" s="1502"/>
    </row>
    <row r="1457" spans="1:18">
      <c r="A1457">
        <v>1452</v>
      </c>
      <c r="B1457" s="7">
        <f>'EstExp 11-19'!K286</f>
        <v>0</v>
      </c>
      <c r="D1457" s="2" t="b">
        <f t="shared" ca="1" si="32"/>
        <v>1</v>
      </c>
      <c r="E1457" s="2" cm="1">
        <f t="array" aca="1" ref="E1457" ca="1">IF(F1457&lt;&gt;"",INDIRECT("'"&amp;F1457&amp;"'!"&amp;G1457),"")</f>
        <v>0</v>
      </c>
      <c r="F1457" s="1502" t="s">
        <v>6934</v>
      </c>
      <c r="G1457" t="s">
        <v>4119</v>
      </c>
      <c r="R1457" s="1502"/>
    </row>
    <row r="1458" spans="1:18" ht="15">
      <c r="A1458">
        <v>1453</v>
      </c>
      <c r="B1458" s="7">
        <f>'EstExp 11-19'!K289</f>
        <v>0</v>
      </c>
      <c r="D1458" s="2" t="b">
        <f t="shared" ca="1" si="32"/>
        <v>1</v>
      </c>
      <c r="E1458" s="2" cm="1">
        <f t="array" aca="1" ref="E1458" ca="1">IF(F1458&lt;&gt;"",INDIRECT("'"&amp;F1458&amp;"'!"&amp;G1458),"")</f>
        <v>0</v>
      </c>
      <c r="F1458" s="1502" t="s">
        <v>6934</v>
      </c>
      <c r="G1458" t="s">
        <v>4120</v>
      </c>
      <c r="H1458" s="4"/>
      <c r="I1458" s="4"/>
      <c r="J1458" s="4"/>
      <c r="R1458" s="1504"/>
    </row>
    <row r="1459" spans="1:18" ht="15">
      <c r="A1459">
        <v>1454</v>
      </c>
      <c r="B1459" s="7">
        <f>'EstExp 11-19'!K290</f>
        <v>0</v>
      </c>
      <c r="D1459" s="2" t="b">
        <f t="shared" ca="1" si="32"/>
        <v>1</v>
      </c>
      <c r="E1459" s="2" cm="1">
        <f t="array" aca="1" ref="E1459" ca="1">IF(F1459&lt;&gt;"",INDIRECT("'"&amp;F1459&amp;"'!"&amp;G1459),"")</f>
        <v>0</v>
      </c>
      <c r="F1459" s="1502" t="s">
        <v>6934</v>
      </c>
      <c r="G1459" t="s">
        <v>4121</v>
      </c>
      <c r="H1459" s="4"/>
      <c r="I1459" s="4"/>
      <c r="J1459" s="4"/>
      <c r="R1459" s="1504"/>
    </row>
    <row r="1460" spans="1:18" ht="16">
      <c r="A1460" s="1">
        <v>1455</v>
      </c>
      <c r="C1460" s="3" t="s">
        <v>3571</v>
      </c>
      <c r="E1460" s="2" t="str" cm="1">
        <f t="array" aca="1" ref="E1460" ca="1">IF(F1460&lt;&gt;"",INDIRECT("'"&amp;F1460&amp;"'!"&amp;G1460),"")</f>
        <v/>
      </c>
      <c r="F1460" s="1851"/>
      <c r="H1460" s="4"/>
      <c r="I1460" s="4"/>
      <c r="J1460" s="4"/>
      <c r="R1460" s="1504"/>
    </row>
    <row r="1461" spans="1:18" ht="15">
      <c r="A1461" s="2">
        <v>1456</v>
      </c>
      <c r="B1461" s="7">
        <f>'EstExp 11-19'!K292</f>
        <v>2654309</v>
      </c>
      <c r="D1461" s="2" t="b">
        <f ca="1">E1461=B1461</f>
        <v>1</v>
      </c>
      <c r="E1461" s="2" cm="1">
        <f t="array" aca="1" ref="E1461" ca="1">IF(F1461&lt;&gt;"",INDIRECT("'"&amp;F1461&amp;"'!"&amp;G1461),"")</f>
        <v>2654309</v>
      </c>
      <c r="F1461" s="1502" t="s">
        <v>6934</v>
      </c>
      <c r="G1461" t="s">
        <v>4122</v>
      </c>
      <c r="H1461" s="4"/>
      <c r="I1461" s="4"/>
      <c r="J1461" s="4"/>
      <c r="R1461" s="1504"/>
    </row>
    <row r="1462" spans="1:18" ht="15">
      <c r="A1462">
        <v>1457</v>
      </c>
      <c r="B1462" s="7">
        <f>'EstExp 11-19'!K293</f>
        <v>-1498388</v>
      </c>
      <c r="D1462" s="2" t="b">
        <f ca="1">E1462=B1462</f>
        <v>1</v>
      </c>
      <c r="E1462" s="2" cm="1">
        <f t="array" aca="1" ref="E1462" ca="1">IF(F1462&lt;&gt;"",INDIRECT("'"&amp;F1462&amp;"'!"&amp;G1462),"")</f>
        <v>-1498388</v>
      </c>
      <c r="F1462" s="1502" t="s">
        <v>6934</v>
      </c>
      <c r="G1462" t="s">
        <v>4123</v>
      </c>
      <c r="H1462" s="4"/>
      <c r="I1462" s="4"/>
      <c r="J1462" s="4"/>
      <c r="R1462" s="1504"/>
    </row>
    <row r="1463" spans="1:18" ht="15">
      <c r="A1463">
        <v>1458</v>
      </c>
      <c r="B1463" s="7">
        <f>'EstExp 11-19'!C298</f>
        <v>0</v>
      </c>
      <c r="D1463" s="2" t="b">
        <f ca="1">E1463=B1463</f>
        <v>1</v>
      </c>
      <c r="E1463" s="2" cm="1">
        <f t="array" aca="1" ref="E1463" ca="1">IF(F1463&lt;&gt;"",INDIRECT("'"&amp;F1463&amp;"'!"&amp;G1463),"")</f>
        <v>0</v>
      </c>
      <c r="F1463" s="1502" t="s">
        <v>6934</v>
      </c>
      <c r="G1463" t="s">
        <v>4124</v>
      </c>
      <c r="H1463" s="4"/>
      <c r="I1463" s="4"/>
      <c r="J1463" s="4"/>
      <c r="R1463" s="1504"/>
    </row>
    <row r="1464" spans="1:18" ht="16">
      <c r="A1464" s="1">
        <v>1459</v>
      </c>
      <c r="C1464" s="3" t="s">
        <v>3571</v>
      </c>
      <c r="E1464" s="2" t="str" cm="1">
        <f t="array" aca="1" ref="E1464" ca="1">IF(F1464&lt;&gt;"",INDIRECT("'"&amp;F1464&amp;"'!"&amp;G1464),"")</f>
        <v/>
      </c>
      <c r="F1464" s="1851"/>
      <c r="H1464" s="4"/>
      <c r="I1464" s="4"/>
      <c r="J1464" s="4"/>
      <c r="R1464" s="1504"/>
    </row>
    <row r="1465" spans="1:18" ht="16">
      <c r="A1465" s="1">
        <v>1460</v>
      </c>
      <c r="C1465" s="3" t="s">
        <v>3571</v>
      </c>
      <c r="E1465" s="2" t="str" cm="1">
        <f t="array" aca="1" ref="E1465" ca="1">IF(F1465&lt;&gt;"",INDIRECT("'"&amp;F1465&amp;"'!"&amp;G1465),"")</f>
        <v/>
      </c>
      <c r="F1465" s="1851"/>
      <c r="H1465" s="4"/>
      <c r="I1465" s="4"/>
      <c r="J1465" s="4"/>
      <c r="R1465" s="1504"/>
    </row>
    <row r="1466" spans="1:18">
      <c r="A1466">
        <v>1461</v>
      </c>
      <c r="B1466" s="7">
        <f>'EstExp 11-19'!C299</f>
        <v>0</v>
      </c>
      <c r="D1466" s="2" t="b">
        <f ca="1">E1466=B1466</f>
        <v>1</v>
      </c>
      <c r="E1466" s="2" cm="1">
        <f t="array" aca="1" ref="E1466" ca="1">IF(F1466&lt;&gt;"",INDIRECT("'"&amp;F1466&amp;"'!"&amp;G1466),"")</f>
        <v>0</v>
      </c>
      <c r="F1466" s="1502" t="s">
        <v>6934</v>
      </c>
      <c r="G1466" t="s">
        <v>4125</v>
      </c>
      <c r="R1466" s="1502"/>
    </row>
    <row r="1467" spans="1:18" ht="15">
      <c r="A1467">
        <v>1462</v>
      </c>
      <c r="B1467" s="7">
        <f>'EstExp 11-19'!C300</f>
        <v>0</v>
      </c>
      <c r="D1467" s="2" t="b">
        <f ca="1">E1467=B1467</f>
        <v>1</v>
      </c>
      <c r="E1467" s="2" cm="1">
        <f t="array" aca="1" ref="E1467" ca="1">IF(F1467&lt;&gt;"",INDIRECT("'"&amp;F1467&amp;"'!"&amp;G1467),"")</f>
        <v>0</v>
      </c>
      <c r="F1467" s="1502" t="s">
        <v>6934</v>
      </c>
      <c r="G1467" t="s">
        <v>4126</v>
      </c>
      <c r="H1467" s="4"/>
      <c r="I1467" s="4"/>
      <c r="J1467" s="4"/>
      <c r="R1467" s="1504"/>
    </row>
    <row r="1468" spans="1:18" ht="15">
      <c r="A1468">
        <v>1463</v>
      </c>
      <c r="B1468" s="7">
        <f>'EstExp 11-19'!C309</f>
        <v>0</v>
      </c>
      <c r="D1468" s="2" t="b">
        <f ca="1">E1468=B1468</f>
        <v>1</v>
      </c>
      <c r="E1468" s="2" cm="1">
        <f t="array" aca="1" ref="E1468" ca="1">IF(F1468&lt;&gt;"",INDIRECT("'"&amp;F1468&amp;"'!"&amp;G1468),"")</f>
        <v>0</v>
      </c>
      <c r="F1468" s="1502" t="s">
        <v>6934</v>
      </c>
      <c r="G1468" t="s">
        <v>4127</v>
      </c>
      <c r="H1468" s="4"/>
      <c r="I1468" s="4"/>
      <c r="J1468" s="4"/>
      <c r="R1468" s="1504"/>
    </row>
    <row r="1469" spans="1:18" ht="15">
      <c r="A1469">
        <v>1464</v>
      </c>
      <c r="B1469" s="7">
        <f>'EstExp 11-19'!D298</f>
        <v>0</v>
      </c>
      <c r="D1469" s="2" t="b">
        <f ca="1">E1469=B1469</f>
        <v>1</v>
      </c>
      <c r="E1469" s="2" cm="1">
        <f t="array" aca="1" ref="E1469" ca="1">IF(F1469&lt;&gt;"",INDIRECT("'"&amp;F1469&amp;"'!"&amp;G1469),"")</f>
        <v>0</v>
      </c>
      <c r="F1469" s="1502" t="s">
        <v>6934</v>
      </c>
      <c r="G1469" t="s">
        <v>4128</v>
      </c>
      <c r="H1469" s="4"/>
      <c r="I1469" s="4"/>
      <c r="J1469" s="4"/>
      <c r="R1469" s="1504"/>
    </row>
    <row r="1470" spans="1:18" ht="16">
      <c r="A1470" s="1">
        <v>1465</v>
      </c>
      <c r="C1470" s="3" t="s">
        <v>3571</v>
      </c>
      <c r="E1470" s="2" t="str" cm="1">
        <f t="array" aca="1" ref="E1470" ca="1">IF(F1470&lt;&gt;"",INDIRECT("'"&amp;F1470&amp;"'!"&amp;G1470),"")</f>
        <v/>
      </c>
      <c r="F1470" s="1851"/>
      <c r="R1470" s="1502"/>
    </row>
    <row r="1471" spans="1:18" ht="16">
      <c r="A1471" s="1">
        <v>1466</v>
      </c>
      <c r="C1471" s="3" t="s">
        <v>3571</v>
      </c>
      <c r="E1471" s="2" t="str" cm="1">
        <f t="array" aca="1" ref="E1471" ca="1">IF(F1471&lt;&gt;"",INDIRECT("'"&amp;F1471&amp;"'!"&amp;G1471),"")</f>
        <v/>
      </c>
      <c r="F1471" s="1851"/>
      <c r="R1471" s="1502"/>
    </row>
    <row r="1472" spans="1:18">
      <c r="A1472">
        <v>1467</v>
      </c>
      <c r="B1472" s="7">
        <f>'EstExp 11-19'!D299</f>
        <v>0</v>
      </c>
      <c r="D1472" s="2" t="b">
        <f ca="1">E1472=B1472</f>
        <v>1</v>
      </c>
      <c r="E1472" s="2" cm="1">
        <f t="array" aca="1" ref="E1472" ca="1">IF(F1472&lt;&gt;"",INDIRECT("'"&amp;F1472&amp;"'!"&amp;G1472),"")</f>
        <v>0</v>
      </c>
      <c r="F1472" s="1502" t="s">
        <v>6934</v>
      </c>
      <c r="G1472" t="s">
        <v>4129</v>
      </c>
      <c r="R1472" s="1502"/>
    </row>
    <row r="1473" spans="1:18">
      <c r="A1473">
        <v>1468</v>
      </c>
      <c r="B1473" s="7">
        <f>'EstExp 11-19'!D300</f>
        <v>0</v>
      </c>
      <c r="D1473" s="2" t="b">
        <f ca="1">E1473=B1473</f>
        <v>1</v>
      </c>
      <c r="E1473" s="2" cm="1">
        <f t="array" aca="1" ref="E1473" ca="1">IF(F1473&lt;&gt;"",INDIRECT("'"&amp;F1473&amp;"'!"&amp;G1473),"")</f>
        <v>0</v>
      </c>
      <c r="F1473" s="1502" t="s">
        <v>6934</v>
      </c>
      <c r="G1473" t="s">
        <v>4130</v>
      </c>
      <c r="R1473" s="1502"/>
    </row>
    <row r="1474" spans="1:18">
      <c r="A1474">
        <v>1469</v>
      </c>
      <c r="B1474" s="7">
        <f>'EstExp 11-19'!D309</f>
        <v>0</v>
      </c>
      <c r="D1474" s="2" t="b">
        <f ca="1">E1474=B1474</f>
        <v>1</v>
      </c>
      <c r="E1474" s="2" cm="1">
        <f t="array" aca="1" ref="E1474" ca="1">IF(F1474&lt;&gt;"",INDIRECT("'"&amp;F1474&amp;"'!"&amp;G1474),"")</f>
        <v>0</v>
      </c>
      <c r="F1474" s="1502" t="s">
        <v>6934</v>
      </c>
      <c r="G1474" t="s">
        <v>4131</v>
      </c>
      <c r="R1474" s="1502"/>
    </row>
    <row r="1475" spans="1:18">
      <c r="A1475">
        <v>1470</v>
      </c>
      <c r="B1475" s="7">
        <f>'EstExp 11-19'!E298</f>
        <v>4700000</v>
      </c>
      <c r="D1475" s="2" t="b">
        <f ca="1">E1475=B1475</f>
        <v>1</v>
      </c>
      <c r="E1475" s="2" cm="1">
        <f t="array" aca="1" ref="E1475" ca="1">IF(F1475&lt;&gt;"",INDIRECT("'"&amp;F1475&amp;"'!"&amp;G1475),"")</f>
        <v>4700000</v>
      </c>
      <c r="F1475" s="1502" t="s">
        <v>6934</v>
      </c>
      <c r="G1475" t="s">
        <v>4132</v>
      </c>
      <c r="R1475" s="1502"/>
    </row>
    <row r="1476" spans="1:18" ht="16">
      <c r="A1476" s="1">
        <v>1471</v>
      </c>
      <c r="C1476" s="3" t="s">
        <v>3571</v>
      </c>
      <c r="E1476" s="2" t="str" cm="1">
        <f t="array" aca="1" ref="E1476" ca="1">IF(F1476&lt;&gt;"",INDIRECT("'"&amp;F1476&amp;"'!"&amp;G1476),"")</f>
        <v/>
      </c>
      <c r="F1476" s="1851"/>
      <c r="R1476" s="1502"/>
    </row>
    <row r="1477" spans="1:18" ht="16">
      <c r="A1477" s="1">
        <v>1472</v>
      </c>
      <c r="C1477" s="3" t="s">
        <v>3571</v>
      </c>
      <c r="E1477" s="2" t="str" cm="1">
        <f t="array" aca="1" ref="E1477" ca="1">IF(F1477&lt;&gt;"",INDIRECT("'"&amp;F1477&amp;"'!"&amp;G1477),"")</f>
        <v/>
      </c>
      <c r="F1477" s="1851"/>
      <c r="R1477" s="1502"/>
    </row>
    <row r="1478" spans="1:18">
      <c r="A1478">
        <v>1473</v>
      </c>
      <c r="B1478" s="7">
        <f>'EstExp 11-19'!E299</f>
        <v>0</v>
      </c>
      <c r="D1478" s="2" t="b">
        <f ca="1">E1478=B1478</f>
        <v>1</v>
      </c>
      <c r="E1478" s="2" cm="1">
        <f t="array" aca="1" ref="E1478" ca="1">IF(F1478&lt;&gt;"",INDIRECT("'"&amp;F1478&amp;"'!"&amp;G1478),"")</f>
        <v>0</v>
      </c>
      <c r="F1478" s="1502" t="s">
        <v>6934</v>
      </c>
      <c r="G1478" t="s">
        <v>4133</v>
      </c>
      <c r="R1478" s="1502"/>
    </row>
    <row r="1479" spans="1:18">
      <c r="A1479">
        <v>1474</v>
      </c>
      <c r="B1479" s="7">
        <f>'EstExp 11-19'!E300</f>
        <v>4700000</v>
      </c>
      <c r="D1479" s="2" t="b">
        <f ca="1">E1479=B1479</f>
        <v>1</v>
      </c>
      <c r="E1479" s="2" cm="1">
        <f t="array" aca="1" ref="E1479" ca="1">IF(F1479&lt;&gt;"",INDIRECT("'"&amp;F1479&amp;"'!"&amp;G1479),"")</f>
        <v>4700000</v>
      </c>
      <c r="F1479" s="1502" t="s">
        <v>6934</v>
      </c>
      <c r="G1479" t="s">
        <v>4134</v>
      </c>
      <c r="R1479" s="1502"/>
    </row>
    <row r="1480" spans="1:18">
      <c r="A1480">
        <v>1475</v>
      </c>
      <c r="B1480" s="7">
        <f>'EstExp 11-19'!E309</f>
        <v>4700000</v>
      </c>
      <c r="D1480" s="2" t="b">
        <f ca="1">E1480=B1480</f>
        <v>1</v>
      </c>
      <c r="E1480" s="2" cm="1">
        <f t="array" aca="1" ref="E1480" ca="1">IF(F1480&lt;&gt;"",INDIRECT("'"&amp;F1480&amp;"'!"&amp;G1480),"")</f>
        <v>4700000</v>
      </c>
      <c r="F1480" s="1502" t="s">
        <v>6934</v>
      </c>
      <c r="G1480" t="s">
        <v>4135</v>
      </c>
      <c r="R1480" s="1502"/>
    </row>
    <row r="1481" spans="1:18">
      <c r="A1481">
        <v>1476</v>
      </c>
      <c r="B1481" s="7">
        <f>'EstExp 11-19'!F298</f>
        <v>0</v>
      </c>
      <c r="D1481" s="2" t="b">
        <f ca="1">E1481=B1481</f>
        <v>1</v>
      </c>
      <c r="E1481" s="2" cm="1">
        <f t="array" aca="1" ref="E1481" ca="1">IF(F1481&lt;&gt;"",INDIRECT("'"&amp;F1481&amp;"'!"&amp;G1481),"")</f>
        <v>0</v>
      </c>
      <c r="F1481" s="1502" t="s">
        <v>6934</v>
      </c>
      <c r="G1481" t="s">
        <v>4136</v>
      </c>
      <c r="R1481" s="1502"/>
    </row>
    <row r="1482" spans="1:18" ht="16">
      <c r="A1482" s="1">
        <v>1477</v>
      </c>
      <c r="C1482" s="3" t="s">
        <v>3571</v>
      </c>
      <c r="E1482" s="2" t="str" cm="1">
        <f t="array" aca="1" ref="E1482" ca="1">IF(F1482&lt;&gt;"",INDIRECT("'"&amp;F1482&amp;"'!"&amp;G1482),"")</f>
        <v/>
      </c>
      <c r="F1482" s="1851"/>
      <c r="R1482" s="1502"/>
    </row>
    <row r="1483" spans="1:18" ht="16">
      <c r="A1483" s="1">
        <v>1478</v>
      </c>
      <c r="C1483" s="3" t="s">
        <v>3571</v>
      </c>
      <c r="E1483" s="2" t="str" cm="1">
        <f t="array" aca="1" ref="E1483" ca="1">IF(F1483&lt;&gt;"",INDIRECT("'"&amp;F1483&amp;"'!"&amp;G1483),"")</f>
        <v/>
      </c>
      <c r="F1483" s="1851"/>
      <c r="R1483" s="1502"/>
    </row>
    <row r="1484" spans="1:18">
      <c r="A1484">
        <v>1479</v>
      </c>
      <c r="B1484" s="7">
        <f>'EstExp 11-19'!F299</f>
        <v>0</v>
      </c>
      <c r="D1484" s="2" t="b">
        <f ca="1">E1484=B1484</f>
        <v>1</v>
      </c>
      <c r="E1484" s="2" cm="1">
        <f t="array" aca="1" ref="E1484" ca="1">IF(F1484&lt;&gt;"",INDIRECT("'"&amp;F1484&amp;"'!"&amp;G1484),"")</f>
        <v>0</v>
      </c>
      <c r="F1484" s="1502" t="s">
        <v>6934</v>
      </c>
      <c r="G1484" t="s">
        <v>4137</v>
      </c>
      <c r="R1484" s="1502"/>
    </row>
    <row r="1485" spans="1:18">
      <c r="A1485">
        <v>1480</v>
      </c>
      <c r="B1485" s="7">
        <f>'EstExp 11-19'!F300</f>
        <v>0</v>
      </c>
      <c r="D1485" s="2" t="b">
        <f ca="1">E1485=B1485</f>
        <v>1</v>
      </c>
      <c r="E1485" s="2" cm="1">
        <f t="array" aca="1" ref="E1485" ca="1">IF(F1485&lt;&gt;"",INDIRECT("'"&amp;F1485&amp;"'!"&amp;G1485),"")</f>
        <v>0</v>
      </c>
      <c r="F1485" s="1502" t="s">
        <v>6934</v>
      </c>
      <c r="G1485" t="s">
        <v>4138</v>
      </c>
      <c r="R1485" s="1502"/>
    </row>
    <row r="1486" spans="1:18">
      <c r="A1486">
        <v>1481</v>
      </c>
      <c r="B1486" s="7">
        <f>'EstExp 11-19'!F309</f>
        <v>0</v>
      </c>
      <c r="D1486" s="2" t="b">
        <f ca="1">E1486=B1486</f>
        <v>1</v>
      </c>
      <c r="E1486" s="2" cm="1">
        <f t="array" aca="1" ref="E1486" ca="1">IF(F1486&lt;&gt;"",INDIRECT("'"&amp;F1486&amp;"'!"&amp;G1486),"")</f>
        <v>0</v>
      </c>
      <c r="F1486" s="1502" t="s">
        <v>6934</v>
      </c>
      <c r="G1486" t="s">
        <v>4139</v>
      </c>
      <c r="R1486" s="1502"/>
    </row>
    <row r="1487" spans="1:18">
      <c r="A1487">
        <v>1482</v>
      </c>
      <c r="B1487" s="7">
        <f>'EstExp 11-19'!G298</f>
        <v>0</v>
      </c>
      <c r="D1487" s="2" t="b">
        <f ca="1">E1487=B1487</f>
        <v>1</v>
      </c>
      <c r="E1487" s="2" cm="1">
        <f t="array" aca="1" ref="E1487" ca="1">IF(F1487&lt;&gt;"",INDIRECT("'"&amp;F1487&amp;"'!"&amp;G1487),"")</f>
        <v>0</v>
      </c>
      <c r="F1487" s="1502" t="s">
        <v>6934</v>
      </c>
      <c r="G1487" t="s">
        <v>4140</v>
      </c>
      <c r="R1487" s="1502"/>
    </row>
    <row r="1488" spans="1:18" ht="16">
      <c r="A1488" s="1">
        <v>1483</v>
      </c>
      <c r="C1488" s="3" t="s">
        <v>3571</v>
      </c>
      <c r="E1488" s="2" t="str" cm="1">
        <f t="array" aca="1" ref="E1488" ca="1">IF(F1488&lt;&gt;"",INDIRECT("'"&amp;F1488&amp;"'!"&amp;G1488),"")</f>
        <v/>
      </c>
      <c r="F1488" s="1851"/>
      <c r="R1488" s="1502"/>
    </row>
    <row r="1489" spans="1:18" ht="16">
      <c r="A1489" s="1">
        <v>1484</v>
      </c>
      <c r="C1489" s="3" t="s">
        <v>3571</v>
      </c>
      <c r="E1489" s="2" t="str" cm="1">
        <f t="array" aca="1" ref="E1489" ca="1">IF(F1489&lt;&gt;"",INDIRECT("'"&amp;F1489&amp;"'!"&amp;G1489),"")</f>
        <v/>
      </c>
      <c r="F1489" s="1851"/>
      <c r="R1489" s="1502"/>
    </row>
    <row r="1490" spans="1:18">
      <c r="A1490">
        <v>1485</v>
      </c>
      <c r="B1490" s="7">
        <f>'EstExp 11-19'!G299</f>
        <v>0</v>
      </c>
      <c r="D1490" s="2" t="b">
        <f ca="1">E1490=B1490</f>
        <v>1</v>
      </c>
      <c r="E1490" s="2" cm="1">
        <f t="array" aca="1" ref="E1490" ca="1">IF(F1490&lt;&gt;"",INDIRECT("'"&amp;F1490&amp;"'!"&amp;G1490),"")</f>
        <v>0</v>
      </c>
      <c r="F1490" s="1502" t="s">
        <v>6934</v>
      </c>
      <c r="G1490" t="s">
        <v>4141</v>
      </c>
      <c r="R1490" s="1502"/>
    </row>
    <row r="1491" spans="1:18">
      <c r="A1491">
        <v>1486</v>
      </c>
      <c r="B1491" s="7">
        <f>'EstExp 11-19'!G300</f>
        <v>0</v>
      </c>
      <c r="D1491" s="2" t="b">
        <f ca="1">E1491=B1491</f>
        <v>1</v>
      </c>
      <c r="E1491" s="2" cm="1">
        <f t="array" aca="1" ref="E1491" ca="1">IF(F1491&lt;&gt;"",INDIRECT("'"&amp;F1491&amp;"'!"&amp;G1491),"")</f>
        <v>0</v>
      </c>
      <c r="F1491" s="1502" t="s">
        <v>6934</v>
      </c>
      <c r="G1491" t="s">
        <v>4142</v>
      </c>
      <c r="R1491" s="1502"/>
    </row>
    <row r="1492" spans="1:18">
      <c r="A1492">
        <v>1487</v>
      </c>
      <c r="B1492" s="7">
        <f>'EstExp 11-19'!G309</f>
        <v>0</v>
      </c>
      <c r="D1492" s="2" t="b">
        <f ca="1">E1492=B1492</f>
        <v>1</v>
      </c>
      <c r="E1492" s="2" cm="1">
        <f t="array" aca="1" ref="E1492" ca="1">IF(F1492&lt;&gt;"",INDIRECT("'"&amp;F1492&amp;"'!"&amp;G1492),"")</f>
        <v>0</v>
      </c>
      <c r="F1492" s="1502" t="s">
        <v>6934</v>
      </c>
      <c r="G1492" t="s">
        <v>4143</v>
      </c>
      <c r="R1492" s="1502"/>
    </row>
    <row r="1493" spans="1:18">
      <c r="A1493">
        <v>1488</v>
      </c>
      <c r="B1493" s="7">
        <f>'EstExp 11-19'!H298</f>
        <v>0</v>
      </c>
      <c r="D1493" s="2" t="b">
        <f ca="1">E1493=B1493</f>
        <v>1</v>
      </c>
      <c r="E1493" s="2" cm="1">
        <f t="array" aca="1" ref="E1493" ca="1">IF(F1493&lt;&gt;"",INDIRECT("'"&amp;F1493&amp;"'!"&amp;G1493),"")</f>
        <v>0</v>
      </c>
      <c r="F1493" s="1502" t="s">
        <v>6934</v>
      </c>
      <c r="G1493" t="s">
        <v>4144</v>
      </c>
      <c r="R1493" s="1502"/>
    </row>
    <row r="1494" spans="1:18" ht="16">
      <c r="A1494" s="1">
        <v>1489</v>
      </c>
      <c r="C1494" s="3" t="s">
        <v>3571</v>
      </c>
      <c r="E1494" s="2" t="str" cm="1">
        <f t="array" aca="1" ref="E1494" ca="1">IF(F1494&lt;&gt;"",INDIRECT("'"&amp;F1494&amp;"'!"&amp;G1494),"")</f>
        <v/>
      </c>
      <c r="F1494" s="1851"/>
      <c r="R1494" s="1502"/>
    </row>
    <row r="1495" spans="1:18" ht="16">
      <c r="A1495" s="1">
        <v>1490</v>
      </c>
      <c r="C1495" s="3" t="s">
        <v>3571</v>
      </c>
      <c r="E1495" s="2" t="str" cm="1">
        <f t="array" aca="1" ref="E1495" ca="1">IF(F1495&lt;&gt;"",INDIRECT("'"&amp;F1495&amp;"'!"&amp;G1495),"")</f>
        <v/>
      </c>
      <c r="F1495" s="1851"/>
      <c r="R1495" s="1502"/>
    </row>
    <row r="1496" spans="1:18">
      <c r="A1496">
        <v>1491</v>
      </c>
      <c r="B1496" s="7">
        <f>'EstExp 11-19'!H299</f>
        <v>0</v>
      </c>
      <c r="D1496" s="2" t="b">
        <f ca="1">E1496=B1496</f>
        <v>1</v>
      </c>
      <c r="E1496" s="2" cm="1">
        <f t="array" aca="1" ref="E1496" ca="1">IF(F1496&lt;&gt;"",INDIRECT("'"&amp;F1496&amp;"'!"&amp;G1496),"")</f>
        <v>0</v>
      </c>
      <c r="F1496" s="1502" t="s">
        <v>6934</v>
      </c>
      <c r="G1496" t="s">
        <v>4145</v>
      </c>
      <c r="R1496" s="1502"/>
    </row>
    <row r="1497" spans="1:18">
      <c r="A1497">
        <v>1492</v>
      </c>
      <c r="B1497" s="7">
        <f>'EstExp 11-19'!H300</f>
        <v>0</v>
      </c>
      <c r="D1497" s="2" t="b">
        <f ca="1">E1497=B1497</f>
        <v>1</v>
      </c>
      <c r="E1497" s="2" cm="1">
        <f t="array" aca="1" ref="E1497" ca="1">IF(F1497&lt;&gt;"",INDIRECT("'"&amp;F1497&amp;"'!"&amp;G1497),"")</f>
        <v>0</v>
      </c>
      <c r="F1497" s="1502" t="s">
        <v>6934</v>
      </c>
      <c r="G1497" t="s">
        <v>4146</v>
      </c>
      <c r="R1497" s="1502"/>
    </row>
    <row r="1498" spans="1:18">
      <c r="A1498">
        <v>1493</v>
      </c>
      <c r="B1498" s="7">
        <f>'EstExp 11-19'!H309</f>
        <v>0</v>
      </c>
      <c r="D1498" s="2" t="b">
        <f ca="1">E1498=B1498</f>
        <v>1</v>
      </c>
      <c r="E1498" s="2" cm="1">
        <f t="array" aca="1" ref="E1498" ca="1">IF(F1498&lt;&gt;"",INDIRECT("'"&amp;F1498&amp;"'!"&amp;G1498),"")</f>
        <v>0</v>
      </c>
      <c r="F1498" s="1502" t="s">
        <v>6934</v>
      </c>
      <c r="G1498" t="s">
        <v>4147</v>
      </c>
      <c r="R1498" s="1502"/>
    </row>
    <row r="1499" spans="1:18">
      <c r="A1499">
        <v>1494</v>
      </c>
      <c r="B1499" s="7">
        <f>'EstExp 11-19'!K298</f>
        <v>4700000</v>
      </c>
      <c r="D1499" s="2" t="b">
        <f ca="1">E1499=B1499</f>
        <v>1</v>
      </c>
      <c r="E1499" s="2" cm="1">
        <f t="array" aca="1" ref="E1499" ca="1">IF(F1499&lt;&gt;"",INDIRECT("'"&amp;F1499&amp;"'!"&amp;G1499),"")</f>
        <v>4700000</v>
      </c>
      <c r="F1499" s="1502" t="s">
        <v>6934</v>
      </c>
      <c r="G1499" t="s">
        <v>4148</v>
      </c>
      <c r="R1499" s="1502"/>
    </row>
    <row r="1500" spans="1:18" ht="16">
      <c r="A1500" s="1">
        <v>1495</v>
      </c>
      <c r="C1500" s="3" t="s">
        <v>3571</v>
      </c>
      <c r="E1500" s="2" t="str" cm="1">
        <f t="array" aca="1" ref="E1500" ca="1">IF(F1500&lt;&gt;"",INDIRECT("'"&amp;F1500&amp;"'!"&amp;G1500),"")</f>
        <v/>
      </c>
      <c r="F1500" s="1851"/>
      <c r="R1500" s="1502"/>
    </row>
    <row r="1501" spans="1:18" ht="16">
      <c r="A1501" s="1">
        <v>1496</v>
      </c>
      <c r="C1501" s="3" t="s">
        <v>3571</v>
      </c>
      <c r="E1501" s="2" t="str" cm="1">
        <f t="array" aca="1" ref="E1501" ca="1">IF(F1501&lt;&gt;"",INDIRECT("'"&amp;F1501&amp;"'!"&amp;G1501),"")</f>
        <v/>
      </c>
      <c r="F1501" s="1851"/>
      <c r="R1501" s="1502"/>
    </row>
    <row r="1502" spans="1:18">
      <c r="A1502">
        <v>1497</v>
      </c>
      <c r="B1502" s="7">
        <f>'EstExp 11-19'!K299</f>
        <v>0</v>
      </c>
      <c r="D1502" s="2" t="b">
        <f ca="1">E1502=B1502</f>
        <v>1</v>
      </c>
      <c r="E1502" s="2" cm="1">
        <f t="array" aca="1" ref="E1502" ca="1">IF(F1502&lt;&gt;"",INDIRECT("'"&amp;F1502&amp;"'!"&amp;G1502),"")</f>
        <v>0</v>
      </c>
      <c r="F1502" s="1502" t="s">
        <v>6934</v>
      </c>
      <c r="G1502" t="s">
        <v>4149</v>
      </c>
      <c r="R1502" s="1502"/>
    </row>
    <row r="1503" spans="1:18">
      <c r="A1503">
        <v>1498</v>
      </c>
      <c r="B1503" s="7">
        <f>'EstExp 11-19'!K300</f>
        <v>4700000</v>
      </c>
      <c r="D1503" s="2" t="b">
        <f ca="1">E1503=B1503</f>
        <v>1</v>
      </c>
      <c r="E1503" s="2" cm="1">
        <f t="array" aca="1" ref="E1503" ca="1">IF(F1503&lt;&gt;"",INDIRECT("'"&amp;F1503&amp;"'!"&amp;G1503),"")</f>
        <v>4700000</v>
      </c>
      <c r="F1503" s="1502" t="s">
        <v>6934</v>
      </c>
      <c r="G1503" t="s">
        <v>4150</v>
      </c>
      <c r="R1503" s="1502"/>
    </row>
    <row r="1504" spans="1:18">
      <c r="A1504">
        <v>1499</v>
      </c>
      <c r="B1504" s="7">
        <f>'EstExp 11-19'!K309</f>
        <v>4700000</v>
      </c>
      <c r="D1504" s="2" t="b">
        <f ca="1">E1504=B1504</f>
        <v>1</v>
      </c>
      <c r="E1504" s="2" cm="1">
        <f t="array" aca="1" ref="E1504" ca="1">IF(F1504&lt;&gt;"",INDIRECT("'"&amp;F1504&amp;"'!"&amp;G1504),"")</f>
        <v>4700000</v>
      </c>
      <c r="F1504" s="1502" t="s">
        <v>6934</v>
      </c>
      <c r="G1504" t="s">
        <v>4151</v>
      </c>
      <c r="R1504" s="1502"/>
    </row>
    <row r="1505" spans="1:18">
      <c r="A1505">
        <v>1500</v>
      </c>
      <c r="B1505" s="7">
        <f>'EstExp 11-19'!K310</f>
        <v>-4700000</v>
      </c>
      <c r="D1505" s="2" t="b">
        <f ca="1">E1505=B1505</f>
        <v>1</v>
      </c>
      <c r="E1505" s="2" cm="1">
        <f t="array" aca="1" ref="E1505" ca="1">IF(F1505&lt;&gt;"",INDIRECT("'"&amp;F1505&amp;"'!"&amp;G1505),"")</f>
        <v>-4700000</v>
      </c>
      <c r="F1505" s="1502" t="s">
        <v>6934</v>
      </c>
      <c r="G1505" t="s">
        <v>4152</v>
      </c>
      <c r="R1505" s="1502"/>
    </row>
    <row r="1506" spans="1:18" ht="16">
      <c r="A1506" s="1">
        <v>1501</v>
      </c>
      <c r="C1506" s="3" t="s">
        <v>3571</v>
      </c>
      <c r="E1506" s="2" t="str" cm="1">
        <f t="array" aca="1" ref="E1506" ca="1">IF(F1506&lt;&gt;"",INDIRECT("'"&amp;F1506&amp;"'!"&amp;G1506),"")</f>
        <v/>
      </c>
      <c r="F1506" s="1851"/>
      <c r="R1506" s="1502"/>
    </row>
    <row r="1507" spans="1:18" ht="16">
      <c r="A1507" s="1">
        <v>1502</v>
      </c>
      <c r="C1507" s="3" t="s">
        <v>3571</v>
      </c>
      <c r="E1507" s="2" t="str" cm="1">
        <f t="array" aca="1" ref="E1507" ca="1">IF(F1507&lt;&gt;"",INDIRECT("'"&amp;F1507&amp;"'!"&amp;G1507),"")</f>
        <v/>
      </c>
      <c r="F1507" s="1851"/>
      <c r="R1507" s="1502"/>
    </row>
    <row r="1508" spans="1:18" ht="16">
      <c r="A1508" s="1">
        <v>1503</v>
      </c>
      <c r="C1508" s="3" t="s">
        <v>3571</v>
      </c>
      <c r="E1508" s="2" t="str" cm="1">
        <f t="array" aca="1" ref="E1508" ca="1">IF(F1508&lt;&gt;"",INDIRECT("'"&amp;F1508&amp;"'!"&amp;G1508),"")</f>
        <v/>
      </c>
      <c r="F1508" s="1851"/>
      <c r="H1508" s="4"/>
      <c r="I1508" s="4"/>
      <c r="J1508" s="4"/>
      <c r="R1508" s="1504"/>
    </row>
    <row r="1509" spans="1:18" ht="16">
      <c r="A1509" s="1">
        <v>1504</v>
      </c>
      <c r="C1509" s="3" t="s">
        <v>3571</v>
      </c>
      <c r="E1509" s="2" t="str" cm="1">
        <f t="array" aca="1" ref="E1509" ca="1">IF(F1509&lt;&gt;"",INDIRECT("'"&amp;F1509&amp;"'!"&amp;G1509),"")</f>
        <v/>
      </c>
      <c r="F1509" s="1851"/>
      <c r="H1509" s="4"/>
      <c r="I1509" s="4"/>
      <c r="J1509" s="4"/>
      <c r="R1509" s="1504"/>
    </row>
    <row r="1510" spans="1:18" ht="16">
      <c r="A1510" s="1">
        <v>1505</v>
      </c>
      <c r="C1510" s="3" t="s">
        <v>3571</v>
      </c>
      <c r="E1510" s="2" t="str" cm="1">
        <f t="array" aca="1" ref="E1510" ca="1">IF(F1510&lt;&gt;"",INDIRECT("'"&amp;F1510&amp;"'!"&amp;G1510),"")</f>
        <v/>
      </c>
      <c r="F1510" s="1851"/>
      <c r="H1510" s="4"/>
      <c r="I1510" s="4"/>
      <c r="J1510" s="4"/>
      <c r="R1510" s="1504"/>
    </row>
    <row r="1511" spans="1:18" ht="16">
      <c r="A1511" s="1">
        <v>1506</v>
      </c>
      <c r="C1511" s="3" t="s">
        <v>3571</v>
      </c>
      <c r="E1511" s="2" t="str" cm="1">
        <f t="array" aca="1" ref="E1511" ca="1">IF(F1511&lt;&gt;"",INDIRECT("'"&amp;F1511&amp;"'!"&amp;G1511),"")</f>
        <v/>
      </c>
      <c r="F1511" s="1851"/>
      <c r="H1511" s="4"/>
      <c r="I1511" s="4"/>
      <c r="J1511" s="4"/>
      <c r="R1511" s="1504"/>
    </row>
    <row r="1512" spans="1:18" ht="16">
      <c r="A1512" s="1">
        <v>1507</v>
      </c>
      <c r="C1512" s="3" t="s">
        <v>3858</v>
      </c>
      <c r="E1512" s="2" t="str" cm="1">
        <f t="array" aca="1" ref="E1512" ca="1">IF(F1512&lt;&gt;"",INDIRECT("'"&amp;F1512&amp;"'!"&amp;G1512),"")</f>
        <v/>
      </c>
      <c r="F1512" s="1851"/>
      <c r="H1512" s="4"/>
      <c r="I1512" s="4"/>
      <c r="J1512" s="4"/>
      <c r="R1512" s="1504"/>
    </row>
    <row r="1513" spans="1:18" ht="16">
      <c r="A1513" s="1">
        <v>1508</v>
      </c>
      <c r="C1513" s="3" t="s">
        <v>3858</v>
      </c>
      <c r="E1513" s="2" t="str" cm="1">
        <f t="array" aca="1" ref="E1513" ca="1">IF(F1513&lt;&gt;"",INDIRECT("'"&amp;F1513&amp;"'!"&amp;G1513),"")</f>
        <v/>
      </c>
      <c r="F1513" s="1851"/>
      <c r="H1513" s="4"/>
      <c r="I1513" s="4"/>
      <c r="J1513" s="4"/>
      <c r="R1513" s="1504"/>
    </row>
    <row r="1514" spans="1:18" ht="16">
      <c r="A1514" s="1">
        <v>1509</v>
      </c>
      <c r="C1514" s="3" t="s">
        <v>3858</v>
      </c>
      <c r="E1514" s="2" t="str" cm="1">
        <f t="array" aca="1" ref="E1514" ca="1">IF(F1514&lt;&gt;"",INDIRECT("'"&amp;F1514&amp;"'!"&amp;G1514),"")</f>
        <v/>
      </c>
      <c r="F1514" s="1851"/>
      <c r="H1514" s="4"/>
      <c r="I1514" s="4"/>
      <c r="J1514" s="4"/>
      <c r="R1514" s="1504"/>
    </row>
    <row r="1515" spans="1:18" ht="16">
      <c r="A1515" s="1">
        <v>1510</v>
      </c>
      <c r="C1515" s="3" t="s">
        <v>3858</v>
      </c>
      <c r="E1515" s="2" t="str" cm="1">
        <f t="array" aca="1" ref="E1515" ca="1">IF(F1515&lt;&gt;"",INDIRECT("'"&amp;F1515&amp;"'!"&amp;G1515),"")</f>
        <v/>
      </c>
      <c r="F1515" s="1851"/>
      <c r="H1515" s="4"/>
      <c r="I1515" s="4"/>
      <c r="J1515" s="4"/>
      <c r="R1515" s="1504"/>
    </row>
    <row r="1516" spans="1:18" ht="16">
      <c r="A1516" s="1">
        <v>1511</v>
      </c>
      <c r="C1516" s="3" t="s">
        <v>3858</v>
      </c>
      <c r="E1516" s="2" t="str" cm="1">
        <f t="array" aca="1" ref="E1516" ca="1">IF(F1516&lt;&gt;"",INDIRECT("'"&amp;F1516&amp;"'!"&amp;G1516),"")</f>
        <v/>
      </c>
      <c r="F1516" s="1851"/>
      <c r="R1516" s="1504"/>
    </row>
    <row r="1517" spans="1:18" ht="16">
      <c r="A1517" s="1">
        <v>1512</v>
      </c>
      <c r="C1517" s="3" t="s">
        <v>3858</v>
      </c>
      <c r="E1517" s="2" t="str" cm="1">
        <f t="array" aca="1" ref="E1517" ca="1">IF(F1517&lt;&gt;"",INDIRECT("'"&amp;F1517&amp;"'!"&amp;G1517),"")</f>
        <v/>
      </c>
      <c r="F1517" s="1851"/>
      <c r="R1517" s="1504"/>
    </row>
    <row r="1518" spans="1:18" ht="16">
      <c r="A1518" s="1">
        <v>1513</v>
      </c>
      <c r="C1518" s="3" t="s">
        <v>3858</v>
      </c>
      <c r="E1518" s="2" t="str" cm="1">
        <f t="array" aca="1" ref="E1518" ca="1">IF(F1518&lt;&gt;"",INDIRECT("'"&amp;F1518&amp;"'!"&amp;G1518),"")</f>
        <v/>
      </c>
      <c r="F1518" s="1851"/>
      <c r="R1518" s="1504"/>
    </row>
    <row r="1519" spans="1:18" ht="16">
      <c r="A1519" s="1">
        <v>1514</v>
      </c>
      <c r="C1519" s="3" t="s">
        <v>3858</v>
      </c>
      <c r="E1519" s="2" t="str" cm="1">
        <f t="array" aca="1" ref="E1519" ca="1">IF(F1519&lt;&gt;"",INDIRECT("'"&amp;F1519&amp;"'!"&amp;G1519),"")</f>
        <v/>
      </c>
      <c r="F1519" s="1851"/>
      <c r="R1519" s="1502"/>
    </row>
    <row r="1520" spans="1:18" ht="16">
      <c r="A1520" s="1">
        <v>1515</v>
      </c>
      <c r="C1520" s="3" t="s">
        <v>3858</v>
      </c>
      <c r="E1520" s="2" t="str" cm="1">
        <f t="array" aca="1" ref="E1520" ca="1">IF(F1520&lt;&gt;"",INDIRECT("'"&amp;F1520&amp;"'!"&amp;G1520),"")</f>
        <v/>
      </c>
      <c r="F1520" s="1851"/>
      <c r="R1520" s="1502"/>
    </row>
    <row r="1521" spans="1:18" ht="16">
      <c r="A1521" s="1">
        <v>1516</v>
      </c>
      <c r="C1521" s="3" t="s">
        <v>3858</v>
      </c>
      <c r="E1521" s="2" t="str" cm="1">
        <f t="array" aca="1" ref="E1521" ca="1">IF(F1521&lt;&gt;"",INDIRECT("'"&amp;F1521&amp;"'!"&amp;G1521),"")</f>
        <v/>
      </c>
      <c r="F1521" s="1851"/>
      <c r="R1521" s="1504"/>
    </row>
    <row r="1522" spans="1:18" ht="16">
      <c r="A1522" s="1">
        <v>1517</v>
      </c>
      <c r="C1522" s="3" t="s">
        <v>3571</v>
      </c>
      <c r="E1522" s="2" t="str" cm="1">
        <f t="array" aca="1" ref="E1522" ca="1">IF(F1522&lt;&gt;"",INDIRECT("'"&amp;F1522&amp;"'!"&amp;G1522),"")</f>
        <v/>
      </c>
      <c r="F1522" s="1851"/>
      <c r="R1522" s="1504"/>
    </row>
    <row r="1523" spans="1:18" ht="16">
      <c r="A1523" s="1">
        <v>1518</v>
      </c>
      <c r="C1523" s="3" t="s">
        <v>3571</v>
      </c>
      <c r="E1523" s="2" t="str" cm="1">
        <f t="array" aca="1" ref="E1523" ca="1">IF(F1523&lt;&gt;"",INDIRECT("'"&amp;F1523&amp;"'!"&amp;G1523),"")</f>
        <v/>
      </c>
      <c r="F1523" s="1851"/>
      <c r="R1523" s="1504"/>
    </row>
    <row r="1524" spans="1:18" ht="16">
      <c r="A1524" s="1">
        <v>1519</v>
      </c>
      <c r="C1524" s="3" t="s">
        <v>3571</v>
      </c>
      <c r="E1524" s="2" t="str" cm="1">
        <f t="array" aca="1" ref="E1524" ca="1">IF(F1524&lt;&gt;"",INDIRECT("'"&amp;F1524&amp;"'!"&amp;G1524),"")</f>
        <v/>
      </c>
      <c r="F1524" s="1851"/>
      <c r="R1524" s="1504"/>
    </row>
    <row r="1525" spans="1:18" ht="16">
      <c r="A1525" s="1">
        <v>1520</v>
      </c>
      <c r="C1525" s="3" t="s">
        <v>3571</v>
      </c>
      <c r="E1525" s="2" t="str" cm="1">
        <f t="array" aca="1" ref="E1525" ca="1">IF(F1525&lt;&gt;"",INDIRECT("'"&amp;F1525&amp;"'!"&amp;G1525),"")</f>
        <v/>
      </c>
      <c r="F1525" s="1851"/>
      <c r="R1525" s="1504"/>
    </row>
    <row r="1526" spans="1:18" ht="16">
      <c r="A1526" s="1">
        <v>1521</v>
      </c>
      <c r="C1526" s="3" t="s">
        <v>3571</v>
      </c>
      <c r="E1526" s="2" t="str" cm="1">
        <f t="array" aca="1" ref="E1526" ca="1">IF(F1526&lt;&gt;"",INDIRECT("'"&amp;F1526&amp;"'!"&amp;G1526),"")</f>
        <v/>
      </c>
      <c r="F1526" s="1851"/>
      <c r="R1526" s="1504"/>
    </row>
    <row r="1527" spans="1:18" ht="16">
      <c r="A1527" s="1">
        <v>1522</v>
      </c>
      <c r="C1527" s="3" t="s">
        <v>3571</v>
      </c>
      <c r="E1527" s="2" t="str" cm="1">
        <f t="array" aca="1" ref="E1527" ca="1">IF(F1527&lt;&gt;"",INDIRECT("'"&amp;F1527&amp;"'!"&amp;G1527),"")</f>
        <v/>
      </c>
      <c r="F1527" s="1851"/>
      <c r="R1527" s="1504"/>
    </row>
    <row r="1528" spans="1:18" ht="16">
      <c r="A1528" s="1">
        <v>1523</v>
      </c>
      <c r="C1528" s="3" t="s">
        <v>3571</v>
      </c>
      <c r="E1528" s="2" t="str" cm="1">
        <f t="array" aca="1" ref="E1528" ca="1">IF(F1528&lt;&gt;"",INDIRECT("'"&amp;F1528&amp;"'!"&amp;G1528),"")</f>
        <v/>
      </c>
      <c r="F1528" s="1851"/>
      <c r="R1528" s="1504"/>
    </row>
    <row r="1529" spans="1:18" ht="16">
      <c r="A1529" s="1">
        <v>1524</v>
      </c>
      <c r="C1529" s="3" t="s">
        <v>3571</v>
      </c>
      <c r="E1529" s="2" t="str" cm="1">
        <f t="array" aca="1" ref="E1529" ca="1">IF(F1529&lt;&gt;"",INDIRECT("'"&amp;F1529&amp;"'!"&amp;G1529),"")</f>
        <v/>
      </c>
      <c r="F1529" s="1851"/>
      <c r="R1529" s="1504"/>
    </row>
    <row r="1530" spans="1:18" ht="16">
      <c r="A1530" s="1">
        <v>1525</v>
      </c>
      <c r="C1530" s="3" t="s">
        <v>3571</v>
      </c>
      <c r="E1530" s="2" t="str" cm="1">
        <f t="array" aca="1" ref="E1530" ca="1">IF(F1530&lt;&gt;"",INDIRECT("'"&amp;F1530&amp;"'!"&amp;G1530),"")</f>
        <v/>
      </c>
      <c r="F1530" s="1851"/>
      <c r="R1530" s="1504"/>
    </row>
    <row r="1531" spans="1:18" ht="16">
      <c r="A1531" s="1">
        <v>1526</v>
      </c>
      <c r="C1531" s="3" t="s">
        <v>3571</v>
      </c>
      <c r="E1531" s="2" t="str" cm="1">
        <f t="array" aca="1" ref="E1531" ca="1">IF(F1531&lt;&gt;"",INDIRECT("'"&amp;F1531&amp;"'!"&amp;G1531),"")</f>
        <v/>
      </c>
      <c r="F1531" s="1851"/>
      <c r="R1531" s="1504"/>
    </row>
    <row r="1532" spans="1:18" ht="16">
      <c r="A1532" s="1">
        <v>1527</v>
      </c>
      <c r="C1532" s="3" t="s">
        <v>3571</v>
      </c>
      <c r="E1532" s="2" t="str" cm="1">
        <f t="array" aca="1" ref="E1532" ca="1">IF(F1532&lt;&gt;"",INDIRECT("'"&amp;F1532&amp;"'!"&amp;G1532),"")</f>
        <v/>
      </c>
      <c r="F1532" s="1851"/>
      <c r="R1532" s="1504"/>
    </row>
    <row r="1533" spans="1:18" ht="16">
      <c r="A1533" s="1">
        <v>1528</v>
      </c>
      <c r="C1533" s="3" t="s">
        <v>3571</v>
      </c>
      <c r="E1533" s="2" t="str" cm="1">
        <f t="array" aca="1" ref="E1533" ca="1">IF(F1533&lt;&gt;"",INDIRECT("'"&amp;F1533&amp;"'!"&amp;G1533),"")</f>
        <v/>
      </c>
      <c r="F1533" s="1851"/>
      <c r="R1533" s="1502"/>
    </row>
    <row r="1534" spans="1:18" ht="16">
      <c r="A1534" s="1">
        <v>1529</v>
      </c>
      <c r="C1534" s="3" t="s">
        <v>3571</v>
      </c>
      <c r="E1534" s="2" t="str" cm="1">
        <f t="array" aca="1" ref="E1534" ca="1">IF(F1534&lt;&gt;"",INDIRECT("'"&amp;F1534&amp;"'!"&amp;G1534),"")</f>
        <v/>
      </c>
      <c r="F1534" s="1851"/>
      <c r="R1534" s="1502"/>
    </row>
    <row r="1535" spans="1:18" ht="16">
      <c r="A1535" s="1">
        <v>1530</v>
      </c>
      <c r="C1535" s="3" t="s">
        <v>3571</v>
      </c>
      <c r="E1535" s="2" t="str" cm="1">
        <f t="array" aca="1" ref="E1535" ca="1">IF(F1535&lt;&gt;"",INDIRECT("'"&amp;F1535&amp;"'!"&amp;G1535),"")</f>
        <v/>
      </c>
      <c r="F1535" s="1851"/>
      <c r="R1535" s="1502"/>
    </row>
    <row r="1536" spans="1:18" ht="16">
      <c r="A1536" s="1">
        <v>1531</v>
      </c>
      <c r="C1536" s="3" t="s">
        <v>3571</v>
      </c>
      <c r="E1536" s="2" t="str" cm="1">
        <f t="array" aca="1" ref="E1536" ca="1">IF(F1536&lt;&gt;"",INDIRECT("'"&amp;F1536&amp;"'!"&amp;G1536),"")</f>
        <v/>
      </c>
      <c r="F1536" s="1851"/>
      <c r="R1536" s="1502"/>
    </row>
    <row r="1537" spans="1:18" ht="16">
      <c r="A1537" s="1">
        <v>1532</v>
      </c>
      <c r="C1537" s="3" t="s">
        <v>3571</v>
      </c>
      <c r="E1537" s="2" t="str" cm="1">
        <f t="array" aca="1" ref="E1537" ca="1">IF(F1537&lt;&gt;"",INDIRECT("'"&amp;F1537&amp;"'!"&amp;G1537),"")</f>
        <v/>
      </c>
      <c r="F1537" s="1851"/>
      <c r="R1537" s="1502"/>
    </row>
    <row r="1538" spans="1:18" ht="16">
      <c r="A1538" s="1">
        <v>1533</v>
      </c>
      <c r="C1538" s="3" t="s">
        <v>3571</v>
      </c>
      <c r="E1538" s="2" t="str" cm="1">
        <f t="array" aca="1" ref="E1538" ca="1">IF(F1538&lt;&gt;"",INDIRECT("'"&amp;F1538&amp;"'!"&amp;G1538),"")</f>
        <v/>
      </c>
      <c r="F1538" s="1851"/>
      <c r="R1538" s="1502"/>
    </row>
    <row r="1539" spans="1:18" ht="16">
      <c r="A1539" s="1">
        <v>1534</v>
      </c>
      <c r="C1539" s="3" t="s">
        <v>3571</v>
      </c>
      <c r="E1539" s="2" t="str" cm="1">
        <f t="array" aca="1" ref="E1539" ca="1">IF(F1539&lt;&gt;"",INDIRECT("'"&amp;F1539&amp;"'!"&amp;G1539),"")</f>
        <v/>
      </c>
      <c r="F1539" s="1851"/>
      <c r="H1539" s="4"/>
      <c r="I1539" s="4"/>
      <c r="J1539" s="4"/>
      <c r="R1539" s="1504"/>
    </row>
    <row r="1540" spans="1:18" ht="16">
      <c r="A1540" s="1">
        <v>1535</v>
      </c>
      <c r="C1540" s="3" t="s">
        <v>3571</v>
      </c>
      <c r="E1540" s="2" t="str" cm="1">
        <f t="array" aca="1" ref="E1540" ca="1">IF(F1540&lt;&gt;"",INDIRECT("'"&amp;F1540&amp;"'!"&amp;G1540),"")</f>
        <v/>
      </c>
      <c r="F1540" s="1851"/>
      <c r="R1540" s="1504"/>
    </row>
    <row r="1541" spans="1:18" ht="16">
      <c r="A1541" s="1">
        <v>1536</v>
      </c>
      <c r="C1541" s="3" t="s">
        <v>3571</v>
      </c>
      <c r="E1541" s="2" t="str" cm="1">
        <f t="array" aca="1" ref="E1541" ca="1">IF(F1541&lt;&gt;"",INDIRECT("'"&amp;F1541&amp;"'!"&amp;G1541),"")</f>
        <v/>
      </c>
      <c r="F1541" s="1851"/>
      <c r="R1541" s="1502"/>
    </row>
    <row r="1542" spans="1:18" ht="16">
      <c r="A1542" s="1">
        <v>1537</v>
      </c>
      <c r="C1542" s="3" t="s">
        <v>3571</v>
      </c>
      <c r="E1542" s="2" t="str" cm="1">
        <f t="array" aca="1" ref="E1542" ca="1">IF(F1542&lt;&gt;"",INDIRECT("'"&amp;F1542&amp;"'!"&amp;G1542),"")</f>
        <v/>
      </c>
      <c r="F1542" s="1851"/>
      <c r="R1542" s="1502"/>
    </row>
    <row r="1543" spans="1:18" ht="16">
      <c r="A1543" s="1">
        <v>1538</v>
      </c>
      <c r="C1543" s="3" t="s">
        <v>3571</v>
      </c>
      <c r="E1543" s="2" t="str" cm="1">
        <f t="array" aca="1" ref="E1543" ca="1">IF(F1543&lt;&gt;"",INDIRECT("'"&amp;F1543&amp;"'!"&amp;G1543),"")</f>
        <v/>
      </c>
      <c r="F1543" s="1851"/>
      <c r="R1543" s="1502"/>
    </row>
    <row r="1544" spans="1:18" ht="16">
      <c r="A1544" s="1">
        <v>1539</v>
      </c>
      <c r="C1544" s="3" t="s">
        <v>3571</v>
      </c>
      <c r="E1544" s="2" t="str" cm="1">
        <f t="array" aca="1" ref="E1544" ca="1">IF(F1544&lt;&gt;"",INDIRECT("'"&amp;F1544&amp;"'!"&amp;G1544),"")</f>
        <v/>
      </c>
      <c r="F1544" s="1851"/>
      <c r="R1544" s="1502"/>
    </row>
    <row r="1545" spans="1:18" ht="16">
      <c r="A1545" s="1">
        <v>1540</v>
      </c>
      <c r="C1545" s="3" t="s">
        <v>3571</v>
      </c>
      <c r="E1545" s="2" t="str" cm="1">
        <f t="array" aca="1" ref="E1545" ca="1">IF(F1545&lt;&gt;"",INDIRECT("'"&amp;F1545&amp;"'!"&amp;G1545),"")</f>
        <v/>
      </c>
      <c r="F1545" s="1851"/>
      <c r="R1545" s="1502"/>
    </row>
    <row r="1546" spans="1:18" ht="16">
      <c r="A1546" s="1">
        <v>1541</v>
      </c>
      <c r="C1546" s="3" t="s">
        <v>3571</v>
      </c>
      <c r="E1546" s="2" t="str" cm="1">
        <f t="array" aca="1" ref="E1546" ca="1">IF(F1546&lt;&gt;"",INDIRECT("'"&amp;F1546&amp;"'!"&amp;G1546),"")</f>
        <v/>
      </c>
      <c r="F1546" s="1851"/>
      <c r="R1546" s="1502"/>
    </row>
    <row r="1547" spans="1:18" ht="16">
      <c r="A1547" s="1">
        <v>1542</v>
      </c>
      <c r="C1547" s="3" t="s">
        <v>3571</v>
      </c>
      <c r="E1547" s="2" t="str" cm="1">
        <f t="array" aca="1" ref="E1547" ca="1">IF(F1547&lt;&gt;"",INDIRECT("'"&amp;F1547&amp;"'!"&amp;G1547),"")</f>
        <v/>
      </c>
      <c r="F1547" s="1851"/>
      <c r="R1547" s="1502"/>
    </row>
    <row r="1548" spans="1:18" ht="16">
      <c r="A1548" s="1">
        <v>1543</v>
      </c>
      <c r="C1548" s="3" t="s">
        <v>3571</v>
      </c>
      <c r="E1548" s="2" t="str" cm="1">
        <f t="array" aca="1" ref="E1548" ca="1">IF(F1548&lt;&gt;"",INDIRECT("'"&amp;F1548&amp;"'!"&amp;G1548),"")</f>
        <v/>
      </c>
      <c r="F1548" s="1851"/>
      <c r="R1548" s="1502"/>
    </row>
    <row r="1549" spans="1:18" ht="16">
      <c r="A1549" s="1">
        <v>1544</v>
      </c>
      <c r="C1549" s="3" t="s">
        <v>3571</v>
      </c>
      <c r="E1549" s="2" t="str" cm="1">
        <f t="array" aca="1" ref="E1549" ca="1">IF(F1549&lt;&gt;"",INDIRECT("'"&amp;F1549&amp;"'!"&amp;G1549),"")</f>
        <v/>
      </c>
      <c r="F1549" s="1851"/>
      <c r="R1549" s="1504"/>
    </row>
    <row r="1550" spans="1:18" ht="16">
      <c r="A1550" s="1">
        <v>1545</v>
      </c>
      <c r="C1550" s="3" t="s">
        <v>3571</v>
      </c>
      <c r="E1550" s="2" t="str" cm="1">
        <f t="array" aca="1" ref="E1550" ca="1">IF(F1550&lt;&gt;"",INDIRECT("'"&amp;F1550&amp;"'!"&amp;G1550),"")</f>
        <v/>
      </c>
      <c r="F1550" s="1851"/>
      <c r="R1550" s="1502"/>
    </row>
    <row r="1551" spans="1:18" ht="16">
      <c r="A1551" s="1">
        <v>1546</v>
      </c>
      <c r="C1551" s="3" t="s">
        <v>3571</v>
      </c>
      <c r="E1551" s="2" t="str" cm="1">
        <f t="array" aca="1" ref="E1551" ca="1">IF(F1551&lt;&gt;"",INDIRECT("'"&amp;F1551&amp;"'!"&amp;G1551),"")</f>
        <v/>
      </c>
      <c r="F1551" s="1851"/>
      <c r="R1551" s="1502"/>
    </row>
    <row r="1552" spans="1:18" ht="16">
      <c r="A1552" s="1">
        <v>1547</v>
      </c>
      <c r="C1552" s="3" t="s">
        <v>3571</v>
      </c>
      <c r="E1552" s="2" t="str" cm="1">
        <f t="array" aca="1" ref="E1552" ca="1">IF(F1552&lt;&gt;"",INDIRECT("'"&amp;F1552&amp;"'!"&amp;G1552),"")</f>
        <v/>
      </c>
      <c r="F1552" s="1851"/>
      <c r="R1552" s="1502"/>
    </row>
    <row r="1553" spans="1:18" ht="16">
      <c r="A1553" s="1">
        <v>1548</v>
      </c>
      <c r="C1553" s="3" t="s">
        <v>3571</v>
      </c>
      <c r="E1553" s="2" t="str" cm="1">
        <f t="array" aca="1" ref="E1553" ca="1">IF(F1553&lt;&gt;"",INDIRECT("'"&amp;F1553&amp;"'!"&amp;G1553),"")</f>
        <v/>
      </c>
      <c r="F1553" s="1851"/>
      <c r="R1553" s="1502"/>
    </row>
    <row r="1554" spans="1:18" ht="16">
      <c r="A1554" s="1">
        <v>1549</v>
      </c>
      <c r="C1554" s="3" t="s">
        <v>3571</v>
      </c>
      <c r="E1554" s="2" t="str" cm="1">
        <f t="array" aca="1" ref="E1554" ca="1">IF(F1554&lt;&gt;"",INDIRECT("'"&amp;F1554&amp;"'!"&amp;G1554),"")</f>
        <v/>
      </c>
      <c r="F1554" s="1851"/>
      <c r="R1554" s="1502"/>
    </row>
    <row r="1555" spans="1:18" ht="16">
      <c r="A1555" s="1">
        <v>1550</v>
      </c>
      <c r="C1555" s="3" t="s">
        <v>3571</v>
      </c>
      <c r="E1555" s="2" t="str" cm="1">
        <f t="array" aca="1" ref="E1555" ca="1">IF(F1555&lt;&gt;"",INDIRECT("'"&amp;F1555&amp;"'!"&amp;G1555),"")</f>
        <v/>
      </c>
      <c r="F1555" s="1851"/>
      <c r="R1555" s="1502"/>
    </row>
    <row r="1556" spans="1:18" ht="16">
      <c r="A1556" s="1">
        <v>1551</v>
      </c>
      <c r="C1556" s="3" t="s">
        <v>3571</v>
      </c>
      <c r="E1556" s="2" t="str" cm="1">
        <f t="array" aca="1" ref="E1556" ca="1">IF(F1556&lt;&gt;"",INDIRECT("'"&amp;F1556&amp;"'!"&amp;G1556),"")</f>
        <v/>
      </c>
      <c r="F1556" s="1851"/>
      <c r="R1556" s="1502"/>
    </row>
    <row r="1557" spans="1:18" ht="16">
      <c r="A1557" s="1">
        <v>1552</v>
      </c>
      <c r="C1557" s="3" t="s">
        <v>3571</v>
      </c>
      <c r="E1557" s="2" t="str" cm="1">
        <f t="array" aca="1" ref="E1557" ca="1">IF(F1557&lt;&gt;"",INDIRECT("'"&amp;F1557&amp;"'!"&amp;G1557),"")</f>
        <v/>
      </c>
      <c r="F1557" s="1851"/>
      <c r="R1557" s="1502"/>
    </row>
    <row r="1558" spans="1:18" ht="16">
      <c r="A1558" s="1">
        <v>1553</v>
      </c>
      <c r="C1558" s="3" t="s">
        <v>3571</v>
      </c>
      <c r="E1558" s="2" t="str" cm="1">
        <f t="array" aca="1" ref="E1558" ca="1">IF(F1558&lt;&gt;"",INDIRECT("'"&amp;F1558&amp;"'!"&amp;G1558),"")</f>
        <v/>
      </c>
      <c r="F1558" s="1851"/>
      <c r="R1558" s="1502"/>
    </row>
    <row r="1559" spans="1:18" ht="16">
      <c r="A1559" s="1">
        <v>1554</v>
      </c>
      <c r="C1559" s="3" t="s">
        <v>3571</v>
      </c>
      <c r="E1559" s="2" t="str" cm="1">
        <f t="array" aca="1" ref="E1559" ca="1">IF(F1559&lt;&gt;"",INDIRECT("'"&amp;F1559&amp;"'!"&amp;G1559),"")</f>
        <v/>
      </c>
      <c r="F1559" s="1851"/>
      <c r="R1559" s="1502"/>
    </row>
    <row r="1560" spans="1:18" ht="16">
      <c r="A1560" s="1">
        <v>1555</v>
      </c>
      <c r="C1560" s="3" t="s">
        <v>3571</v>
      </c>
      <c r="E1560" s="2" t="str" cm="1">
        <f t="array" aca="1" ref="E1560" ca="1">IF(F1560&lt;&gt;"",INDIRECT("'"&amp;F1560&amp;"'!"&amp;G1560),"")</f>
        <v/>
      </c>
      <c r="F1560" s="1851"/>
      <c r="R1560" s="1502"/>
    </row>
    <row r="1561" spans="1:18">
      <c r="A1561">
        <v>1556</v>
      </c>
      <c r="B1561" s="7">
        <f>'BudgetSum 2-4'!C3</f>
        <v>48545078</v>
      </c>
      <c r="D1561" s="2" t="b">
        <f ca="1">E1561=B1561</f>
        <v>1</v>
      </c>
      <c r="E1561" s="2" cm="1">
        <f t="array" aca="1" ref="E1561" ca="1">IF(F1561&lt;&gt;"",INDIRECT("'"&amp;F1561&amp;"'!"&amp;G1561),"")</f>
        <v>48545078</v>
      </c>
      <c r="F1561" s="1502" t="s">
        <v>3507</v>
      </c>
      <c r="G1561" t="s">
        <v>4153</v>
      </c>
      <c r="R1561" s="1502"/>
    </row>
    <row r="1562" spans="1:18" ht="16">
      <c r="A1562" s="1">
        <v>1557</v>
      </c>
      <c r="C1562" s="3" t="s">
        <v>3571</v>
      </c>
      <c r="E1562" s="2" t="str" cm="1">
        <f t="array" aca="1" ref="E1562" ca="1">IF(F1562&lt;&gt;"",INDIRECT("'"&amp;F1562&amp;"'!"&amp;G1562),"")</f>
        <v/>
      </c>
      <c r="F1562" s="1851"/>
      <c r="R1562" s="1502"/>
    </row>
    <row r="1563" spans="1:18" ht="16">
      <c r="A1563" s="1">
        <v>1558</v>
      </c>
      <c r="C1563" s="3" t="s">
        <v>3571</v>
      </c>
      <c r="E1563" s="2" t="str" cm="1">
        <f t="array" aca="1" ref="E1563" ca="1">IF(F1563&lt;&gt;"",INDIRECT("'"&amp;F1563&amp;"'!"&amp;G1563),"")</f>
        <v/>
      </c>
      <c r="F1563" s="1851"/>
      <c r="H1563" s="4"/>
      <c r="I1563" s="4"/>
      <c r="J1563" s="4"/>
      <c r="R1563" s="1504"/>
    </row>
    <row r="1564" spans="1:18" ht="16">
      <c r="A1564" s="1">
        <v>1559</v>
      </c>
      <c r="C1564" s="3" t="s">
        <v>3571</v>
      </c>
      <c r="E1564" s="2" t="str" cm="1">
        <f t="array" aca="1" ref="E1564" ca="1">IF(F1564&lt;&gt;"",INDIRECT("'"&amp;F1564&amp;"'!"&amp;G1564),"")</f>
        <v/>
      </c>
      <c r="F1564" s="1851"/>
      <c r="R1564" s="1504"/>
    </row>
    <row r="1565" spans="1:18" ht="16">
      <c r="A1565" s="1">
        <v>1560</v>
      </c>
      <c r="C1565" s="3" t="s">
        <v>3571</v>
      </c>
      <c r="E1565" s="2" t="str" cm="1">
        <f t="array" aca="1" ref="E1565" ca="1">IF(F1565&lt;&gt;"",INDIRECT("'"&amp;F1565&amp;"'!"&amp;G1565),"")</f>
        <v/>
      </c>
      <c r="F1565" s="1851"/>
      <c r="R1565" s="1502"/>
    </row>
    <row r="1566" spans="1:18" ht="16">
      <c r="A1566" s="1">
        <v>1561</v>
      </c>
      <c r="C1566" s="3" t="s">
        <v>3571</v>
      </c>
      <c r="E1566" s="2" t="str" cm="1">
        <f t="array" aca="1" ref="E1566" ca="1">IF(F1566&lt;&gt;"",INDIRECT("'"&amp;F1566&amp;"'!"&amp;G1566),"")</f>
        <v/>
      </c>
      <c r="F1566" s="1851"/>
      <c r="R1566" s="1504"/>
    </row>
    <row r="1567" spans="1:18" ht="16">
      <c r="A1567" s="1">
        <v>1562</v>
      </c>
      <c r="C1567" s="3" t="s">
        <v>3571</v>
      </c>
      <c r="E1567" s="2" t="str" cm="1">
        <f t="array" aca="1" ref="E1567" ca="1">IF(F1567&lt;&gt;"",INDIRECT("'"&amp;F1567&amp;"'!"&amp;G1567),"")</f>
        <v/>
      </c>
      <c r="F1567" s="1851"/>
      <c r="H1567" s="4"/>
      <c r="I1567" s="4"/>
      <c r="J1567" s="4"/>
      <c r="R1567" s="1504"/>
    </row>
    <row r="1568" spans="1:18" ht="16">
      <c r="A1568" s="1">
        <v>1563</v>
      </c>
      <c r="C1568" s="3" t="s">
        <v>3571</v>
      </c>
      <c r="E1568" s="2" t="str" cm="1">
        <f t="array" aca="1" ref="E1568" ca="1">IF(F1568&lt;&gt;"",INDIRECT("'"&amp;F1568&amp;"'!"&amp;G1568),"")</f>
        <v/>
      </c>
      <c r="F1568" s="1851"/>
      <c r="H1568" s="4"/>
      <c r="I1568" s="4"/>
      <c r="J1568" s="4"/>
      <c r="R1568" s="1504"/>
    </row>
    <row r="1569" spans="1:18" ht="16">
      <c r="A1569" s="1">
        <v>1564</v>
      </c>
      <c r="C1569" s="3" t="s">
        <v>3571</v>
      </c>
      <c r="E1569" s="2" t="str" cm="1">
        <f t="array" aca="1" ref="E1569" ca="1">IF(F1569&lt;&gt;"",INDIRECT("'"&amp;F1569&amp;"'!"&amp;G1569),"")</f>
        <v/>
      </c>
      <c r="F1569" s="1851"/>
      <c r="H1569" s="4"/>
      <c r="I1569" s="4"/>
      <c r="J1569" s="4"/>
      <c r="R1569" s="1504"/>
    </row>
    <row r="1570" spans="1:18" ht="16">
      <c r="A1570" s="1">
        <v>1565</v>
      </c>
      <c r="C1570" s="3" t="s">
        <v>3571</v>
      </c>
      <c r="E1570" s="2" t="str" cm="1">
        <f t="array" aca="1" ref="E1570" ca="1">IF(F1570&lt;&gt;"",INDIRECT("'"&amp;F1570&amp;"'!"&amp;G1570),"")</f>
        <v/>
      </c>
      <c r="F1570" s="1851"/>
      <c r="H1570" s="4"/>
      <c r="I1570" s="4"/>
      <c r="J1570" s="4"/>
      <c r="R1570" s="1504"/>
    </row>
    <row r="1571" spans="1:18" ht="16">
      <c r="A1571" s="1">
        <v>1566</v>
      </c>
      <c r="C1571" s="3" t="s">
        <v>3571</v>
      </c>
      <c r="E1571" s="2" t="str" cm="1">
        <f t="array" aca="1" ref="E1571" ca="1">IF(F1571&lt;&gt;"",INDIRECT("'"&amp;F1571&amp;"'!"&amp;G1571),"")</f>
        <v/>
      </c>
      <c r="F1571" s="1851"/>
      <c r="R1571" s="1504"/>
    </row>
    <row r="1572" spans="1:18" ht="16">
      <c r="A1572" s="1">
        <v>1567</v>
      </c>
      <c r="C1572" s="3" t="s">
        <v>3571</v>
      </c>
      <c r="E1572" s="2" t="str" cm="1">
        <f t="array" aca="1" ref="E1572" ca="1">IF(F1572&lt;&gt;"",INDIRECT("'"&amp;F1572&amp;"'!"&amp;G1572),"")</f>
        <v/>
      </c>
      <c r="F1572" s="1851"/>
      <c r="R1572" s="1504"/>
    </row>
    <row r="1573" spans="1:18" ht="16">
      <c r="A1573" s="1">
        <v>1568</v>
      </c>
      <c r="C1573" s="3" t="s">
        <v>3571</v>
      </c>
      <c r="E1573" s="2" t="str" cm="1">
        <f t="array" aca="1" ref="E1573" ca="1">IF(F1573&lt;&gt;"",INDIRECT("'"&amp;F1573&amp;"'!"&amp;G1573),"")</f>
        <v/>
      </c>
      <c r="F1573" s="1851"/>
      <c r="H1573" s="4"/>
      <c r="I1573" s="4"/>
      <c r="J1573" s="4"/>
      <c r="R1573" s="1504"/>
    </row>
    <row r="1574" spans="1:18">
      <c r="A1574">
        <v>1569</v>
      </c>
      <c r="B1574" s="7">
        <f>'BudgetSum 2-4'!C81</f>
        <v>57411155</v>
      </c>
      <c r="D1574" s="2" t="b">
        <f ca="1">E1574=B1574</f>
        <v>1</v>
      </c>
      <c r="E1574" s="2" cm="1">
        <f t="array" aca="1" ref="E1574" ca="1">IF(F1574&lt;&gt;"",INDIRECT("'"&amp;F1574&amp;"'!"&amp;G1574),"")</f>
        <v>57411155</v>
      </c>
      <c r="F1574" s="1502" t="s">
        <v>3507</v>
      </c>
      <c r="G1574" t="s">
        <v>4154</v>
      </c>
      <c r="R1574" s="1502"/>
    </row>
    <row r="1575" spans="1:18">
      <c r="A1575">
        <v>1570</v>
      </c>
      <c r="B1575" s="7">
        <f>'BudgetSum 2-4'!D3</f>
        <v>3765414</v>
      </c>
      <c r="D1575" s="2" t="b">
        <f ca="1">E1575=B1575</f>
        <v>1</v>
      </c>
      <c r="E1575" s="2" cm="1">
        <f t="array" aca="1" ref="E1575" ca="1">IF(F1575&lt;&gt;"",INDIRECT("'"&amp;F1575&amp;"'!"&amp;G1575),"")</f>
        <v>3765414</v>
      </c>
      <c r="F1575" s="1502" t="s">
        <v>3507</v>
      </c>
      <c r="G1575" t="s">
        <v>4155</v>
      </c>
      <c r="R1575" s="1502"/>
    </row>
    <row r="1576" spans="1:18" ht="16">
      <c r="A1576" s="1">
        <v>1571</v>
      </c>
      <c r="C1576" s="3" t="s">
        <v>3571</v>
      </c>
      <c r="E1576" s="2" t="str" cm="1">
        <f t="array" aca="1" ref="E1576" ca="1">IF(F1576&lt;&gt;"",INDIRECT("'"&amp;F1576&amp;"'!"&amp;G1576),"")</f>
        <v/>
      </c>
      <c r="F1576" s="1851"/>
      <c r="H1576" s="4"/>
      <c r="I1576" s="4"/>
      <c r="J1576" s="4"/>
      <c r="R1576" s="1504"/>
    </row>
    <row r="1577" spans="1:18" ht="16">
      <c r="A1577" s="1">
        <v>1572</v>
      </c>
      <c r="C1577" s="3" t="s">
        <v>3571</v>
      </c>
      <c r="E1577" s="2" t="str" cm="1">
        <f t="array" aca="1" ref="E1577" ca="1">IF(F1577&lt;&gt;"",INDIRECT("'"&amp;F1577&amp;"'!"&amp;G1577),"")</f>
        <v/>
      </c>
      <c r="F1577" s="1851"/>
      <c r="H1577" s="4"/>
      <c r="I1577" s="4"/>
      <c r="J1577" s="4"/>
      <c r="R1577" s="1504"/>
    </row>
    <row r="1578" spans="1:18" ht="16">
      <c r="A1578" s="1">
        <v>1573</v>
      </c>
      <c r="C1578" s="3" t="s">
        <v>3571</v>
      </c>
      <c r="E1578" s="2" t="str" cm="1">
        <f t="array" aca="1" ref="E1578" ca="1">IF(F1578&lt;&gt;"",INDIRECT("'"&amp;F1578&amp;"'!"&amp;G1578),"")</f>
        <v/>
      </c>
      <c r="F1578" s="1851"/>
      <c r="H1578" s="4"/>
      <c r="I1578" s="4"/>
      <c r="J1578" s="4"/>
      <c r="R1578" s="1504"/>
    </row>
    <row r="1579" spans="1:18" ht="16">
      <c r="A1579" s="1">
        <v>1574</v>
      </c>
      <c r="C1579" s="3" t="s">
        <v>3571</v>
      </c>
      <c r="E1579" s="2" t="str" cm="1">
        <f t="array" aca="1" ref="E1579" ca="1">IF(F1579&lt;&gt;"",INDIRECT("'"&amp;F1579&amp;"'!"&amp;G1579),"")</f>
        <v/>
      </c>
      <c r="F1579" s="1851"/>
      <c r="R1579" s="1502"/>
    </row>
    <row r="1580" spans="1:18" ht="16">
      <c r="A1580" s="1">
        <v>1575</v>
      </c>
      <c r="C1580" s="3" t="s">
        <v>3571</v>
      </c>
      <c r="E1580" s="2" t="str" cm="1">
        <f t="array" aca="1" ref="E1580" ca="1">IF(F1580&lt;&gt;"",INDIRECT("'"&amp;F1580&amp;"'!"&amp;G1580),"")</f>
        <v/>
      </c>
      <c r="F1580" s="1851"/>
      <c r="R1580" s="1502"/>
    </row>
    <row r="1581" spans="1:18" ht="16">
      <c r="A1581" s="1">
        <v>1576</v>
      </c>
      <c r="C1581" s="3" t="s">
        <v>3571</v>
      </c>
      <c r="E1581" s="2" t="str" cm="1">
        <f t="array" aca="1" ref="E1581" ca="1">IF(F1581&lt;&gt;"",INDIRECT("'"&amp;F1581&amp;"'!"&amp;G1581),"")</f>
        <v/>
      </c>
      <c r="F1581" s="1851"/>
      <c r="H1581" s="4"/>
      <c r="I1581" s="4"/>
      <c r="J1581" s="4"/>
      <c r="R1581" s="1504"/>
    </row>
    <row r="1582" spans="1:18" ht="16">
      <c r="A1582" s="1">
        <v>1577</v>
      </c>
      <c r="C1582" s="3" t="s">
        <v>3571</v>
      </c>
      <c r="E1582" s="2" t="str" cm="1">
        <f t="array" aca="1" ref="E1582" ca="1">IF(F1582&lt;&gt;"",INDIRECT("'"&amp;F1582&amp;"'!"&amp;G1582),"")</f>
        <v/>
      </c>
      <c r="F1582" s="1851"/>
      <c r="H1582" s="4"/>
      <c r="I1582" s="4"/>
      <c r="J1582" s="4"/>
      <c r="R1582" s="1504"/>
    </row>
    <row r="1583" spans="1:18" ht="16">
      <c r="A1583" s="1">
        <v>1578</v>
      </c>
      <c r="C1583" s="3" t="s">
        <v>3571</v>
      </c>
      <c r="E1583" s="2" t="str" cm="1">
        <f t="array" aca="1" ref="E1583" ca="1">IF(F1583&lt;&gt;"",INDIRECT("'"&amp;F1583&amp;"'!"&amp;G1583),"")</f>
        <v/>
      </c>
      <c r="F1583" s="1851"/>
      <c r="H1583" s="4"/>
      <c r="I1583" s="4"/>
      <c r="J1583" s="4"/>
      <c r="R1583" s="1504"/>
    </row>
    <row r="1584" spans="1:18" ht="16">
      <c r="A1584" s="1">
        <v>1579</v>
      </c>
      <c r="C1584" s="3" t="s">
        <v>3571</v>
      </c>
      <c r="E1584" s="2" t="str" cm="1">
        <f t="array" aca="1" ref="E1584" ca="1">IF(F1584&lt;&gt;"",INDIRECT("'"&amp;F1584&amp;"'!"&amp;G1584),"")</f>
        <v/>
      </c>
      <c r="F1584" s="1851"/>
      <c r="R1584" s="1504"/>
    </row>
    <row r="1585" spans="1:18" ht="16">
      <c r="A1585" s="1">
        <v>1580</v>
      </c>
      <c r="C1585" s="3" t="s">
        <v>3571</v>
      </c>
      <c r="E1585" s="2" t="str" cm="1">
        <f t="array" aca="1" ref="E1585" ca="1">IF(F1585&lt;&gt;"",INDIRECT("'"&amp;F1585&amp;"'!"&amp;G1585),"")</f>
        <v/>
      </c>
      <c r="F1585" s="1851"/>
      <c r="R1585" s="1504"/>
    </row>
    <row r="1586" spans="1:18" ht="16">
      <c r="A1586" s="1">
        <v>1581</v>
      </c>
      <c r="C1586" s="3" t="s">
        <v>3571</v>
      </c>
      <c r="E1586" s="2" t="str" cm="1">
        <f t="array" aca="1" ref="E1586" ca="1">IF(F1586&lt;&gt;"",INDIRECT("'"&amp;F1586&amp;"'!"&amp;G1586),"")</f>
        <v/>
      </c>
      <c r="F1586" s="1851"/>
      <c r="R1586" s="1504"/>
    </row>
    <row r="1587" spans="1:18" ht="16">
      <c r="A1587" s="1">
        <v>1582</v>
      </c>
      <c r="C1587" s="3" t="s">
        <v>3571</v>
      </c>
      <c r="E1587" s="2" t="str" cm="1">
        <f t="array" aca="1" ref="E1587" ca="1">IF(F1587&lt;&gt;"",INDIRECT("'"&amp;F1587&amp;"'!"&amp;G1587),"")</f>
        <v/>
      </c>
      <c r="F1587" s="1851"/>
      <c r="H1587" s="4"/>
      <c r="I1587" s="4"/>
      <c r="J1587" s="4"/>
      <c r="R1587" s="1504"/>
    </row>
    <row r="1588" spans="1:18">
      <c r="A1588">
        <v>1583</v>
      </c>
      <c r="B1588" s="7">
        <f>'BudgetSum 2-4'!D81</f>
        <v>4207219</v>
      </c>
      <c r="D1588" s="2" t="b">
        <f ca="1">E1588=B1588</f>
        <v>1</v>
      </c>
      <c r="E1588" s="2" cm="1">
        <f t="array" aca="1" ref="E1588" ca="1">IF(F1588&lt;&gt;"",INDIRECT("'"&amp;F1588&amp;"'!"&amp;G1588),"")</f>
        <v>4207219</v>
      </c>
      <c r="F1588" s="1502" t="s">
        <v>3507</v>
      </c>
      <c r="G1588" t="s">
        <v>4156</v>
      </c>
      <c r="R1588" s="1502"/>
    </row>
    <row r="1589" spans="1:18" ht="15">
      <c r="A1589">
        <v>1584</v>
      </c>
      <c r="B1589" s="7">
        <f>'BudgetSum 2-4'!E3</f>
        <v>1863901</v>
      </c>
      <c r="D1589" s="2" t="b">
        <f ca="1">E1589=B1589</f>
        <v>1</v>
      </c>
      <c r="E1589" s="2" cm="1">
        <f t="array" aca="1" ref="E1589" ca="1">IF(F1589&lt;&gt;"",INDIRECT("'"&amp;F1589&amp;"'!"&amp;G1589),"")</f>
        <v>1863901</v>
      </c>
      <c r="F1589" s="1502" t="s">
        <v>3507</v>
      </c>
      <c r="G1589" t="s">
        <v>4157</v>
      </c>
      <c r="H1589" s="4"/>
      <c r="I1589" s="4"/>
      <c r="J1589" s="4"/>
      <c r="R1589" s="1504"/>
    </row>
    <row r="1590" spans="1:18" ht="16">
      <c r="A1590" s="1">
        <v>1585</v>
      </c>
      <c r="C1590" s="3" t="s">
        <v>3571</v>
      </c>
      <c r="E1590" s="2" t="str" cm="1">
        <f t="array" aca="1" ref="E1590" ca="1">IF(F1590&lt;&gt;"",INDIRECT("'"&amp;F1590&amp;"'!"&amp;G1590),"")</f>
        <v/>
      </c>
      <c r="F1590" s="1851"/>
      <c r="R1590" s="1502"/>
    </row>
    <row r="1591" spans="1:18" ht="16">
      <c r="A1591" s="1">
        <v>1586</v>
      </c>
      <c r="C1591" s="3" t="s">
        <v>3571</v>
      </c>
      <c r="E1591" s="2" t="str" cm="1">
        <f t="array" aca="1" ref="E1591" ca="1">IF(F1591&lt;&gt;"",INDIRECT("'"&amp;F1591&amp;"'!"&amp;G1591),"")</f>
        <v/>
      </c>
      <c r="F1591" s="1851"/>
      <c r="R1591" s="1502"/>
    </row>
    <row r="1592" spans="1:18" ht="16">
      <c r="A1592" s="1">
        <v>1587</v>
      </c>
      <c r="C1592" s="3" t="s">
        <v>3571</v>
      </c>
      <c r="E1592" s="2" t="str" cm="1">
        <f t="array" aca="1" ref="E1592" ca="1">IF(F1592&lt;&gt;"",INDIRECT("'"&amp;F1592&amp;"'!"&amp;G1592),"")</f>
        <v/>
      </c>
      <c r="F1592" s="1851"/>
      <c r="H1592" s="4"/>
      <c r="I1592" s="4"/>
      <c r="J1592" s="4"/>
      <c r="R1592" s="1504"/>
    </row>
    <row r="1593" spans="1:18" ht="16">
      <c r="A1593" s="1">
        <v>1588</v>
      </c>
      <c r="C1593" s="3" t="s">
        <v>3571</v>
      </c>
      <c r="E1593" s="2" t="str" cm="1">
        <f t="array" aca="1" ref="E1593" ca="1">IF(F1593&lt;&gt;"",INDIRECT("'"&amp;F1593&amp;"'!"&amp;G1593),"")</f>
        <v/>
      </c>
      <c r="F1593" s="1851"/>
      <c r="H1593" s="4"/>
      <c r="I1593" s="4"/>
      <c r="J1593" s="4"/>
      <c r="R1593" s="1504"/>
    </row>
    <row r="1594" spans="1:18" ht="16">
      <c r="A1594" s="1">
        <v>1589</v>
      </c>
      <c r="C1594" s="3" t="s">
        <v>3571</v>
      </c>
      <c r="E1594" s="2" t="str" cm="1">
        <f t="array" aca="1" ref="E1594" ca="1">IF(F1594&lt;&gt;"",INDIRECT("'"&amp;F1594&amp;"'!"&amp;G1594),"")</f>
        <v/>
      </c>
      <c r="F1594" s="1851"/>
      <c r="H1594" s="4"/>
      <c r="I1594" s="4"/>
      <c r="J1594" s="4"/>
      <c r="R1594" s="1504"/>
    </row>
    <row r="1595" spans="1:18" ht="16">
      <c r="A1595" s="1">
        <v>1590</v>
      </c>
      <c r="C1595" s="3" t="s">
        <v>3571</v>
      </c>
      <c r="E1595" s="2" t="str" cm="1">
        <f t="array" aca="1" ref="E1595" ca="1">IF(F1595&lt;&gt;"",INDIRECT("'"&amp;F1595&amp;"'!"&amp;G1595),"")</f>
        <v/>
      </c>
      <c r="F1595" s="1851"/>
      <c r="R1595" s="1504"/>
    </row>
    <row r="1596" spans="1:18" ht="16">
      <c r="A1596" s="1">
        <v>1591</v>
      </c>
      <c r="C1596" s="3" t="s">
        <v>3571</v>
      </c>
      <c r="E1596" s="2" t="str" cm="1">
        <f t="array" aca="1" ref="E1596" ca="1">IF(F1596&lt;&gt;"",INDIRECT("'"&amp;F1596&amp;"'!"&amp;G1596),"")</f>
        <v/>
      </c>
      <c r="F1596" s="1851"/>
      <c r="R1596" s="1504"/>
    </row>
    <row r="1597" spans="1:18" ht="16">
      <c r="A1597" s="1">
        <v>1592</v>
      </c>
      <c r="C1597" s="3" t="s">
        <v>3571</v>
      </c>
      <c r="E1597" s="2" t="str" cm="1">
        <f t="array" aca="1" ref="E1597" ca="1">IF(F1597&lt;&gt;"",INDIRECT("'"&amp;F1597&amp;"'!"&amp;G1597),"")</f>
        <v/>
      </c>
      <c r="F1597" s="1851"/>
      <c r="R1597" s="1504"/>
    </row>
    <row r="1598" spans="1:18" ht="16">
      <c r="A1598" s="1">
        <v>1593</v>
      </c>
      <c r="C1598" s="3" t="s">
        <v>3571</v>
      </c>
      <c r="E1598" s="2" t="str" cm="1">
        <f t="array" aca="1" ref="E1598" ca="1">IF(F1598&lt;&gt;"",INDIRECT("'"&amp;F1598&amp;"'!"&amp;G1598),"")</f>
        <v/>
      </c>
      <c r="F1598" s="1851"/>
      <c r="R1598" s="1504"/>
    </row>
    <row r="1599" spans="1:18" ht="16">
      <c r="A1599" s="1">
        <v>1594</v>
      </c>
      <c r="C1599" s="3" t="s">
        <v>3571</v>
      </c>
      <c r="E1599" s="2" t="str" cm="1">
        <f t="array" aca="1" ref="E1599" ca="1">IF(F1599&lt;&gt;"",INDIRECT("'"&amp;F1599&amp;"'!"&amp;G1599),"")</f>
        <v/>
      </c>
      <c r="F1599" s="1851"/>
      <c r="R1599" s="1504"/>
    </row>
    <row r="1600" spans="1:18" ht="16">
      <c r="A1600" s="1">
        <v>1595</v>
      </c>
      <c r="C1600" s="3" t="s">
        <v>3571</v>
      </c>
      <c r="E1600" s="2" t="str" cm="1">
        <f t="array" aca="1" ref="E1600" ca="1">IF(F1600&lt;&gt;"",INDIRECT("'"&amp;F1600&amp;"'!"&amp;G1600),"")</f>
        <v/>
      </c>
      <c r="F1600" s="1851"/>
      <c r="R1600" s="1502"/>
    </row>
    <row r="1601" spans="1:18" ht="16">
      <c r="A1601" s="1">
        <v>1596</v>
      </c>
      <c r="C1601" s="3" t="s">
        <v>3571</v>
      </c>
      <c r="E1601" s="2" t="str" cm="1">
        <f t="array" aca="1" ref="E1601" ca="1">IF(F1601&lt;&gt;"",INDIRECT("'"&amp;F1601&amp;"'!"&amp;G1601),"")</f>
        <v/>
      </c>
      <c r="F1601" s="1851"/>
      <c r="R1601" s="1502"/>
    </row>
    <row r="1602" spans="1:18">
      <c r="A1602">
        <v>1597</v>
      </c>
      <c r="B1602" s="7">
        <f>'BudgetSum 2-4'!E81</f>
        <v>1897997</v>
      </c>
      <c r="D1602" s="2" t="b">
        <f ca="1">E1602=B1602</f>
        <v>1</v>
      </c>
      <c r="E1602" s="2" cm="1">
        <f t="array" aca="1" ref="E1602" ca="1">IF(F1602&lt;&gt;"",INDIRECT("'"&amp;F1602&amp;"'!"&amp;G1602),"")</f>
        <v>1897997</v>
      </c>
      <c r="F1602" s="1502" t="s">
        <v>3507</v>
      </c>
      <c r="G1602" t="s">
        <v>4158</v>
      </c>
      <c r="R1602" s="1502"/>
    </row>
    <row r="1603" spans="1:18">
      <c r="A1603">
        <v>1598</v>
      </c>
      <c r="B1603" s="7">
        <f>'BudgetSum 2-4'!F3</f>
        <v>3410565</v>
      </c>
      <c r="D1603" s="2" t="b">
        <f ca="1">E1603=B1603</f>
        <v>1</v>
      </c>
      <c r="E1603" s="2" cm="1">
        <f t="array" aca="1" ref="E1603" ca="1">IF(F1603&lt;&gt;"",INDIRECT("'"&amp;F1603&amp;"'!"&amp;G1603),"")</f>
        <v>3410565</v>
      </c>
      <c r="F1603" s="1502" t="s">
        <v>3507</v>
      </c>
      <c r="G1603" t="s">
        <v>4159</v>
      </c>
      <c r="R1603" s="1502"/>
    </row>
    <row r="1604" spans="1:18" ht="16">
      <c r="A1604" s="1">
        <v>1599</v>
      </c>
      <c r="C1604" s="3" t="s">
        <v>3571</v>
      </c>
      <c r="E1604" s="2" t="str" cm="1">
        <f t="array" aca="1" ref="E1604" ca="1">IF(F1604&lt;&gt;"",INDIRECT("'"&amp;F1604&amp;"'!"&amp;G1604),"")</f>
        <v/>
      </c>
      <c r="F1604" s="1851"/>
      <c r="R1604" s="1504"/>
    </row>
    <row r="1605" spans="1:18" ht="16">
      <c r="A1605" s="1">
        <v>1600</v>
      </c>
      <c r="C1605" s="3" t="s">
        <v>3571</v>
      </c>
      <c r="E1605" s="2" t="str" cm="1">
        <f t="array" aca="1" ref="E1605" ca="1">IF(F1605&lt;&gt;"",INDIRECT("'"&amp;F1605&amp;"'!"&amp;G1605),"")</f>
        <v/>
      </c>
      <c r="F1605" s="1851"/>
      <c r="R1605" s="1504"/>
    </row>
    <row r="1606" spans="1:18" ht="16">
      <c r="A1606" s="1">
        <v>1601</v>
      </c>
      <c r="C1606" s="3" t="s">
        <v>3571</v>
      </c>
      <c r="E1606" s="2" t="str" cm="1">
        <f t="array" aca="1" ref="E1606" ca="1">IF(F1606&lt;&gt;"",INDIRECT("'"&amp;F1606&amp;"'!"&amp;G1606),"")</f>
        <v/>
      </c>
      <c r="F1606" s="1851"/>
      <c r="R1606" s="1502"/>
    </row>
    <row r="1607" spans="1:18" ht="16">
      <c r="A1607" s="1">
        <v>1602</v>
      </c>
      <c r="C1607" s="3" t="s">
        <v>3571</v>
      </c>
      <c r="E1607" s="2" t="str" cm="1">
        <f t="array" aca="1" ref="E1607" ca="1">IF(F1607&lt;&gt;"",INDIRECT("'"&amp;F1607&amp;"'!"&amp;G1607),"")</f>
        <v/>
      </c>
      <c r="F1607" s="1851"/>
      <c r="R1607" s="1502"/>
    </row>
    <row r="1608" spans="1:18" ht="16">
      <c r="A1608" s="1">
        <v>1603</v>
      </c>
      <c r="C1608" s="3" t="s">
        <v>3571</v>
      </c>
      <c r="E1608" s="2" t="str" cm="1">
        <f t="array" aca="1" ref="E1608" ca="1">IF(F1608&lt;&gt;"",INDIRECT("'"&amp;F1608&amp;"'!"&amp;G1608),"")</f>
        <v/>
      </c>
      <c r="F1608" s="1851"/>
      <c r="R1608" s="1502"/>
    </row>
    <row r="1609" spans="1:18" ht="16">
      <c r="A1609" s="1">
        <v>1604</v>
      </c>
      <c r="C1609" s="3" t="s">
        <v>3571</v>
      </c>
      <c r="E1609" s="2" t="str" cm="1">
        <f t="array" aca="1" ref="E1609" ca="1">IF(F1609&lt;&gt;"",INDIRECT("'"&amp;F1609&amp;"'!"&amp;G1609),"")</f>
        <v/>
      </c>
      <c r="F1609" s="1851"/>
      <c r="H1609" s="4"/>
      <c r="I1609" s="4"/>
      <c r="J1609" s="4"/>
      <c r="R1609" s="1504"/>
    </row>
    <row r="1610" spans="1:18" ht="16">
      <c r="A1610" s="1">
        <v>1605</v>
      </c>
      <c r="C1610" s="3" t="s">
        <v>3571</v>
      </c>
      <c r="E1610" s="2" t="str" cm="1">
        <f t="array" aca="1" ref="E1610" ca="1">IF(F1610&lt;&gt;"",INDIRECT("'"&amp;F1610&amp;"'!"&amp;G1610),"")</f>
        <v/>
      </c>
      <c r="F1610" s="1851"/>
      <c r="H1610" s="4"/>
      <c r="I1610" s="4"/>
      <c r="J1610" s="4"/>
      <c r="R1610" s="1504"/>
    </row>
    <row r="1611" spans="1:18" ht="16">
      <c r="A1611" s="1">
        <v>1606</v>
      </c>
      <c r="C1611" s="3" t="s">
        <v>3571</v>
      </c>
      <c r="E1611" s="2" t="str" cm="1">
        <f t="array" aca="1" ref="E1611" ca="1">IF(F1611&lt;&gt;"",INDIRECT("'"&amp;F1611&amp;"'!"&amp;G1611),"")</f>
        <v/>
      </c>
      <c r="F1611" s="1851"/>
      <c r="H1611" s="4"/>
      <c r="I1611" s="4"/>
      <c r="J1611" s="4"/>
      <c r="R1611" s="1504"/>
    </row>
    <row r="1612" spans="1:18" ht="16">
      <c r="A1612" s="1">
        <v>1607</v>
      </c>
      <c r="C1612" s="3" t="s">
        <v>3571</v>
      </c>
      <c r="E1612" s="2" t="str" cm="1">
        <f t="array" aca="1" ref="E1612" ca="1">IF(F1612&lt;&gt;"",INDIRECT("'"&amp;F1612&amp;"'!"&amp;G1612),"")</f>
        <v/>
      </c>
      <c r="F1612" s="1851"/>
      <c r="H1612" s="4"/>
      <c r="I1612" s="4"/>
      <c r="J1612" s="4"/>
      <c r="R1612" s="1504"/>
    </row>
    <row r="1613" spans="1:18" ht="16">
      <c r="A1613" s="1">
        <v>1608</v>
      </c>
      <c r="C1613" s="3" t="s">
        <v>3571</v>
      </c>
      <c r="E1613" s="2" t="str" cm="1">
        <f t="array" aca="1" ref="E1613" ca="1">IF(F1613&lt;&gt;"",INDIRECT("'"&amp;F1613&amp;"'!"&amp;G1613),"")</f>
        <v/>
      </c>
      <c r="F1613" s="1851"/>
      <c r="H1613" s="4"/>
      <c r="I1613" s="4"/>
      <c r="J1613" s="4"/>
      <c r="R1613" s="1504"/>
    </row>
    <row r="1614" spans="1:18" ht="16">
      <c r="A1614" s="1">
        <v>1609</v>
      </c>
      <c r="C1614" s="3" t="s">
        <v>3571</v>
      </c>
      <c r="E1614" s="2" t="str" cm="1">
        <f t="array" aca="1" ref="E1614" ca="1">IF(F1614&lt;&gt;"",INDIRECT("'"&amp;F1614&amp;"'!"&amp;G1614),"")</f>
        <v/>
      </c>
      <c r="F1614" s="1851"/>
      <c r="H1614" s="4"/>
      <c r="I1614" s="4"/>
      <c r="J1614" s="4"/>
      <c r="R1614" s="1504"/>
    </row>
    <row r="1615" spans="1:18" ht="16">
      <c r="A1615" s="1">
        <v>1610</v>
      </c>
      <c r="C1615" s="3" t="s">
        <v>3571</v>
      </c>
      <c r="E1615" s="2" t="str" cm="1">
        <f t="array" aca="1" ref="E1615" ca="1">IF(F1615&lt;&gt;"",INDIRECT("'"&amp;F1615&amp;"'!"&amp;G1615),"")</f>
        <v/>
      </c>
      <c r="F1615" s="1851"/>
      <c r="R1615" s="1504"/>
    </row>
    <row r="1616" spans="1:18">
      <c r="A1616">
        <v>1611</v>
      </c>
      <c r="B1616" s="7">
        <f>'BudgetSum 2-4'!F81</f>
        <v>3780756</v>
      </c>
      <c r="D1616" s="2" t="b">
        <f ca="1">E1616=B1616</f>
        <v>1</v>
      </c>
      <c r="E1616" s="2" cm="1">
        <f t="array" aca="1" ref="E1616" ca="1">IF(F1616&lt;&gt;"",INDIRECT("'"&amp;F1616&amp;"'!"&amp;G1616),"")</f>
        <v>3780756</v>
      </c>
      <c r="F1616" s="1502" t="s">
        <v>3507</v>
      </c>
      <c r="G1616" t="s">
        <v>4160</v>
      </c>
      <c r="R1616" s="1502"/>
    </row>
    <row r="1617" spans="1:18">
      <c r="A1617">
        <v>1612</v>
      </c>
      <c r="B1617" s="7">
        <f>'BudgetSum 2-4'!G3</f>
        <v>2381964</v>
      </c>
      <c r="D1617" s="2" t="b">
        <f ca="1">E1617=B1617</f>
        <v>1</v>
      </c>
      <c r="E1617" s="2" cm="1">
        <f t="array" aca="1" ref="E1617" ca="1">IF(F1617&lt;&gt;"",INDIRECT("'"&amp;F1617&amp;"'!"&amp;G1617),"")</f>
        <v>2381964</v>
      </c>
      <c r="F1617" s="1502" t="s">
        <v>3507</v>
      </c>
      <c r="G1617" t="s">
        <v>4161</v>
      </c>
      <c r="R1617" s="1502"/>
    </row>
    <row r="1618" spans="1:18" ht="16">
      <c r="A1618" s="1">
        <v>1613</v>
      </c>
      <c r="C1618" s="3" t="s">
        <v>3571</v>
      </c>
      <c r="E1618" s="2" t="str" cm="1">
        <f t="array" aca="1" ref="E1618" ca="1">IF(F1618&lt;&gt;"",INDIRECT("'"&amp;F1618&amp;"'!"&amp;G1618),"")</f>
        <v/>
      </c>
      <c r="F1618" s="1851"/>
      <c r="R1618" s="1502"/>
    </row>
    <row r="1619" spans="1:18" ht="16">
      <c r="A1619" s="1">
        <v>1614</v>
      </c>
      <c r="C1619" s="3" t="s">
        <v>3571</v>
      </c>
      <c r="E1619" s="2" t="str" cm="1">
        <f t="array" aca="1" ref="E1619" ca="1">IF(F1619&lt;&gt;"",INDIRECT("'"&amp;F1619&amp;"'!"&amp;G1619),"")</f>
        <v/>
      </c>
      <c r="F1619" s="1851"/>
      <c r="R1619" s="1502"/>
    </row>
    <row r="1620" spans="1:18" ht="16">
      <c r="A1620" s="1">
        <v>1615</v>
      </c>
      <c r="C1620" s="3" t="s">
        <v>3571</v>
      </c>
      <c r="E1620" s="2" t="str" cm="1">
        <f t="array" aca="1" ref="E1620" ca="1">IF(F1620&lt;&gt;"",INDIRECT("'"&amp;F1620&amp;"'!"&amp;G1620),"")</f>
        <v/>
      </c>
      <c r="F1620" s="1851"/>
      <c r="R1620" s="1502"/>
    </row>
    <row r="1621" spans="1:18" ht="16">
      <c r="A1621" s="1">
        <v>1616</v>
      </c>
      <c r="C1621" s="3" t="s">
        <v>3571</v>
      </c>
      <c r="E1621" s="2" t="str" cm="1">
        <f t="array" aca="1" ref="E1621" ca="1">IF(F1621&lt;&gt;"",INDIRECT("'"&amp;F1621&amp;"'!"&amp;G1621),"")</f>
        <v/>
      </c>
      <c r="F1621" s="1851"/>
      <c r="R1621" s="1502"/>
    </row>
    <row r="1622" spans="1:18" ht="16">
      <c r="A1622" s="1">
        <v>1617</v>
      </c>
      <c r="C1622" s="3" t="s">
        <v>3571</v>
      </c>
      <c r="E1622" s="2" t="str" cm="1">
        <f t="array" aca="1" ref="E1622" ca="1">IF(F1622&lt;&gt;"",INDIRECT("'"&amp;F1622&amp;"'!"&amp;G1622),"")</f>
        <v/>
      </c>
      <c r="F1622" s="1851"/>
      <c r="H1622" s="4"/>
      <c r="I1622" s="4"/>
      <c r="J1622" s="4"/>
      <c r="R1622" s="1504"/>
    </row>
    <row r="1623" spans="1:18" ht="16">
      <c r="A1623" s="1">
        <v>1618</v>
      </c>
      <c r="C1623" s="3" t="s">
        <v>3571</v>
      </c>
      <c r="E1623" s="2" t="str" cm="1">
        <f t="array" aca="1" ref="E1623" ca="1">IF(F1623&lt;&gt;"",INDIRECT("'"&amp;F1623&amp;"'!"&amp;G1623),"")</f>
        <v/>
      </c>
      <c r="F1623" s="1851"/>
      <c r="H1623" s="4"/>
      <c r="I1623" s="4"/>
      <c r="J1623" s="4"/>
      <c r="R1623" s="1504"/>
    </row>
    <row r="1624" spans="1:18" ht="16">
      <c r="A1624" s="1">
        <v>1619</v>
      </c>
      <c r="C1624" s="3" t="s">
        <v>3571</v>
      </c>
      <c r="E1624" s="2" t="str" cm="1">
        <f t="array" aca="1" ref="E1624" ca="1">IF(F1624&lt;&gt;"",INDIRECT("'"&amp;F1624&amp;"'!"&amp;G1624),"")</f>
        <v/>
      </c>
      <c r="F1624" s="1851"/>
      <c r="H1624" s="4"/>
      <c r="I1624" s="4"/>
      <c r="J1624" s="4"/>
      <c r="R1624" s="1504"/>
    </row>
    <row r="1625" spans="1:18" ht="16">
      <c r="A1625" s="1">
        <v>1620</v>
      </c>
      <c r="C1625" s="3" t="s">
        <v>3571</v>
      </c>
      <c r="E1625" s="2" t="str" cm="1">
        <f t="array" aca="1" ref="E1625" ca="1">IF(F1625&lt;&gt;"",INDIRECT("'"&amp;F1625&amp;"'!"&amp;G1625),"")</f>
        <v/>
      </c>
      <c r="F1625" s="1851"/>
      <c r="H1625" s="4"/>
      <c r="I1625" s="4"/>
      <c r="J1625" s="4"/>
      <c r="R1625" s="1504"/>
    </row>
    <row r="1626" spans="1:18" ht="16">
      <c r="A1626" s="1">
        <v>1621</v>
      </c>
      <c r="C1626" s="3" t="s">
        <v>3571</v>
      </c>
      <c r="E1626" s="2" t="str" cm="1">
        <f t="array" aca="1" ref="E1626" ca="1">IF(F1626&lt;&gt;"",INDIRECT("'"&amp;F1626&amp;"'!"&amp;G1626),"")</f>
        <v/>
      </c>
      <c r="F1626" s="1851"/>
      <c r="R1626" s="1504"/>
    </row>
    <row r="1627" spans="1:18" ht="16">
      <c r="A1627" s="1">
        <v>1622</v>
      </c>
      <c r="C1627" s="3" t="s">
        <v>3571</v>
      </c>
      <c r="E1627" s="2" t="str" cm="1">
        <f t="array" aca="1" ref="E1627" ca="1">IF(F1627&lt;&gt;"",INDIRECT("'"&amp;F1627&amp;"'!"&amp;G1627),"")</f>
        <v/>
      </c>
      <c r="F1627" s="1851"/>
      <c r="R1627" s="1504"/>
    </row>
    <row r="1628" spans="1:18" ht="16">
      <c r="A1628" s="1">
        <v>1623</v>
      </c>
      <c r="C1628" s="3" t="s">
        <v>3571</v>
      </c>
      <c r="E1628" s="2" t="str" cm="1">
        <f t="array" aca="1" ref="E1628" ca="1">IF(F1628&lt;&gt;"",INDIRECT("'"&amp;F1628&amp;"'!"&amp;G1628),"")</f>
        <v/>
      </c>
      <c r="F1628" s="1851"/>
      <c r="R1628" s="1502"/>
    </row>
    <row r="1629" spans="1:18" ht="16">
      <c r="A1629" s="1">
        <v>1624</v>
      </c>
      <c r="C1629" s="3" t="s">
        <v>3571</v>
      </c>
      <c r="E1629" s="2" t="str" cm="1">
        <f t="array" aca="1" ref="E1629" ca="1">IF(F1629&lt;&gt;"",INDIRECT("'"&amp;F1629&amp;"'!"&amp;G1629),"")</f>
        <v/>
      </c>
      <c r="F1629" s="1851"/>
      <c r="R1629" s="1502"/>
    </row>
    <row r="1630" spans="1:18">
      <c r="A1630">
        <v>1625</v>
      </c>
      <c r="B1630" s="7">
        <f>'BudgetSum 2-4'!G81</f>
        <v>883576</v>
      </c>
      <c r="D1630" s="2" t="b">
        <f ca="1">E1630=B1630</f>
        <v>1</v>
      </c>
      <c r="E1630" s="2" cm="1">
        <f t="array" aca="1" ref="E1630" ca="1">IF(F1630&lt;&gt;"",INDIRECT("'"&amp;F1630&amp;"'!"&amp;G1630),"")</f>
        <v>883576</v>
      </c>
      <c r="F1630" s="1502" t="s">
        <v>3507</v>
      </c>
      <c r="G1630" t="s">
        <v>4162</v>
      </c>
      <c r="R1630" s="1502"/>
    </row>
    <row r="1631" spans="1:18" ht="15">
      <c r="A1631">
        <v>1626</v>
      </c>
      <c r="B1631" s="7">
        <f>'BudgetSum 2-4'!H3</f>
        <v>5840803</v>
      </c>
      <c r="D1631" s="2" t="b">
        <f ca="1">E1631=B1631</f>
        <v>1</v>
      </c>
      <c r="E1631" s="2" cm="1">
        <f t="array" aca="1" ref="E1631" ca="1">IF(F1631&lt;&gt;"",INDIRECT("'"&amp;F1631&amp;"'!"&amp;G1631),"")</f>
        <v>5840803</v>
      </c>
      <c r="F1631" s="1502" t="s">
        <v>3507</v>
      </c>
      <c r="G1631" t="s">
        <v>4163</v>
      </c>
      <c r="H1631" s="4"/>
      <c r="I1631" s="4"/>
      <c r="J1631" s="4"/>
      <c r="R1631" s="1504"/>
    </row>
    <row r="1632" spans="1:18" ht="16">
      <c r="A1632" s="1">
        <v>1627</v>
      </c>
      <c r="C1632" s="3" t="s">
        <v>3571</v>
      </c>
      <c r="E1632" s="2" t="str" cm="1">
        <f t="array" aca="1" ref="E1632" ca="1">IF(F1632&lt;&gt;"",INDIRECT("'"&amp;F1632&amp;"'!"&amp;G1632),"")</f>
        <v/>
      </c>
      <c r="F1632" s="1851"/>
      <c r="R1632" s="1502"/>
    </row>
    <row r="1633" spans="1:18" ht="16">
      <c r="A1633" s="1">
        <v>1628</v>
      </c>
      <c r="C1633" s="3" t="s">
        <v>3571</v>
      </c>
      <c r="E1633" s="2" t="str" cm="1">
        <f t="array" aca="1" ref="E1633" ca="1">IF(F1633&lt;&gt;"",INDIRECT("'"&amp;F1633&amp;"'!"&amp;G1633),"")</f>
        <v/>
      </c>
      <c r="F1633" s="1851"/>
      <c r="R1633" s="1502"/>
    </row>
    <row r="1634" spans="1:18" ht="16">
      <c r="A1634" s="1">
        <v>1629</v>
      </c>
      <c r="C1634" s="3" t="s">
        <v>3571</v>
      </c>
      <c r="E1634" s="2" t="str" cm="1">
        <f t="array" aca="1" ref="E1634" ca="1">IF(F1634&lt;&gt;"",INDIRECT("'"&amp;F1634&amp;"'!"&amp;G1634),"")</f>
        <v/>
      </c>
      <c r="F1634" s="1851"/>
      <c r="R1634" s="1502"/>
    </row>
    <row r="1635" spans="1:18" ht="16">
      <c r="A1635" s="1">
        <v>1630</v>
      </c>
      <c r="C1635" s="3" t="s">
        <v>3571</v>
      </c>
      <c r="E1635" s="2" t="str" cm="1">
        <f t="array" aca="1" ref="E1635" ca="1">IF(F1635&lt;&gt;"",INDIRECT("'"&amp;F1635&amp;"'!"&amp;G1635),"")</f>
        <v/>
      </c>
      <c r="F1635" s="1851"/>
      <c r="R1635" s="1504"/>
    </row>
    <row r="1636" spans="1:18" ht="16">
      <c r="A1636" s="1">
        <v>1631</v>
      </c>
      <c r="C1636" s="3" t="s">
        <v>3571</v>
      </c>
      <c r="E1636" s="2" t="str" cm="1">
        <f t="array" aca="1" ref="E1636" ca="1">IF(F1636&lt;&gt;"",INDIRECT("'"&amp;F1636&amp;"'!"&amp;G1636),"")</f>
        <v/>
      </c>
      <c r="F1636" s="1851"/>
      <c r="R1636" s="1504"/>
    </row>
    <row r="1637" spans="1:18" ht="16">
      <c r="A1637" s="1">
        <v>1632</v>
      </c>
      <c r="C1637" s="3" t="s">
        <v>3571</v>
      </c>
      <c r="E1637" s="2" t="str" cm="1">
        <f t="array" aca="1" ref="E1637" ca="1">IF(F1637&lt;&gt;"",INDIRECT("'"&amp;F1637&amp;"'!"&amp;G1637),"")</f>
        <v/>
      </c>
      <c r="F1637" s="1851"/>
      <c r="R1637" s="1504"/>
    </row>
    <row r="1638" spans="1:18" ht="16">
      <c r="A1638" s="1">
        <v>1633</v>
      </c>
      <c r="C1638" s="3" t="s">
        <v>3571</v>
      </c>
      <c r="E1638" s="2" t="str" cm="1">
        <f t="array" aca="1" ref="E1638" ca="1">IF(F1638&lt;&gt;"",INDIRECT("'"&amp;F1638&amp;"'!"&amp;G1638),"")</f>
        <v/>
      </c>
      <c r="F1638" s="1851"/>
      <c r="R1638" s="1504"/>
    </row>
    <row r="1639" spans="1:18" ht="16">
      <c r="A1639" s="1">
        <v>1634</v>
      </c>
      <c r="C1639" s="3" t="s">
        <v>3571</v>
      </c>
      <c r="E1639" s="2" t="str" cm="1">
        <f t="array" aca="1" ref="E1639" ca="1">IF(F1639&lt;&gt;"",INDIRECT("'"&amp;F1639&amp;"'!"&amp;G1639),"")</f>
        <v/>
      </c>
      <c r="F1639" s="1851"/>
      <c r="R1639" s="1504"/>
    </row>
    <row r="1640" spans="1:18" ht="16">
      <c r="A1640" s="1">
        <v>1635</v>
      </c>
      <c r="C1640" s="3" t="s">
        <v>3571</v>
      </c>
      <c r="E1640" s="2" t="str" cm="1">
        <f t="array" aca="1" ref="E1640" ca="1">IF(F1640&lt;&gt;"",INDIRECT("'"&amp;F1640&amp;"'!"&amp;G1640),"")</f>
        <v/>
      </c>
      <c r="F1640" s="1851"/>
      <c r="R1640" s="1504"/>
    </row>
    <row r="1641" spans="1:18" ht="16">
      <c r="A1641" s="1">
        <v>1636</v>
      </c>
      <c r="C1641" s="3" t="s">
        <v>3571</v>
      </c>
      <c r="E1641" s="2" t="str" cm="1">
        <f t="array" aca="1" ref="E1641" ca="1">IF(F1641&lt;&gt;"",INDIRECT("'"&amp;F1641&amp;"'!"&amp;G1641),"")</f>
        <v/>
      </c>
      <c r="F1641" s="1851"/>
      <c r="R1641" s="1502"/>
    </row>
    <row r="1642" spans="1:18" ht="16">
      <c r="A1642" s="1">
        <v>1637</v>
      </c>
      <c r="C1642" s="3" t="s">
        <v>3571</v>
      </c>
      <c r="E1642" s="2" t="str" cm="1">
        <f t="array" aca="1" ref="E1642" ca="1">IF(F1642&lt;&gt;"",INDIRECT("'"&amp;F1642&amp;"'!"&amp;G1642),"")</f>
        <v/>
      </c>
      <c r="F1642" s="1851"/>
      <c r="R1642" s="1502"/>
    </row>
    <row r="1643" spans="1:18" ht="16">
      <c r="A1643" s="1">
        <v>1638</v>
      </c>
      <c r="C1643" s="3" t="s">
        <v>3571</v>
      </c>
      <c r="E1643" s="2" t="str" cm="1">
        <f t="array" aca="1" ref="E1643" ca="1">IF(F1643&lt;&gt;"",INDIRECT("'"&amp;F1643&amp;"'!"&amp;G1643),"")</f>
        <v/>
      </c>
      <c r="F1643" s="1851"/>
      <c r="R1643" s="1504"/>
    </row>
    <row r="1644" spans="1:18">
      <c r="A1644">
        <v>1639</v>
      </c>
      <c r="B1644" s="7">
        <f>'BudgetSum 2-4'!H81</f>
        <v>1140803</v>
      </c>
      <c r="D1644" s="2" t="b">
        <f ca="1">E1644=B1644</f>
        <v>1</v>
      </c>
      <c r="E1644" s="2" cm="1">
        <f t="array" aca="1" ref="E1644" ca="1">IF(F1644&lt;&gt;"",INDIRECT("'"&amp;F1644&amp;"'!"&amp;G1644),"")</f>
        <v>1140803</v>
      </c>
      <c r="F1644" s="1502" t="s">
        <v>3507</v>
      </c>
      <c r="G1644" t="s">
        <v>4164</v>
      </c>
      <c r="R1644" s="1502"/>
    </row>
    <row r="1645" spans="1:18" ht="16">
      <c r="A1645" s="1">
        <v>1640</v>
      </c>
      <c r="C1645" s="3" t="s">
        <v>3571</v>
      </c>
      <c r="E1645" s="2" t="str" cm="1">
        <f t="array" aca="1" ref="E1645" ca="1">IF(F1645&lt;&gt;"",INDIRECT("'"&amp;F1645&amp;"'!"&amp;G1645),"")</f>
        <v/>
      </c>
      <c r="F1645" s="1851"/>
      <c r="R1645" s="1504"/>
    </row>
    <row r="1646" spans="1:18" ht="16">
      <c r="A1646" s="1">
        <v>1641</v>
      </c>
      <c r="C1646" s="3" t="s">
        <v>3571</v>
      </c>
      <c r="E1646" s="2" t="str" cm="1">
        <f t="array" aca="1" ref="E1646" ca="1">IF(F1646&lt;&gt;"",INDIRECT("'"&amp;F1646&amp;"'!"&amp;G1646),"")</f>
        <v/>
      </c>
      <c r="F1646" s="1851"/>
      <c r="R1646" s="1504"/>
    </row>
    <row r="1647" spans="1:18" ht="16">
      <c r="A1647" s="1">
        <v>1642</v>
      </c>
      <c r="C1647" s="3" t="s">
        <v>3571</v>
      </c>
      <c r="E1647" s="2" t="str" cm="1">
        <f t="array" aca="1" ref="E1647" ca="1">IF(F1647&lt;&gt;"",INDIRECT("'"&amp;F1647&amp;"'!"&amp;G1647),"")</f>
        <v/>
      </c>
      <c r="F1647" s="1851"/>
      <c r="R1647" s="1502"/>
    </row>
    <row r="1648" spans="1:18" ht="16">
      <c r="A1648" s="1">
        <v>1643</v>
      </c>
      <c r="C1648" s="3" t="s">
        <v>3571</v>
      </c>
      <c r="E1648" s="2" t="str" cm="1">
        <f t="array" aca="1" ref="E1648" ca="1">IF(F1648&lt;&gt;"",INDIRECT("'"&amp;F1648&amp;"'!"&amp;G1648),"")</f>
        <v/>
      </c>
      <c r="F1648" s="1851"/>
      <c r="R1648" s="1502"/>
    </row>
    <row r="1649" spans="1:18" ht="16">
      <c r="A1649" s="1">
        <v>1644</v>
      </c>
      <c r="C1649" s="3" t="s">
        <v>3571</v>
      </c>
      <c r="E1649" s="2" t="str" cm="1">
        <f t="array" aca="1" ref="E1649" ca="1">IF(F1649&lt;&gt;"",INDIRECT("'"&amp;F1649&amp;"'!"&amp;G1649),"")</f>
        <v/>
      </c>
      <c r="F1649" s="1851"/>
      <c r="R1649" s="1502"/>
    </row>
    <row r="1650" spans="1:18" ht="16">
      <c r="A1650" s="1">
        <v>1645</v>
      </c>
      <c r="C1650" s="3" t="s">
        <v>3571</v>
      </c>
      <c r="E1650" s="2" t="str" cm="1">
        <f t="array" aca="1" ref="E1650" ca="1">IF(F1650&lt;&gt;"",INDIRECT("'"&amp;F1650&amp;"'!"&amp;G1650),"")</f>
        <v/>
      </c>
      <c r="F1650" s="1851"/>
      <c r="R1650" s="1504"/>
    </row>
    <row r="1651" spans="1:18" ht="16">
      <c r="A1651" s="1">
        <v>1646</v>
      </c>
      <c r="C1651" s="3" t="s">
        <v>3571</v>
      </c>
      <c r="E1651" s="2" t="str" cm="1">
        <f t="array" aca="1" ref="E1651" ca="1">IF(F1651&lt;&gt;"",INDIRECT("'"&amp;F1651&amp;"'!"&amp;G1651),"")</f>
        <v/>
      </c>
      <c r="F1651" s="1851"/>
      <c r="R1651" s="1504"/>
    </row>
    <row r="1652" spans="1:18" ht="16">
      <c r="A1652" s="1">
        <v>1647</v>
      </c>
      <c r="C1652" s="3" t="s">
        <v>3571</v>
      </c>
      <c r="E1652" s="2" t="str" cm="1">
        <f t="array" aca="1" ref="E1652" ca="1">IF(F1652&lt;&gt;"",INDIRECT("'"&amp;F1652&amp;"'!"&amp;G1652),"")</f>
        <v/>
      </c>
      <c r="F1652" s="1851"/>
      <c r="H1652" s="4"/>
      <c r="I1652" s="4"/>
      <c r="J1652" s="4"/>
      <c r="R1652" s="1504"/>
    </row>
    <row r="1653" spans="1:18" ht="16">
      <c r="A1653" s="1">
        <v>1648</v>
      </c>
      <c r="C1653" s="3" t="s">
        <v>3571</v>
      </c>
      <c r="E1653" s="2" t="str" cm="1">
        <f t="array" aca="1" ref="E1653" ca="1">IF(F1653&lt;&gt;"",INDIRECT("'"&amp;F1653&amp;"'!"&amp;G1653),"")</f>
        <v/>
      </c>
      <c r="F1653" s="1851"/>
      <c r="H1653" s="4"/>
      <c r="I1653" s="4"/>
      <c r="J1653" s="4"/>
      <c r="R1653" s="1504"/>
    </row>
    <row r="1654" spans="1:18" ht="16">
      <c r="A1654" s="1">
        <v>1649</v>
      </c>
      <c r="C1654" s="3" t="s">
        <v>3571</v>
      </c>
      <c r="E1654" s="2" t="str" cm="1">
        <f t="array" aca="1" ref="E1654" ca="1">IF(F1654&lt;&gt;"",INDIRECT("'"&amp;F1654&amp;"'!"&amp;G1654),"")</f>
        <v/>
      </c>
      <c r="F1654" s="1851"/>
      <c r="H1654" s="4"/>
      <c r="I1654" s="4"/>
      <c r="J1654" s="4"/>
      <c r="R1654" s="1504"/>
    </row>
    <row r="1655" spans="1:18" ht="16">
      <c r="A1655" s="1">
        <v>1650</v>
      </c>
      <c r="C1655" s="3" t="s">
        <v>3571</v>
      </c>
      <c r="E1655" s="2" t="str" cm="1">
        <f t="array" aca="1" ref="E1655" ca="1">IF(F1655&lt;&gt;"",INDIRECT("'"&amp;F1655&amp;"'!"&amp;G1655),"")</f>
        <v/>
      </c>
      <c r="F1655" s="1851"/>
      <c r="H1655" s="4"/>
      <c r="I1655" s="4"/>
      <c r="J1655" s="4"/>
      <c r="R1655" s="1504"/>
    </row>
    <row r="1656" spans="1:18" ht="16">
      <c r="A1656" s="1">
        <v>1651</v>
      </c>
      <c r="C1656" s="3" t="s">
        <v>3571</v>
      </c>
      <c r="E1656" s="2" t="str" cm="1">
        <f t="array" aca="1" ref="E1656" ca="1">IF(F1656&lt;&gt;"",INDIRECT("'"&amp;F1656&amp;"'!"&amp;G1656),"")</f>
        <v/>
      </c>
      <c r="F1656" s="1851"/>
      <c r="H1656" s="4"/>
      <c r="I1656" s="4"/>
      <c r="J1656" s="4"/>
      <c r="R1656" s="1504"/>
    </row>
    <row r="1657" spans="1:18" ht="16">
      <c r="A1657" s="1">
        <v>1652</v>
      </c>
      <c r="C1657" s="3" t="s">
        <v>3571</v>
      </c>
      <c r="E1657" s="2" t="str" cm="1">
        <f t="array" aca="1" ref="E1657" ca="1">IF(F1657&lt;&gt;"",INDIRECT("'"&amp;F1657&amp;"'!"&amp;G1657),"")</f>
        <v/>
      </c>
      <c r="F1657" s="1851"/>
      <c r="H1657" s="4"/>
      <c r="I1657" s="4"/>
      <c r="J1657" s="4"/>
      <c r="R1657" s="1504"/>
    </row>
    <row r="1658" spans="1:18" ht="16">
      <c r="A1658" s="1">
        <v>1653</v>
      </c>
      <c r="C1658" s="3" t="s">
        <v>3571</v>
      </c>
      <c r="E1658" s="2" t="str" cm="1">
        <f t="array" aca="1" ref="E1658" ca="1">IF(F1658&lt;&gt;"",INDIRECT("'"&amp;F1658&amp;"'!"&amp;G1658),"")</f>
        <v/>
      </c>
      <c r="F1658" s="1851"/>
      <c r="H1658" s="4"/>
      <c r="I1658" s="4"/>
      <c r="J1658" s="4"/>
      <c r="R1658" s="1504"/>
    </row>
    <row r="1659" spans="1:18" ht="16">
      <c r="A1659" s="1">
        <v>1654</v>
      </c>
      <c r="C1659" s="3" t="s">
        <v>3858</v>
      </c>
      <c r="E1659" s="2" t="str" cm="1">
        <f t="array" aca="1" ref="E1659" ca="1">IF(F1659&lt;&gt;"",INDIRECT("'"&amp;F1659&amp;"'!"&amp;G1659),"")</f>
        <v/>
      </c>
      <c r="F1659" s="1851"/>
      <c r="R1659" s="1502"/>
    </row>
    <row r="1660" spans="1:18" ht="16">
      <c r="A1660" s="1">
        <v>1655</v>
      </c>
      <c r="C1660" s="3" t="s">
        <v>3571</v>
      </c>
      <c r="E1660" s="2" t="str" cm="1">
        <f t="array" aca="1" ref="E1660" ca="1">IF(F1660&lt;&gt;"",INDIRECT("'"&amp;F1660&amp;"'!"&amp;G1660),"")</f>
        <v/>
      </c>
      <c r="F1660" s="1851"/>
      <c r="R1660" s="1502"/>
    </row>
    <row r="1661" spans="1:18" ht="16">
      <c r="A1661" s="1">
        <v>1656</v>
      </c>
      <c r="C1661" s="3" t="s">
        <v>3571</v>
      </c>
      <c r="E1661" s="2" t="str" cm="1">
        <f t="array" aca="1" ref="E1661" ca="1">IF(F1661&lt;&gt;"",INDIRECT("'"&amp;F1661&amp;"'!"&amp;G1661),"")</f>
        <v/>
      </c>
      <c r="F1661" s="1851"/>
      <c r="R1661" s="1504"/>
    </row>
    <row r="1662" spans="1:18" ht="16">
      <c r="A1662" s="1">
        <v>1657</v>
      </c>
      <c r="C1662" s="3" t="s">
        <v>3571</v>
      </c>
      <c r="E1662" s="2" t="str" cm="1">
        <f t="array" aca="1" ref="E1662" ca="1">IF(F1662&lt;&gt;"",INDIRECT("'"&amp;F1662&amp;"'!"&amp;G1662),"")</f>
        <v/>
      </c>
      <c r="F1662" s="1851"/>
      <c r="R1662" s="1502"/>
    </row>
    <row r="1663" spans="1:18" ht="16">
      <c r="A1663" s="1">
        <v>1658</v>
      </c>
      <c r="C1663" s="3" t="s">
        <v>3571</v>
      </c>
      <c r="E1663" s="2" t="str" cm="1">
        <f t="array" aca="1" ref="E1663" ca="1">IF(F1663&lt;&gt;"",INDIRECT("'"&amp;F1663&amp;"'!"&amp;G1663),"")</f>
        <v/>
      </c>
      <c r="F1663" s="1851"/>
      <c r="H1663" s="4"/>
      <c r="I1663" s="4"/>
      <c r="J1663" s="4"/>
      <c r="R1663" s="1504"/>
    </row>
    <row r="1664" spans="1:18" ht="16">
      <c r="A1664" s="1">
        <v>1659</v>
      </c>
      <c r="C1664" s="3" t="s">
        <v>3571</v>
      </c>
      <c r="E1664" s="2" t="str" cm="1">
        <f t="array" aca="1" ref="E1664" ca="1">IF(F1664&lt;&gt;"",INDIRECT("'"&amp;F1664&amp;"'!"&amp;G1664),"")</f>
        <v/>
      </c>
      <c r="F1664" s="1851"/>
      <c r="H1664" s="4"/>
      <c r="I1664" s="4"/>
      <c r="J1664" s="4"/>
      <c r="R1664" s="1504"/>
    </row>
    <row r="1665" spans="1:18" ht="16">
      <c r="A1665" s="1">
        <v>1660</v>
      </c>
      <c r="C1665" s="3" t="s">
        <v>3571</v>
      </c>
      <c r="E1665" s="2" t="str" cm="1">
        <f t="array" aca="1" ref="E1665" ca="1">IF(F1665&lt;&gt;"",INDIRECT("'"&amp;F1665&amp;"'!"&amp;G1665),"")</f>
        <v/>
      </c>
      <c r="F1665" s="1851"/>
      <c r="H1665" s="4"/>
      <c r="I1665" s="4"/>
      <c r="J1665" s="4"/>
      <c r="R1665" s="1504"/>
    </row>
    <row r="1666" spans="1:18" ht="16">
      <c r="A1666" s="1">
        <v>1661</v>
      </c>
      <c r="C1666" s="3" t="s">
        <v>3571</v>
      </c>
      <c r="E1666" s="2" t="str" cm="1">
        <f t="array" aca="1" ref="E1666" ca="1">IF(F1666&lt;&gt;"",INDIRECT("'"&amp;F1666&amp;"'!"&amp;G1666),"")</f>
        <v/>
      </c>
      <c r="F1666" s="1851"/>
      <c r="H1666" s="4"/>
      <c r="I1666" s="4"/>
      <c r="J1666" s="4"/>
      <c r="R1666" s="1504"/>
    </row>
    <row r="1667" spans="1:18" ht="16">
      <c r="A1667" s="1">
        <v>1662</v>
      </c>
      <c r="C1667" s="3" t="s">
        <v>3571</v>
      </c>
      <c r="E1667" s="2" t="str" cm="1">
        <f t="array" aca="1" ref="E1667" ca="1">IF(F1667&lt;&gt;"",INDIRECT("'"&amp;F1667&amp;"'!"&amp;G1667),"")</f>
        <v/>
      </c>
      <c r="F1667" s="1851"/>
      <c r="R1667" s="1504"/>
    </row>
    <row r="1668" spans="1:18" ht="16">
      <c r="A1668" s="1">
        <v>1663</v>
      </c>
      <c r="C1668" s="3" t="s">
        <v>3571</v>
      </c>
      <c r="E1668" s="2" t="str" cm="1">
        <f t="array" aca="1" ref="E1668" ca="1">IF(F1668&lt;&gt;"",INDIRECT("'"&amp;F1668&amp;"'!"&amp;G1668),"")</f>
        <v/>
      </c>
      <c r="F1668" s="1851"/>
      <c r="R1668" s="1504"/>
    </row>
    <row r="1669" spans="1:18" ht="16">
      <c r="A1669" s="1">
        <v>1664</v>
      </c>
      <c r="C1669" s="3" t="s">
        <v>3571</v>
      </c>
      <c r="E1669" s="2" t="str" cm="1">
        <f t="array" aca="1" ref="E1669" ca="1">IF(F1669&lt;&gt;"",INDIRECT("'"&amp;F1669&amp;"'!"&amp;G1669),"")</f>
        <v/>
      </c>
      <c r="F1669" s="1851"/>
      <c r="R1669" s="1504"/>
    </row>
    <row r="1670" spans="1:18" ht="16">
      <c r="A1670" s="1">
        <v>1665</v>
      </c>
      <c r="C1670" s="3" t="s">
        <v>3571</v>
      </c>
      <c r="E1670" s="2" t="str" cm="1">
        <f t="array" aca="1" ref="E1670" ca="1">IF(F1670&lt;&gt;"",INDIRECT("'"&amp;F1670&amp;"'!"&amp;G1670),"")</f>
        <v/>
      </c>
      <c r="F1670" s="1851"/>
      <c r="R1670" s="1504"/>
    </row>
    <row r="1671" spans="1:18" ht="16">
      <c r="A1671" s="1">
        <v>1666</v>
      </c>
      <c r="C1671" s="3" t="s">
        <v>3571</v>
      </c>
      <c r="E1671" s="2" t="str" cm="1">
        <f t="array" aca="1" ref="E1671" ca="1">IF(F1671&lt;&gt;"",INDIRECT("'"&amp;F1671&amp;"'!"&amp;G1671),"")</f>
        <v/>
      </c>
      <c r="F1671" s="1851"/>
      <c r="H1671" s="4"/>
      <c r="I1671" s="4"/>
      <c r="J1671" s="4"/>
      <c r="R1671" s="1504"/>
    </row>
    <row r="1672" spans="1:18" ht="16">
      <c r="A1672" s="1">
        <v>1667</v>
      </c>
      <c r="C1672" s="3" t="s">
        <v>3858</v>
      </c>
      <c r="E1672" s="2" t="str" cm="1">
        <f t="array" aca="1" ref="E1672" ca="1">IF(F1672&lt;&gt;"",INDIRECT("'"&amp;F1672&amp;"'!"&amp;G1672),"")</f>
        <v/>
      </c>
      <c r="F1672" s="1851"/>
      <c r="H1672" s="4"/>
      <c r="I1672" s="4"/>
      <c r="J1672" s="4"/>
      <c r="R1672" s="1504"/>
    </row>
    <row r="1673" spans="1:18" ht="16">
      <c r="A1673" s="1">
        <v>1668</v>
      </c>
      <c r="C1673" s="3" t="s">
        <v>3571</v>
      </c>
      <c r="E1673" s="2" t="str" cm="1">
        <f t="array" aca="1" ref="E1673" ca="1">IF(F1673&lt;&gt;"",INDIRECT("'"&amp;F1673&amp;"'!"&amp;G1673),"")</f>
        <v/>
      </c>
      <c r="F1673" s="1851"/>
      <c r="H1673" s="4"/>
      <c r="I1673" s="4"/>
      <c r="J1673" s="4"/>
      <c r="R1673" s="1504"/>
    </row>
    <row r="1674" spans="1:18" ht="16">
      <c r="A1674" s="1">
        <v>1669</v>
      </c>
      <c r="C1674" s="3" t="s">
        <v>3571</v>
      </c>
      <c r="E1674" s="2" t="str" cm="1">
        <f t="array" aca="1" ref="E1674" ca="1">IF(F1674&lt;&gt;"",INDIRECT("'"&amp;F1674&amp;"'!"&amp;G1674),"")</f>
        <v/>
      </c>
      <c r="F1674" s="1851"/>
      <c r="H1674" s="4"/>
      <c r="I1674" s="4"/>
      <c r="J1674" s="4"/>
      <c r="R1674" s="1504"/>
    </row>
    <row r="1675" spans="1:18" ht="16">
      <c r="A1675" s="1">
        <v>1670</v>
      </c>
      <c r="C1675" s="3" t="s">
        <v>3571</v>
      </c>
      <c r="E1675" s="2" t="str" cm="1">
        <f t="array" aca="1" ref="E1675" ca="1">IF(F1675&lt;&gt;"",INDIRECT("'"&amp;F1675&amp;"'!"&amp;G1675),"")</f>
        <v/>
      </c>
      <c r="F1675" s="1851"/>
      <c r="H1675" s="4"/>
      <c r="I1675" s="4"/>
      <c r="J1675" s="4"/>
      <c r="R1675" s="1504"/>
    </row>
    <row r="1676" spans="1:18" ht="16">
      <c r="A1676" s="1">
        <v>1671</v>
      </c>
      <c r="C1676" s="3" t="s">
        <v>3571</v>
      </c>
      <c r="E1676" s="2" t="str" cm="1">
        <f t="array" aca="1" ref="E1676" ca="1">IF(F1676&lt;&gt;"",INDIRECT("'"&amp;F1676&amp;"'!"&amp;G1676),"")</f>
        <v/>
      </c>
      <c r="F1676" s="1851"/>
      <c r="H1676" s="4"/>
      <c r="I1676" s="4"/>
      <c r="J1676" s="4"/>
      <c r="R1676" s="1504"/>
    </row>
    <row r="1677" spans="1:18" ht="16">
      <c r="A1677" s="1">
        <v>1672</v>
      </c>
      <c r="C1677" s="3" t="s">
        <v>3571</v>
      </c>
      <c r="E1677" s="2" t="str" cm="1">
        <f t="array" aca="1" ref="E1677" ca="1">IF(F1677&lt;&gt;"",INDIRECT("'"&amp;F1677&amp;"'!"&amp;G1677),"")</f>
        <v/>
      </c>
      <c r="F1677" s="1851"/>
      <c r="H1677" s="4"/>
      <c r="I1677" s="4"/>
      <c r="J1677" s="4"/>
      <c r="R1677" s="1504"/>
    </row>
    <row r="1678" spans="1:18" ht="16">
      <c r="A1678" s="1">
        <v>1673</v>
      </c>
      <c r="C1678" s="3" t="s">
        <v>3571</v>
      </c>
      <c r="E1678" s="2" t="str" cm="1">
        <f t="array" aca="1" ref="E1678" ca="1">IF(F1678&lt;&gt;"",INDIRECT("'"&amp;F1678&amp;"'!"&amp;G1678),"")</f>
        <v/>
      </c>
      <c r="F1678" s="1851"/>
      <c r="H1678" s="4"/>
      <c r="I1678" s="4"/>
      <c r="J1678" s="4"/>
      <c r="R1678" s="1504"/>
    </row>
    <row r="1679" spans="1:18" ht="16">
      <c r="A1679" s="1">
        <v>1674</v>
      </c>
      <c r="C1679" s="3" t="s">
        <v>3571</v>
      </c>
      <c r="E1679" s="2" t="str" cm="1">
        <f t="array" aca="1" ref="E1679" ca="1">IF(F1679&lt;&gt;"",INDIRECT("'"&amp;F1679&amp;"'!"&amp;G1679),"")</f>
        <v/>
      </c>
      <c r="F1679" s="1851"/>
      <c r="H1679" s="4"/>
      <c r="I1679" s="4"/>
      <c r="J1679" s="4"/>
      <c r="R1679" s="1504"/>
    </row>
    <row r="1680" spans="1:18" ht="16">
      <c r="A1680" s="1">
        <v>1675</v>
      </c>
      <c r="C1680" s="3" t="s">
        <v>3571</v>
      </c>
      <c r="E1680" s="2" t="str" cm="1">
        <f t="array" aca="1" ref="E1680" ca="1">IF(F1680&lt;&gt;"",INDIRECT("'"&amp;F1680&amp;"'!"&amp;G1680),"")</f>
        <v/>
      </c>
      <c r="F1680" s="1851"/>
      <c r="H1680" s="4"/>
      <c r="I1680" s="4"/>
      <c r="J1680" s="4"/>
      <c r="R1680" s="1504"/>
    </row>
    <row r="1681" spans="1:18" ht="16">
      <c r="A1681" s="1">
        <v>1676</v>
      </c>
      <c r="C1681" s="3" t="s">
        <v>3571</v>
      </c>
      <c r="E1681" s="2" t="str" cm="1">
        <f t="array" aca="1" ref="E1681" ca="1">IF(F1681&lt;&gt;"",INDIRECT("'"&amp;F1681&amp;"'!"&amp;G1681),"")</f>
        <v/>
      </c>
      <c r="F1681" s="1851"/>
      <c r="H1681" s="4"/>
      <c r="I1681" s="4"/>
      <c r="J1681" s="4"/>
      <c r="R1681" s="1504"/>
    </row>
    <row r="1682" spans="1:18" ht="16">
      <c r="A1682" s="1">
        <v>1677</v>
      </c>
      <c r="C1682" s="3" t="s">
        <v>3571</v>
      </c>
      <c r="E1682" s="2" t="str" cm="1">
        <f t="array" aca="1" ref="E1682" ca="1">IF(F1682&lt;&gt;"",INDIRECT("'"&amp;F1682&amp;"'!"&amp;G1682),"")</f>
        <v/>
      </c>
      <c r="F1682" s="1851"/>
      <c r="H1682" s="4"/>
      <c r="I1682" s="4"/>
      <c r="J1682" s="4"/>
      <c r="R1682" s="1504"/>
    </row>
    <row r="1683" spans="1:18" ht="16">
      <c r="A1683" s="1">
        <v>1678</v>
      </c>
      <c r="C1683" s="3" t="s">
        <v>3571</v>
      </c>
      <c r="E1683" s="2" t="str" cm="1">
        <f t="array" aca="1" ref="E1683" ca="1">IF(F1683&lt;&gt;"",INDIRECT("'"&amp;F1683&amp;"'!"&amp;G1683),"")</f>
        <v/>
      </c>
      <c r="F1683" s="1851"/>
      <c r="R1683" s="1504"/>
    </row>
    <row r="1684" spans="1:18" ht="16">
      <c r="A1684" s="1">
        <v>1679</v>
      </c>
      <c r="C1684" s="3" t="s">
        <v>3571</v>
      </c>
      <c r="E1684" s="2" t="str" cm="1">
        <f t="array" aca="1" ref="E1684" ca="1">IF(F1684&lt;&gt;"",INDIRECT("'"&amp;F1684&amp;"'!"&amp;G1684),"")</f>
        <v/>
      </c>
      <c r="F1684" s="1851"/>
      <c r="R1684" s="1504"/>
    </row>
    <row r="1685" spans="1:18" ht="16">
      <c r="A1685" s="1">
        <v>1680</v>
      </c>
      <c r="C1685" s="3" t="s">
        <v>3571</v>
      </c>
      <c r="E1685" s="2" t="str" cm="1">
        <f t="array" aca="1" ref="E1685" ca="1">IF(F1685&lt;&gt;"",INDIRECT("'"&amp;F1685&amp;"'!"&amp;G1685),"")</f>
        <v/>
      </c>
      <c r="F1685" s="1851"/>
      <c r="R1685" s="1504"/>
    </row>
    <row r="1686" spans="1:18" ht="16">
      <c r="A1686" s="1">
        <v>1681</v>
      </c>
      <c r="C1686" s="3" t="s">
        <v>3571</v>
      </c>
      <c r="E1686" s="2" t="str" cm="1">
        <f t="array" aca="1" ref="E1686" ca="1">IF(F1686&lt;&gt;"",INDIRECT("'"&amp;F1686&amp;"'!"&amp;G1686),"")</f>
        <v/>
      </c>
      <c r="F1686" s="1851"/>
      <c r="R1686" s="1504"/>
    </row>
    <row r="1687" spans="1:18" ht="16">
      <c r="A1687" s="1">
        <v>1682</v>
      </c>
      <c r="C1687" s="3" t="s">
        <v>3571</v>
      </c>
      <c r="E1687" s="2" t="str" cm="1">
        <f t="array" aca="1" ref="E1687" ca="1">IF(F1687&lt;&gt;"",INDIRECT("'"&amp;F1687&amp;"'!"&amp;G1687),"")</f>
        <v/>
      </c>
      <c r="F1687" s="1851"/>
      <c r="R1687" s="1504"/>
    </row>
    <row r="1688" spans="1:18" ht="16">
      <c r="A1688" s="1">
        <v>1683</v>
      </c>
      <c r="C1688" s="3" t="s">
        <v>3571</v>
      </c>
      <c r="E1688" s="2" t="str" cm="1">
        <f t="array" aca="1" ref="E1688" ca="1">IF(F1688&lt;&gt;"",INDIRECT("'"&amp;F1688&amp;"'!"&amp;G1688),"")</f>
        <v/>
      </c>
      <c r="F1688" s="1851"/>
      <c r="R1688" s="1504"/>
    </row>
    <row r="1689" spans="1:18" ht="16">
      <c r="A1689" s="1">
        <v>1684</v>
      </c>
      <c r="C1689" s="3" t="s">
        <v>3571</v>
      </c>
      <c r="E1689" s="2" t="str" cm="1">
        <f t="array" aca="1" ref="E1689" ca="1">IF(F1689&lt;&gt;"",INDIRECT("'"&amp;F1689&amp;"'!"&amp;G1689),"")</f>
        <v/>
      </c>
      <c r="F1689" s="1851"/>
      <c r="R1689" s="1504"/>
    </row>
    <row r="1690" spans="1:18" ht="16">
      <c r="A1690" s="1">
        <v>1685</v>
      </c>
      <c r="C1690" s="3" t="s">
        <v>3571</v>
      </c>
      <c r="E1690" s="2" t="str" cm="1">
        <f t="array" aca="1" ref="E1690" ca="1">IF(F1690&lt;&gt;"",INDIRECT("'"&amp;F1690&amp;"'!"&amp;G1690),"")</f>
        <v/>
      </c>
      <c r="F1690" s="1851"/>
      <c r="H1690" s="4"/>
      <c r="I1690" s="4"/>
      <c r="J1690" s="4"/>
      <c r="R1690" s="1504"/>
    </row>
    <row r="1691" spans="1:18" ht="16">
      <c r="A1691" s="1">
        <v>1686</v>
      </c>
      <c r="C1691" s="3" t="s">
        <v>3571</v>
      </c>
      <c r="E1691" s="2" t="str" cm="1">
        <f t="array" aca="1" ref="E1691" ca="1">IF(F1691&lt;&gt;"",INDIRECT("'"&amp;F1691&amp;"'!"&amp;G1691),"")</f>
        <v/>
      </c>
      <c r="F1691" s="1851"/>
      <c r="H1691" s="4"/>
      <c r="I1691" s="4"/>
      <c r="J1691" s="4"/>
      <c r="R1691" s="1504"/>
    </row>
    <row r="1692" spans="1:18" ht="16">
      <c r="A1692" s="1">
        <v>1687</v>
      </c>
      <c r="C1692" s="3" t="s">
        <v>3571</v>
      </c>
      <c r="E1692" s="2" t="str" cm="1">
        <f t="array" aca="1" ref="E1692" ca="1">IF(F1692&lt;&gt;"",INDIRECT("'"&amp;F1692&amp;"'!"&amp;G1692),"")</f>
        <v/>
      </c>
      <c r="F1692" s="1851"/>
      <c r="H1692" s="4"/>
      <c r="I1692" s="4"/>
      <c r="J1692" s="4"/>
      <c r="R1692" s="1504"/>
    </row>
    <row r="1693" spans="1:18" ht="16">
      <c r="A1693" s="1">
        <v>1688</v>
      </c>
      <c r="C1693" s="3" t="s">
        <v>3571</v>
      </c>
      <c r="E1693" s="2" t="str" cm="1">
        <f t="array" aca="1" ref="E1693" ca="1">IF(F1693&lt;&gt;"",INDIRECT("'"&amp;F1693&amp;"'!"&amp;G1693),"")</f>
        <v/>
      </c>
      <c r="F1693" s="1851"/>
      <c r="H1693" s="4"/>
      <c r="I1693" s="4"/>
      <c r="J1693" s="4"/>
      <c r="R1693" s="1504"/>
    </row>
    <row r="1694" spans="1:18" ht="16">
      <c r="A1694" s="1">
        <v>1689</v>
      </c>
      <c r="C1694" s="3" t="s">
        <v>3571</v>
      </c>
      <c r="E1694" s="2" t="str" cm="1">
        <f t="array" aca="1" ref="E1694" ca="1">IF(F1694&lt;&gt;"",INDIRECT("'"&amp;F1694&amp;"'!"&amp;G1694),"")</f>
        <v/>
      </c>
      <c r="F1694" s="1851"/>
      <c r="R1694" s="1504"/>
    </row>
    <row r="1695" spans="1:18" ht="16">
      <c r="A1695" s="1">
        <v>1690</v>
      </c>
      <c r="C1695" s="3" t="s">
        <v>3571</v>
      </c>
      <c r="E1695" s="2" t="str" cm="1">
        <f t="array" aca="1" ref="E1695" ca="1">IF(F1695&lt;&gt;"",INDIRECT("'"&amp;F1695&amp;"'!"&amp;G1695),"")</f>
        <v/>
      </c>
      <c r="F1695" s="1851"/>
      <c r="R1695" s="1504"/>
    </row>
    <row r="1696" spans="1:18" ht="16">
      <c r="A1696" s="1">
        <v>1691</v>
      </c>
      <c r="C1696" s="3" t="s">
        <v>3571</v>
      </c>
      <c r="E1696" s="2" t="str" cm="1">
        <f t="array" aca="1" ref="E1696" ca="1">IF(F1696&lt;&gt;"",INDIRECT("'"&amp;F1696&amp;"'!"&amp;G1696),"")</f>
        <v/>
      </c>
      <c r="F1696" s="1851"/>
      <c r="H1696" s="4"/>
      <c r="I1696" s="4"/>
      <c r="J1696" s="4"/>
      <c r="R1696" s="1504"/>
    </row>
    <row r="1697" spans="1:18" ht="16">
      <c r="A1697" s="1">
        <v>1692</v>
      </c>
      <c r="C1697" s="3" t="s">
        <v>3571</v>
      </c>
      <c r="E1697" s="2" t="str" cm="1">
        <f t="array" aca="1" ref="E1697" ca="1">IF(F1697&lt;&gt;"",INDIRECT("'"&amp;F1697&amp;"'!"&amp;G1697),"")</f>
        <v/>
      </c>
      <c r="F1697" s="1851"/>
      <c r="R1697" s="1504"/>
    </row>
    <row r="1698" spans="1:18" ht="16">
      <c r="A1698" s="1">
        <v>1693</v>
      </c>
      <c r="C1698" s="3" t="s">
        <v>3571</v>
      </c>
      <c r="E1698" s="2" t="str" cm="1">
        <f t="array" aca="1" ref="E1698" ca="1">IF(F1698&lt;&gt;"",INDIRECT("'"&amp;F1698&amp;"'!"&amp;G1698),"")</f>
        <v/>
      </c>
      <c r="F1698" s="1851"/>
      <c r="R1698" s="1504"/>
    </row>
    <row r="1699" spans="1:18" ht="16">
      <c r="A1699" s="1">
        <v>1694</v>
      </c>
      <c r="C1699" s="3" t="s">
        <v>3571</v>
      </c>
      <c r="E1699" s="2" t="str" cm="1">
        <f t="array" aca="1" ref="E1699" ca="1">IF(F1699&lt;&gt;"",INDIRECT("'"&amp;F1699&amp;"'!"&amp;G1699),"")</f>
        <v/>
      </c>
      <c r="F1699" s="1851"/>
      <c r="R1699" s="1504"/>
    </row>
    <row r="1700" spans="1:18" ht="16">
      <c r="A1700" s="1">
        <v>1695</v>
      </c>
      <c r="C1700" s="3" t="s">
        <v>3571</v>
      </c>
      <c r="E1700" s="2" t="str" cm="1">
        <f t="array" aca="1" ref="E1700" ca="1">IF(F1700&lt;&gt;"",INDIRECT("'"&amp;F1700&amp;"'!"&amp;G1700),"")</f>
        <v/>
      </c>
      <c r="F1700" s="1851"/>
      <c r="R1700" s="1504"/>
    </row>
    <row r="1701" spans="1:18" ht="16">
      <c r="A1701" s="1">
        <v>1696</v>
      </c>
      <c r="C1701" s="3" t="s">
        <v>3571</v>
      </c>
      <c r="E1701" s="2" t="str" cm="1">
        <f t="array" aca="1" ref="E1701" ca="1">IF(F1701&lt;&gt;"",INDIRECT("'"&amp;F1701&amp;"'!"&amp;G1701),"")</f>
        <v/>
      </c>
      <c r="F1701" s="1851"/>
      <c r="R1701" s="1504"/>
    </row>
    <row r="1702" spans="1:18" ht="16">
      <c r="A1702" s="1">
        <v>1697</v>
      </c>
      <c r="C1702" s="3" t="s">
        <v>3571</v>
      </c>
      <c r="E1702" s="2" t="str" cm="1">
        <f t="array" aca="1" ref="E1702" ca="1">IF(F1702&lt;&gt;"",INDIRECT("'"&amp;F1702&amp;"'!"&amp;G1702),"")</f>
        <v/>
      </c>
      <c r="F1702" s="1851"/>
      <c r="R1702" s="1504"/>
    </row>
    <row r="1703" spans="1:18" ht="16">
      <c r="A1703" s="1">
        <v>1698</v>
      </c>
      <c r="C1703" s="3" t="s">
        <v>3571</v>
      </c>
      <c r="E1703" s="2" t="str" cm="1">
        <f t="array" aca="1" ref="E1703" ca="1">IF(F1703&lt;&gt;"",INDIRECT("'"&amp;F1703&amp;"'!"&amp;G1703),"")</f>
        <v/>
      </c>
      <c r="F1703" s="1851"/>
      <c r="R1703" s="1504"/>
    </row>
    <row r="1704" spans="1:18" ht="16">
      <c r="A1704" s="1">
        <v>1699</v>
      </c>
      <c r="C1704" s="3" t="s">
        <v>3571</v>
      </c>
      <c r="E1704" s="2" t="str" cm="1">
        <f t="array" aca="1" ref="E1704" ca="1">IF(F1704&lt;&gt;"",INDIRECT("'"&amp;F1704&amp;"'!"&amp;G1704),"")</f>
        <v/>
      </c>
      <c r="F1704" s="1851"/>
      <c r="R1704" s="1504"/>
    </row>
    <row r="1705" spans="1:18" ht="16">
      <c r="A1705" s="1">
        <v>1700</v>
      </c>
      <c r="C1705" s="3" t="s">
        <v>3571</v>
      </c>
      <c r="E1705" s="2" t="str" cm="1">
        <f t="array" aca="1" ref="E1705" ca="1">IF(F1705&lt;&gt;"",INDIRECT("'"&amp;F1705&amp;"'!"&amp;G1705),"")</f>
        <v/>
      </c>
      <c r="F1705" s="1851"/>
      <c r="R1705" s="1504"/>
    </row>
    <row r="1706" spans="1:18" ht="16">
      <c r="A1706" s="1">
        <v>1701</v>
      </c>
      <c r="C1706" s="3" t="s">
        <v>3571</v>
      </c>
      <c r="E1706" s="2" t="str" cm="1">
        <f t="array" aca="1" ref="E1706" ca="1">IF(F1706&lt;&gt;"",INDIRECT("'"&amp;F1706&amp;"'!"&amp;G1706),"")</f>
        <v/>
      </c>
      <c r="F1706" s="1851"/>
      <c r="H1706" s="4"/>
      <c r="I1706" s="4"/>
      <c r="J1706" s="4"/>
      <c r="R1706" s="1504"/>
    </row>
    <row r="1707" spans="1:18" ht="16">
      <c r="A1707" s="1">
        <v>1702</v>
      </c>
      <c r="C1707" s="3" t="s">
        <v>3571</v>
      </c>
      <c r="E1707" s="2" t="str" cm="1">
        <f t="array" aca="1" ref="E1707" ca="1">IF(F1707&lt;&gt;"",INDIRECT("'"&amp;F1707&amp;"'!"&amp;G1707),"")</f>
        <v/>
      </c>
      <c r="F1707" s="1851"/>
      <c r="H1707" s="4"/>
      <c r="I1707" s="4"/>
      <c r="J1707" s="4"/>
      <c r="R1707" s="1504"/>
    </row>
    <row r="1708" spans="1:18" ht="16">
      <c r="A1708" s="1">
        <v>1703</v>
      </c>
      <c r="C1708" s="3" t="s">
        <v>3571</v>
      </c>
      <c r="E1708" s="2" t="str" cm="1">
        <f t="array" aca="1" ref="E1708" ca="1">IF(F1708&lt;&gt;"",INDIRECT("'"&amp;F1708&amp;"'!"&amp;G1708),"")</f>
        <v/>
      </c>
      <c r="F1708" s="1851"/>
      <c r="H1708" s="4"/>
      <c r="I1708" s="4"/>
      <c r="J1708" s="4"/>
      <c r="R1708" s="1504"/>
    </row>
    <row r="1709" spans="1:18" ht="16">
      <c r="A1709" s="1">
        <v>1704</v>
      </c>
      <c r="C1709" s="3" t="s">
        <v>3571</v>
      </c>
      <c r="E1709" s="2" t="str" cm="1">
        <f t="array" aca="1" ref="E1709" ca="1">IF(F1709&lt;&gt;"",INDIRECT("'"&amp;F1709&amp;"'!"&amp;G1709),"")</f>
        <v/>
      </c>
      <c r="F1709" s="1851"/>
      <c r="H1709" s="4"/>
      <c r="I1709" s="4"/>
      <c r="J1709" s="4"/>
      <c r="R1709" s="1504"/>
    </row>
    <row r="1710" spans="1:18" ht="16">
      <c r="A1710" s="1">
        <v>1705</v>
      </c>
      <c r="C1710" s="3" t="s">
        <v>3571</v>
      </c>
      <c r="E1710" s="2" t="str" cm="1">
        <f t="array" aca="1" ref="E1710" ca="1">IF(F1710&lt;&gt;"",INDIRECT("'"&amp;F1710&amp;"'!"&amp;G1710),"")</f>
        <v/>
      </c>
      <c r="F1710" s="1851"/>
      <c r="H1710" s="4"/>
      <c r="I1710" s="4"/>
      <c r="J1710" s="4"/>
      <c r="R1710" s="1504"/>
    </row>
    <row r="1711" spans="1:18" ht="16">
      <c r="A1711" s="1">
        <v>1706</v>
      </c>
      <c r="C1711" s="3" t="s">
        <v>3571</v>
      </c>
      <c r="E1711" s="2" t="str" cm="1">
        <f t="array" aca="1" ref="E1711" ca="1">IF(F1711&lt;&gt;"",INDIRECT("'"&amp;F1711&amp;"'!"&amp;G1711),"")</f>
        <v/>
      </c>
      <c r="F1711" s="1851"/>
      <c r="H1711" s="4"/>
      <c r="I1711" s="4"/>
      <c r="J1711" s="4"/>
      <c r="R1711" s="1504"/>
    </row>
    <row r="1712" spans="1:18" ht="16">
      <c r="A1712" s="1">
        <v>1707</v>
      </c>
      <c r="C1712" s="3" t="s">
        <v>3571</v>
      </c>
      <c r="E1712" s="2" t="str" cm="1">
        <f t="array" aca="1" ref="E1712" ca="1">IF(F1712&lt;&gt;"",INDIRECT("'"&amp;F1712&amp;"'!"&amp;G1712),"")</f>
        <v/>
      </c>
      <c r="F1712" s="1851"/>
      <c r="H1712" s="4"/>
      <c r="I1712" s="4"/>
      <c r="J1712" s="4"/>
      <c r="R1712" s="1504"/>
    </row>
    <row r="1713" spans="1:18" ht="16">
      <c r="A1713" s="1">
        <v>1708</v>
      </c>
      <c r="C1713" s="3" t="s">
        <v>3571</v>
      </c>
      <c r="E1713" s="2" t="str" cm="1">
        <f t="array" aca="1" ref="E1713" ca="1">IF(F1713&lt;&gt;"",INDIRECT("'"&amp;F1713&amp;"'!"&amp;G1713),"")</f>
        <v/>
      </c>
      <c r="F1713" s="1851"/>
      <c r="H1713" s="4"/>
      <c r="I1713" s="4"/>
      <c r="J1713" s="4"/>
      <c r="R1713" s="1504"/>
    </row>
    <row r="1714" spans="1:18" ht="16">
      <c r="A1714" s="1">
        <v>1709</v>
      </c>
      <c r="C1714" s="3" t="s">
        <v>3571</v>
      </c>
      <c r="E1714" s="2" t="str" cm="1">
        <f t="array" aca="1" ref="E1714" ca="1">IF(F1714&lt;&gt;"",INDIRECT("'"&amp;F1714&amp;"'!"&amp;G1714),"")</f>
        <v/>
      </c>
      <c r="F1714" s="1851"/>
      <c r="H1714" s="4"/>
      <c r="I1714" s="4"/>
      <c r="J1714" s="4"/>
      <c r="R1714" s="1504"/>
    </row>
    <row r="1715" spans="1:18" ht="16">
      <c r="A1715" s="1">
        <v>1710</v>
      </c>
      <c r="C1715" s="3" t="s">
        <v>3571</v>
      </c>
      <c r="E1715" s="2" t="str" cm="1">
        <f t="array" aca="1" ref="E1715" ca="1">IF(F1715&lt;&gt;"",INDIRECT("'"&amp;F1715&amp;"'!"&amp;G1715),"")</f>
        <v/>
      </c>
      <c r="F1715" s="1851"/>
      <c r="H1715" s="4"/>
      <c r="I1715" s="4"/>
      <c r="J1715" s="4"/>
      <c r="R1715" s="1504"/>
    </row>
    <row r="1716" spans="1:18" ht="16">
      <c r="A1716" s="1">
        <v>1711</v>
      </c>
      <c r="C1716" s="3" t="s">
        <v>3571</v>
      </c>
      <c r="E1716" s="2" t="str" cm="1">
        <f t="array" aca="1" ref="E1716" ca="1">IF(F1716&lt;&gt;"",INDIRECT("'"&amp;F1716&amp;"'!"&amp;G1716),"")</f>
        <v/>
      </c>
      <c r="F1716" s="1851"/>
      <c r="H1716" s="4"/>
      <c r="I1716" s="4"/>
      <c r="J1716" s="4"/>
      <c r="R1716" s="1504"/>
    </row>
    <row r="1717" spans="1:18" ht="16">
      <c r="A1717" s="1">
        <v>1712</v>
      </c>
      <c r="C1717" s="3" t="s">
        <v>3571</v>
      </c>
      <c r="E1717" s="2" t="str" cm="1">
        <f t="array" aca="1" ref="E1717" ca="1">IF(F1717&lt;&gt;"",INDIRECT("'"&amp;F1717&amp;"'!"&amp;G1717),"")</f>
        <v/>
      </c>
      <c r="F1717" s="1851"/>
      <c r="H1717" s="4"/>
      <c r="I1717" s="4"/>
      <c r="J1717" s="4"/>
      <c r="R1717" s="1504"/>
    </row>
    <row r="1718" spans="1:18" ht="16">
      <c r="A1718" s="1">
        <v>1713</v>
      </c>
      <c r="C1718" s="3" t="s">
        <v>3571</v>
      </c>
      <c r="E1718" s="2" t="str" cm="1">
        <f t="array" aca="1" ref="E1718" ca="1">IF(F1718&lt;&gt;"",INDIRECT("'"&amp;F1718&amp;"'!"&amp;G1718),"")</f>
        <v/>
      </c>
      <c r="F1718" s="1851"/>
      <c r="H1718" s="4"/>
      <c r="I1718" s="4"/>
      <c r="J1718" s="4"/>
      <c r="R1718" s="1504"/>
    </row>
    <row r="1719" spans="1:18" ht="16">
      <c r="A1719" s="1">
        <v>1714</v>
      </c>
      <c r="C1719" s="3" t="s">
        <v>3571</v>
      </c>
      <c r="E1719" s="2" t="str" cm="1">
        <f t="array" aca="1" ref="E1719" ca="1">IF(F1719&lt;&gt;"",INDIRECT("'"&amp;F1719&amp;"'!"&amp;G1719),"")</f>
        <v/>
      </c>
      <c r="F1719" s="1851"/>
      <c r="H1719" s="4"/>
      <c r="I1719" s="4"/>
      <c r="J1719" s="4"/>
      <c r="R1719" s="1504"/>
    </row>
    <row r="1720" spans="1:18" ht="16">
      <c r="A1720" s="1">
        <v>1715</v>
      </c>
      <c r="C1720" s="3" t="s">
        <v>3571</v>
      </c>
      <c r="E1720" s="2" t="str" cm="1">
        <f t="array" aca="1" ref="E1720" ca="1">IF(F1720&lt;&gt;"",INDIRECT("'"&amp;F1720&amp;"'!"&amp;G1720),"")</f>
        <v/>
      </c>
      <c r="F1720" s="1851"/>
      <c r="H1720" s="4"/>
      <c r="I1720" s="4"/>
      <c r="J1720" s="4"/>
      <c r="R1720" s="1504"/>
    </row>
    <row r="1721" spans="1:18" ht="16">
      <c r="A1721" s="1">
        <v>1716</v>
      </c>
      <c r="C1721" s="3" t="s">
        <v>3571</v>
      </c>
      <c r="E1721" s="2" t="str" cm="1">
        <f t="array" aca="1" ref="E1721" ca="1">IF(F1721&lt;&gt;"",INDIRECT("'"&amp;F1721&amp;"'!"&amp;G1721),"")</f>
        <v/>
      </c>
      <c r="F1721" s="1851"/>
      <c r="H1721" s="4"/>
      <c r="I1721" s="4"/>
      <c r="J1721" s="4"/>
      <c r="R1721" s="1504"/>
    </row>
    <row r="1722" spans="1:18" ht="16">
      <c r="A1722" s="1">
        <v>1717</v>
      </c>
      <c r="C1722" s="3" t="s">
        <v>3571</v>
      </c>
      <c r="E1722" s="2" t="str" cm="1">
        <f t="array" aca="1" ref="E1722" ca="1">IF(F1722&lt;&gt;"",INDIRECT("'"&amp;F1722&amp;"'!"&amp;G1722),"")</f>
        <v/>
      </c>
      <c r="F1722" s="1851"/>
      <c r="H1722" s="4"/>
      <c r="I1722" s="4"/>
      <c r="J1722" s="4"/>
      <c r="R1722" s="1504"/>
    </row>
    <row r="1723" spans="1:18" ht="16">
      <c r="A1723" s="1">
        <v>1718</v>
      </c>
      <c r="C1723" s="3" t="s">
        <v>3571</v>
      </c>
      <c r="E1723" s="2" t="str" cm="1">
        <f t="array" aca="1" ref="E1723" ca="1">IF(F1723&lt;&gt;"",INDIRECT("'"&amp;F1723&amp;"'!"&amp;G1723),"")</f>
        <v/>
      </c>
      <c r="F1723" s="1851"/>
      <c r="H1723" s="4"/>
      <c r="I1723" s="4"/>
      <c r="J1723" s="4"/>
      <c r="R1723" s="1504"/>
    </row>
    <row r="1724" spans="1:18" ht="16">
      <c r="A1724" s="1">
        <v>1719</v>
      </c>
      <c r="C1724" s="3" t="s">
        <v>3571</v>
      </c>
      <c r="E1724" s="2" t="str" cm="1">
        <f t="array" aca="1" ref="E1724" ca="1">IF(F1724&lt;&gt;"",INDIRECT("'"&amp;F1724&amp;"'!"&amp;G1724),"")</f>
        <v/>
      </c>
      <c r="F1724" s="1851"/>
      <c r="H1724" s="4"/>
      <c r="I1724" s="4"/>
      <c r="J1724" s="4"/>
      <c r="R1724" s="1504"/>
    </row>
    <row r="1725" spans="1:18" ht="16">
      <c r="A1725" s="1">
        <v>1720</v>
      </c>
      <c r="C1725" s="3" t="s">
        <v>3571</v>
      </c>
      <c r="E1725" s="2" t="str" cm="1">
        <f t="array" aca="1" ref="E1725" ca="1">IF(F1725&lt;&gt;"",INDIRECT("'"&amp;F1725&amp;"'!"&amp;G1725),"")</f>
        <v/>
      </c>
      <c r="F1725" s="1851"/>
      <c r="H1725" s="4"/>
      <c r="I1725" s="4"/>
      <c r="J1725" s="4"/>
      <c r="R1725" s="1504"/>
    </row>
    <row r="1726" spans="1:18" ht="16">
      <c r="A1726" s="1">
        <v>1721</v>
      </c>
      <c r="C1726" s="3" t="s">
        <v>3571</v>
      </c>
      <c r="E1726" s="2" t="str" cm="1">
        <f t="array" aca="1" ref="E1726" ca="1">IF(F1726&lt;&gt;"",INDIRECT("'"&amp;F1726&amp;"'!"&amp;G1726),"")</f>
        <v/>
      </c>
      <c r="F1726" s="1851"/>
      <c r="H1726" s="4"/>
      <c r="I1726" s="4"/>
      <c r="J1726" s="4"/>
      <c r="R1726" s="1504"/>
    </row>
    <row r="1727" spans="1:18" ht="16">
      <c r="A1727" s="1">
        <v>1722</v>
      </c>
      <c r="C1727" s="3" t="s">
        <v>3571</v>
      </c>
      <c r="E1727" s="2" t="str" cm="1">
        <f t="array" aca="1" ref="E1727" ca="1">IF(F1727&lt;&gt;"",INDIRECT("'"&amp;F1727&amp;"'!"&amp;G1727),"")</f>
        <v/>
      </c>
      <c r="F1727" s="1851"/>
      <c r="H1727" s="4"/>
      <c r="I1727" s="4"/>
      <c r="J1727" s="4"/>
      <c r="R1727" s="1504"/>
    </row>
    <row r="1728" spans="1:18" ht="16">
      <c r="A1728" s="1">
        <v>1723</v>
      </c>
      <c r="C1728" s="3" t="s">
        <v>3571</v>
      </c>
      <c r="E1728" s="2" t="str" cm="1">
        <f t="array" aca="1" ref="E1728" ca="1">IF(F1728&lt;&gt;"",INDIRECT("'"&amp;F1728&amp;"'!"&amp;G1728),"")</f>
        <v/>
      </c>
      <c r="F1728" s="1851"/>
      <c r="H1728" s="4"/>
      <c r="I1728" s="4"/>
      <c r="J1728" s="4"/>
      <c r="R1728" s="1504"/>
    </row>
    <row r="1729" spans="1:18" ht="16">
      <c r="A1729" s="1">
        <v>1724</v>
      </c>
      <c r="C1729" s="3" t="s">
        <v>3571</v>
      </c>
      <c r="E1729" s="2" t="str" cm="1">
        <f t="array" aca="1" ref="E1729" ca="1">IF(F1729&lt;&gt;"",INDIRECT("'"&amp;F1729&amp;"'!"&amp;G1729),"")</f>
        <v/>
      </c>
      <c r="F1729" s="1851"/>
      <c r="H1729" s="4"/>
      <c r="I1729" s="4"/>
      <c r="J1729" s="4"/>
      <c r="R1729" s="1504"/>
    </row>
    <row r="1730" spans="1:18" ht="16">
      <c r="A1730" s="1">
        <v>1725</v>
      </c>
      <c r="C1730" s="3" t="s">
        <v>3571</v>
      </c>
      <c r="E1730" s="2" t="str" cm="1">
        <f t="array" aca="1" ref="E1730" ca="1">IF(F1730&lt;&gt;"",INDIRECT("'"&amp;F1730&amp;"'!"&amp;G1730),"")</f>
        <v/>
      </c>
      <c r="F1730" s="1851"/>
      <c r="R1730" s="1504"/>
    </row>
    <row r="1731" spans="1:18" ht="16">
      <c r="A1731" s="1">
        <v>1726</v>
      </c>
      <c r="C1731" s="3" t="s">
        <v>3571</v>
      </c>
      <c r="E1731" s="2" t="str" cm="1">
        <f t="array" aca="1" ref="E1731" ca="1">IF(F1731&lt;&gt;"",INDIRECT("'"&amp;F1731&amp;"'!"&amp;G1731),"")</f>
        <v/>
      </c>
      <c r="F1731" s="1851"/>
      <c r="R1731" s="1504"/>
    </row>
    <row r="1732" spans="1:18" ht="16">
      <c r="A1732" s="1">
        <v>1727</v>
      </c>
      <c r="C1732" s="3" t="s">
        <v>3571</v>
      </c>
      <c r="E1732" s="2" t="str" cm="1">
        <f t="array" aca="1" ref="E1732" ca="1">IF(F1732&lt;&gt;"",INDIRECT("'"&amp;F1732&amp;"'!"&amp;G1732),"")</f>
        <v/>
      </c>
      <c r="F1732" s="1851"/>
      <c r="R1732" s="1504"/>
    </row>
    <row r="1733" spans="1:18" ht="16">
      <c r="A1733" s="1">
        <v>1728</v>
      </c>
      <c r="C1733" s="3" t="s">
        <v>3571</v>
      </c>
      <c r="E1733" s="2" t="str" cm="1">
        <f t="array" aca="1" ref="E1733" ca="1">IF(F1733&lt;&gt;"",INDIRECT("'"&amp;F1733&amp;"'!"&amp;G1733),"")</f>
        <v/>
      </c>
      <c r="F1733" s="1851"/>
      <c r="R1733" s="1504"/>
    </row>
    <row r="1734" spans="1:18" ht="16">
      <c r="A1734" s="1">
        <v>1729</v>
      </c>
      <c r="C1734" s="3" t="s">
        <v>3571</v>
      </c>
      <c r="E1734" s="2" t="str" cm="1">
        <f t="array" aca="1" ref="E1734" ca="1">IF(F1734&lt;&gt;"",INDIRECT("'"&amp;F1734&amp;"'!"&amp;G1734),"")</f>
        <v/>
      </c>
      <c r="F1734" s="1851"/>
      <c r="R1734" s="1504"/>
    </row>
    <row r="1735" spans="1:18" ht="16">
      <c r="A1735" s="1">
        <v>1730</v>
      </c>
      <c r="C1735" s="3" t="s">
        <v>3571</v>
      </c>
      <c r="E1735" s="2" t="str" cm="1">
        <f t="array" aca="1" ref="E1735" ca="1">IF(F1735&lt;&gt;"",INDIRECT("'"&amp;F1735&amp;"'!"&amp;G1735),"")</f>
        <v/>
      </c>
      <c r="F1735" s="1851"/>
      <c r="R1735" s="1504"/>
    </row>
    <row r="1736" spans="1:18" ht="16">
      <c r="A1736" s="1">
        <v>1731</v>
      </c>
      <c r="C1736" s="3" t="s">
        <v>3571</v>
      </c>
      <c r="E1736" s="2" t="str" cm="1">
        <f t="array" aca="1" ref="E1736" ca="1">IF(F1736&lt;&gt;"",INDIRECT("'"&amp;F1736&amp;"'!"&amp;G1736),"")</f>
        <v/>
      </c>
      <c r="F1736" s="1851"/>
      <c r="R1736" s="1504"/>
    </row>
    <row r="1737" spans="1:18" ht="16">
      <c r="A1737" s="1">
        <v>1732</v>
      </c>
      <c r="C1737" s="3" t="s">
        <v>3571</v>
      </c>
      <c r="E1737" s="2" t="str" cm="1">
        <f t="array" aca="1" ref="E1737" ca="1">IF(F1737&lt;&gt;"",INDIRECT("'"&amp;F1737&amp;"'!"&amp;G1737),"")</f>
        <v/>
      </c>
      <c r="F1737" s="1851"/>
      <c r="R1737" s="1504"/>
    </row>
    <row r="1738" spans="1:18" ht="16">
      <c r="A1738" s="1">
        <v>1733</v>
      </c>
      <c r="C1738" s="3" t="s">
        <v>3571</v>
      </c>
      <c r="E1738" s="2" t="str" cm="1">
        <f t="array" aca="1" ref="E1738" ca="1">IF(F1738&lt;&gt;"",INDIRECT("'"&amp;F1738&amp;"'!"&amp;G1738),"")</f>
        <v/>
      </c>
      <c r="F1738" s="1851"/>
      <c r="R1738" s="1504"/>
    </row>
    <row r="1739" spans="1:18" ht="16">
      <c r="A1739" s="1">
        <v>1734</v>
      </c>
      <c r="C1739" s="3" t="s">
        <v>3571</v>
      </c>
      <c r="E1739" s="2" t="str" cm="1">
        <f t="array" aca="1" ref="E1739" ca="1">IF(F1739&lt;&gt;"",INDIRECT("'"&amp;F1739&amp;"'!"&amp;G1739),"")</f>
        <v/>
      </c>
      <c r="F1739" s="1851"/>
      <c r="R1739" s="1504"/>
    </row>
    <row r="1740" spans="1:18" ht="16">
      <c r="A1740" s="1">
        <v>1735</v>
      </c>
      <c r="C1740" s="3" t="s">
        <v>3571</v>
      </c>
      <c r="E1740" s="2" t="str" cm="1">
        <f t="array" aca="1" ref="E1740" ca="1">IF(F1740&lt;&gt;"",INDIRECT("'"&amp;F1740&amp;"'!"&amp;G1740),"")</f>
        <v/>
      </c>
      <c r="F1740" s="1851"/>
      <c r="R1740" s="1504"/>
    </row>
    <row r="1741" spans="1:18" ht="16">
      <c r="A1741" s="1">
        <v>1736</v>
      </c>
      <c r="C1741" s="3" t="s">
        <v>3571</v>
      </c>
      <c r="E1741" s="2" t="str" cm="1">
        <f t="array" aca="1" ref="E1741" ca="1">IF(F1741&lt;&gt;"",INDIRECT("'"&amp;F1741&amp;"'!"&amp;G1741),"")</f>
        <v/>
      </c>
      <c r="F1741" s="1851"/>
      <c r="R1741" s="1502"/>
    </row>
    <row r="1742" spans="1:18" ht="16">
      <c r="A1742" s="1">
        <v>1737</v>
      </c>
      <c r="C1742" s="3" t="s">
        <v>3571</v>
      </c>
      <c r="E1742" s="2" t="str" cm="1">
        <f t="array" aca="1" ref="E1742" ca="1">IF(F1742&lt;&gt;"",INDIRECT("'"&amp;F1742&amp;"'!"&amp;G1742),"")</f>
        <v/>
      </c>
      <c r="F1742" s="1851"/>
      <c r="R1742" s="1502"/>
    </row>
    <row r="1743" spans="1:18" ht="16">
      <c r="A1743" s="1">
        <v>1738</v>
      </c>
      <c r="C1743" s="3" t="s">
        <v>3571</v>
      </c>
      <c r="E1743" s="2" t="str" cm="1">
        <f t="array" aca="1" ref="E1743" ca="1">IF(F1743&lt;&gt;"",INDIRECT("'"&amp;F1743&amp;"'!"&amp;G1743),"")</f>
        <v/>
      </c>
      <c r="F1743" s="1851"/>
      <c r="R1743" s="1502"/>
    </row>
    <row r="1744" spans="1:18" ht="16">
      <c r="A1744" s="1">
        <v>1739</v>
      </c>
      <c r="C1744" s="3" t="s">
        <v>3571</v>
      </c>
      <c r="E1744" s="2" t="str" cm="1">
        <f t="array" aca="1" ref="E1744" ca="1">IF(F1744&lt;&gt;"",INDIRECT("'"&amp;F1744&amp;"'!"&amp;G1744),"")</f>
        <v/>
      </c>
      <c r="F1744" s="1851"/>
      <c r="R1744" s="1502"/>
    </row>
    <row r="1745" spans="1:18" ht="16">
      <c r="A1745" s="1">
        <v>1740</v>
      </c>
      <c r="C1745" s="3" t="s">
        <v>3571</v>
      </c>
      <c r="E1745" s="2" t="str" cm="1">
        <f t="array" aca="1" ref="E1745" ca="1">IF(F1745&lt;&gt;"",INDIRECT("'"&amp;F1745&amp;"'!"&amp;G1745),"")</f>
        <v/>
      </c>
      <c r="F1745" s="1851"/>
      <c r="R1745" s="1502"/>
    </row>
    <row r="1746" spans="1:18" ht="16">
      <c r="A1746" s="1">
        <v>1741</v>
      </c>
      <c r="C1746" s="3" t="s">
        <v>3571</v>
      </c>
      <c r="E1746" s="2" t="str" cm="1">
        <f t="array" aca="1" ref="E1746" ca="1">IF(F1746&lt;&gt;"",INDIRECT("'"&amp;F1746&amp;"'!"&amp;G1746),"")</f>
        <v/>
      </c>
      <c r="F1746" s="1851"/>
      <c r="R1746" s="1502"/>
    </row>
    <row r="1747" spans="1:18" ht="16">
      <c r="A1747" s="1">
        <v>1742</v>
      </c>
      <c r="C1747" s="3" t="s">
        <v>3571</v>
      </c>
      <c r="E1747" s="2" t="str" cm="1">
        <f t="array" aca="1" ref="E1747" ca="1">IF(F1747&lt;&gt;"",INDIRECT("'"&amp;F1747&amp;"'!"&amp;G1747),"")</f>
        <v/>
      </c>
      <c r="F1747" s="1851"/>
      <c r="R1747" s="1502"/>
    </row>
    <row r="1748" spans="1:18" ht="16">
      <c r="A1748" s="1">
        <v>1743</v>
      </c>
      <c r="C1748" s="3" t="s">
        <v>3571</v>
      </c>
      <c r="E1748" s="2" t="str" cm="1">
        <f t="array" aca="1" ref="E1748" ca="1">IF(F1748&lt;&gt;"",INDIRECT("'"&amp;F1748&amp;"'!"&amp;G1748),"")</f>
        <v/>
      </c>
      <c r="F1748" s="1851"/>
      <c r="R1748" s="1502"/>
    </row>
    <row r="1749" spans="1:18" ht="16">
      <c r="A1749" s="1">
        <v>1744</v>
      </c>
      <c r="C1749" s="3" t="s">
        <v>3571</v>
      </c>
      <c r="E1749" s="2" t="str" cm="1">
        <f t="array" aca="1" ref="E1749" ca="1">IF(F1749&lt;&gt;"",INDIRECT("'"&amp;F1749&amp;"'!"&amp;G1749),"")</f>
        <v/>
      </c>
      <c r="F1749" s="1851"/>
      <c r="R1749" s="1502"/>
    </row>
    <row r="1750" spans="1:18" ht="16">
      <c r="A1750" s="1">
        <v>1745</v>
      </c>
      <c r="C1750" s="3" t="s">
        <v>3571</v>
      </c>
      <c r="E1750" s="2" t="str" cm="1">
        <f t="array" aca="1" ref="E1750" ca="1">IF(F1750&lt;&gt;"",INDIRECT("'"&amp;F1750&amp;"'!"&amp;G1750),"")</f>
        <v/>
      </c>
      <c r="F1750" s="1851"/>
      <c r="R1750" s="1502"/>
    </row>
    <row r="1751" spans="1:18" ht="16">
      <c r="A1751" s="1">
        <v>1746</v>
      </c>
      <c r="C1751" s="3" t="s">
        <v>3571</v>
      </c>
      <c r="E1751" s="2" t="str" cm="1">
        <f t="array" aca="1" ref="E1751" ca="1">IF(F1751&lt;&gt;"",INDIRECT("'"&amp;F1751&amp;"'!"&amp;G1751),"")</f>
        <v/>
      </c>
      <c r="F1751" s="1851"/>
      <c r="H1751" s="4"/>
      <c r="I1751" s="4"/>
      <c r="J1751" s="4"/>
      <c r="R1751" s="1504"/>
    </row>
    <row r="1752" spans="1:18" ht="16">
      <c r="A1752" s="1">
        <v>1747</v>
      </c>
      <c r="C1752" s="3" t="s">
        <v>3571</v>
      </c>
      <c r="E1752" s="2" t="str" cm="1">
        <f t="array" aca="1" ref="E1752" ca="1">IF(F1752&lt;&gt;"",INDIRECT("'"&amp;F1752&amp;"'!"&amp;G1752),"")</f>
        <v/>
      </c>
      <c r="F1752" s="1851"/>
      <c r="H1752" s="4"/>
      <c r="I1752" s="4"/>
      <c r="J1752" s="4"/>
      <c r="R1752" s="1504"/>
    </row>
    <row r="1753" spans="1:18" ht="16">
      <c r="A1753" s="1">
        <v>1748</v>
      </c>
      <c r="C1753" s="3" t="s">
        <v>3571</v>
      </c>
      <c r="E1753" s="2" t="str" cm="1">
        <f t="array" aca="1" ref="E1753" ca="1">IF(F1753&lt;&gt;"",INDIRECT("'"&amp;F1753&amp;"'!"&amp;G1753),"")</f>
        <v/>
      </c>
      <c r="F1753" s="1851"/>
      <c r="R1753" s="1502"/>
    </row>
    <row r="1754" spans="1:18" ht="16">
      <c r="A1754" s="1">
        <v>1749</v>
      </c>
      <c r="C1754" s="3" t="s">
        <v>3571</v>
      </c>
      <c r="E1754" s="2" t="str" cm="1">
        <f t="array" aca="1" ref="E1754" ca="1">IF(F1754&lt;&gt;"",INDIRECT("'"&amp;F1754&amp;"'!"&amp;G1754),"")</f>
        <v/>
      </c>
      <c r="F1754" s="1851"/>
      <c r="R1754" s="1502"/>
    </row>
    <row r="1755" spans="1:18" ht="16">
      <c r="A1755" s="1">
        <v>1750</v>
      </c>
      <c r="C1755" s="3" t="s">
        <v>3571</v>
      </c>
      <c r="E1755" s="2" t="str" cm="1">
        <f t="array" aca="1" ref="E1755" ca="1">IF(F1755&lt;&gt;"",INDIRECT("'"&amp;F1755&amp;"'!"&amp;G1755),"")</f>
        <v/>
      </c>
      <c r="F1755" s="1851"/>
      <c r="R1755" s="1504"/>
    </row>
    <row r="1756" spans="1:18" ht="16">
      <c r="A1756" s="1">
        <v>1751</v>
      </c>
      <c r="C1756" s="3" t="s">
        <v>3571</v>
      </c>
      <c r="E1756" s="2" t="str" cm="1">
        <f t="array" aca="1" ref="E1756" ca="1">IF(F1756&lt;&gt;"",INDIRECT("'"&amp;F1756&amp;"'!"&amp;G1756),"")</f>
        <v/>
      </c>
      <c r="F1756" s="1851"/>
      <c r="R1756" s="1504"/>
    </row>
    <row r="1757" spans="1:18" ht="16">
      <c r="A1757" s="1">
        <v>1752</v>
      </c>
      <c r="C1757" s="3" t="s">
        <v>3571</v>
      </c>
      <c r="E1757" s="2" t="str" cm="1">
        <f t="array" aca="1" ref="E1757" ca="1">IF(F1757&lt;&gt;"",INDIRECT("'"&amp;F1757&amp;"'!"&amp;G1757),"")</f>
        <v/>
      </c>
      <c r="F1757" s="1851"/>
      <c r="H1757" s="4"/>
      <c r="I1757" s="4"/>
      <c r="J1757" s="4"/>
      <c r="R1757" s="1504"/>
    </row>
    <row r="1758" spans="1:18" ht="16">
      <c r="A1758" s="1">
        <v>1753</v>
      </c>
      <c r="C1758" s="3" t="s">
        <v>3571</v>
      </c>
      <c r="E1758" s="2" t="str" cm="1">
        <f t="array" aca="1" ref="E1758" ca="1">IF(F1758&lt;&gt;"",INDIRECT("'"&amp;F1758&amp;"'!"&amp;G1758),"")</f>
        <v/>
      </c>
      <c r="F1758" s="1851"/>
      <c r="H1758" s="4"/>
      <c r="I1758" s="4"/>
      <c r="J1758" s="4"/>
      <c r="R1758" s="1504"/>
    </row>
    <row r="1759" spans="1:18" ht="16">
      <c r="A1759" s="1">
        <v>1754</v>
      </c>
      <c r="C1759" s="3" t="s">
        <v>3571</v>
      </c>
      <c r="E1759" s="2" t="str" cm="1">
        <f t="array" aca="1" ref="E1759" ca="1">IF(F1759&lt;&gt;"",INDIRECT("'"&amp;F1759&amp;"'!"&amp;G1759),"")</f>
        <v/>
      </c>
      <c r="F1759" s="1851"/>
      <c r="R1759" s="1502"/>
    </row>
    <row r="1760" spans="1:18" ht="16">
      <c r="A1760" s="1">
        <v>1755</v>
      </c>
      <c r="C1760" s="3" t="s">
        <v>3571</v>
      </c>
      <c r="E1760" s="2" t="str" cm="1">
        <f t="array" aca="1" ref="E1760" ca="1">IF(F1760&lt;&gt;"",INDIRECT("'"&amp;F1760&amp;"'!"&amp;G1760),"")</f>
        <v/>
      </c>
      <c r="F1760" s="1851"/>
      <c r="R1760" s="1502"/>
    </row>
    <row r="1761" spans="1:18" ht="16">
      <c r="A1761" s="1">
        <v>1756</v>
      </c>
      <c r="C1761" s="3" t="s">
        <v>3571</v>
      </c>
      <c r="E1761" s="2" t="str" cm="1">
        <f t="array" aca="1" ref="E1761" ca="1">IF(F1761&lt;&gt;"",INDIRECT("'"&amp;F1761&amp;"'!"&amp;G1761),"")</f>
        <v/>
      </c>
      <c r="F1761" s="1851"/>
      <c r="R1761" s="1502"/>
    </row>
    <row r="1762" spans="1:18" ht="16">
      <c r="A1762" s="1">
        <v>1757</v>
      </c>
      <c r="C1762" s="3" t="s">
        <v>3571</v>
      </c>
      <c r="E1762" s="2" t="str" cm="1">
        <f t="array" aca="1" ref="E1762" ca="1">IF(F1762&lt;&gt;"",INDIRECT("'"&amp;F1762&amp;"'!"&amp;G1762),"")</f>
        <v/>
      </c>
      <c r="F1762" s="1851"/>
      <c r="R1762" s="1502"/>
    </row>
    <row r="1763" spans="1:18" ht="16">
      <c r="A1763" s="1">
        <v>1758</v>
      </c>
      <c r="C1763" s="3" t="s">
        <v>3571</v>
      </c>
      <c r="E1763" s="2" t="str" cm="1">
        <f t="array" aca="1" ref="E1763" ca="1">IF(F1763&lt;&gt;"",INDIRECT("'"&amp;F1763&amp;"'!"&amp;G1763),"")</f>
        <v/>
      </c>
      <c r="F1763" s="1851"/>
      <c r="R1763" s="1502"/>
    </row>
    <row r="1764" spans="1:18" ht="16">
      <c r="A1764" s="1">
        <v>1759</v>
      </c>
      <c r="C1764" s="3" t="s">
        <v>3571</v>
      </c>
      <c r="E1764" s="2" t="str" cm="1">
        <f t="array" aca="1" ref="E1764" ca="1">IF(F1764&lt;&gt;"",INDIRECT("'"&amp;F1764&amp;"'!"&amp;G1764),"")</f>
        <v/>
      </c>
      <c r="F1764" s="1851"/>
      <c r="R1764" s="1502"/>
    </row>
    <row r="1765" spans="1:18" ht="16">
      <c r="A1765" s="1">
        <v>1760</v>
      </c>
      <c r="C1765" s="3" t="s">
        <v>3571</v>
      </c>
      <c r="E1765" s="2" t="str" cm="1">
        <f t="array" aca="1" ref="E1765" ca="1">IF(F1765&lt;&gt;"",INDIRECT("'"&amp;F1765&amp;"'!"&amp;G1765),"")</f>
        <v/>
      </c>
      <c r="F1765" s="1851"/>
      <c r="R1765" s="1502"/>
    </row>
    <row r="1766" spans="1:18" ht="16">
      <c r="A1766" s="1">
        <v>1761</v>
      </c>
      <c r="C1766" s="3" t="s">
        <v>3571</v>
      </c>
      <c r="E1766" s="2" t="str" cm="1">
        <f t="array" aca="1" ref="E1766" ca="1">IF(F1766&lt;&gt;"",INDIRECT("'"&amp;F1766&amp;"'!"&amp;G1766),"")</f>
        <v/>
      </c>
      <c r="F1766" s="1851"/>
      <c r="R1766" s="1502"/>
    </row>
    <row r="1767" spans="1:18" ht="16">
      <c r="A1767" s="1">
        <v>1762</v>
      </c>
      <c r="C1767" s="3" t="s">
        <v>3571</v>
      </c>
      <c r="E1767" s="2" t="str" cm="1">
        <f t="array" aca="1" ref="E1767" ca="1">IF(F1767&lt;&gt;"",INDIRECT("'"&amp;F1767&amp;"'!"&amp;G1767),"")</f>
        <v/>
      </c>
      <c r="F1767" s="1851"/>
      <c r="R1767" s="1502"/>
    </row>
    <row r="1768" spans="1:18" ht="16">
      <c r="A1768" s="1">
        <v>1763</v>
      </c>
      <c r="C1768" s="3" t="s">
        <v>3571</v>
      </c>
      <c r="E1768" s="2" t="str" cm="1">
        <f t="array" aca="1" ref="E1768" ca="1">IF(F1768&lt;&gt;"",INDIRECT("'"&amp;F1768&amp;"'!"&amp;G1768),"")</f>
        <v/>
      </c>
      <c r="F1768" s="1851"/>
      <c r="R1768" s="1502"/>
    </row>
    <row r="1769" spans="1:18" ht="16">
      <c r="A1769" s="1">
        <v>1764</v>
      </c>
      <c r="C1769" s="3" t="s">
        <v>3571</v>
      </c>
      <c r="E1769" s="2" t="str" cm="1">
        <f t="array" aca="1" ref="E1769" ca="1">IF(F1769&lt;&gt;"",INDIRECT("'"&amp;F1769&amp;"'!"&amp;G1769),"")</f>
        <v/>
      </c>
      <c r="F1769" s="1851"/>
      <c r="R1769" s="1502"/>
    </row>
    <row r="1770" spans="1:18" ht="16">
      <c r="A1770" s="1">
        <v>1765</v>
      </c>
      <c r="C1770" s="3" t="s">
        <v>3571</v>
      </c>
      <c r="E1770" s="2" t="str" cm="1">
        <f t="array" aca="1" ref="E1770" ca="1">IF(F1770&lt;&gt;"",INDIRECT("'"&amp;F1770&amp;"'!"&amp;G1770),"")</f>
        <v/>
      </c>
      <c r="F1770" s="1851"/>
      <c r="R1770" s="1502"/>
    </row>
    <row r="1771" spans="1:18" ht="16">
      <c r="A1771" s="1">
        <v>1766</v>
      </c>
      <c r="C1771" s="3" t="s">
        <v>3571</v>
      </c>
      <c r="E1771" s="2" t="str" cm="1">
        <f t="array" aca="1" ref="E1771" ca="1">IF(F1771&lt;&gt;"",INDIRECT("'"&amp;F1771&amp;"'!"&amp;G1771),"")</f>
        <v/>
      </c>
      <c r="F1771" s="1851"/>
      <c r="R1771" s="1502"/>
    </row>
    <row r="1772" spans="1:18" ht="16">
      <c r="A1772" s="1">
        <v>1767</v>
      </c>
      <c r="C1772" s="3" t="s">
        <v>3571</v>
      </c>
      <c r="E1772" s="2" t="str" cm="1">
        <f t="array" aca="1" ref="E1772" ca="1">IF(F1772&lt;&gt;"",INDIRECT("'"&amp;F1772&amp;"'!"&amp;G1772),"")</f>
        <v/>
      </c>
      <c r="F1772" s="1851"/>
      <c r="R1772" s="1502"/>
    </row>
    <row r="1773" spans="1:18" ht="16">
      <c r="A1773" s="1">
        <v>1768</v>
      </c>
      <c r="C1773" s="3" t="s">
        <v>3571</v>
      </c>
      <c r="E1773" s="2" t="str" cm="1">
        <f t="array" aca="1" ref="E1773" ca="1">IF(F1773&lt;&gt;"",INDIRECT("'"&amp;F1773&amp;"'!"&amp;G1773),"")</f>
        <v/>
      </c>
      <c r="F1773" s="1851"/>
      <c r="R1773" s="1502"/>
    </row>
    <row r="1774" spans="1:18" ht="16">
      <c r="A1774" s="1">
        <v>1769</v>
      </c>
      <c r="C1774" s="3" t="s">
        <v>3571</v>
      </c>
      <c r="E1774" s="2" t="str" cm="1">
        <f t="array" aca="1" ref="E1774" ca="1">IF(F1774&lt;&gt;"",INDIRECT("'"&amp;F1774&amp;"'!"&amp;G1774),"")</f>
        <v/>
      </c>
      <c r="F1774" s="1851"/>
      <c r="R1774" s="1502"/>
    </row>
    <row r="1775" spans="1:18" ht="16">
      <c r="A1775" s="1">
        <v>1770</v>
      </c>
      <c r="C1775" s="3" t="s">
        <v>3571</v>
      </c>
      <c r="E1775" s="2" t="str" cm="1">
        <f t="array" aca="1" ref="E1775" ca="1">IF(F1775&lt;&gt;"",INDIRECT("'"&amp;F1775&amp;"'!"&amp;G1775),"")</f>
        <v/>
      </c>
      <c r="F1775" s="1851"/>
      <c r="R1775" s="1502"/>
    </row>
    <row r="1776" spans="1:18" ht="16">
      <c r="A1776" s="1">
        <v>1771</v>
      </c>
      <c r="C1776" s="3" t="s">
        <v>3571</v>
      </c>
      <c r="E1776" s="2" t="str" cm="1">
        <f t="array" aca="1" ref="E1776" ca="1">IF(F1776&lt;&gt;"",INDIRECT("'"&amp;F1776&amp;"'!"&amp;G1776),"")</f>
        <v/>
      </c>
      <c r="F1776" s="1851"/>
      <c r="R1776" s="1502"/>
    </row>
    <row r="1777" spans="1:18" ht="16">
      <c r="A1777" s="1">
        <v>1772</v>
      </c>
      <c r="C1777" s="3" t="s">
        <v>3571</v>
      </c>
      <c r="E1777" s="2" t="str" cm="1">
        <f t="array" aca="1" ref="E1777" ca="1">IF(F1777&lt;&gt;"",INDIRECT("'"&amp;F1777&amp;"'!"&amp;G1777),"")</f>
        <v/>
      </c>
      <c r="F1777" s="1851"/>
      <c r="R1777" s="1502"/>
    </row>
    <row r="1778" spans="1:18" ht="16">
      <c r="A1778" s="1">
        <v>1773</v>
      </c>
      <c r="C1778" s="3" t="s">
        <v>3571</v>
      </c>
      <c r="E1778" s="2" t="str" cm="1">
        <f t="array" aca="1" ref="E1778" ca="1">IF(F1778&lt;&gt;"",INDIRECT("'"&amp;F1778&amp;"'!"&amp;G1778),"")</f>
        <v/>
      </c>
      <c r="F1778" s="1851"/>
      <c r="R1778" s="1502"/>
    </row>
    <row r="1779" spans="1:18" ht="16">
      <c r="A1779" s="1">
        <v>1774</v>
      </c>
      <c r="C1779" s="3" t="s">
        <v>3571</v>
      </c>
      <c r="E1779" s="2" t="str" cm="1">
        <f t="array" aca="1" ref="E1779" ca="1">IF(F1779&lt;&gt;"",INDIRECT("'"&amp;F1779&amp;"'!"&amp;G1779),"")</f>
        <v/>
      </c>
      <c r="F1779" s="1851"/>
      <c r="H1779" s="4"/>
      <c r="I1779" s="4"/>
      <c r="J1779" s="4"/>
      <c r="R1779" s="1504"/>
    </row>
    <row r="1780" spans="1:18" ht="16">
      <c r="A1780" s="1">
        <v>1775</v>
      </c>
      <c r="C1780" s="3" t="s">
        <v>3571</v>
      </c>
      <c r="E1780" s="2" t="str" cm="1">
        <f t="array" aca="1" ref="E1780" ca="1">IF(F1780&lt;&gt;"",INDIRECT("'"&amp;F1780&amp;"'!"&amp;G1780),"")</f>
        <v/>
      </c>
      <c r="F1780" s="1851"/>
      <c r="H1780" s="4"/>
      <c r="I1780" s="4"/>
      <c r="J1780" s="4"/>
      <c r="R1780" s="1504"/>
    </row>
    <row r="1781" spans="1:18" ht="16">
      <c r="A1781" s="1">
        <v>1776</v>
      </c>
      <c r="C1781" s="3" t="s">
        <v>3571</v>
      </c>
      <c r="E1781" s="2" t="str" cm="1">
        <f t="array" aca="1" ref="E1781" ca="1">IF(F1781&lt;&gt;"",INDIRECT("'"&amp;F1781&amp;"'!"&amp;G1781),"")</f>
        <v/>
      </c>
      <c r="F1781" s="1851"/>
      <c r="H1781" s="4"/>
      <c r="I1781" s="4"/>
      <c r="J1781" s="4"/>
      <c r="R1781" s="1504"/>
    </row>
    <row r="1782" spans="1:18" ht="16">
      <c r="A1782" s="1">
        <v>1777</v>
      </c>
      <c r="C1782" s="3" t="s">
        <v>3571</v>
      </c>
      <c r="E1782" s="2" t="str" cm="1">
        <f t="array" aca="1" ref="E1782" ca="1">IF(F1782&lt;&gt;"",INDIRECT("'"&amp;F1782&amp;"'!"&amp;G1782),"")</f>
        <v/>
      </c>
      <c r="F1782" s="1851"/>
      <c r="H1782" s="4"/>
      <c r="I1782" s="4"/>
      <c r="J1782" s="4"/>
      <c r="R1782" s="1504"/>
    </row>
    <row r="1783" spans="1:18" ht="16">
      <c r="A1783" s="1">
        <v>1778</v>
      </c>
      <c r="C1783" s="3" t="s">
        <v>3571</v>
      </c>
      <c r="E1783" s="2" t="str" cm="1">
        <f t="array" aca="1" ref="E1783" ca="1">IF(F1783&lt;&gt;"",INDIRECT("'"&amp;F1783&amp;"'!"&amp;G1783),"")</f>
        <v/>
      </c>
      <c r="F1783" s="1851"/>
      <c r="R1783" s="1502"/>
    </row>
    <row r="1784" spans="1:18" ht="16">
      <c r="A1784" s="1">
        <v>1779</v>
      </c>
      <c r="C1784" s="3" t="s">
        <v>3571</v>
      </c>
      <c r="E1784" s="2" t="str" cm="1">
        <f t="array" aca="1" ref="E1784" ca="1">IF(F1784&lt;&gt;"",INDIRECT("'"&amp;F1784&amp;"'!"&amp;G1784),"")</f>
        <v/>
      </c>
      <c r="F1784" s="1851"/>
      <c r="R1784" s="1502"/>
    </row>
    <row r="1785" spans="1:18" ht="16">
      <c r="A1785" s="1">
        <v>1780</v>
      </c>
      <c r="C1785" s="3" t="s">
        <v>3571</v>
      </c>
      <c r="E1785" s="2" t="str" cm="1">
        <f t="array" aca="1" ref="E1785" ca="1">IF(F1785&lt;&gt;"",INDIRECT("'"&amp;F1785&amp;"'!"&amp;G1785),"")</f>
        <v/>
      </c>
      <c r="F1785" s="1851"/>
      <c r="R1785" s="1502"/>
    </row>
    <row r="1786" spans="1:18" ht="16">
      <c r="A1786" s="1">
        <v>1781</v>
      </c>
      <c r="C1786" s="3" t="s">
        <v>3571</v>
      </c>
      <c r="E1786" s="2" t="str" cm="1">
        <f t="array" aca="1" ref="E1786" ca="1">IF(F1786&lt;&gt;"",INDIRECT("'"&amp;F1786&amp;"'!"&amp;G1786),"")</f>
        <v/>
      </c>
      <c r="F1786" s="1851"/>
      <c r="R1786" s="1502"/>
    </row>
    <row r="1787" spans="1:18" ht="16">
      <c r="A1787" s="1">
        <v>1782</v>
      </c>
      <c r="C1787" s="3" t="s">
        <v>3571</v>
      </c>
      <c r="E1787" s="2" t="str" cm="1">
        <f t="array" aca="1" ref="E1787" ca="1">IF(F1787&lt;&gt;"",INDIRECT("'"&amp;F1787&amp;"'!"&amp;G1787),"")</f>
        <v/>
      </c>
      <c r="F1787" s="1851"/>
      <c r="R1787" s="1502"/>
    </row>
    <row r="1788" spans="1:18" ht="16">
      <c r="A1788" s="1">
        <v>1783</v>
      </c>
      <c r="C1788" s="3" t="s">
        <v>3571</v>
      </c>
      <c r="E1788" s="2" t="str" cm="1">
        <f t="array" aca="1" ref="E1788" ca="1">IF(F1788&lt;&gt;"",INDIRECT("'"&amp;F1788&amp;"'!"&amp;G1788),"")</f>
        <v/>
      </c>
      <c r="F1788" s="1851"/>
      <c r="R1788" s="1502"/>
    </row>
    <row r="1789" spans="1:18" ht="16">
      <c r="A1789" s="1">
        <v>1784</v>
      </c>
      <c r="C1789" s="3" t="s">
        <v>3571</v>
      </c>
      <c r="E1789" s="2" t="str" cm="1">
        <f t="array" aca="1" ref="E1789" ca="1">IF(F1789&lt;&gt;"",INDIRECT("'"&amp;F1789&amp;"'!"&amp;G1789),"")</f>
        <v/>
      </c>
      <c r="F1789" s="1851"/>
      <c r="R1789" s="1502"/>
    </row>
    <row r="1790" spans="1:18" ht="16">
      <c r="A1790" s="1">
        <v>1785</v>
      </c>
      <c r="C1790" s="3" t="s">
        <v>3571</v>
      </c>
      <c r="E1790" s="2" t="str" cm="1">
        <f t="array" aca="1" ref="E1790" ca="1">IF(F1790&lt;&gt;"",INDIRECT("'"&amp;F1790&amp;"'!"&amp;G1790),"")</f>
        <v/>
      </c>
      <c r="F1790" s="1851"/>
      <c r="R1790" s="1502"/>
    </row>
    <row r="1791" spans="1:18" ht="16">
      <c r="A1791" s="1">
        <v>1786</v>
      </c>
      <c r="C1791" s="3" t="s">
        <v>3571</v>
      </c>
      <c r="E1791" s="2" t="str" cm="1">
        <f t="array" aca="1" ref="E1791" ca="1">IF(F1791&lt;&gt;"",INDIRECT("'"&amp;F1791&amp;"'!"&amp;G1791),"")</f>
        <v/>
      </c>
      <c r="F1791" s="1851"/>
      <c r="R1791" s="1502"/>
    </row>
    <row r="1792" spans="1:18" ht="16">
      <c r="A1792" s="1">
        <v>1787</v>
      </c>
      <c r="C1792" s="3" t="s">
        <v>3571</v>
      </c>
      <c r="E1792" s="2" t="str" cm="1">
        <f t="array" aca="1" ref="E1792" ca="1">IF(F1792&lt;&gt;"",INDIRECT("'"&amp;F1792&amp;"'!"&amp;G1792),"")</f>
        <v/>
      </c>
      <c r="F1792" s="1851"/>
      <c r="R1792" s="1502"/>
    </row>
    <row r="1793" spans="1:18" ht="16">
      <c r="A1793" s="1">
        <v>1788</v>
      </c>
      <c r="C1793" s="3" t="s">
        <v>3571</v>
      </c>
      <c r="E1793" s="2" t="str" cm="1">
        <f t="array" aca="1" ref="E1793" ca="1">IF(F1793&lt;&gt;"",INDIRECT("'"&amp;F1793&amp;"'!"&amp;G1793),"")</f>
        <v/>
      </c>
      <c r="F1793" s="1851"/>
      <c r="R1793" s="1502"/>
    </row>
    <row r="1794" spans="1:18" ht="16">
      <c r="A1794" s="1">
        <v>1789</v>
      </c>
      <c r="C1794" s="3" t="s">
        <v>3571</v>
      </c>
      <c r="E1794" s="2" t="str" cm="1">
        <f t="array" aca="1" ref="E1794" ca="1">IF(F1794&lt;&gt;"",INDIRECT("'"&amp;F1794&amp;"'!"&amp;G1794),"")</f>
        <v/>
      </c>
      <c r="F1794" s="1851"/>
      <c r="R1794" s="1502"/>
    </row>
    <row r="1795" spans="1:18" ht="16">
      <c r="A1795" s="1">
        <v>1790</v>
      </c>
      <c r="C1795" s="3" t="s">
        <v>3571</v>
      </c>
      <c r="E1795" s="2" t="str" cm="1">
        <f t="array" aca="1" ref="E1795" ca="1">IF(F1795&lt;&gt;"",INDIRECT("'"&amp;F1795&amp;"'!"&amp;G1795),"")</f>
        <v/>
      </c>
      <c r="F1795" s="1851"/>
      <c r="R1795" s="1502"/>
    </row>
    <row r="1796" spans="1:18" ht="16">
      <c r="A1796" s="1">
        <v>1791</v>
      </c>
      <c r="C1796" s="3" t="s">
        <v>3571</v>
      </c>
      <c r="E1796" s="2" t="str" cm="1">
        <f t="array" aca="1" ref="E1796" ca="1">IF(F1796&lt;&gt;"",INDIRECT("'"&amp;F1796&amp;"'!"&amp;G1796),"")</f>
        <v/>
      </c>
      <c r="F1796" s="1851"/>
      <c r="R1796" s="1502"/>
    </row>
    <row r="1797" spans="1:18" ht="16">
      <c r="A1797" s="1">
        <v>1792</v>
      </c>
      <c r="C1797" s="3" t="s">
        <v>3571</v>
      </c>
      <c r="E1797" s="2" t="str" cm="1">
        <f t="array" aca="1" ref="E1797" ca="1">IF(F1797&lt;&gt;"",INDIRECT("'"&amp;F1797&amp;"'!"&amp;G1797),"")</f>
        <v/>
      </c>
      <c r="F1797" s="1851"/>
      <c r="R1797" s="1502"/>
    </row>
    <row r="1798" spans="1:18" ht="16">
      <c r="A1798" s="1">
        <v>1793</v>
      </c>
      <c r="C1798" s="3" t="s">
        <v>3571</v>
      </c>
      <c r="E1798" s="2" t="str" cm="1">
        <f t="array" aca="1" ref="E1798" ca="1">IF(F1798&lt;&gt;"",INDIRECT("'"&amp;F1798&amp;"'!"&amp;G1798),"")</f>
        <v/>
      </c>
      <c r="F1798" s="1851"/>
      <c r="R1798" s="1502"/>
    </row>
    <row r="1799" spans="1:18" ht="16">
      <c r="A1799" s="1">
        <v>1794</v>
      </c>
      <c r="C1799" s="3" t="s">
        <v>3571</v>
      </c>
      <c r="E1799" s="2" t="str" cm="1">
        <f t="array" aca="1" ref="E1799" ca="1">IF(F1799&lt;&gt;"",INDIRECT("'"&amp;F1799&amp;"'!"&amp;G1799),"")</f>
        <v/>
      </c>
      <c r="F1799" s="1851"/>
      <c r="R1799" s="1504"/>
    </row>
    <row r="1800" spans="1:18" ht="16">
      <c r="A1800" s="1">
        <v>1795</v>
      </c>
      <c r="C1800" s="3" t="s">
        <v>3571</v>
      </c>
      <c r="E1800" s="2" t="str" cm="1">
        <f t="array" aca="1" ref="E1800" ca="1">IF(F1800&lt;&gt;"",INDIRECT("'"&amp;F1800&amp;"'!"&amp;G1800),"")</f>
        <v/>
      </c>
      <c r="F1800" s="1851"/>
      <c r="R1800" s="1502"/>
    </row>
    <row r="1801" spans="1:18" ht="16">
      <c r="A1801" s="1">
        <v>1796</v>
      </c>
      <c r="C1801" s="3" t="s">
        <v>3571</v>
      </c>
      <c r="E1801" s="2" t="str" cm="1">
        <f t="array" aca="1" ref="E1801" ca="1">IF(F1801&lt;&gt;"",INDIRECT("'"&amp;F1801&amp;"'!"&amp;G1801),"")</f>
        <v/>
      </c>
      <c r="F1801" s="1851"/>
      <c r="R1801" s="1502"/>
    </row>
    <row r="1802" spans="1:18" ht="16">
      <c r="A1802" s="1">
        <v>1797</v>
      </c>
      <c r="C1802" s="3" t="s">
        <v>3571</v>
      </c>
      <c r="E1802" s="2" t="str" cm="1">
        <f t="array" aca="1" ref="E1802" ca="1">IF(F1802&lt;&gt;"",INDIRECT("'"&amp;F1802&amp;"'!"&amp;G1802),"")</f>
        <v/>
      </c>
      <c r="F1802" s="1851"/>
      <c r="R1802" s="1502"/>
    </row>
    <row r="1803" spans="1:18" ht="16">
      <c r="A1803" s="1">
        <v>1798</v>
      </c>
      <c r="C1803" s="3" t="s">
        <v>3571</v>
      </c>
      <c r="E1803" s="2" t="str" cm="1">
        <f t="array" aca="1" ref="E1803" ca="1">IF(F1803&lt;&gt;"",INDIRECT("'"&amp;F1803&amp;"'!"&amp;G1803),"")</f>
        <v/>
      </c>
      <c r="F1803" s="1851"/>
      <c r="R1803" s="1504"/>
    </row>
    <row r="1804" spans="1:18" ht="16">
      <c r="A1804" s="1">
        <v>1799</v>
      </c>
      <c r="C1804" s="3" t="s">
        <v>3571</v>
      </c>
      <c r="E1804" s="2" t="str" cm="1">
        <f t="array" aca="1" ref="E1804" ca="1">IF(F1804&lt;&gt;"",INDIRECT("'"&amp;F1804&amp;"'!"&amp;G1804),"")</f>
        <v/>
      </c>
      <c r="F1804" s="1851"/>
      <c r="R1804" s="1502"/>
    </row>
    <row r="1805" spans="1:18" ht="16">
      <c r="A1805" s="1">
        <v>1800</v>
      </c>
      <c r="C1805" s="3" t="s">
        <v>3571</v>
      </c>
      <c r="E1805" s="2" t="str" cm="1">
        <f t="array" aca="1" ref="E1805" ca="1">IF(F1805&lt;&gt;"",INDIRECT("'"&amp;F1805&amp;"'!"&amp;G1805),"")</f>
        <v/>
      </c>
      <c r="F1805" s="1851"/>
      <c r="R1805" s="1502"/>
    </row>
    <row r="1806" spans="1:18" ht="16">
      <c r="A1806" s="1">
        <v>1801</v>
      </c>
      <c r="C1806" s="3" t="s">
        <v>3571</v>
      </c>
      <c r="E1806" s="2" t="str" cm="1">
        <f t="array" aca="1" ref="E1806" ca="1">IF(F1806&lt;&gt;"",INDIRECT("'"&amp;F1806&amp;"'!"&amp;G1806),"")</f>
        <v/>
      </c>
      <c r="F1806" s="1851"/>
      <c r="R1806" s="1504"/>
    </row>
    <row r="1807" spans="1:18" ht="16">
      <c r="A1807" s="1">
        <v>1802</v>
      </c>
      <c r="C1807" s="3" t="s">
        <v>3571</v>
      </c>
      <c r="E1807" s="2" t="str" cm="1">
        <f t="array" aca="1" ref="E1807" ca="1">IF(F1807&lt;&gt;"",INDIRECT("'"&amp;F1807&amp;"'!"&amp;G1807),"")</f>
        <v/>
      </c>
      <c r="F1807" s="1851"/>
      <c r="R1807" s="1502"/>
    </row>
    <row r="1808" spans="1:18" ht="16">
      <c r="A1808" s="1">
        <v>1803</v>
      </c>
      <c r="C1808" s="3" t="s">
        <v>3571</v>
      </c>
      <c r="E1808" s="2" t="str" cm="1">
        <f t="array" aca="1" ref="E1808" ca="1">IF(F1808&lt;&gt;"",INDIRECT("'"&amp;F1808&amp;"'!"&amp;G1808),"")</f>
        <v/>
      </c>
      <c r="F1808" s="1851"/>
      <c r="R1808" s="1502"/>
    </row>
    <row r="1809" spans="1:18" ht="16">
      <c r="A1809" s="1">
        <v>1804</v>
      </c>
      <c r="C1809" s="3" t="s">
        <v>3571</v>
      </c>
      <c r="E1809" s="2" t="str" cm="1">
        <f t="array" aca="1" ref="E1809" ca="1">IF(F1809&lt;&gt;"",INDIRECT("'"&amp;F1809&amp;"'!"&amp;G1809),"")</f>
        <v/>
      </c>
      <c r="F1809" s="1851"/>
      <c r="R1809" s="1502"/>
    </row>
    <row r="1810" spans="1:18" ht="16">
      <c r="A1810" s="1">
        <v>1805</v>
      </c>
      <c r="C1810" s="3" t="s">
        <v>3571</v>
      </c>
      <c r="E1810" s="2" t="str" cm="1">
        <f t="array" aca="1" ref="E1810" ca="1">IF(F1810&lt;&gt;"",INDIRECT("'"&amp;F1810&amp;"'!"&amp;G1810),"")</f>
        <v/>
      </c>
      <c r="F1810" s="1851"/>
      <c r="R1810" s="1502"/>
    </row>
    <row r="1811" spans="1:18" ht="16">
      <c r="A1811" s="1">
        <v>1806</v>
      </c>
      <c r="C1811" s="3" t="s">
        <v>3571</v>
      </c>
      <c r="E1811" s="2" t="str" cm="1">
        <f t="array" aca="1" ref="E1811" ca="1">IF(F1811&lt;&gt;"",INDIRECT("'"&amp;F1811&amp;"'!"&amp;G1811),"")</f>
        <v/>
      </c>
      <c r="F1811" s="1851"/>
      <c r="R1811" s="1502"/>
    </row>
    <row r="1812" spans="1:18" ht="16">
      <c r="A1812" s="1">
        <v>1807</v>
      </c>
      <c r="C1812" s="3" t="s">
        <v>3571</v>
      </c>
      <c r="E1812" s="2" t="str" cm="1">
        <f t="array" aca="1" ref="E1812" ca="1">IF(F1812&lt;&gt;"",INDIRECT("'"&amp;F1812&amp;"'!"&amp;G1812),"")</f>
        <v/>
      </c>
      <c r="F1812" s="1851"/>
      <c r="R1812" s="1502"/>
    </row>
    <row r="1813" spans="1:18" ht="16">
      <c r="A1813" s="1">
        <v>1808</v>
      </c>
      <c r="C1813" s="3" t="s">
        <v>3571</v>
      </c>
      <c r="E1813" s="2" t="str" cm="1">
        <f t="array" aca="1" ref="E1813" ca="1">IF(F1813&lt;&gt;"",INDIRECT("'"&amp;F1813&amp;"'!"&amp;G1813),"")</f>
        <v/>
      </c>
      <c r="F1813" s="1851"/>
      <c r="R1813" s="1502"/>
    </row>
    <row r="1814" spans="1:18" ht="16">
      <c r="A1814" s="1">
        <v>1809</v>
      </c>
      <c r="C1814" s="3" t="s">
        <v>3571</v>
      </c>
      <c r="E1814" s="2" t="str" cm="1">
        <f t="array" aca="1" ref="E1814" ca="1">IF(F1814&lt;&gt;"",INDIRECT("'"&amp;F1814&amp;"'!"&amp;G1814),"")</f>
        <v/>
      </c>
      <c r="F1814" s="1851"/>
      <c r="R1814" s="1502"/>
    </row>
    <row r="1815" spans="1:18" ht="16">
      <c r="A1815" s="1">
        <v>1810</v>
      </c>
      <c r="C1815" s="3" t="s">
        <v>3571</v>
      </c>
      <c r="E1815" s="2" t="str" cm="1">
        <f t="array" aca="1" ref="E1815" ca="1">IF(F1815&lt;&gt;"",INDIRECT("'"&amp;F1815&amp;"'!"&amp;G1815),"")</f>
        <v/>
      </c>
      <c r="F1815" s="1851"/>
      <c r="R1815" s="1504"/>
    </row>
    <row r="1816" spans="1:18" ht="16">
      <c r="A1816" s="1">
        <v>1811</v>
      </c>
      <c r="C1816" s="3" t="s">
        <v>3571</v>
      </c>
      <c r="E1816" s="2" t="str" cm="1">
        <f t="array" aca="1" ref="E1816" ca="1">IF(F1816&lt;&gt;"",INDIRECT("'"&amp;F1816&amp;"'!"&amp;G1816),"")</f>
        <v/>
      </c>
      <c r="F1816" s="1851"/>
      <c r="R1816" s="1504"/>
    </row>
    <row r="1817" spans="1:18" ht="16">
      <c r="A1817" s="1">
        <v>1812</v>
      </c>
      <c r="C1817" s="3" t="s">
        <v>3571</v>
      </c>
      <c r="E1817" s="2" t="str" cm="1">
        <f t="array" aca="1" ref="E1817" ca="1">IF(F1817&lt;&gt;"",INDIRECT("'"&amp;F1817&amp;"'!"&amp;G1817),"")</f>
        <v/>
      </c>
      <c r="F1817" s="1851"/>
      <c r="R1817" s="1504"/>
    </row>
    <row r="1818" spans="1:18" ht="16">
      <c r="A1818" s="1">
        <v>1813</v>
      </c>
      <c r="C1818" s="3" t="s">
        <v>3571</v>
      </c>
      <c r="E1818" s="2" t="str" cm="1">
        <f t="array" aca="1" ref="E1818" ca="1">IF(F1818&lt;&gt;"",INDIRECT("'"&amp;F1818&amp;"'!"&amp;G1818),"")</f>
        <v/>
      </c>
      <c r="F1818" s="1851"/>
      <c r="R1818" s="1504"/>
    </row>
    <row r="1819" spans="1:18" ht="16">
      <c r="A1819" s="1">
        <v>1814</v>
      </c>
      <c r="C1819" s="3" t="s">
        <v>3571</v>
      </c>
      <c r="E1819" s="2" t="str" cm="1">
        <f t="array" aca="1" ref="E1819" ca="1">IF(F1819&lt;&gt;"",INDIRECT("'"&amp;F1819&amp;"'!"&amp;G1819),"")</f>
        <v/>
      </c>
      <c r="F1819" s="1851"/>
      <c r="R1819" s="1504"/>
    </row>
    <row r="1820" spans="1:18" ht="16">
      <c r="A1820" s="1">
        <v>1815</v>
      </c>
      <c r="C1820" s="3" t="s">
        <v>3571</v>
      </c>
      <c r="E1820" s="2" t="str" cm="1">
        <f t="array" aca="1" ref="E1820" ca="1">IF(F1820&lt;&gt;"",INDIRECT("'"&amp;F1820&amp;"'!"&amp;G1820),"")</f>
        <v/>
      </c>
      <c r="F1820" s="1851"/>
      <c r="R1820" s="1504"/>
    </row>
    <row r="1821" spans="1:18" ht="16">
      <c r="A1821" s="1">
        <v>1816</v>
      </c>
      <c r="C1821" s="3" t="s">
        <v>3571</v>
      </c>
      <c r="E1821" s="2" t="str" cm="1">
        <f t="array" aca="1" ref="E1821" ca="1">IF(F1821&lt;&gt;"",INDIRECT("'"&amp;F1821&amp;"'!"&amp;G1821),"")</f>
        <v/>
      </c>
      <c r="F1821" s="1851"/>
      <c r="R1821" s="1504"/>
    </row>
    <row r="1822" spans="1:18" ht="16">
      <c r="A1822" s="1">
        <v>1817</v>
      </c>
      <c r="C1822" s="3" t="s">
        <v>3571</v>
      </c>
      <c r="E1822" s="2" t="str" cm="1">
        <f t="array" aca="1" ref="E1822" ca="1">IF(F1822&lt;&gt;"",INDIRECT("'"&amp;F1822&amp;"'!"&amp;G1822),"")</f>
        <v/>
      </c>
      <c r="F1822" s="1851"/>
      <c r="R1822" s="1504"/>
    </row>
    <row r="1823" spans="1:18" ht="16">
      <c r="A1823" s="1">
        <v>1818</v>
      </c>
      <c r="C1823" s="3" t="s">
        <v>3571</v>
      </c>
      <c r="E1823" s="2" t="str" cm="1">
        <f t="array" aca="1" ref="E1823" ca="1">IF(F1823&lt;&gt;"",INDIRECT("'"&amp;F1823&amp;"'!"&amp;G1823),"")</f>
        <v/>
      </c>
      <c r="F1823" s="1851"/>
      <c r="R1823" s="1502"/>
    </row>
    <row r="1824" spans="1:18" ht="16">
      <c r="A1824" s="1">
        <v>1819</v>
      </c>
      <c r="C1824" s="3" t="s">
        <v>3571</v>
      </c>
      <c r="E1824" s="2" t="str" cm="1">
        <f t="array" aca="1" ref="E1824" ca="1">IF(F1824&lt;&gt;"",INDIRECT("'"&amp;F1824&amp;"'!"&amp;G1824),"")</f>
        <v/>
      </c>
      <c r="F1824" s="1851"/>
      <c r="R1824" s="1502"/>
    </row>
    <row r="1825" spans="1:18" ht="16">
      <c r="A1825" s="1">
        <v>1820</v>
      </c>
      <c r="C1825" s="3" t="s">
        <v>3571</v>
      </c>
      <c r="E1825" s="2" t="str" cm="1">
        <f t="array" aca="1" ref="E1825" ca="1">IF(F1825&lt;&gt;"",INDIRECT("'"&amp;F1825&amp;"'!"&amp;G1825),"")</f>
        <v/>
      </c>
      <c r="F1825" s="1851"/>
      <c r="R1825" s="1502"/>
    </row>
    <row r="1826" spans="1:18" ht="16">
      <c r="A1826" s="1">
        <v>1821</v>
      </c>
      <c r="C1826" s="3" t="s">
        <v>3571</v>
      </c>
      <c r="E1826" s="2" t="str" cm="1">
        <f t="array" aca="1" ref="E1826" ca="1">IF(F1826&lt;&gt;"",INDIRECT("'"&amp;F1826&amp;"'!"&amp;G1826),"")</f>
        <v/>
      </c>
      <c r="F1826" s="1851"/>
      <c r="R1826" s="1502"/>
    </row>
    <row r="1827" spans="1:18" ht="16">
      <c r="A1827" s="1">
        <v>1822</v>
      </c>
      <c r="C1827" s="3" t="s">
        <v>3571</v>
      </c>
      <c r="E1827" s="2" t="str" cm="1">
        <f t="array" aca="1" ref="E1827" ca="1">IF(F1827&lt;&gt;"",INDIRECT("'"&amp;F1827&amp;"'!"&amp;G1827),"")</f>
        <v/>
      </c>
      <c r="F1827" s="1851"/>
      <c r="R1827" s="1502"/>
    </row>
    <row r="1828" spans="1:18" ht="16">
      <c r="A1828" s="1">
        <v>1823</v>
      </c>
      <c r="C1828" s="3" t="s">
        <v>3571</v>
      </c>
      <c r="E1828" s="2" t="str" cm="1">
        <f t="array" aca="1" ref="E1828" ca="1">IF(F1828&lt;&gt;"",INDIRECT("'"&amp;F1828&amp;"'!"&amp;G1828),"")</f>
        <v/>
      </c>
      <c r="F1828" s="1851"/>
      <c r="R1828" s="1502"/>
    </row>
    <row r="1829" spans="1:18" ht="16">
      <c r="A1829" s="1">
        <v>1824</v>
      </c>
      <c r="C1829" s="3" t="s">
        <v>3571</v>
      </c>
      <c r="E1829" s="2" t="str" cm="1">
        <f t="array" aca="1" ref="E1829" ca="1">IF(F1829&lt;&gt;"",INDIRECT("'"&amp;F1829&amp;"'!"&amp;G1829),"")</f>
        <v/>
      </c>
      <c r="F1829" s="1851"/>
      <c r="R1829" s="1502"/>
    </row>
    <row r="1830" spans="1:18" ht="16">
      <c r="A1830" s="1">
        <v>1825</v>
      </c>
      <c r="C1830" s="3" t="s">
        <v>3571</v>
      </c>
      <c r="E1830" s="2" t="str" cm="1">
        <f t="array" aca="1" ref="E1830" ca="1">IF(F1830&lt;&gt;"",INDIRECT("'"&amp;F1830&amp;"'!"&amp;G1830),"")</f>
        <v/>
      </c>
      <c r="F1830" s="1851"/>
      <c r="R1830" s="1502"/>
    </row>
    <row r="1831" spans="1:18" ht="16">
      <c r="A1831" s="1">
        <v>1826</v>
      </c>
      <c r="C1831" s="3" t="s">
        <v>3571</v>
      </c>
      <c r="E1831" s="2" t="str" cm="1">
        <f t="array" aca="1" ref="E1831" ca="1">IF(F1831&lt;&gt;"",INDIRECT("'"&amp;F1831&amp;"'!"&amp;G1831),"")</f>
        <v/>
      </c>
      <c r="F1831" s="1851"/>
      <c r="R1831" s="1504"/>
    </row>
    <row r="1832" spans="1:18" ht="16">
      <c r="A1832" s="1">
        <v>1827</v>
      </c>
      <c r="C1832" s="3" t="s">
        <v>3571</v>
      </c>
      <c r="E1832" s="2" t="str" cm="1">
        <f t="array" aca="1" ref="E1832" ca="1">IF(F1832&lt;&gt;"",INDIRECT("'"&amp;F1832&amp;"'!"&amp;G1832),"")</f>
        <v/>
      </c>
      <c r="F1832" s="1851"/>
      <c r="R1832" s="1504"/>
    </row>
    <row r="1833" spans="1:18" ht="16">
      <c r="A1833" s="1">
        <v>1828</v>
      </c>
      <c r="C1833" s="3" t="s">
        <v>3571</v>
      </c>
      <c r="E1833" s="2" t="str" cm="1">
        <f t="array" aca="1" ref="E1833" ca="1">IF(F1833&lt;&gt;"",INDIRECT("'"&amp;F1833&amp;"'!"&amp;G1833),"")</f>
        <v/>
      </c>
      <c r="F1833" s="1851"/>
      <c r="R1833" s="1504"/>
    </row>
    <row r="1834" spans="1:18" ht="16">
      <c r="A1834" s="1">
        <v>1829</v>
      </c>
      <c r="C1834" s="3" t="s">
        <v>3571</v>
      </c>
      <c r="E1834" s="2" t="str" cm="1">
        <f t="array" aca="1" ref="E1834" ca="1">IF(F1834&lt;&gt;"",INDIRECT("'"&amp;F1834&amp;"'!"&amp;G1834),"")</f>
        <v/>
      </c>
      <c r="F1834" s="1851"/>
      <c r="R1834" s="1504"/>
    </row>
    <row r="1835" spans="1:18" ht="16">
      <c r="A1835" s="1">
        <v>1830</v>
      </c>
      <c r="C1835" s="3" t="s">
        <v>3571</v>
      </c>
      <c r="E1835" s="2" t="str" cm="1">
        <f t="array" aca="1" ref="E1835" ca="1">IF(F1835&lt;&gt;"",INDIRECT("'"&amp;F1835&amp;"'!"&amp;G1835),"")</f>
        <v/>
      </c>
      <c r="F1835" s="1851"/>
      <c r="R1835" s="1504"/>
    </row>
    <row r="1836" spans="1:18" ht="16">
      <c r="A1836" s="1">
        <v>1831</v>
      </c>
      <c r="C1836" s="3" t="s">
        <v>3571</v>
      </c>
      <c r="E1836" s="2" t="str" cm="1">
        <f t="array" aca="1" ref="E1836" ca="1">IF(F1836&lt;&gt;"",INDIRECT("'"&amp;F1836&amp;"'!"&amp;G1836),"")</f>
        <v/>
      </c>
      <c r="F1836" s="1851"/>
      <c r="R1836" s="1504"/>
    </row>
    <row r="1837" spans="1:18" ht="16">
      <c r="A1837" s="1">
        <v>1832</v>
      </c>
      <c r="C1837" s="3" t="s">
        <v>3571</v>
      </c>
      <c r="E1837" s="2" t="str" cm="1">
        <f t="array" aca="1" ref="E1837" ca="1">IF(F1837&lt;&gt;"",INDIRECT("'"&amp;F1837&amp;"'!"&amp;G1837),"")</f>
        <v/>
      </c>
      <c r="F1837" s="1851"/>
      <c r="R1837" s="1504"/>
    </row>
    <row r="1838" spans="1:18" ht="16">
      <c r="A1838" s="1">
        <v>1833</v>
      </c>
      <c r="C1838" s="3" t="s">
        <v>3571</v>
      </c>
      <c r="E1838" s="2" t="str" cm="1">
        <f t="array" aca="1" ref="E1838" ca="1">IF(F1838&lt;&gt;"",INDIRECT("'"&amp;F1838&amp;"'!"&amp;G1838),"")</f>
        <v/>
      </c>
      <c r="F1838" s="1851"/>
      <c r="R1838" s="1504"/>
    </row>
    <row r="1839" spans="1:18" ht="16">
      <c r="A1839" s="1">
        <v>1834</v>
      </c>
      <c r="C1839" s="3" t="s">
        <v>3571</v>
      </c>
      <c r="E1839" s="2" t="str" cm="1">
        <f t="array" aca="1" ref="E1839" ca="1">IF(F1839&lt;&gt;"",INDIRECT("'"&amp;F1839&amp;"'!"&amp;G1839),"")</f>
        <v/>
      </c>
      <c r="F1839" s="1851"/>
      <c r="R1839" s="1502"/>
    </row>
    <row r="1840" spans="1:18" ht="16">
      <c r="A1840" s="1">
        <v>1835</v>
      </c>
      <c r="C1840" s="3" t="s">
        <v>3571</v>
      </c>
      <c r="E1840" s="2" t="str" cm="1">
        <f t="array" aca="1" ref="E1840" ca="1">IF(F1840&lt;&gt;"",INDIRECT("'"&amp;F1840&amp;"'!"&amp;G1840),"")</f>
        <v/>
      </c>
      <c r="F1840" s="1851"/>
      <c r="R1840" s="1502"/>
    </row>
    <row r="1841" spans="1:18" ht="16">
      <c r="A1841" s="1">
        <v>1836</v>
      </c>
      <c r="C1841" s="3" t="s">
        <v>3571</v>
      </c>
      <c r="E1841" s="2" t="str" cm="1">
        <f t="array" aca="1" ref="E1841" ca="1">IF(F1841&lt;&gt;"",INDIRECT("'"&amp;F1841&amp;"'!"&amp;G1841),"")</f>
        <v/>
      </c>
      <c r="F1841" s="1851"/>
      <c r="R1841" s="1502"/>
    </row>
    <row r="1842" spans="1:18" ht="16">
      <c r="A1842" s="1">
        <v>1837</v>
      </c>
      <c r="C1842" s="3" t="s">
        <v>3571</v>
      </c>
      <c r="E1842" s="2" t="str" cm="1">
        <f t="array" aca="1" ref="E1842" ca="1">IF(F1842&lt;&gt;"",INDIRECT("'"&amp;F1842&amp;"'!"&amp;G1842),"")</f>
        <v/>
      </c>
      <c r="F1842" s="1851"/>
      <c r="R1842" s="1502"/>
    </row>
    <row r="1843" spans="1:18" ht="16">
      <c r="A1843" s="1">
        <v>1838</v>
      </c>
      <c r="C1843" s="3" t="s">
        <v>3571</v>
      </c>
      <c r="E1843" s="2" t="str" cm="1">
        <f t="array" aca="1" ref="E1843" ca="1">IF(F1843&lt;&gt;"",INDIRECT("'"&amp;F1843&amp;"'!"&amp;G1843),"")</f>
        <v/>
      </c>
      <c r="F1843" s="1851"/>
      <c r="R1843" s="1502"/>
    </row>
    <row r="1844" spans="1:18" ht="16">
      <c r="A1844" s="1">
        <v>1839</v>
      </c>
      <c r="C1844" s="3" t="s">
        <v>3571</v>
      </c>
      <c r="E1844" s="2" t="str" cm="1">
        <f t="array" aca="1" ref="E1844" ca="1">IF(F1844&lt;&gt;"",INDIRECT("'"&amp;F1844&amp;"'!"&amp;G1844),"")</f>
        <v/>
      </c>
      <c r="F1844" s="1851"/>
      <c r="R1844" s="1502"/>
    </row>
    <row r="1845" spans="1:18" ht="16">
      <c r="A1845" s="1">
        <v>1840</v>
      </c>
      <c r="C1845" s="3" t="s">
        <v>3571</v>
      </c>
      <c r="E1845" s="2" t="str" cm="1">
        <f t="array" aca="1" ref="E1845" ca="1">IF(F1845&lt;&gt;"",INDIRECT("'"&amp;F1845&amp;"'!"&amp;G1845),"")</f>
        <v/>
      </c>
      <c r="F1845" s="1851"/>
      <c r="R1845" s="1502"/>
    </row>
    <row r="1846" spans="1:18" ht="16">
      <c r="A1846" s="1">
        <v>1841</v>
      </c>
      <c r="C1846" s="3" t="s">
        <v>3571</v>
      </c>
      <c r="E1846" s="2" t="str" cm="1">
        <f t="array" aca="1" ref="E1846" ca="1">IF(F1846&lt;&gt;"",INDIRECT("'"&amp;F1846&amp;"'!"&amp;G1846),"")</f>
        <v/>
      </c>
      <c r="F1846" s="1851"/>
      <c r="R1846" s="1502"/>
    </row>
    <row r="1847" spans="1:18" ht="16">
      <c r="A1847" s="1">
        <v>1842</v>
      </c>
      <c r="C1847" s="3" t="s">
        <v>3571</v>
      </c>
      <c r="E1847" s="2" t="str" cm="1">
        <f t="array" aca="1" ref="E1847" ca="1">IF(F1847&lt;&gt;"",INDIRECT("'"&amp;F1847&amp;"'!"&amp;G1847),"")</f>
        <v/>
      </c>
      <c r="F1847" s="1851"/>
      <c r="R1847" s="1502"/>
    </row>
    <row r="1848" spans="1:18" ht="16">
      <c r="A1848" s="1">
        <v>1843</v>
      </c>
      <c r="C1848" s="3" t="s">
        <v>3571</v>
      </c>
      <c r="E1848" s="2" t="str" cm="1">
        <f t="array" aca="1" ref="E1848" ca="1">IF(F1848&lt;&gt;"",INDIRECT("'"&amp;F1848&amp;"'!"&amp;G1848),"")</f>
        <v/>
      </c>
      <c r="F1848" s="1851"/>
      <c r="R1848" s="1502"/>
    </row>
    <row r="1849" spans="1:18" ht="16">
      <c r="A1849" s="1">
        <v>1844</v>
      </c>
      <c r="C1849" s="3" t="s">
        <v>3571</v>
      </c>
      <c r="E1849" s="2" t="str" cm="1">
        <f t="array" aca="1" ref="E1849" ca="1">IF(F1849&lt;&gt;"",INDIRECT("'"&amp;F1849&amp;"'!"&amp;G1849),"")</f>
        <v/>
      </c>
      <c r="F1849" s="1851"/>
      <c r="R1849" s="1502"/>
    </row>
    <row r="1850" spans="1:18" ht="16">
      <c r="A1850" s="1">
        <v>1845</v>
      </c>
      <c r="C1850" s="3" t="s">
        <v>3571</v>
      </c>
      <c r="E1850" s="2" t="str" cm="1">
        <f t="array" aca="1" ref="E1850" ca="1">IF(F1850&lt;&gt;"",INDIRECT("'"&amp;F1850&amp;"'!"&amp;G1850),"")</f>
        <v/>
      </c>
      <c r="F1850" s="1851"/>
      <c r="R1850" s="1502"/>
    </row>
    <row r="1851" spans="1:18" ht="16">
      <c r="A1851" s="1">
        <v>1846</v>
      </c>
      <c r="C1851" s="3" t="s">
        <v>3571</v>
      </c>
      <c r="E1851" s="2" t="str" cm="1">
        <f t="array" aca="1" ref="E1851" ca="1">IF(F1851&lt;&gt;"",INDIRECT("'"&amp;F1851&amp;"'!"&amp;G1851),"")</f>
        <v/>
      </c>
      <c r="F1851" s="1851"/>
      <c r="R1851" s="1502"/>
    </row>
    <row r="1852" spans="1:18" ht="16">
      <c r="A1852" s="1">
        <v>1847</v>
      </c>
      <c r="C1852" s="3" t="s">
        <v>3571</v>
      </c>
      <c r="E1852" s="2" t="str" cm="1">
        <f t="array" aca="1" ref="E1852" ca="1">IF(F1852&lt;&gt;"",INDIRECT("'"&amp;F1852&amp;"'!"&amp;G1852),"")</f>
        <v/>
      </c>
      <c r="F1852" s="1851"/>
      <c r="R1852" s="1502"/>
    </row>
    <row r="1853" spans="1:18" ht="16">
      <c r="A1853" s="1">
        <v>1848</v>
      </c>
      <c r="C1853" s="3" t="s">
        <v>3571</v>
      </c>
      <c r="E1853" s="2" t="str" cm="1">
        <f t="array" aca="1" ref="E1853" ca="1">IF(F1853&lt;&gt;"",INDIRECT("'"&amp;F1853&amp;"'!"&amp;G1853),"")</f>
        <v/>
      </c>
      <c r="F1853" s="1851"/>
      <c r="R1853" s="1502"/>
    </row>
    <row r="1854" spans="1:18" ht="16">
      <c r="A1854" s="1">
        <v>1849</v>
      </c>
      <c r="C1854" s="3" t="s">
        <v>3571</v>
      </c>
      <c r="E1854" s="2" t="str" cm="1">
        <f t="array" aca="1" ref="E1854" ca="1">IF(F1854&lt;&gt;"",INDIRECT("'"&amp;F1854&amp;"'!"&amp;G1854),"")</f>
        <v/>
      </c>
      <c r="F1854" s="1851"/>
      <c r="R1854" s="1504"/>
    </row>
    <row r="1855" spans="1:18" ht="16">
      <c r="A1855" s="1">
        <v>1850</v>
      </c>
      <c r="C1855" s="3" t="s">
        <v>3571</v>
      </c>
      <c r="E1855" s="2" t="str" cm="1">
        <f t="array" aca="1" ref="E1855" ca="1">IF(F1855&lt;&gt;"",INDIRECT("'"&amp;F1855&amp;"'!"&amp;G1855),"")</f>
        <v/>
      </c>
      <c r="F1855" s="1851"/>
      <c r="R1855" s="1504"/>
    </row>
    <row r="1856" spans="1:18" ht="16">
      <c r="A1856" s="1">
        <v>1851</v>
      </c>
      <c r="C1856" s="3" t="s">
        <v>3571</v>
      </c>
      <c r="E1856" s="2" t="str" cm="1">
        <f t="array" aca="1" ref="E1856" ca="1">IF(F1856&lt;&gt;"",INDIRECT("'"&amp;F1856&amp;"'!"&amp;G1856),"")</f>
        <v/>
      </c>
      <c r="F1856" s="1851"/>
      <c r="R1856" s="1504"/>
    </row>
    <row r="1857" spans="1:18" ht="16">
      <c r="A1857" s="1">
        <v>1852</v>
      </c>
      <c r="C1857" s="3" t="s">
        <v>3571</v>
      </c>
      <c r="E1857" s="2" t="str" cm="1">
        <f t="array" aca="1" ref="E1857" ca="1">IF(F1857&lt;&gt;"",INDIRECT("'"&amp;F1857&amp;"'!"&amp;G1857),"")</f>
        <v/>
      </c>
      <c r="F1857" s="1851"/>
      <c r="R1857" s="1504"/>
    </row>
    <row r="1858" spans="1:18" ht="16">
      <c r="A1858" s="1">
        <v>1853</v>
      </c>
      <c r="C1858" s="3" t="s">
        <v>3571</v>
      </c>
      <c r="E1858" s="2" t="str" cm="1">
        <f t="array" aca="1" ref="E1858" ca="1">IF(F1858&lt;&gt;"",INDIRECT("'"&amp;F1858&amp;"'!"&amp;G1858),"")</f>
        <v/>
      </c>
      <c r="F1858" s="1851"/>
      <c r="R1858" s="1504"/>
    </row>
    <row r="1859" spans="1:18" ht="16">
      <c r="A1859" s="1">
        <v>1854</v>
      </c>
      <c r="C1859" s="3" t="s">
        <v>3571</v>
      </c>
      <c r="E1859" s="2" t="str" cm="1">
        <f t="array" aca="1" ref="E1859" ca="1">IF(F1859&lt;&gt;"",INDIRECT("'"&amp;F1859&amp;"'!"&amp;G1859),"")</f>
        <v/>
      </c>
      <c r="F1859" s="1851"/>
      <c r="R1859" s="1504"/>
    </row>
    <row r="1860" spans="1:18" ht="16">
      <c r="A1860" s="1">
        <v>1855</v>
      </c>
      <c r="C1860" s="3" t="s">
        <v>3571</v>
      </c>
      <c r="E1860" s="2" t="str" cm="1">
        <f t="array" aca="1" ref="E1860" ca="1">IF(F1860&lt;&gt;"",INDIRECT("'"&amp;F1860&amp;"'!"&amp;G1860),"")</f>
        <v/>
      </c>
      <c r="F1860" s="1851"/>
      <c r="R1860" s="1504"/>
    </row>
    <row r="1861" spans="1:18" ht="16">
      <c r="A1861" s="1">
        <v>1856</v>
      </c>
      <c r="C1861" s="3" t="s">
        <v>3571</v>
      </c>
      <c r="E1861" s="2" t="str" cm="1">
        <f t="array" aca="1" ref="E1861" ca="1">IF(F1861&lt;&gt;"",INDIRECT("'"&amp;F1861&amp;"'!"&amp;G1861),"")</f>
        <v/>
      </c>
      <c r="F1861" s="1851"/>
      <c r="R1861" s="1504"/>
    </row>
    <row r="1862" spans="1:18" ht="16">
      <c r="A1862" s="1">
        <v>1857</v>
      </c>
      <c r="C1862" s="3" t="s">
        <v>3571</v>
      </c>
      <c r="E1862" s="2" t="str" cm="1">
        <f t="array" aca="1" ref="E1862" ca="1">IF(F1862&lt;&gt;"",INDIRECT("'"&amp;F1862&amp;"'!"&amp;G1862),"")</f>
        <v/>
      </c>
      <c r="F1862" s="1851"/>
      <c r="R1862" s="1504"/>
    </row>
    <row r="1863" spans="1:18" ht="16">
      <c r="A1863" s="1">
        <v>1858</v>
      </c>
      <c r="C1863" s="3" t="s">
        <v>3571</v>
      </c>
      <c r="E1863" s="2" t="str" cm="1">
        <f t="array" aca="1" ref="E1863" ca="1">IF(F1863&lt;&gt;"",INDIRECT("'"&amp;F1863&amp;"'!"&amp;G1863),"")</f>
        <v/>
      </c>
      <c r="F1863" s="1851"/>
      <c r="R1863" s="1504"/>
    </row>
    <row r="1864" spans="1:18" ht="16">
      <c r="A1864" s="1">
        <v>1859</v>
      </c>
      <c r="C1864" s="3" t="s">
        <v>3571</v>
      </c>
      <c r="E1864" s="2" t="str" cm="1">
        <f t="array" aca="1" ref="E1864" ca="1">IF(F1864&lt;&gt;"",INDIRECT("'"&amp;F1864&amp;"'!"&amp;G1864),"")</f>
        <v/>
      </c>
      <c r="F1864" s="1851"/>
      <c r="R1864" s="1504"/>
    </row>
    <row r="1865" spans="1:18" ht="16">
      <c r="A1865" s="1">
        <v>1860</v>
      </c>
      <c r="C1865" s="3" t="s">
        <v>3571</v>
      </c>
      <c r="E1865" s="2" t="str" cm="1">
        <f t="array" aca="1" ref="E1865" ca="1">IF(F1865&lt;&gt;"",INDIRECT("'"&amp;F1865&amp;"'!"&amp;G1865),"")</f>
        <v/>
      </c>
      <c r="F1865" s="1851"/>
      <c r="R1865" s="1504"/>
    </row>
    <row r="1866" spans="1:18" ht="16">
      <c r="A1866" s="1">
        <v>1861</v>
      </c>
      <c r="C1866" s="3" t="s">
        <v>3571</v>
      </c>
      <c r="E1866" s="2" t="str" cm="1">
        <f t="array" aca="1" ref="E1866" ca="1">IF(F1866&lt;&gt;"",INDIRECT("'"&amp;F1866&amp;"'!"&amp;G1866),"")</f>
        <v/>
      </c>
      <c r="F1866" s="1851"/>
      <c r="R1866" s="1502"/>
    </row>
    <row r="1867" spans="1:18" ht="16">
      <c r="A1867" s="1">
        <v>1862</v>
      </c>
      <c r="C1867" s="3" t="s">
        <v>3571</v>
      </c>
      <c r="E1867" s="2" t="str" cm="1">
        <f t="array" aca="1" ref="E1867" ca="1">IF(F1867&lt;&gt;"",INDIRECT("'"&amp;F1867&amp;"'!"&amp;G1867),"")</f>
        <v/>
      </c>
      <c r="F1867" s="1851"/>
      <c r="R1867" s="1502"/>
    </row>
    <row r="1868" spans="1:18" ht="16">
      <c r="A1868" s="1">
        <v>1863</v>
      </c>
      <c r="C1868" s="3" t="s">
        <v>3571</v>
      </c>
      <c r="E1868" s="2" t="str" cm="1">
        <f t="array" aca="1" ref="E1868" ca="1">IF(F1868&lt;&gt;"",INDIRECT("'"&amp;F1868&amp;"'!"&amp;G1868),"")</f>
        <v/>
      </c>
      <c r="F1868" s="1851"/>
      <c r="R1868" s="1504"/>
    </row>
    <row r="1869" spans="1:18" ht="16">
      <c r="A1869" s="1">
        <v>1864</v>
      </c>
      <c r="C1869" s="3" t="s">
        <v>3571</v>
      </c>
      <c r="E1869" s="2" t="str" cm="1">
        <f t="array" aca="1" ref="E1869" ca="1">IF(F1869&lt;&gt;"",INDIRECT("'"&amp;F1869&amp;"'!"&amp;G1869),"")</f>
        <v/>
      </c>
      <c r="F1869" s="1851"/>
      <c r="R1869" s="1504"/>
    </row>
    <row r="1870" spans="1:18" ht="16">
      <c r="A1870" s="1">
        <v>1865</v>
      </c>
      <c r="C1870" s="3" t="s">
        <v>3571</v>
      </c>
      <c r="E1870" s="2" t="str" cm="1">
        <f t="array" aca="1" ref="E1870" ca="1">IF(F1870&lt;&gt;"",INDIRECT("'"&amp;F1870&amp;"'!"&amp;G1870),"")</f>
        <v/>
      </c>
      <c r="F1870" s="1851"/>
      <c r="R1870" s="1504"/>
    </row>
    <row r="1871" spans="1:18" ht="16">
      <c r="A1871" s="1">
        <v>1866</v>
      </c>
      <c r="C1871" s="3" t="s">
        <v>3571</v>
      </c>
      <c r="E1871" s="2" t="str" cm="1">
        <f t="array" aca="1" ref="E1871" ca="1">IF(F1871&lt;&gt;"",INDIRECT("'"&amp;F1871&amp;"'!"&amp;G1871),"")</f>
        <v/>
      </c>
      <c r="F1871" s="1851"/>
      <c r="R1871" s="1504"/>
    </row>
    <row r="1872" spans="1:18" ht="16">
      <c r="A1872" s="1">
        <v>1867</v>
      </c>
      <c r="C1872" s="3" t="s">
        <v>3571</v>
      </c>
      <c r="E1872" s="2" t="str" cm="1">
        <f t="array" aca="1" ref="E1872" ca="1">IF(F1872&lt;&gt;"",INDIRECT("'"&amp;F1872&amp;"'!"&amp;G1872),"")</f>
        <v/>
      </c>
      <c r="F1872" s="1851"/>
      <c r="R1872" s="1504"/>
    </row>
    <row r="1873" spans="1:18" ht="16">
      <c r="A1873" s="1">
        <v>1868</v>
      </c>
      <c r="C1873" s="3" t="s">
        <v>3571</v>
      </c>
      <c r="E1873" s="2" t="str" cm="1">
        <f t="array" aca="1" ref="E1873" ca="1">IF(F1873&lt;&gt;"",INDIRECT("'"&amp;F1873&amp;"'!"&amp;G1873),"")</f>
        <v/>
      </c>
      <c r="F1873" s="1851"/>
      <c r="R1873" s="1502"/>
    </row>
    <row r="1874" spans="1:18" ht="16">
      <c r="A1874" s="1">
        <v>1869</v>
      </c>
      <c r="C1874" s="3" t="s">
        <v>3571</v>
      </c>
      <c r="E1874" s="2" t="str" cm="1">
        <f t="array" aca="1" ref="E1874" ca="1">IF(F1874&lt;&gt;"",INDIRECT("'"&amp;F1874&amp;"'!"&amp;G1874),"")</f>
        <v/>
      </c>
      <c r="F1874" s="1851"/>
      <c r="R1874" s="1502"/>
    </row>
    <row r="1875" spans="1:18" ht="16">
      <c r="A1875" s="1">
        <v>1870</v>
      </c>
      <c r="C1875" s="3" t="s">
        <v>3571</v>
      </c>
      <c r="E1875" s="2" t="str" cm="1">
        <f t="array" aca="1" ref="E1875" ca="1">IF(F1875&lt;&gt;"",INDIRECT("'"&amp;F1875&amp;"'!"&amp;G1875),"")</f>
        <v/>
      </c>
      <c r="F1875" s="1851"/>
      <c r="R1875" s="1502"/>
    </row>
    <row r="1876" spans="1:18" ht="16">
      <c r="A1876" s="1">
        <v>1871</v>
      </c>
      <c r="C1876" s="3" t="s">
        <v>3571</v>
      </c>
      <c r="E1876" s="2" t="str" cm="1">
        <f t="array" aca="1" ref="E1876" ca="1">IF(F1876&lt;&gt;"",INDIRECT("'"&amp;F1876&amp;"'!"&amp;G1876),"")</f>
        <v/>
      </c>
      <c r="F1876" s="1851"/>
      <c r="R1876" s="1502"/>
    </row>
    <row r="1877" spans="1:18" ht="16">
      <c r="A1877" s="1">
        <v>1872</v>
      </c>
      <c r="C1877" s="3" t="s">
        <v>3571</v>
      </c>
      <c r="E1877" s="2" t="str" cm="1">
        <f t="array" aca="1" ref="E1877" ca="1">IF(F1877&lt;&gt;"",INDIRECT("'"&amp;F1877&amp;"'!"&amp;G1877),"")</f>
        <v/>
      </c>
      <c r="F1877" s="1851"/>
      <c r="R1877" s="1504"/>
    </row>
    <row r="1878" spans="1:18" ht="16">
      <c r="A1878" s="1">
        <v>1873</v>
      </c>
      <c r="C1878" s="3" t="s">
        <v>3571</v>
      </c>
      <c r="E1878" s="2" t="str" cm="1">
        <f t="array" aca="1" ref="E1878" ca="1">IF(F1878&lt;&gt;"",INDIRECT("'"&amp;F1878&amp;"'!"&amp;G1878),"")</f>
        <v/>
      </c>
      <c r="F1878" s="1851"/>
      <c r="R1878" s="1502"/>
    </row>
    <row r="1879" spans="1:18" ht="16">
      <c r="A1879" s="1">
        <v>1874</v>
      </c>
      <c r="C1879" s="3" t="s">
        <v>3571</v>
      </c>
      <c r="E1879" s="2" t="str" cm="1">
        <f t="array" aca="1" ref="E1879" ca="1">IF(F1879&lt;&gt;"",INDIRECT("'"&amp;F1879&amp;"'!"&amp;G1879),"")</f>
        <v/>
      </c>
      <c r="F1879" s="1851"/>
      <c r="R1879" s="1502"/>
    </row>
    <row r="1880" spans="1:18" ht="16">
      <c r="A1880" s="1">
        <v>1875</v>
      </c>
      <c r="C1880" s="3" t="s">
        <v>3571</v>
      </c>
      <c r="E1880" s="2" t="str" cm="1">
        <f t="array" aca="1" ref="E1880" ca="1">IF(F1880&lt;&gt;"",INDIRECT("'"&amp;F1880&amp;"'!"&amp;G1880),"")</f>
        <v/>
      </c>
      <c r="F1880" s="1851"/>
      <c r="R1880" s="1502"/>
    </row>
    <row r="1881" spans="1:18" ht="16">
      <c r="A1881" s="1">
        <v>1876</v>
      </c>
      <c r="C1881" s="3" t="s">
        <v>3571</v>
      </c>
      <c r="E1881" s="2" t="str" cm="1">
        <f t="array" aca="1" ref="E1881" ca="1">IF(F1881&lt;&gt;"",INDIRECT("'"&amp;F1881&amp;"'!"&amp;G1881),"")</f>
        <v/>
      </c>
      <c r="F1881" s="1851"/>
      <c r="H1881" s="4"/>
      <c r="I1881" s="4"/>
      <c r="J1881" s="4"/>
      <c r="R1881" s="1504"/>
    </row>
    <row r="1882" spans="1:18" ht="16">
      <c r="A1882" s="1">
        <v>1877</v>
      </c>
      <c r="C1882" s="3" t="s">
        <v>3571</v>
      </c>
      <c r="E1882" s="2" t="str" cm="1">
        <f t="array" aca="1" ref="E1882" ca="1">IF(F1882&lt;&gt;"",INDIRECT("'"&amp;F1882&amp;"'!"&amp;G1882),"")</f>
        <v/>
      </c>
      <c r="F1882" s="1851"/>
      <c r="H1882" s="4"/>
      <c r="I1882" s="4"/>
      <c r="J1882" s="4"/>
      <c r="R1882" s="1504"/>
    </row>
    <row r="1883" spans="1:18" ht="16">
      <c r="A1883" s="1">
        <v>1878</v>
      </c>
      <c r="C1883" s="3" t="s">
        <v>3571</v>
      </c>
      <c r="E1883" s="2" t="str" cm="1">
        <f t="array" aca="1" ref="E1883" ca="1">IF(F1883&lt;&gt;"",INDIRECT("'"&amp;F1883&amp;"'!"&amp;G1883),"")</f>
        <v/>
      </c>
      <c r="F1883" s="1851"/>
      <c r="H1883" s="4"/>
      <c r="I1883" s="4"/>
      <c r="J1883" s="4"/>
      <c r="R1883" s="1504"/>
    </row>
    <row r="1884" spans="1:18" ht="16">
      <c r="A1884" s="1">
        <v>1879</v>
      </c>
      <c r="C1884" s="3" t="s">
        <v>3571</v>
      </c>
      <c r="E1884" s="2" t="str" cm="1">
        <f t="array" aca="1" ref="E1884" ca="1">IF(F1884&lt;&gt;"",INDIRECT("'"&amp;F1884&amp;"'!"&amp;G1884),"")</f>
        <v/>
      </c>
      <c r="F1884" s="1851"/>
      <c r="H1884" s="4"/>
      <c r="I1884" s="4"/>
      <c r="J1884" s="4"/>
      <c r="R1884" s="1504"/>
    </row>
    <row r="1885" spans="1:18" ht="16">
      <c r="A1885" s="1">
        <v>1880</v>
      </c>
      <c r="C1885" s="3" t="s">
        <v>3571</v>
      </c>
      <c r="E1885" s="2" t="str" cm="1">
        <f t="array" aca="1" ref="E1885" ca="1">IF(F1885&lt;&gt;"",INDIRECT("'"&amp;F1885&amp;"'!"&amp;G1885),"")</f>
        <v/>
      </c>
      <c r="F1885" s="1851"/>
      <c r="H1885" s="4"/>
      <c r="I1885" s="4"/>
      <c r="J1885" s="4"/>
      <c r="R1885" s="1504"/>
    </row>
    <row r="1886" spans="1:18" ht="16">
      <c r="A1886" s="1">
        <v>1881</v>
      </c>
      <c r="C1886" s="3" t="s">
        <v>3571</v>
      </c>
      <c r="E1886" s="2" t="str" cm="1">
        <f t="array" aca="1" ref="E1886" ca="1">IF(F1886&lt;&gt;"",INDIRECT("'"&amp;F1886&amp;"'!"&amp;G1886),"")</f>
        <v/>
      </c>
      <c r="F1886" s="1851"/>
      <c r="H1886" s="4"/>
      <c r="I1886" s="4"/>
      <c r="J1886" s="4"/>
      <c r="R1886" s="1504"/>
    </row>
    <row r="1887" spans="1:18" ht="16">
      <c r="A1887" s="1">
        <v>1882</v>
      </c>
      <c r="C1887" s="3" t="s">
        <v>3571</v>
      </c>
      <c r="E1887" s="2" t="str" cm="1">
        <f t="array" aca="1" ref="E1887" ca="1">IF(F1887&lt;&gt;"",INDIRECT("'"&amp;F1887&amp;"'!"&amp;G1887),"")</f>
        <v/>
      </c>
      <c r="F1887" s="1851"/>
      <c r="H1887" s="4"/>
      <c r="I1887" s="4"/>
      <c r="J1887" s="4"/>
      <c r="R1887" s="1504"/>
    </row>
    <row r="1888" spans="1:18" ht="16">
      <c r="A1888" s="1">
        <v>1883</v>
      </c>
      <c r="C1888" s="3" t="s">
        <v>3571</v>
      </c>
      <c r="E1888" s="2" t="str" cm="1">
        <f t="array" aca="1" ref="E1888" ca="1">IF(F1888&lt;&gt;"",INDIRECT("'"&amp;F1888&amp;"'!"&amp;G1888),"")</f>
        <v/>
      </c>
      <c r="F1888" s="1851"/>
      <c r="H1888" s="4"/>
      <c r="I1888" s="4"/>
      <c r="J1888" s="4"/>
      <c r="R1888" s="1504"/>
    </row>
    <row r="1889" spans="1:18" ht="16">
      <c r="A1889" s="1">
        <v>1884</v>
      </c>
      <c r="C1889" s="3" t="s">
        <v>3571</v>
      </c>
      <c r="E1889" s="2" t="str" cm="1">
        <f t="array" aca="1" ref="E1889" ca="1">IF(F1889&lt;&gt;"",INDIRECT("'"&amp;F1889&amp;"'!"&amp;G1889),"")</f>
        <v/>
      </c>
      <c r="F1889" s="1851"/>
      <c r="H1889" s="4"/>
      <c r="I1889" s="4"/>
      <c r="J1889" s="4"/>
      <c r="R1889" s="1504"/>
    </row>
    <row r="1890" spans="1:18" ht="16">
      <c r="A1890" s="1">
        <v>1885</v>
      </c>
      <c r="C1890" s="3" t="s">
        <v>3571</v>
      </c>
      <c r="E1890" s="2" t="str" cm="1">
        <f t="array" aca="1" ref="E1890" ca="1">IF(F1890&lt;&gt;"",INDIRECT("'"&amp;F1890&amp;"'!"&amp;G1890),"")</f>
        <v/>
      </c>
      <c r="F1890" s="1851"/>
      <c r="H1890" s="4"/>
      <c r="I1890" s="4"/>
      <c r="J1890" s="4"/>
      <c r="R1890" s="1504"/>
    </row>
    <row r="1891" spans="1:18" ht="16">
      <c r="A1891" s="1">
        <v>1886</v>
      </c>
      <c r="C1891" s="3" t="s">
        <v>3571</v>
      </c>
      <c r="E1891" s="2" t="str" cm="1">
        <f t="array" aca="1" ref="E1891" ca="1">IF(F1891&lt;&gt;"",INDIRECT("'"&amp;F1891&amp;"'!"&amp;G1891),"")</f>
        <v/>
      </c>
      <c r="F1891" s="1851"/>
      <c r="H1891" s="4"/>
      <c r="I1891" s="4"/>
      <c r="J1891" s="4"/>
      <c r="R1891" s="1504"/>
    </row>
    <row r="1892" spans="1:18" ht="16">
      <c r="A1892" s="1">
        <v>1887</v>
      </c>
      <c r="C1892" s="3" t="s">
        <v>3571</v>
      </c>
      <c r="E1892" s="2" t="str" cm="1">
        <f t="array" aca="1" ref="E1892" ca="1">IF(F1892&lt;&gt;"",INDIRECT("'"&amp;F1892&amp;"'!"&amp;G1892),"")</f>
        <v/>
      </c>
      <c r="F1892" s="1851"/>
      <c r="H1892" s="4"/>
      <c r="I1892" s="4"/>
      <c r="J1892" s="4"/>
      <c r="R1892" s="1504"/>
    </row>
    <row r="1893" spans="1:18" ht="16">
      <c r="A1893" s="1">
        <v>1888</v>
      </c>
      <c r="C1893" s="3" t="s">
        <v>3571</v>
      </c>
      <c r="E1893" s="2" t="str" cm="1">
        <f t="array" aca="1" ref="E1893" ca="1">IF(F1893&lt;&gt;"",INDIRECT("'"&amp;F1893&amp;"'!"&amp;G1893),"")</f>
        <v/>
      </c>
      <c r="F1893" s="1851"/>
      <c r="H1893" s="4"/>
      <c r="I1893" s="4"/>
      <c r="J1893" s="4"/>
      <c r="R1893" s="1504"/>
    </row>
    <row r="1894" spans="1:18" ht="16">
      <c r="A1894" s="1">
        <v>1889</v>
      </c>
      <c r="C1894" s="3" t="s">
        <v>3571</v>
      </c>
      <c r="E1894" s="2" t="str" cm="1">
        <f t="array" aca="1" ref="E1894" ca="1">IF(F1894&lt;&gt;"",INDIRECT("'"&amp;F1894&amp;"'!"&amp;G1894),"")</f>
        <v/>
      </c>
      <c r="F1894" s="1851"/>
      <c r="H1894" s="4"/>
      <c r="I1894" s="4"/>
      <c r="J1894" s="4"/>
      <c r="R1894" s="1504"/>
    </row>
    <row r="1895" spans="1:18" ht="16">
      <c r="A1895" s="1">
        <v>1890</v>
      </c>
      <c r="C1895" s="3" t="s">
        <v>3571</v>
      </c>
      <c r="E1895" s="2" t="str" cm="1">
        <f t="array" aca="1" ref="E1895" ca="1">IF(F1895&lt;&gt;"",INDIRECT("'"&amp;F1895&amp;"'!"&amp;G1895),"")</f>
        <v/>
      </c>
      <c r="F1895" s="1851"/>
      <c r="H1895" s="4"/>
      <c r="I1895" s="4"/>
      <c r="J1895" s="4"/>
      <c r="R1895" s="1504"/>
    </row>
    <row r="1896" spans="1:18" ht="16">
      <c r="A1896" s="1">
        <v>1891</v>
      </c>
      <c r="C1896" s="3" t="s">
        <v>3571</v>
      </c>
      <c r="E1896" s="2" t="str" cm="1">
        <f t="array" aca="1" ref="E1896" ca="1">IF(F1896&lt;&gt;"",INDIRECT("'"&amp;F1896&amp;"'!"&amp;G1896),"")</f>
        <v/>
      </c>
      <c r="F1896" s="1851"/>
      <c r="H1896" s="4"/>
      <c r="I1896" s="4"/>
      <c r="J1896" s="4"/>
      <c r="R1896" s="1504"/>
    </row>
    <row r="1897" spans="1:18" ht="16">
      <c r="A1897" s="1">
        <v>1892</v>
      </c>
      <c r="C1897" s="3" t="s">
        <v>3571</v>
      </c>
      <c r="E1897" s="2" t="str" cm="1">
        <f t="array" aca="1" ref="E1897" ca="1">IF(F1897&lt;&gt;"",INDIRECT("'"&amp;F1897&amp;"'!"&amp;G1897),"")</f>
        <v/>
      </c>
      <c r="F1897" s="1851"/>
      <c r="H1897" s="4"/>
      <c r="I1897" s="4"/>
      <c r="J1897" s="4"/>
      <c r="R1897" s="1504"/>
    </row>
    <row r="1898" spans="1:18" ht="16">
      <c r="A1898" s="1">
        <v>1893</v>
      </c>
      <c r="C1898" s="3" t="s">
        <v>3571</v>
      </c>
      <c r="E1898" s="2" t="str" cm="1">
        <f t="array" aca="1" ref="E1898" ca="1">IF(F1898&lt;&gt;"",INDIRECT("'"&amp;F1898&amp;"'!"&amp;G1898),"")</f>
        <v/>
      </c>
      <c r="F1898" s="1851"/>
      <c r="H1898" s="4"/>
      <c r="I1898" s="4"/>
      <c r="J1898" s="4"/>
      <c r="R1898" s="1504"/>
    </row>
    <row r="1899" spans="1:18" ht="16">
      <c r="A1899" s="1">
        <v>1894</v>
      </c>
      <c r="C1899" s="3" t="s">
        <v>3571</v>
      </c>
      <c r="E1899" s="2" t="str" cm="1">
        <f t="array" aca="1" ref="E1899" ca="1">IF(F1899&lt;&gt;"",INDIRECT("'"&amp;F1899&amp;"'!"&amp;G1899),"")</f>
        <v/>
      </c>
      <c r="F1899" s="1851"/>
      <c r="H1899" s="4"/>
      <c r="I1899" s="4"/>
      <c r="J1899" s="4"/>
      <c r="R1899" s="1504"/>
    </row>
    <row r="1900" spans="1:18" ht="16">
      <c r="A1900" s="1">
        <v>1895</v>
      </c>
      <c r="C1900" s="3" t="s">
        <v>3571</v>
      </c>
      <c r="E1900" s="2" t="str" cm="1">
        <f t="array" aca="1" ref="E1900" ca="1">IF(F1900&lt;&gt;"",INDIRECT("'"&amp;F1900&amp;"'!"&amp;G1900),"")</f>
        <v/>
      </c>
      <c r="F1900" s="1851"/>
      <c r="H1900" s="4"/>
      <c r="I1900" s="4"/>
      <c r="J1900" s="4"/>
      <c r="R1900" s="1504"/>
    </row>
    <row r="1901" spans="1:18" ht="16">
      <c r="A1901" s="1">
        <v>1896</v>
      </c>
      <c r="C1901" s="3" t="s">
        <v>3571</v>
      </c>
      <c r="E1901" s="2" t="str" cm="1">
        <f t="array" aca="1" ref="E1901" ca="1">IF(F1901&lt;&gt;"",INDIRECT("'"&amp;F1901&amp;"'!"&amp;G1901),"")</f>
        <v/>
      </c>
      <c r="F1901" s="1851"/>
      <c r="H1901" s="4"/>
      <c r="I1901" s="4"/>
      <c r="J1901" s="4"/>
      <c r="R1901" s="1504"/>
    </row>
    <row r="1902" spans="1:18" ht="16">
      <c r="A1902" s="1">
        <v>1897</v>
      </c>
      <c r="C1902" s="3" t="s">
        <v>3571</v>
      </c>
      <c r="E1902" s="2" t="str" cm="1">
        <f t="array" aca="1" ref="E1902" ca="1">IF(F1902&lt;&gt;"",INDIRECT("'"&amp;F1902&amp;"'!"&amp;G1902),"")</f>
        <v/>
      </c>
      <c r="F1902" s="1851"/>
      <c r="H1902" s="4"/>
      <c r="I1902" s="4"/>
      <c r="J1902" s="4"/>
      <c r="R1902" s="1504"/>
    </row>
    <row r="1903" spans="1:18" ht="16">
      <c r="A1903" s="1">
        <v>1898</v>
      </c>
      <c r="C1903" s="3" t="s">
        <v>3571</v>
      </c>
      <c r="E1903" s="2" t="str" cm="1">
        <f t="array" aca="1" ref="E1903" ca="1">IF(F1903&lt;&gt;"",INDIRECT("'"&amp;F1903&amp;"'!"&amp;G1903),"")</f>
        <v/>
      </c>
      <c r="F1903" s="1851"/>
      <c r="H1903" s="4"/>
      <c r="I1903" s="4"/>
      <c r="J1903" s="4"/>
      <c r="R1903" s="1504"/>
    </row>
    <row r="1904" spans="1:18" ht="16">
      <c r="A1904" s="1">
        <v>1899</v>
      </c>
      <c r="C1904" s="3" t="s">
        <v>3571</v>
      </c>
      <c r="E1904" s="2" t="str" cm="1">
        <f t="array" aca="1" ref="E1904" ca="1">IF(F1904&lt;&gt;"",INDIRECT("'"&amp;F1904&amp;"'!"&amp;G1904),"")</f>
        <v/>
      </c>
      <c r="F1904" s="1851"/>
      <c r="H1904" s="4"/>
      <c r="I1904" s="4"/>
      <c r="J1904" s="4"/>
      <c r="R1904" s="1504"/>
    </row>
    <row r="1905" spans="1:18" ht="16">
      <c r="A1905" s="1">
        <v>1900</v>
      </c>
      <c r="C1905" s="3" t="s">
        <v>3571</v>
      </c>
      <c r="E1905" s="2" t="str" cm="1">
        <f t="array" aca="1" ref="E1905" ca="1">IF(F1905&lt;&gt;"",INDIRECT("'"&amp;F1905&amp;"'!"&amp;G1905),"")</f>
        <v/>
      </c>
      <c r="F1905" s="1851"/>
      <c r="H1905" s="4"/>
      <c r="I1905" s="4"/>
      <c r="J1905" s="4"/>
      <c r="R1905" s="1504"/>
    </row>
    <row r="1906" spans="1:18" ht="16">
      <c r="A1906" s="1">
        <v>1901</v>
      </c>
      <c r="C1906" s="3" t="s">
        <v>3571</v>
      </c>
      <c r="E1906" s="2" t="str" cm="1">
        <f t="array" aca="1" ref="E1906" ca="1">IF(F1906&lt;&gt;"",INDIRECT("'"&amp;F1906&amp;"'!"&amp;G1906),"")</f>
        <v/>
      </c>
      <c r="F1906" s="1851"/>
      <c r="H1906" s="4"/>
      <c r="I1906" s="4"/>
      <c r="J1906" s="4"/>
      <c r="R1906" s="1504"/>
    </row>
    <row r="1907" spans="1:18" ht="16">
      <c r="A1907" s="1">
        <v>1902</v>
      </c>
      <c r="C1907" s="3" t="s">
        <v>3571</v>
      </c>
      <c r="E1907" s="2" t="str" cm="1">
        <f t="array" aca="1" ref="E1907" ca="1">IF(F1907&lt;&gt;"",INDIRECT("'"&amp;F1907&amp;"'!"&amp;G1907),"")</f>
        <v/>
      </c>
      <c r="F1907" s="1851"/>
      <c r="H1907" s="4"/>
      <c r="I1907" s="4"/>
      <c r="J1907" s="4"/>
      <c r="R1907" s="1504"/>
    </row>
    <row r="1908" spans="1:18" ht="16">
      <c r="A1908" s="1">
        <v>1903</v>
      </c>
      <c r="C1908" s="3" t="s">
        <v>3571</v>
      </c>
      <c r="E1908" s="2" t="str" cm="1">
        <f t="array" aca="1" ref="E1908" ca="1">IF(F1908&lt;&gt;"",INDIRECT("'"&amp;F1908&amp;"'!"&amp;G1908),"")</f>
        <v/>
      </c>
      <c r="F1908" s="1851"/>
      <c r="H1908" s="4"/>
      <c r="I1908" s="4"/>
      <c r="J1908" s="4"/>
      <c r="R1908" s="1504"/>
    </row>
    <row r="1909" spans="1:18" ht="16">
      <c r="A1909" s="1">
        <v>1904</v>
      </c>
      <c r="C1909" s="3" t="s">
        <v>3571</v>
      </c>
      <c r="E1909" s="2" t="str" cm="1">
        <f t="array" aca="1" ref="E1909" ca="1">IF(F1909&lt;&gt;"",INDIRECT("'"&amp;F1909&amp;"'!"&amp;G1909),"")</f>
        <v/>
      </c>
      <c r="F1909" s="1851"/>
      <c r="H1909" s="4"/>
      <c r="I1909" s="4"/>
      <c r="J1909" s="4"/>
      <c r="R1909" s="1504"/>
    </row>
    <row r="1910" spans="1:18" ht="16">
      <c r="A1910" s="1">
        <v>1905</v>
      </c>
      <c r="C1910" s="3" t="s">
        <v>3571</v>
      </c>
      <c r="E1910" s="2" t="str" cm="1">
        <f t="array" aca="1" ref="E1910" ca="1">IF(F1910&lt;&gt;"",INDIRECT("'"&amp;F1910&amp;"'!"&amp;G1910),"")</f>
        <v/>
      </c>
      <c r="F1910" s="1851"/>
      <c r="H1910" s="4"/>
      <c r="I1910" s="4"/>
      <c r="J1910" s="4"/>
      <c r="R1910" s="1504"/>
    </row>
    <row r="1911" spans="1:18" ht="16">
      <c r="A1911" s="1">
        <v>1906</v>
      </c>
      <c r="C1911" s="3" t="s">
        <v>3571</v>
      </c>
      <c r="E1911" s="2" t="str" cm="1">
        <f t="array" aca="1" ref="E1911" ca="1">IF(F1911&lt;&gt;"",INDIRECT("'"&amp;F1911&amp;"'!"&amp;G1911),"")</f>
        <v/>
      </c>
      <c r="F1911" s="1851"/>
      <c r="H1911" s="4"/>
      <c r="I1911" s="4"/>
      <c r="J1911" s="4"/>
      <c r="R1911" s="1504"/>
    </row>
    <row r="1912" spans="1:18" ht="16">
      <c r="A1912" s="1">
        <v>1907</v>
      </c>
      <c r="C1912" s="3" t="s">
        <v>3571</v>
      </c>
      <c r="E1912" s="2" t="str" cm="1">
        <f t="array" aca="1" ref="E1912" ca="1">IF(F1912&lt;&gt;"",INDIRECT("'"&amp;F1912&amp;"'!"&amp;G1912),"")</f>
        <v/>
      </c>
      <c r="F1912" s="1851"/>
      <c r="H1912" s="4"/>
      <c r="I1912" s="4"/>
      <c r="J1912" s="4"/>
      <c r="R1912" s="1504"/>
    </row>
    <row r="1913" spans="1:18" ht="16">
      <c r="A1913" s="1">
        <v>1908</v>
      </c>
      <c r="C1913" s="3" t="s">
        <v>3571</v>
      </c>
      <c r="E1913" s="2" t="str" cm="1">
        <f t="array" aca="1" ref="E1913" ca="1">IF(F1913&lt;&gt;"",INDIRECT("'"&amp;F1913&amp;"'!"&amp;G1913),"")</f>
        <v/>
      </c>
      <c r="F1913" s="1851"/>
      <c r="H1913" s="4"/>
      <c r="I1913" s="4"/>
      <c r="J1913" s="4"/>
      <c r="R1913" s="1504"/>
    </row>
    <row r="1914" spans="1:18" ht="16">
      <c r="A1914" s="1">
        <v>1909</v>
      </c>
      <c r="C1914" s="3" t="s">
        <v>3571</v>
      </c>
      <c r="E1914" s="2" t="str" cm="1">
        <f t="array" aca="1" ref="E1914" ca="1">IF(F1914&lt;&gt;"",INDIRECT("'"&amp;F1914&amp;"'!"&amp;G1914),"")</f>
        <v/>
      </c>
      <c r="F1914" s="1851"/>
      <c r="H1914" s="4"/>
      <c r="I1914" s="4"/>
      <c r="J1914" s="4"/>
      <c r="R1914" s="1504"/>
    </row>
    <row r="1915" spans="1:18" ht="16">
      <c r="A1915" s="1">
        <v>1910</v>
      </c>
      <c r="C1915" s="3" t="s">
        <v>3571</v>
      </c>
      <c r="E1915" s="2" t="str" cm="1">
        <f t="array" aca="1" ref="E1915" ca="1">IF(F1915&lt;&gt;"",INDIRECT("'"&amp;F1915&amp;"'!"&amp;G1915),"")</f>
        <v/>
      </c>
      <c r="F1915" s="1851"/>
      <c r="H1915" s="4"/>
      <c r="I1915" s="4"/>
      <c r="J1915" s="4"/>
      <c r="R1915" s="1504"/>
    </row>
    <row r="1916" spans="1:18" ht="16">
      <c r="A1916" s="1">
        <v>1911</v>
      </c>
      <c r="C1916" s="3" t="s">
        <v>3571</v>
      </c>
      <c r="E1916" s="2" t="str" cm="1">
        <f t="array" aca="1" ref="E1916" ca="1">IF(F1916&lt;&gt;"",INDIRECT("'"&amp;F1916&amp;"'!"&amp;G1916),"")</f>
        <v/>
      </c>
      <c r="F1916" s="1851"/>
      <c r="H1916" s="4"/>
      <c r="I1916" s="4"/>
      <c r="J1916" s="4"/>
      <c r="R1916" s="1504"/>
    </row>
    <row r="1917" spans="1:18" ht="16">
      <c r="A1917" s="1">
        <v>1912</v>
      </c>
      <c r="C1917" s="3" t="s">
        <v>3571</v>
      </c>
      <c r="E1917" s="2" t="str" cm="1">
        <f t="array" aca="1" ref="E1917" ca="1">IF(F1917&lt;&gt;"",INDIRECT("'"&amp;F1917&amp;"'!"&amp;G1917),"")</f>
        <v/>
      </c>
      <c r="F1917" s="1851"/>
      <c r="H1917" s="4"/>
      <c r="I1917" s="4"/>
      <c r="J1917" s="4"/>
      <c r="R1917" s="1504"/>
    </row>
    <row r="1918" spans="1:18" ht="16">
      <c r="A1918" s="1">
        <v>1913</v>
      </c>
      <c r="C1918" s="3" t="s">
        <v>3571</v>
      </c>
      <c r="E1918" s="2" t="str" cm="1">
        <f t="array" aca="1" ref="E1918" ca="1">IF(F1918&lt;&gt;"",INDIRECT("'"&amp;F1918&amp;"'!"&amp;G1918),"")</f>
        <v/>
      </c>
      <c r="F1918" s="1851"/>
      <c r="H1918" s="4"/>
      <c r="I1918" s="4"/>
      <c r="J1918" s="4"/>
      <c r="R1918" s="1504"/>
    </row>
    <row r="1919" spans="1:18" ht="16">
      <c r="A1919" s="1">
        <v>1914</v>
      </c>
      <c r="C1919" s="3" t="s">
        <v>3571</v>
      </c>
      <c r="E1919" s="2" t="str" cm="1">
        <f t="array" aca="1" ref="E1919" ca="1">IF(F1919&lt;&gt;"",INDIRECT("'"&amp;F1919&amp;"'!"&amp;G1919),"")</f>
        <v/>
      </c>
      <c r="F1919" s="1851"/>
      <c r="H1919" s="4"/>
      <c r="I1919" s="4"/>
      <c r="J1919" s="4"/>
      <c r="R1919" s="1504"/>
    </row>
    <row r="1920" spans="1:18" ht="16">
      <c r="A1920" s="1">
        <v>1915</v>
      </c>
      <c r="C1920" s="3" t="s">
        <v>3571</v>
      </c>
      <c r="E1920" s="2" t="str" cm="1">
        <f t="array" aca="1" ref="E1920" ca="1">IF(F1920&lt;&gt;"",INDIRECT("'"&amp;F1920&amp;"'!"&amp;G1920),"")</f>
        <v/>
      </c>
      <c r="F1920" s="1851"/>
      <c r="H1920" s="4"/>
      <c r="I1920" s="4"/>
      <c r="J1920" s="4"/>
      <c r="R1920" s="1504"/>
    </row>
    <row r="1921" spans="1:18" ht="16">
      <c r="A1921" s="1">
        <v>1916</v>
      </c>
      <c r="C1921" s="3" t="s">
        <v>3571</v>
      </c>
      <c r="E1921" s="2" t="str" cm="1">
        <f t="array" aca="1" ref="E1921" ca="1">IF(F1921&lt;&gt;"",INDIRECT("'"&amp;F1921&amp;"'!"&amp;G1921),"")</f>
        <v/>
      </c>
      <c r="F1921" s="1851"/>
      <c r="H1921" s="4"/>
      <c r="I1921" s="4"/>
      <c r="J1921" s="4"/>
      <c r="R1921" s="1504"/>
    </row>
    <row r="1922" spans="1:18" ht="16">
      <c r="A1922" s="1">
        <v>1917</v>
      </c>
      <c r="C1922" s="3" t="s">
        <v>3571</v>
      </c>
      <c r="E1922" s="2" t="str" cm="1">
        <f t="array" aca="1" ref="E1922" ca="1">IF(F1922&lt;&gt;"",INDIRECT("'"&amp;F1922&amp;"'!"&amp;G1922),"")</f>
        <v/>
      </c>
      <c r="F1922" s="1851"/>
      <c r="H1922" s="4"/>
      <c r="I1922" s="4"/>
      <c r="J1922" s="4"/>
      <c r="R1922" s="1504"/>
    </row>
    <row r="1923" spans="1:18" ht="16">
      <c r="A1923" s="1">
        <v>1918</v>
      </c>
      <c r="C1923" s="3" t="s">
        <v>3571</v>
      </c>
      <c r="E1923" s="2" t="str" cm="1">
        <f t="array" aca="1" ref="E1923" ca="1">IF(F1923&lt;&gt;"",INDIRECT("'"&amp;F1923&amp;"'!"&amp;G1923),"")</f>
        <v/>
      </c>
      <c r="F1923" s="1851"/>
      <c r="H1923" s="4"/>
      <c r="I1923" s="4"/>
      <c r="J1923" s="4"/>
      <c r="R1923" s="1504"/>
    </row>
    <row r="1924" spans="1:18" ht="16">
      <c r="A1924" s="1">
        <v>1919</v>
      </c>
      <c r="C1924" s="3" t="s">
        <v>3571</v>
      </c>
      <c r="E1924" s="2" t="str" cm="1">
        <f t="array" aca="1" ref="E1924" ca="1">IF(F1924&lt;&gt;"",INDIRECT("'"&amp;F1924&amp;"'!"&amp;G1924),"")</f>
        <v/>
      </c>
      <c r="F1924" s="1851"/>
      <c r="H1924" s="4"/>
      <c r="I1924" s="4"/>
      <c r="J1924" s="4"/>
      <c r="R1924" s="1504"/>
    </row>
    <row r="1925" spans="1:18" ht="16">
      <c r="A1925" s="1">
        <v>1920</v>
      </c>
      <c r="C1925" s="3" t="s">
        <v>3571</v>
      </c>
      <c r="E1925" s="2" t="str" cm="1">
        <f t="array" aca="1" ref="E1925" ca="1">IF(F1925&lt;&gt;"",INDIRECT("'"&amp;F1925&amp;"'!"&amp;G1925),"")</f>
        <v/>
      </c>
      <c r="F1925" s="1851"/>
      <c r="H1925" s="4"/>
      <c r="I1925" s="4"/>
      <c r="J1925" s="4"/>
      <c r="R1925" s="1504"/>
    </row>
    <row r="1926" spans="1:18" ht="16">
      <c r="A1926" s="1">
        <v>1921</v>
      </c>
      <c r="C1926" s="3" t="s">
        <v>3571</v>
      </c>
      <c r="E1926" s="2" t="str" cm="1">
        <f t="array" aca="1" ref="E1926" ca="1">IF(F1926&lt;&gt;"",INDIRECT("'"&amp;F1926&amp;"'!"&amp;G1926),"")</f>
        <v/>
      </c>
      <c r="F1926" s="1851"/>
      <c r="H1926" s="4"/>
      <c r="I1926" s="4"/>
      <c r="J1926" s="4"/>
      <c r="R1926" s="1504"/>
    </row>
    <row r="1927" spans="1:18" ht="16">
      <c r="A1927" s="1">
        <v>1922</v>
      </c>
      <c r="C1927" s="3" t="s">
        <v>3571</v>
      </c>
      <c r="E1927" s="2" t="str" cm="1">
        <f t="array" aca="1" ref="E1927" ca="1">IF(F1927&lt;&gt;"",INDIRECT("'"&amp;F1927&amp;"'!"&amp;G1927),"")</f>
        <v/>
      </c>
      <c r="F1927" s="1851"/>
      <c r="H1927" s="4"/>
      <c r="I1927" s="4"/>
      <c r="J1927" s="4"/>
      <c r="R1927" s="1504"/>
    </row>
    <row r="1928" spans="1:18" ht="16">
      <c r="A1928" s="1">
        <v>1923</v>
      </c>
      <c r="C1928" s="3" t="s">
        <v>3571</v>
      </c>
      <c r="E1928" s="2" t="str" cm="1">
        <f t="array" aca="1" ref="E1928" ca="1">IF(F1928&lt;&gt;"",INDIRECT("'"&amp;F1928&amp;"'!"&amp;G1928),"")</f>
        <v/>
      </c>
      <c r="F1928" s="1851"/>
      <c r="H1928" s="4"/>
      <c r="I1928" s="4"/>
      <c r="J1928" s="4"/>
      <c r="R1928" s="1504"/>
    </row>
    <row r="1929" spans="1:18" ht="16">
      <c r="A1929" s="1">
        <v>1924</v>
      </c>
      <c r="C1929" s="3" t="s">
        <v>3571</v>
      </c>
      <c r="E1929" s="2" t="str" cm="1">
        <f t="array" aca="1" ref="E1929" ca="1">IF(F1929&lt;&gt;"",INDIRECT("'"&amp;F1929&amp;"'!"&amp;G1929),"")</f>
        <v/>
      </c>
      <c r="F1929" s="1851"/>
      <c r="H1929" s="4"/>
      <c r="I1929" s="4"/>
      <c r="J1929" s="4"/>
      <c r="R1929" s="1504"/>
    </row>
    <row r="1930" spans="1:18" ht="16">
      <c r="A1930" s="1">
        <v>1925</v>
      </c>
      <c r="C1930" s="3" t="s">
        <v>3571</v>
      </c>
      <c r="E1930" s="2" t="str" cm="1">
        <f t="array" aca="1" ref="E1930" ca="1">IF(F1930&lt;&gt;"",INDIRECT("'"&amp;F1930&amp;"'!"&amp;G1930),"")</f>
        <v/>
      </c>
      <c r="F1930" s="1851"/>
      <c r="H1930" s="4"/>
      <c r="I1930" s="4"/>
      <c r="J1930" s="4"/>
      <c r="R1930" s="1504"/>
    </row>
    <row r="1931" spans="1:18" ht="16">
      <c r="A1931" s="1">
        <v>1926</v>
      </c>
      <c r="C1931" s="3" t="s">
        <v>3571</v>
      </c>
      <c r="E1931" s="2" t="str" cm="1">
        <f t="array" aca="1" ref="E1931" ca="1">IF(F1931&lt;&gt;"",INDIRECT("'"&amp;F1931&amp;"'!"&amp;G1931),"")</f>
        <v/>
      </c>
      <c r="F1931" s="1851"/>
      <c r="H1931" s="4"/>
      <c r="I1931" s="4"/>
      <c r="J1931" s="4"/>
      <c r="R1931" s="1504"/>
    </row>
    <row r="1932" spans="1:18" ht="16">
      <c r="A1932" s="1">
        <v>1927</v>
      </c>
      <c r="C1932" s="3" t="s">
        <v>3571</v>
      </c>
      <c r="E1932" s="2" t="str" cm="1">
        <f t="array" aca="1" ref="E1932" ca="1">IF(F1932&lt;&gt;"",INDIRECT("'"&amp;F1932&amp;"'!"&amp;G1932),"")</f>
        <v/>
      </c>
      <c r="F1932" s="1851"/>
      <c r="H1932" s="4"/>
      <c r="I1932" s="4"/>
      <c r="J1932" s="4"/>
      <c r="R1932" s="1504"/>
    </row>
    <row r="1933" spans="1:18" ht="16">
      <c r="A1933" s="1">
        <v>1928</v>
      </c>
      <c r="C1933" s="3" t="s">
        <v>3571</v>
      </c>
      <c r="E1933" s="2" t="str" cm="1">
        <f t="array" aca="1" ref="E1933" ca="1">IF(F1933&lt;&gt;"",INDIRECT("'"&amp;F1933&amp;"'!"&amp;G1933),"")</f>
        <v/>
      </c>
      <c r="F1933" s="1851"/>
      <c r="H1933" s="4"/>
      <c r="I1933" s="4"/>
      <c r="J1933" s="4"/>
      <c r="R1933" s="1504"/>
    </row>
    <row r="1934" spans="1:18" ht="16">
      <c r="A1934" s="1">
        <v>1929</v>
      </c>
      <c r="C1934" s="3" t="s">
        <v>3571</v>
      </c>
      <c r="E1934" s="2" t="str" cm="1">
        <f t="array" aca="1" ref="E1934" ca="1">IF(F1934&lt;&gt;"",INDIRECT("'"&amp;F1934&amp;"'!"&amp;G1934),"")</f>
        <v/>
      </c>
      <c r="F1934" s="1851"/>
      <c r="H1934" s="4"/>
      <c r="I1934" s="4"/>
      <c r="J1934" s="4"/>
      <c r="R1934" s="1504"/>
    </row>
    <row r="1935" spans="1:18" ht="16">
      <c r="A1935" s="1">
        <v>1930</v>
      </c>
      <c r="C1935" s="3" t="s">
        <v>3571</v>
      </c>
      <c r="E1935" s="2" t="str" cm="1">
        <f t="array" aca="1" ref="E1935" ca="1">IF(F1935&lt;&gt;"",INDIRECT("'"&amp;F1935&amp;"'!"&amp;G1935),"")</f>
        <v/>
      </c>
      <c r="F1935" s="1851"/>
      <c r="H1935" s="4"/>
      <c r="I1935" s="4"/>
      <c r="J1935" s="4"/>
      <c r="R1935" s="1504"/>
    </row>
    <row r="1936" spans="1:18" ht="16">
      <c r="A1936" s="1">
        <v>1931</v>
      </c>
      <c r="C1936" s="3" t="s">
        <v>3571</v>
      </c>
      <c r="E1936" s="2" t="str" cm="1">
        <f t="array" aca="1" ref="E1936" ca="1">IF(F1936&lt;&gt;"",INDIRECT("'"&amp;F1936&amp;"'!"&amp;G1936),"")</f>
        <v/>
      </c>
      <c r="F1936" s="1851"/>
      <c r="H1936" s="4"/>
      <c r="I1936" s="4"/>
      <c r="J1936" s="4"/>
      <c r="R1936" s="1504"/>
    </row>
    <row r="1937" spans="1:18" ht="16">
      <c r="A1937" s="1">
        <v>1932</v>
      </c>
      <c r="C1937" s="3" t="s">
        <v>3571</v>
      </c>
      <c r="E1937" s="2" t="str" cm="1">
        <f t="array" aca="1" ref="E1937" ca="1">IF(F1937&lt;&gt;"",INDIRECT("'"&amp;F1937&amp;"'!"&amp;G1937),"")</f>
        <v/>
      </c>
      <c r="F1937" s="1851"/>
      <c r="H1937" s="4"/>
      <c r="I1937" s="4"/>
      <c r="J1937" s="4"/>
      <c r="R1937" s="1504"/>
    </row>
    <row r="1938" spans="1:18" ht="16">
      <c r="A1938" s="1">
        <v>1933</v>
      </c>
      <c r="C1938" s="3" t="s">
        <v>3571</v>
      </c>
      <c r="E1938" s="2" t="str" cm="1">
        <f t="array" aca="1" ref="E1938" ca="1">IF(F1938&lt;&gt;"",INDIRECT("'"&amp;F1938&amp;"'!"&amp;G1938),"")</f>
        <v/>
      </c>
      <c r="F1938" s="1851"/>
      <c r="H1938" s="4"/>
      <c r="I1938" s="4"/>
      <c r="J1938" s="4"/>
      <c r="R1938" s="1504"/>
    </row>
    <row r="1939" spans="1:18" ht="16">
      <c r="A1939" s="1">
        <v>1934</v>
      </c>
      <c r="C1939" s="3" t="s">
        <v>3571</v>
      </c>
      <c r="E1939" s="2" t="str" cm="1">
        <f t="array" aca="1" ref="E1939" ca="1">IF(F1939&lt;&gt;"",INDIRECT("'"&amp;F1939&amp;"'!"&amp;G1939),"")</f>
        <v/>
      </c>
      <c r="F1939" s="1851"/>
      <c r="H1939" s="4"/>
      <c r="I1939" s="4"/>
      <c r="J1939" s="4"/>
      <c r="R1939" s="1504"/>
    </row>
    <row r="1940" spans="1:18" ht="16">
      <c r="A1940" s="1">
        <v>1935</v>
      </c>
      <c r="C1940" s="3" t="s">
        <v>3571</v>
      </c>
      <c r="E1940" s="2" t="str" cm="1">
        <f t="array" aca="1" ref="E1940" ca="1">IF(F1940&lt;&gt;"",INDIRECT("'"&amp;F1940&amp;"'!"&amp;G1940),"")</f>
        <v/>
      </c>
      <c r="F1940" s="1851"/>
      <c r="H1940" s="4"/>
      <c r="I1940" s="4"/>
      <c r="J1940" s="4"/>
      <c r="R1940" s="1504"/>
    </row>
    <row r="1941" spans="1:18" ht="16">
      <c r="A1941" s="1">
        <v>1936</v>
      </c>
      <c r="C1941" s="3" t="s">
        <v>3571</v>
      </c>
      <c r="E1941" s="2" t="str" cm="1">
        <f t="array" aca="1" ref="E1941" ca="1">IF(F1941&lt;&gt;"",INDIRECT("'"&amp;F1941&amp;"'!"&amp;G1941),"")</f>
        <v/>
      </c>
      <c r="F1941" s="1851"/>
      <c r="H1941" s="4"/>
      <c r="I1941" s="4"/>
      <c r="J1941" s="4"/>
      <c r="R1941" s="1504"/>
    </row>
    <row r="1942" spans="1:18" ht="16">
      <c r="A1942" s="1">
        <v>1937</v>
      </c>
      <c r="C1942" s="3" t="s">
        <v>3571</v>
      </c>
      <c r="E1942" s="2" t="str" cm="1">
        <f t="array" aca="1" ref="E1942" ca="1">IF(F1942&lt;&gt;"",INDIRECT("'"&amp;F1942&amp;"'!"&amp;G1942),"")</f>
        <v/>
      </c>
      <c r="F1942" s="1851"/>
      <c r="H1942" s="4"/>
      <c r="I1942" s="4"/>
      <c r="J1942" s="4"/>
      <c r="R1942" s="1504"/>
    </row>
    <row r="1943" spans="1:18" ht="16">
      <c r="A1943" s="1">
        <v>1938</v>
      </c>
      <c r="C1943" s="3" t="s">
        <v>3571</v>
      </c>
      <c r="E1943" s="2" t="str" cm="1">
        <f t="array" aca="1" ref="E1943" ca="1">IF(F1943&lt;&gt;"",INDIRECT("'"&amp;F1943&amp;"'!"&amp;G1943),"")</f>
        <v/>
      </c>
      <c r="F1943" s="1851"/>
      <c r="H1943" s="4"/>
      <c r="I1943" s="4"/>
      <c r="J1943" s="4"/>
      <c r="R1943" s="1504"/>
    </row>
    <row r="1944" spans="1:18" ht="16">
      <c r="A1944" s="1">
        <v>1939</v>
      </c>
      <c r="C1944" s="3" t="s">
        <v>3571</v>
      </c>
      <c r="E1944" s="2" t="str" cm="1">
        <f t="array" aca="1" ref="E1944" ca="1">IF(F1944&lt;&gt;"",INDIRECT("'"&amp;F1944&amp;"'!"&amp;G1944),"")</f>
        <v/>
      </c>
      <c r="F1944" s="1851"/>
      <c r="H1944" s="4"/>
      <c r="I1944" s="4"/>
      <c r="J1944" s="4"/>
      <c r="R1944" s="1504"/>
    </row>
    <row r="1945" spans="1:18" ht="16">
      <c r="A1945" s="1">
        <v>1940</v>
      </c>
      <c r="C1945" s="3" t="s">
        <v>3571</v>
      </c>
      <c r="E1945" s="2" t="str" cm="1">
        <f t="array" aca="1" ref="E1945" ca="1">IF(F1945&lt;&gt;"",INDIRECT("'"&amp;F1945&amp;"'!"&amp;G1945),"")</f>
        <v/>
      </c>
      <c r="F1945" s="1851"/>
      <c r="H1945" s="4"/>
      <c r="I1945" s="4"/>
      <c r="J1945" s="4"/>
      <c r="R1945" s="1504"/>
    </row>
    <row r="1946" spans="1:18" ht="16">
      <c r="A1946" s="1">
        <v>1941</v>
      </c>
      <c r="C1946" s="3" t="s">
        <v>3571</v>
      </c>
      <c r="E1946" s="2" t="str" cm="1">
        <f t="array" aca="1" ref="E1946" ca="1">IF(F1946&lt;&gt;"",INDIRECT("'"&amp;F1946&amp;"'!"&amp;G1946),"")</f>
        <v/>
      </c>
      <c r="F1946" s="1851"/>
      <c r="H1946" s="4"/>
      <c r="I1946" s="4"/>
      <c r="J1946" s="4"/>
      <c r="R1946" s="1504"/>
    </row>
    <row r="1947" spans="1:18" ht="16">
      <c r="A1947" s="1">
        <v>1942</v>
      </c>
      <c r="C1947" s="3" t="s">
        <v>3571</v>
      </c>
      <c r="E1947" s="2" t="str" cm="1">
        <f t="array" aca="1" ref="E1947" ca="1">IF(F1947&lt;&gt;"",INDIRECT("'"&amp;F1947&amp;"'!"&amp;G1947),"")</f>
        <v/>
      </c>
      <c r="F1947" s="1851"/>
      <c r="H1947" s="4"/>
      <c r="I1947" s="4"/>
      <c r="J1947" s="4"/>
      <c r="R1947" s="1504"/>
    </row>
    <row r="1948" spans="1:18" ht="16">
      <c r="A1948" s="1">
        <v>1943</v>
      </c>
      <c r="C1948" s="3" t="s">
        <v>3571</v>
      </c>
      <c r="E1948" s="2" t="str" cm="1">
        <f t="array" aca="1" ref="E1948" ca="1">IF(F1948&lt;&gt;"",INDIRECT("'"&amp;F1948&amp;"'!"&amp;G1948),"")</f>
        <v/>
      </c>
      <c r="F1948" s="1851"/>
      <c r="H1948" s="4"/>
      <c r="I1948" s="4"/>
      <c r="J1948" s="4"/>
      <c r="R1948" s="1504"/>
    </row>
    <row r="1949" spans="1:18" ht="16">
      <c r="A1949" s="1">
        <v>1944</v>
      </c>
      <c r="C1949" s="3" t="s">
        <v>3571</v>
      </c>
      <c r="E1949" s="2" t="str" cm="1">
        <f t="array" aca="1" ref="E1949" ca="1">IF(F1949&lt;&gt;"",INDIRECT("'"&amp;F1949&amp;"'!"&amp;G1949),"")</f>
        <v/>
      </c>
      <c r="F1949" s="1851"/>
      <c r="H1949" s="4"/>
      <c r="I1949" s="4"/>
      <c r="J1949" s="4"/>
      <c r="R1949" s="1504"/>
    </row>
    <row r="1950" spans="1:18" ht="16">
      <c r="A1950" s="1">
        <v>1945</v>
      </c>
      <c r="C1950" s="3" t="s">
        <v>3571</v>
      </c>
      <c r="E1950" s="2" t="str" cm="1">
        <f t="array" aca="1" ref="E1950" ca="1">IF(F1950&lt;&gt;"",INDIRECT("'"&amp;F1950&amp;"'!"&amp;G1950),"")</f>
        <v/>
      </c>
      <c r="F1950" s="1851"/>
      <c r="H1950" s="4"/>
      <c r="I1950" s="4"/>
      <c r="J1950" s="4"/>
      <c r="R1950" s="1504"/>
    </row>
    <row r="1951" spans="1:18" ht="16">
      <c r="A1951" s="1">
        <v>1946</v>
      </c>
      <c r="C1951" s="3" t="s">
        <v>3571</v>
      </c>
      <c r="E1951" s="2" t="str" cm="1">
        <f t="array" aca="1" ref="E1951" ca="1">IF(F1951&lt;&gt;"",INDIRECT("'"&amp;F1951&amp;"'!"&amp;G1951),"")</f>
        <v/>
      </c>
      <c r="F1951" s="1851"/>
      <c r="H1951" s="4"/>
      <c r="I1951" s="4"/>
      <c r="J1951" s="4"/>
      <c r="R1951" s="1504"/>
    </row>
    <row r="1952" spans="1:18" ht="16">
      <c r="A1952" s="1">
        <v>1947</v>
      </c>
      <c r="C1952" s="3" t="s">
        <v>3571</v>
      </c>
      <c r="E1952" s="2" t="str" cm="1">
        <f t="array" aca="1" ref="E1952" ca="1">IF(F1952&lt;&gt;"",INDIRECT("'"&amp;F1952&amp;"'!"&amp;G1952),"")</f>
        <v/>
      </c>
      <c r="F1952" s="1851"/>
      <c r="H1952" s="4"/>
      <c r="I1952" s="4"/>
      <c r="J1952" s="4"/>
      <c r="R1952" s="1504"/>
    </row>
    <row r="1953" spans="1:18" ht="16">
      <c r="A1953" s="1">
        <v>1948</v>
      </c>
      <c r="C1953" s="3" t="s">
        <v>3571</v>
      </c>
      <c r="E1953" s="2" t="str" cm="1">
        <f t="array" aca="1" ref="E1953" ca="1">IF(F1953&lt;&gt;"",INDIRECT("'"&amp;F1953&amp;"'!"&amp;G1953),"")</f>
        <v/>
      </c>
      <c r="F1953" s="1851"/>
      <c r="H1953" s="4"/>
      <c r="I1953" s="4"/>
      <c r="J1953" s="4"/>
      <c r="R1953" s="1504"/>
    </row>
    <row r="1954" spans="1:18" ht="16">
      <c r="A1954" s="1">
        <v>1949</v>
      </c>
      <c r="C1954" s="3" t="s">
        <v>3571</v>
      </c>
      <c r="E1954" s="2" t="str" cm="1">
        <f t="array" aca="1" ref="E1954" ca="1">IF(F1954&lt;&gt;"",INDIRECT("'"&amp;F1954&amp;"'!"&amp;G1954),"")</f>
        <v/>
      </c>
      <c r="F1954" s="1851"/>
      <c r="H1954" s="4"/>
      <c r="I1954" s="4"/>
      <c r="J1954" s="4"/>
      <c r="R1954" s="1504"/>
    </row>
    <row r="1955" spans="1:18" ht="16">
      <c r="A1955" s="1">
        <v>1950</v>
      </c>
      <c r="C1955" s="3" t="s">
        <v>3571</v>
      </c>
      <c r="E1955" s="2" t="str" cm="1">
        <f t="array" aca="1" ref="E1955" ca="1">IF(F1955&lt;&gt;"",INDIRECT("'"&amp;F1955&amp;"'!"&amp;G1955),"")</f>
        <v/>
      </c>
      <c r="F1955" s="1851"/>
      <c r="H1955" s="4"/>
      <c r="I1955" s="4"/>
      <c r="J1955" s="4"/>
      <c r="R1955" s="1504"/>
    </row>
    <row r="1956" spans="1:18" ht="16">
      <c r="A1956" s="1">
        <v>1951</v>
      </c>
      <c r="C1956" s="3" t="s">
        <v>3571</v>
      </c>
      <c r="E1956" s="2" t="str" cm="1">
        <f t="array" aca="1" ref="E1956" ca="1">IF(F1956&lt;&gt;"",INDIRECT("'"&amp;F1956&amp;"'!"&amp;G1956),"")</f>
        <v/>
      </c>
      <c r="F1956" s="1851"/>
      <c r="H1956" s="4"/>
      <c r="I1956" s="4"/>
      <c r="J1956" s="4"/>
      <c r="R1956" s="1504"/>
    </row>
    <row r="1957" spans="1:18" ht="16">
      <c r="A1957" s="1">
        <v>1952</v>
      </c>
      <c r="C1957" s="3" t="s">
        <v>3571</v>
      </c>
      <c r="E1957" s="2" t="str" cm="1">
        <f t="array" aca="1" ref="E1957" ca="1">IF(F1957&lt;&gt;"",INDIRECT("'"&amp;F1957&amp;"'!"&amp;G1957),"")</f>
        <v/>
      </c>
      <c r="F1957" s="1851"/>
      <c r="H1957" s="4"/>
      <c r="I1957" s="4"/>
      <c r="J1957" s="4"/>
      <c r="R1957" s="1504"/>
    </row>
    <row r="1958" spans="1:18" ht="16">
      <c r="A1958" s="1">
        <v>1953</v>
      </c>
      <c r="C1958" s="3" t="s">
        <v>3571</v>
      </c>
      <c r="E1958" s="2" t="str" cm="1">
        <f t="array" aca="1" ref="E1958" ca="1">IF(F1958&lt;&gt;"",INDIRECT("'"&amp;F1958&amp;"'!"&amp;G1958),"")</f>
        <v/>
      </c>
      <c r="F1958" s="1851"/>
      <c r="H1958" s="4"/>
      <c r="I1958" s="4"/>
      <c r="J1958" s="4"/>
      <c r="R1958" s="1504"/>
    </row>
    <row r="1959" spans="1:18" ht="16">
      <c r="A1959" s="1">
        <v>1954</v>
      </c>
      <c r="C1959" s="3" t="s">
        <v>3571</v>
      </c>
      <c r="E1959" s="2" t="str" cm="1">
        <f t="array" aca="1" ref="E1959" ca="1">IF(F1959&lt;&gt;"",INDIRECT("'"&amp;F1959&amp;"'!"&amp;G1959),"")</f>
        <v/>
      </c>
      <c r="F1959" s="1851"/>
      <c r="H1959" s="4"/>
      <c r="I1959" s="4"/>
      <c r="J1959" s="4"/>
      <c r="R1959" s="1504"/>
    </row>
    <row r="1960" spans="1:18" ht="16">
      <c r="A1960" s="1">
        <v>1955</v>
      </c>
      <c r="C1960" s="3" t="s">
        <v>3571</v>
      </c>
      <c r="E1960" s="2" t="str" cm="1">
        <f t="array" aca="1" ref="E1960" ca="1">IF(F1960&lt;&gt;"",INDIRECT("'"&amp;F1960&amp;"'!"&amp;G1960),"")</f>
        <v/>
      </c>
      <c r="F1960" s="1851"/>
      <c r="H1960" s="4"/>
      <c r="I1960" s="4"/>
      <c r="J1960" s="4"/>
      <c r="R1960" s="1504"/>
    </row>
    <row r="1961" spans="1:18" ht="16">
      <c r="A1961" s="1">
        <v>1956</v>
      </c>
      <c r="C1961" s="3" t="s">
        <v>3571</v>
      </c>
      <c r="E1961" s="2" t="str" cm="1">
        <f t="array" aca="1" ref="E1961" ca="1">IF(F1961&lt;&gt;"",INDIRECT("'"&amp;F1961&amp;"'!"&amp;G1961),"")</f>
        <v/>
      </c>
      <c r="F1961" s="1851"/>
      <c r="H1961" s="4"/>
      <c r="I1961" s="4"/>
      <c r="J1961" s="4"/>
      <c r="R1961" s="1504"/>
    </row>
    <row r="1962" spans="1:18" ht="16">
      <c r="A1962" s="1">
        <v>1957</v>
      </c>
      <c r="C1962" s="3" t="s">
        <v>3571</v>
      </c>
      <c r="E1962" s="2" t="str" cm="1">
        <f t="array" aca="1" ref="E1962" ca="1">IF(F1962&lt;&gt;"",INDIRECT("'"&amp;F1962&amp;"'!"&amp;G1962),"")</f>
        <v/>
      </c>
      <c r="F1962" s="1851"/>
      <c r="H1962" s="4"/>
      <c r="I1962" s="4"/>
      <c r="J1962" s="4"/>
      <c r="R1962" s="1504"/>
    </row>
    <row r="1963" spans="1:18" ht="16">
      <c r="A1963" s="1">
        <v>1958</v>
      </c>
      <c r="C1963" s="3" t="s">
        <v>3571</v>
      </c>
      <c r="E1963" s="2" t="str" cm="1">
        <f t="array" aca="1" ref="E1963" ca="1">IF(F1963&lt;&gt;"",INDIRECT("'"&amp;F1963&amp;"'!"&amp;G1963),"")</f>
        <v/>
      </c>
      <c r="F1963" s="1851"/>
      <c r="H1963" s="4"/>
      <c r="I1963" s="4"/>
      <c r="J1963" s="4"/>
      <c r="R1963" s="1504"/>
    </row>
    <row r="1964" spans="1:18" ht="16">
      <c r="A1964" s="1">
        <v>1959</v>
      </c>
      <c r="C1964" s="3" t="s">
        <v>3571</v>
      </c>
      <c r="E1964" s="2" t="str" cm="1">
        <f t="array" aca="1" ref="E1964" ca="1">IF(F1964&lt;&gt;"",INDIRECT("'"&amp;F1964&amp;"'!"&amp;G1964),"")</f>
        <v/>
      </c>
      <c r="F1964" s="1851"/>
      <c r="H1964" s="4"/>
      <c r="I1964" s="4"/>
      <c r="J1964" s="4"/>
      <c r="R1964" s="1504"/>
    </row>
    <row r="1965" spans="1:18" ht="16">
      <c r="A1965" s="1">
        <v>1960</v>
      </c>
      <c r="C1965" s="3" t="s">
        <v>3571</v>
      </c>
      <c r="E1965" s="2" t="str" cm="1">
        <f t="array" aca="1" ref="E1965" ca="1">IF(F1965&lt;&gt;"",INDIRECT("'"&amp;F1965&amp;"'!"&amp;G1965),"")</f>
        <v/>
      </c>
      <c r="F1965" s="1851"/>
      <c r="H1965" s="4"/>
      <c r="I1965" s="4"/>
      <c r="J1965" s="4"/>
      <c r="R1965" s="1504"/>
    </row>
    <row r="1966" spans="1:18" ht="16">
      <c r="A1966" s="1">
        <v>1961</v>
      </c>
      <c r="C1966" s="3" t="s">
        <v>3571</v>
      </c>
      <c r="E1966" s="2" t="str" cm="1">
        <f t="array" aca="1" ref="E1966" ca="1">IF(F1966&lt;&gt;"",INDIRECT("'"&amp;F1966&amp;"'!"&amp;G1966),"")</f>
        <v/>
      </c>
      <c r="F1966" s="1851"/>
      <c r="H1966" s="4"/>
      <c r="I1966" s="4"/>
      <c r="J1966" s="4"/>
      <c r="R1966" s="1504"/>
    </row>
    <row r="1967" spans="1:18" ht="16">
      <c r="A1967" s="1">
        <v>1962</v>
      </c>
      <c r="C1967" s="3" t="s">
        <v>3571</v>
      </c>
      <c r="E1967" s="2" t="str" cm="1">
        <f t="array" aca="1" ref="E1967" ca="1">IF(F1967&lt;&gt;"",INDIRECT("'"&amp;F1967&amp;"'!"&amp;G1967),"")</f>
        <v/>
      </c>
      <c r="F1967" s="1851"/>
      <c r="H1967" s="4"/>
      <c r="I1967" s="4"/>
      <c r="J1967" s="4"/>
      <c r="R1967" s="1504"/>
    </row>
    <row r="1968" spans="1:18" ht="16">
      <c r="A1968" s="1">
        <v>1963</v>
      </c>
      <c r="C1968" s="3" t="s">
        <v>3571</v>
      </c>
      <c r="E1968" s="2" t="str" cm="1">
        <f t="array" aca="1" ref="E1968" ca="1">IF(F1968&lt;&gt;"",INDIRECT("'"&amp;F1968&amp;"'!"&amp;G1968),"")</f>
        <v/>
      </c>
      <c r="F1968" s="1851"/>
      <c r="H1968" s="4"/>
      <c r="I1968" s="4"/>
      <c r="J1968" s="4"/>
      <c r="R1968" s="1504"/>
    </row>
    <row r="1969" spans="1:18" ht="16">
      <c r="A1969" s="1">
        <v>1964</v>
      </c>
      <c r="C1969" s="3" t="s">
        <v>3571</v>
      </c>
      <c r="E1969" s="2" t="str" cm="1">
        <f t="array" aca="1" ref="E1969" ca="1">IF(F1969&lt;&gt;"",INDIRECT("'"&amp;F1969&amp;"'!"&amp;G1969),"")</f>
        <v/>
      </c>
      <c r="F1969" s="1851"/>
      <c r="H1969" s="4"/>
      <c r="I1969" s="4"/>
      <c r="J1969" s="4"/>
      <c r="R1969" s="1504"/>
    </row>
    <row r="1970" spans="1:18" ht="16">
      <c r="A1970" s="1">
        <v>1965</v>
      </c>
      <c r="C1970" s="3" t="s">
        <v>3571</v>
      </c>
      <c r="E1970" s="2" t="str" cm="1">
        <f t="array" aca="1" ref="E1970" ca="1">IF(F1970&lt;&gt;"",INDIRECT("'"&amp;F1970&amp;"'!"&amp;G1970),"")</f>
        <v/>
      </c>
      <c r="F1970" s="1851"/>
      <c r="H1970" s="4"/>
      <c r="I1970" s="4"/>
      <c r="J1970" s="4"/>
      <c r="R1970" s="1504"/>
    </row>
    <row r="1971" spans="1:18" ht="16">
      <c r="A1971" s="1">
        <v>1966</v>
      </c>
      <c r="C1971" s="3" t="s">
        <v>3571</v>
      </c>
      <c r="E1971" s="2" t="str" cm="1">
        <f t="array" aca="1" ref="E1971" ca="1">IF(F1971&lt;&gt;"",INDIRECT("'"&amp;F1971&amp;"'!"&amp;G1971),"")</f>
        <v/>
      </c>
      <c r="F1971" s="1851"/>
      <c r="H1971" s="4"/>
      <c r="I1971" s="4"/>
      <c r="J1971" s="4"/>
      <c r="R1971" s="1504"/>
    </row>
    <row r="1972" spans="1:18" ht="16">
      <c r="A1972" s="1">
        <v>1967</v>
      </c>
      <c r="C1972" s="3" t="s">
        <v>3571</v>
      </c>
      <c r="E1972" s="2" t="str" cm="1">
        <f t="array" aca="1" ref="E1972" ca="1">IF(F1972&lt;&gt;"",INDIRECT("'"&amp;F1972&amp;"'!"&amp;G1972),"")</f>
        <v/>
      </c>
      <c r="F1972" s="1851"/>
      <c r="H1972" s="4"/>
      <c r="I1972" s="4"/>
      <c r="J1972" s="4"/>
      <c r="R1972" s="1504"/>
    </row>
    <row r="1973" spans="1:18" ht="16">
      <c r="A1973" s="1">
        <v>1968</v>
      </c>
      <c r="C1973" s="3" t="s">
        <v>3571</v>
      </c>
      <c r="E1973" s="2" t="str" cm="1">
        <f t="array" aca="1" ref="E1973" ca="1">IF(F1973&lt;&gt;"",INDIRECT("'"&amp;F1973&amp;"'!"&amp;G1973),"")</f>
        <v/>
      </c>
      <c r="F1973" s="1851"/>
      <c r="H1973" s="4"/>
      <c r="I1973" s="4"/>
      <c r="J1973" s="4"/>
      <c r="R1973" s="1504"/>
    </row>
    <row r="1974" spans="1:18" ht="16">
      <c r="A1974" s="1">
        <v>1969</v>
      </c>
      <c r="C1974" s="3" t="s">
        <v>3571</v>
      </c>
      <c r="E1974" s="2" t="str" cm="1">
        <f t="array" aca="1" ref="E1974" ca="1">IF(F1974&lt;&gt;"",INDIRECT("'"&amp;F1974&amp;"'!"&amp;G1974),"")</f>
        <v/>
      </c>
      <c r="F1974" s="1851"/>
      <c r="H1974" s="4"/>
      <c r="I1974" s="4"/>
      <c r="J1974" s="4"/>
      <c r="R1974" s="1504"/>
    </row>
    <row r="1975" spans="1:18" ht="16">
      <c r="A1975" s="1">
        <v>1970</v>
      </c>
      <c r="C1975" s="3" t="s">
        <v>3571</v>
      </c>
      <c r="E1975" s="2" t="str" cm="1">
        <f t="array" aca="1" ref="E1975" ca="1">IF(F1975&lt;&gt;"",INDIRECT("'"&amp;F1975&amp;"'!"&amp;G1975),"")</f>
        <v/>
      </c>
      <c r="F1975" s="1851"/>
      <c r="H1975" s="4"/>
      <c r="I1975" s="4"/>
      <c r="J1975" s="4"/>
      <c r="R1975" s="1504"/>
    </row>
    <row r="1976" spans="1:18" ht="16">
      <c r="A1976" s="1">
        <v>1971</v>
      </c>
      <c r="C1976" s="3" t="s">
        <v>3571</v>
      </c>
      <c r="E1976" s="2" t="str" cm="1">
        <f t="array" aca="1" ref="E1976" ca="1">IF(F1976&lt;&gt;"",INDIRECT("'"&amp;F1976&amp;"'!"&amp;G1976),"")</f>
        <v/>
      </c>
      <c r="F1976" s="1851"/>
      <c r="H1976" s="4"/>
      <c r="I1976" s="4"/>
      <c r="J1976" s="4"/>
      <c r="R1976" s="1504"/>
    </row>
    <row r="1977" spans="1:18" ht="16">
      <c r="A1977" s="1">
        <v>1972</v>
      </c>
      <c r="C1977" s="3" t="s">
        <v>3571</v>
      </c>
      <c r="E1977" s="2" t="str" cm="1">
        <f t="array" aca="1" ref="E1977" ca="1">IF(F1977&lt;&gt;"",INDIRECT("'"&amp;F1977&amp;"'!"&amp;G1977),"")</f>
        <v/>
      </c>
      <c r="F1977" s="1851"/>
      <c r="H1977" s="4"/>
      <c r="I1977" s="4"/>
      <c r="J1977" s="4"/>
      <c r="R1977" s="1504"/>
    </row>
    <row r="1978" spans="1:18" ht="16">
      <c r="A1978" s="1">
        <v>1973</v>
      </c>
      <c r="C1978" s="3" t="s">
        <v>3571</v>
      </c>
      <c r="E1978" s="2" t="str" cm="1">
        <f t="array" aca="1" ref="E1978" ca="1">IF(F1978&lt;&gt;"",INDIRECT("'"&amp;F1978&amp;"'!"&amp;G1978),"")</f>
        <v/>
      </c>
      <c r="F1978" s="1851"/>
      <c r="H1978" s="4"/>
      <c r="I1978" s="4"/>
      <c r="J1978" s="4"/>
      <c r="R1978" s="1504"/>
    </row>
    <row r="1979" spans="1:18" ht="16">
      <c r="A1979" s="1">
        <v>1974</v>
      </c>
      <c r="C1979" s="3" t="s">
        <v>3571</v>
      </c>
      <c r="E1979" s="2" t="str" cm="1">
        <f t="array" aca="1" ref="E1979" ca="1">IF(F1979&lt;&gt;"",INDIRECT("'"&amp;F1979&amp;"'!"&amp;G1979),"")</f>
        <v/>
      </c>
      <c r="F1979" s="1851"/>
      <c r="H1979" s="4"/>
      <c r="I1979" s="4"/>
      <c r="J1979" s="4"/>
      <c r="R1979" s="1504"/>
    </row>
    <row r="1980" spans="1:18" ht="16">
      <c r="A1980" s="1">
        <v>1975</v>
      </c>
      <c r="C1980" s="3" t="s">
        <v>3571</v>
      </c>
      <c r="E1980" s="2" t="str" cm="1">
        <f t="array" aca="1" ref="E1980" ca="1">IF(F1980&lt;&gt;"",INDIRECT("'"&amp;F1980&amp;"'!"&amp;G1980),"")</f>
        <v/>
      </c>
      <c r="F1980" s="1851"/>
      <c r="H1980" s="4"/>
      <c r="I1980" s="4"/>
      <c r="J1980" s="4"/>
      <c r="R1980" s="1504"/>
    </row>
    <row r="1981" spans="1:18" ht="16">
      <c r="A1981" s="1">
        <v>1976</v>
      </c>
      <c r="C1981" s="3" t="s">
        <v>3571</v>
      </c>
      <c r="E1981" s="2" t="str" cm="1">
        <f t="array" aca="1" ref="E1981" ca="1">IF(F1981&lt;&gt;"",INDIRECT("'"&amp;F1981&amp;"'!"&amp;G1981),"")</f>
        <v/>
      </c>
      <c r="F1981" s="1851"/>
      <c r="H1981" s="4"/>
      <c r="I1981" s="4"/>
      <c r="J1981" s="4"/>
      <c r="R1981" s="1504"/>
    </row>
    <row r="1982" spans="1:18" ht="16">
      <c r="A1982" s="1">
        <v>1977</v>
      </c>
      <c r="C1982" s="3" t="s">
        <v>3571</v>
      </c>
      <c r="E1982" s="2" t="str" cm="1">
        <f t="array" aca="1" ref="E1982" ca="1">IF(F1982&lt;&gt;"",INDIRECT("'"&amp;F1982&amp;"'!"&amp;G1982),"")</f>
        <v/>
      </c>
      <c r="F1982" s="1851"/>
      <c r="H1982" s="4"/>
      <c r="I1982" s="4"/>
      <c r="J1982" s="4"/>
      <c r="R1982" s="1504"/>
    </row>
    <row r="1983" spans="1:18" ht="16">
      <c r="A1983" s="1">
        <v>1978</v>
      </c>
      <c r="C1983" s="3" t="s">
        <v>3571</v>
      </c>
      <c r="E1983" s="2" t="str" cm="1">
        <f t="array" aca="1" ref="E1983" ca="1">IF(F1983&lt;&gt;"",INDIRECT("'"&amp;F1983&amp;"'!"&amp;G1983),"")</f>
        <v/>
      </c>
      <c r="F1983" s="1851"/>
      <c r="H1983" s="4"/>
      <c r="I1983" s="4"/>
      <c r="J1983" s="4"/>
      <c r="R1983" s="1504"/>
    </row>
    <row r="1984" spans="1:18" ht="16">
      <c r="A1984" s="1">
        <v>1979</v>
      </c>
      <c r="C1984" s="3" t="s">
        <v>3571</v>
      </c>
      <c r="E1984" s="2" t="str" cm="1">
        <f t="array" aca="1" ref="E1984" ca="1">IF(F1984&lt;&gt;"",INDIRECT("'"&amp;F1984&amp;"'!"&amp;G1984),"")</f>
        <v/>
      </c>
      <c r="F1984" s="1851"/>
      <c r="H1984" s="4"/>
      <c r="I1984" s="4"/>
      <c r="J1984" s="4"/>
      <c r="R1984" s="1504"/>
    </row>
    <row r="1985" spans="1:18" ht="16">
      <c r="A1985" s="1">
        <v>1980</v>
      </c>
      <c r="C1985" s="3" t="s">
        <v>3571</v>
      </c>
      <c r="E1985" s="2" t="str" cm="1">
        <f t="array" aca="1" ref="E1985" ca="1">IF(F1985&lt;&gt;"",INDIRECT("'"&amp;F1985&amp;"'!"&amp;G1985),"")</f>
        <v/>
      </c>
      <c r="F1985" s="1851"/>
      <c r="H1985" s="4"/>
      <c r="I1985" s="4"/>
      <c r="J1985" s="4"/>
      <c r="R1985" s="1504"/>
    </row>
    <row r="1986" spans="1:18" ht="16">
      <c r="A1986" s="1">
        <v>1981</v>
      </c>
      <c r="C1986" s="3" t="s">
        <v>3571</v>
      </c>
      <c r="E1986" s="2" t="str" cm="1">
        <f t="array" aca="1" ref="E1986" ca="1">IF(F1986&lt;&gt;"",INDIRECT("'"&amp;F1986&amp;"'!"&amp;G1986),"")</f>
        <v/>
      </c>
      <c r="F1986" s="1851"/>
      <c r="H1986" s="4"/>
      <c r="I1986" s="4"/>
      <c r="J1986" s="4"/>
      <c r="R1986" s="1504"/>
    </row>
    <row r="1987" spans="1:18" ht="16">
      <c r="A1987" s="1">
        <v>1982</v>
      </c>
      <c r="C1987" s="3" t="s">
        <v>3571</v>
      </c>
      <c r="E1987" s="2" t="str" cm="1">
        <f t="array" aca="1" ref="E1987" ca="1">IF(F1987&lt;&gt;"",INDIRECT("'"&amp;F1987&amp;"'!"&amp;G1987),"")</f>
        <v/>
      </c>
      <c r="F1987" s="1851"/>
      <c r="H1987" s="4"/>
      <c r="I1987" s="4"/>
      <c r="J1987" s="4"/>
      <c r="R1987" s="1504"/>
    </row>
    <row r="1988" spans="1:18" ht="16">
      <c r="A1988" s="1">
        <v>1983</v>
      </c>
      <c r="C1988" s="3" t="s">
        <v>3571</v>
      </c>
      <c r="E1988" s="2" t="str" cm="1">
        <f t="array" aca="1" ref="E1988" ca="1">IF(F1988&lt;&gt;"",INDIRECT("'"&amp;F1988&amp;"'!"&amp;G1988),"")</f>
        <v/>
      </c>
      <c r="F1988" s="1851"/>
      <c r="H1988" s="4"/>
      <c r="I1988" s="4"/>
      <c r="J1988" s="4"/>
      <c r="R1988" s="1504"/>
    </row>
    <row r="1989" spans="1:18" ht="16">
      <c r="A1989" s="1">
        <v>1984</v>
      </c>
      <c r="C1989" s="3" t="s">
        <v>3571</v>
      </c>
      <c r="E1989" s="2" t="str" cm="1">
        <f t="array" aca="1" ref="E1989" ca="1">IF(F1989&lt;&gt;"",INDIRECT("'"&amp;F1989&amp;"'!"&amp;G1989),"")</f>
        <v/>
      </c>
      <c r="F1989" s="1851"/>
      <c r="H1989" s="4"/>
      <c r="I1989" s="4"/>
      <c r="J1989" s="4"/>
      <c r="R1989" s="1504"/>
    </row>
    <row r="1990" spans="1:18" ht="16">
      <c r="A1990" s="1">
        <v>1985</v>
      </c>
      <c r="C1990" s="3" t="s">
        <v>3571</v>
      </c>
      <c r="E1990" s="2" t="str" cm="1">
        <f t="array" aca="1" ref="E1990" ca="1">IF(F1990&lt;&gt;"",INDIRECT("'"&amp;F1990&amp;"'!"&amp;G1990),"")</f>
        <v/>
      </c>
      <c r="F1990" s="1851"/>
      <c r="H1990" s="4"/>
      <c r="I1990" s="4"/>
      <c r="J1990" s="4"/>
      <c r="R1990" s="1504"/>
    </row>
    <row r="1991" spans="1:18" ht="16">
      <c r="A1991" s="1">
        <v>1986</v>
      </c>
      <c r="C1991" s="3" t="s">
        <v>3571</v>
      </c>
      <c r="E1991" s="2" t="str" cm="1">
        <f t="array" aca="1" ref="E1991" ca="1">IF(F1991&lt;&gt;"",INDIRECT("'"&amp;F1991&amp;"'!"&amp;G1991),"")</f>
        <v/>
      </c>
      <c r="F1991" s="1851"/>
      <c r="H1991" s="4"/>
      <c r="I1991" s="4"/>
      <c r="J1991" s="4"/>
      <c r="R1991" s="1504"/>
    </row>
    <row r="1992" spans="1:18" ht="16">
      <c r="A1992" s="1">
        <v>1987</v>
      </c>
      <c r="C1992" s="3" t="s">
        <v>3571</v>
      </c>
      <c r="E1992" s="2" t="str" cm="1">
        <f t="array" aca="1" ref="E1992" ca="1">IF(F1992&lt;&gt;"",INDIRECT("'"&amp;F1992&amp;"'!"&amp;G1992),"")</f>
        <v/>
      </c>
      <c r="F1992" s="1851"/>
      <c r="H1992" s="4"/>
      <c r="I1992" s="4"/>
      <c r="J1992" s="4"/>
      <c r="R1992" s="1504"/>
    </row>
    <row r="1993" spans="1:18" ht="16">
      <c r="A1993" s="1">
        <v>1988</v>
      </c>
      <c r="C1993" s="3" t="s">
        <v>3571</v>
      </c>
      <c r="E1993" s="2" t="str" cm="1">
        <f t="array" aca="1" ref="E1993" ca="1">IF(F1993&lt;&gt;"",INDIRECT("'"&amp;F1993&amp;"'!"&amp;G1993),"")</f>
        <v/>
      </c>
      <c r="F1993" s="1851"/>
      <c r="H1993" s="4"/>
      <c r="I1993" s="4"/>
      <c r="J1993" s="4"/>
      <c r="R1993" s="1504"/>
    </row>
    <row r="1994" spans="1:18" ht="16">
      <c r="A1994" s="1">
        <v>1989</v>
      </c>
      <c r="C1994" s="3" t="s">
        <v>3571</v>
      </c>
      <c r="E1994" s="2" t="str" cm="1">
        <f t="array" aca="1" ref="E1994" ca="1">IF(F1994&lt;&gt;"",INDIRECT("'"&amp;F1994&amp;"'!"&amp;G1994),"")</f>
        <v/>
      </c>
      <c r="F1994" s="1851"/>
      <c r="H1994" s="4"/>
      <c r="I1994" s="4"/>
      <c r="J1994" s="4"/>
      <c r="R1994" s="1504"/>
    </row>
    <row r="1995" spans="1:18" ht="16">
      <c r="A1995" s="1">
        <v>1990</v>
      </c>
      <c r="C1995" s="3" t="s">
        <v>3571</v>
      </c>
      <c r="E1995" s="2" t="str" cm="1">
        <f t="array" aca="1" ref="E1995" ca="1">IF(F1995&lt;&gt;"",INDIRECT("'"&amp;F1995&amp;"'!"&amp;G1995),"")</f>
        <v/>
      </c>
      <c r="F1995" s="1851"/>
      <c r="H1995" s="4"/>
      <c r="I1995" s="4"/>
      <c r="J1995" s="4"/>
      <c r="R1995" s="1504"/>
    </row>
    <row r="1996" spans="1:18" ht="16">
      <c r="A1996" s="1">
        <v>1991</v>
      </c>
      <c r="C1996" s="3" t="s">
        <v>3571</v>
      </c>
      <c r="E1996" s="2" t="str" cm="1">
        <f t="array" aca="1" ref="E1996" ca="1">IF(F1996&lt;&gt;"",INDIRECT("'"&amp;F1996&amp;"'!"&amp;G1996),"")</f>
        <v/>
      </c>
      <c r="F1996" s="1851"/>
      <c r="H1996" s="4"/>
      <c r="I1996" s="4"/>
      <c r="J1996" s="4"/>
      <c r="R1996" s="1504"/>
    </row>
    <row r="1997" spans="1:18" ht="16">
      <c r="A1997" s="1">
        <v>1992</v>
      </c>
      <c r="C1997" s="3" t="s">
        <v>3571</v>
      </c>
      <c r="E1997" s="2" t="str" cm="1">
        <f t="array" aca="1" ref="E1997" ca="1">IF(F1997&lt;&gt;"",INDIRECT("'"&amp;F1997&amp;"'!"&amp;G1997),"")</f>
        <v/>
      </c>
      <c r="F1997" s="1851"/>
      <c r="H1997" s="4"/>
      <c r="I1997" s="4"/>
      <c r="J1997" s="4"/>
      <c r="R1997" s="1504"/>
    </row>
    <row r="1998" spans="1:18" ht="16">
      <c r="A1998" s="1">
        <v>1993</v>
      </c>
      <c r="C1998" s="3" t="s">
        <v>3571</v>
      </c>
      <c r="E1998" s="2" t="str" cm="1">
        <f t="array" aca="1" ref="E1998" ca="1">IF(F1998&lt;&gt;"",INDIRECT("'"&amp;F1998&amp;"'!"&amp;G1998),"")</f>
        <v/>
      </c>
      <c r="F1998" s="1851"/>
      <c r="H1998" s="4"/>
      <c r="I1998" s="4"/>
      <c r="J1998" s="4"/>
      <c r="R1998" s="1504"/>
    </row>
    <row r="1999" spans="1:18" ht="16">
      <c r="A1999" s="1">
        <v>1994</v>
      </c>
      <c r="C1999" s="3" t="s">
        <v>3571</v>
      </c>
      <c r="E1999" s="2" t="str" cm="1">
        <f t="array" aca="1" ref="E1999" ca="1">IF(F1999&lt;&gt;"",INDIRECT("'"&amp;F1999&amp;"'!"&amp;G1999),"")</f>
        <v/>
      </c>
      <c r="F1999" s="1851"/>
      <c r="H1999" s="4"/>
      <c r="I1999" s="4"/>
      <c r="J1999" s="4"/>
      <c r="R1999" s="1504"/>
    </row>
    <row r="2000" spans="1:18" ht="16">
      <c r="A2000" s="1">
        <v>1995</v>
      </c>
      <c r="C2000" s="3" t="s">
        <v>3571</v>
      </c>
      <c r="E2000" s="2" t="str" cm="1">
        <f t="array" aca="1" ref="E2000" ca="1">IF(F2000&lt;&gt;"",INDIRECT("'"&amp;F2000&amp;"'!"&amp;G2000),"")</f>
        <v/>
      </c>
      <c r="F2000" s="1851"/>
      <c r="H2000" s="4"/>
      <c r="I2000" s="4"/>
      <c r="J2000" s="4"/>
      <c r="R2000" s="1504"/>
    </row>
    <row r="2001" spans="1:18" ht="16">
      <c r="A2001" s="1">
        <v>1996</v>
      </c>
      <c r="C2001" s="3" t="s">
        <v>3571</v>
      </c>
      <c r="E2001" s="2" t="str" cm="1">
        <f t="array" aca="1" ref="E2001" ca="1">IF(F2001&lt;&gt;"",INDIRECT("'"&amp;F2001&amp;"'!"&amp;G2001),"")</f>
        <v/>
      </c>
      <c r="F2001" s="1851"/>
      <c r="H2001" s="4"/>
      <c r="I2001" s="4"/>
      <c r="J2001" s="4"/>
      <c r="R2001" s="1504"/>
    </row>
    <row r="2002" spans="1:18" ht="16">
      <c r="A2002" s="1">
        <v>1997</v>
      </c>
      <c r="C2002" s="3" t="s">
        <v>3571</v>
      </c>
      <c r="E2002" s="2" t="str" cm="1">
        <f t="array" aca="1" ref="E2002" ca="1">IF(F2002&lt;&gt;"",INDIRECT("'"&amp;F2002&amp;"'!"&amp;G2002),"")</f>
        <v/>
      </c>
      <c r="F2002" s="1851"/>
      <c r="H2002" s="4"/>
      <c r="I2002" s="4"/>
      <c r="J2002" s="4"/>
      <c r="R2002" s="1504"/>
    </row>
    <row r="2003" spans="1:18" ht="16">
      <c r="A2003" s="1">
        <v>1998</v>
      </c>
      <c r="C2003" s="3" t="s">
        <v>3571</v>
      </c>
      <c r="E2003" s="2" t="str" cm="1">
        <f t="array" aca="1" ref="E2003" ca="1">IF(F2003&lt;&gt;"",INDIRECT("'"&amp;F2003&amp;"'!"&amp;G2003),"")</f>
        <v/>
      </c>
      <c r="F2003" s="1851"/>
      <c r="H2003" s="4"/>
      <c r="I2003" s="4"/>
      <c r="J2003" s="4"/>
      <c r="R2003" s="1504"/>
    </row>
    <row r="2004" spans="1:18" ht="16">
      <c r="A2004" s="1">
        <v>1999</v>
      </c>
      <c r="C2004" s="3" t="s">
        <v>3571</v>
      </c>
      <c r="E2004" s="2" t="str" cm="1">
        <f t="array" aca="1" ref="E2004" ca="1">IF(F2004&lt;&gt;"",INDIRECT("'"&amp;F2004&amp;"'!"&amp;G2004),"")</f>
        <v/>
      </c>
      <c r="F2004" s="1851"/>
      <c r="H2004" s="4"/>
      <c r="I2004" s="4"/>
      <c r="J2004" s="4"/>
      <c r="R2004" s="1504"/>
    </row>
    <row r="2005" spans="1:18" ht="16">
      <c r="A2005" s="1">
        <v>2000</v>
      </c>
      <c r="C2005" s="3" t="s">
        <v>3571</v>
      </c>
      <c r="E2005" s="2" t="str" cm="1">
        <f t="array" aca="1" ref="E2005" ca="1">IF(F2005&lt;&gt;"",INDIRECT("'"&amp;F2005&amp;"'!"&amp;G2005),"")</f>
        <v/>
      </c>
      <c r="F2005" s="1851"/>
      <c r="H2005" s="4"/>
      <c r="I2005" s="4"/>
      <c r="J2005" s="4"/>
      <c r="R2005" s="1504"/>
    </row>
    <row r="2006" spans="1:18" ht="16">
      <c r="A2006" s="1">
        <v>2001</v>
      </c>
      <c r="C2006" s="3" t="s">
        <v>3571</v>
      </c>
      <c r="E2006" s="2" t="str" cm="1">
        <f t="array" aca="1" ref="E2006" ca="1">IF(F2006&lt;&gt;"",INDIRECT("'"&amp;F2006&amp;"'!"&amp;G2006),"")</f>
        <v/>
      </c>
      <c r="F2006" s="1851"/>
      <c r="H2006" s="4"/>
      <c r="I2006" s="4"/>
      <c r="J2006" s="4"/>
      <c r="R2006" s="1504"/>
    </row>
    <row r="2007" spans="1:18" ht="16">
      <c r="A2007" s="1">
        <v>2002</v>
      </c>
      <c r="C2007" s="3" t="s">
        <v>3571</v>
      </c>
      <c r="E2007" s="2" t="str" cm="1">
        <f t="array" aca="1" ref="E2007" ca="1">IF(F2007&lt;&gt;"",INDIRECT("'"&amp;F2007&amp;"'!"&amp;G2007),"")</f>
        <v/>
      </c>
      <c r="F2007" s="1851"/>
      <c r="H2007" s="4"/>
      <c r="I2007" s="4"/>
      <c r="J2007" s="4"/>
      <c r="R2007" s="1504"/>
    </row>
    <row r="2008" spans="1:18" ht="16">
      <c r="A2008" s="1">
        <v>2003</v>
      </c>
      <c r="C2008" s="3" t="s">
        <v>3571</v>
      </c>
      <c r="E2008" s="2" t="str" cm="1">
        <f t="array" aca="1" ref="E2008" ca="1">IF(F2008&lt;&gt;"",INDIRECT("'"&amp;F2008&amp;"'!"&amp;G2008),"")</f>
        <v/>
      </c>
      <c r="F2008" s="1851"/>
      <c r="H2008" s="4"/>
      <c r="I2008" s="4"/>
      <c r="J2008" s="4"/>
      <c r="R2008" s="1504"/>
    </row>
    <row r="2009" spans="1:18" ht="16">
      <c r="A2009" s="1">
        <v>2004</v>
      </c>
      <c r="C2009" s="3" t="s">
        <v>3571</v>
      </c>
      <c r="E2009" s="2" t="str" cm="1">
        <f t="array" aca="1" ref="E2009" ca="1">IF(F2009&lt;&gt;"",INDIRECT("'"&amp;F2009&amp;"'!"&amp;G2009),"")</f>
        <v/>
      </c>
      <c r="F2009" s="1851"/>
      <c r="H2009" s="4"/>
      <c r="I2009" s="4"/>
      <c r="J2009" s="4"/>
      <c r="R2009" s="1504"/>
    </row>
    <row r="2010" spans="1:18" ht="16">
      <c r="A2010" s="1">
        <v>2005</v>
      </c>
      <c r="C2010" s="3" t="s">
        <v>3571</v>
      </c>
      <c r="E2010" s="2" t="str" cm="1">
        <f t="array" aca="1" ref="E2010" ca="1">IF(F2010&lt;&gt;"",INDIRECT("'"&amp;F2010&amp;"'!"&amp;G2010),"")</f>
        <v/>
      </c>
      <c r="F2010" s="1851"/>
      <c r="H2010" s="4"/>
      <c r="I2010" s="4"/>
      <c r="J2010" s="4"/>
      <c r="R2010" s="1504"/>
    </row>
    <row r="2011" spans="1:18" ht="16">
      <c r="A2011" s="1">
        <v>2006</v>
      </c>
      <c r="C2011" s="3" t="s">
        <v>3571</v>
      </c>
      <c r="E2011" s="2" t="str" cm="1">
        <f t="array" aca="1" ref="E2011" ca="1">IF(F2011&lt;&gt;"",INDIRECT("'"&amp;F2011&amp;"'!"&amp;G2011),"")</f>
        <v/>
      </c>
      <c r="F2011" s="1851"/>
      <c r="H2011" s="4"/>
      <c r="I2011" s="4"/>
      <c r="J2011" s="4"/>
      <c r="R2011" s="1504"/>
    </row>
    <row r="2012" spans="1:18" ht="16">
      <c r="A2012" s="1">
        <v>2007</v>
      </c>
      <c r="C2012" s="3" t="s">
        <v>3571</v>
      </c>
      <c r="E2012" s="2" t="str" cm="1">
        <f t="array" aca="1" ref="E2012" ca="1">IF(F2012&lt;&gt;"",INDIRECT("'"&amp;F2012&amp;"'!"&amp;G2012),"")</f>
        <v/>
      </c>
      <c r="F2012" s="1851"/>
      <c r="H2012" s="4"/>
      <c r="I2012" s="4"/>
      <c r="J2012" s="4"/>
      <c r="R2012" s="1504"/>
    </row>
    <row r="2013" spans="1:18" ht="16">
      <c r="A2013" s="1">
        <v>2008</v>
      </c>
      <c r="C2013" s="3" t="s">
        <v>3571</v>
      </c>
      <c r="E2013" s="2" t="str" cm="1">
        <f t="array" aca="1" ref="E2013" ca="1">IF(F2013&lt;&gt;"",INDIRECT("'"&amp;F2013&amp;"'!"&amp;G2013),"")</f>
        <v/>
      </c>
      <c r="F2013" s="1851"/>
      <c r="H2013" s="4"/>
      <c r="I2013" s="4"/>
      <c r="J2013" s="4"/>
      <c r="R2013" s="1504"/>
    </row>
    <row r="2014" spans="1:18" ht="16">
      <c r="A2014" s="1">
        <v>2009</v>
      </c>
      <c r="C2014" s="3" t="s">
        <v>3571</v>
      </c>
      <c r="E2014" s="2" t="str" cm="1">
        <f t="array" aca="1" ref="E2014" ca="1">IF(F2014&lt;&gt;"",INDIRECT("'"&amp;F2014&amp;"'!"&amp;G2014),"")</f>
        <v/>
      </c>
      <c r="F2014" s="1851"/>
      <c r="H2014" s="4"/>
      <c r="I2014" s="4"/>
      <c r="J2014" s="4"/>
      <c r="R2014" s="1504"/>
    </row>
    <row r="2015" spans="1:18" ht="16">
      <c r="A2015" s="1">
        <v>2010</v>
      </c>
      <c r="C2015" s="3" t="s">
        <v>3571</v>
      </c>
      <c r="E2015" s="2" t="str" cm="1">
        <f t="array" aca="1" ref="E2015" ca="1">IF(F2015&lt;&gt;"",INDIRECT("'"&amp;F2015&amp;"'!"&amp;G2015),"")</f>
        <v/>
      </c>
      <c r="F2015" s="1851"/>
      <c r="H2015" s="4"/>
      <c r="I2015" s="4"/>
      <c r="J2015" s="4"/>
      <c r="R2015" s="1504"/>
    </row>
    <row r="2016" spans="1:18" ht="16">
      <c r="A2016" s="1">
        <v>2011</v>
      </c>
      <c r="C2016" s="3" t="s">
        <v>3571</v>
      </c>
      <c r="E2016" s="2" t="str" cm="1">
        <f t="array" aca="1" ref="E2016" ca="1">IF(F2016&lt;&gt;"",INDIRECT("'"&amp;F2016&amp;"'!"&amp;G2016),"")</f>
        <v/>
      </c>
      <c r="F2016" s="1851"/>
      <c r="H2016" s="4"/>
      <c r="I2016" s="4"/>
      <c r="J2016" s="4"/>
      <c r="R2016" s="1504"/>
    </row>
    <row r="2017" spans="1:18" ht="16">
      <c r="A2017" s="1">
        <v>2012</v>
      </c>
      <c r="C2017" s="3" t="s">
        <v>3571</v>
      </c>
      <c r="E2017" s="2" t="str" cm="1">
        <f t="array" aca="1" ref="E2017" ca="1">IF(F2017&lt;&gt;"",INDIRECT("'"&amp;F2017&amp;"'!"&amp;G2017),"")</f>
        <v/>
      </c>
      <c r="F2017" s="1851"/>
      <c r="H2017" s="4"/>
      <c r="I2017" s="4"/>
      <c r="J2017" s="4"/>
      <c r="R2017" s="1504"/>
    </row>
    <row r="2018" spans="1:18" ht="16">
      <c r="A2018" s="1">
        <v>2013</v>
      </c>
      <c r="C2018" s="3" t="s">
        <v>3571</v>
      </c>
      <c r="E2018" s="2" t="str" cm="1">
        <f t="array" aca="1" ref="E2018" ca="1">IF(F2018&lt;&gt;"",INDIRECT("'"&amp;F2018&amp;"'!"&amp;G2018),"")</f>
        <v/>
      </c>
      <c r="F2018" s="1851"/>
      <c r="H2018" s="4"/>
      <c r="I2018" s="4"/>
      <c r="J2018" s="4"/>
      <c r="R2018" s="1504"/>
    </row>
    <row r="2019" spans="1:18" ht="16">
      <c r="A2019" s="1">
        <v>2014</v>
      </c>
      <c r="C2019" s="3" t="s">
        <v>3571</v>
      </c>
      <c r="E2019" s="2" t="str" cm="1">
        <f t="array" aca="1" ref="E2019" ca="1">IF(F2019&lt;&gt;"",INDIRECT("'"&amp;F2019&amp;"'!"&amp;G2019),"")</f>
        <v/>
      </c>
      <c r="F2019" s="1851"/>
      <c r="H2019" s="4"/>
      <c r="I2019" s="4"/>
      <c r="J2019" s="4"/>
      <c r="R2019" s="1504"/>
    </row>
    <row r="2020" spans="1:18" ht="16">
      <c r="A2020" s="1">
        <v>2015</v>
      </c>
      <c r="C2020" s="3" t="s">
        <v>3571</v>
      </c>
      <c r="E2020" s="2" t="str" cm="1">
        <f t="array" aca="1" ref="E2020" ca="1">IF(F2020&lt;&gt;"",INDIRECT("'"&amp;F2020&amp;"'!"&amp;G2020),"")</f>
        <v/>
      </c>
      <c r="F2020" s="1851"/>
      <c r="H2020" s="4"/>
      <c r="I2020" s="4"/>
      <c r="J2020" s="4"/>
      <c r="R2020" s="1504"/>
    </row>
    <row r="2021" spans="1:18" ht="16">
      <c r="A2021" s="1">
        <v>2016</v>
      </c>
      <c r="C2021" s="3" t="s">
        <v>3858</v>
      </c>
      <c r="E2021" s="2" t="str" cm="1">
        <f t="array" aca="1" ref="E2021" ca="1">IF(F2021&lt;&gt;"",INDIRECT("'"&amp;F2021&amp;"'!"&amp;G2021),"")</f>
        <v/>
      </c>
      <c r="F2021" s="1851"/>
      <c r="H2021" s="4"/>
      <c r="I2021" s="4"/>
      <c r="J2021" s="4"/>
      <c r="R2021" s="1504"/>
    </row>
    <row r="2022" spans="1:18" ht="16">
      <c r="A2022" s="1">
        <v>2017</v>
      </c>
      <c r="C2022" s="3" t="s">
        <v>3858</v>
      </c>
      <c r="E2022" s="2" t="str" cm="1">
        <f t="array" aca="1" ref="E2022" ca="1">IF(F2022&lt;&gt;"",INDIRECT("'"&amp;F2022&amp;"'!"&amp;G2022),"")</f>
        <v/>
      </c>
      <c r="F2022" s="1851"/>
      <c r="H2022" s="4"/>
      <c r="I2022" s="4"/>
      <c r="J2022" s="4"/>
      <c r="R2022" s="1504"/>
    </row>
    <row r="2023" spans="1:18" ht="16">
      <c r="A2023" s="1">
        <v>2018</v>
      </c>
      <c r="C2023" s="3" t="s">
        <v>3571</v>
      </c>
      <c r="E2023" s="2" t="str" cm="1">
        <f t="array" aca="1" ref="E2023" ca="1">IF(F2023&lt;&gt;"",INDIRECT("'"&amp;F2023&amp;"'!"&amp;G2023),"")</f>
        <v/>
      </c>
      <c r="F2023" s="1851"/>
      <c r="H2023" s="4"/>
      <c r="I2023" s="4"/>
      <c r="J2023" s="4"/>
      <c r="R2023" s="1504"/>
    </row>
    <row r="2024" spans="1:18" ht="16">
      <c r="A2024" s="1">
        <v>2019</v>
      </c>
      <c r="C2024" s="3" t="s">
        <v>3571</v>
      </c>
      <c r="E2024" s="2" t="str" cm="1">
        <f t="array" aca="1" ref="E2024" ca="1">IF(F2024&lt;&gt;"",INDIRECT("'"&amp;F2024&amp;"'!"&amp;G2024),"")</f>
        <v/>
      </c>
      <c r="F2024" s="1851"/>
      <c r="H2024" s="4"/>
      <c r="I2024" s="4"/>
      <c r="J2024" s="4"/>
      <c r="R2024" s="1504"/>
    </row>
    <row r="2025" spans="1:18" ht="15">
      <c r="A2025">
        <v>2020</v>
      </c>
      <c r="B2025" s="7">
        <f>'EstExp 11-19'!H86</f>
        <v>2844000</v>
      </c>
      <c r="D2025" s="2" t="b">
        <f ca="1">E2025=B2025</f>
        <v>1</v>
      </c>
      <c r="E2025" s="2" cm="1">
        <f t="array" aca="1" ref="E2025" ca="1">IF(F2025&lt;&gt;"",INDIRECT("'"&amp;F2025&amp;"'!"&amp;G2025),"")</f>
        <v>2844000</v>
      </c>
      <c r="F2025" s="1502" t="s">
        <v>6934</v>
      </c>
      <c r="G2025" t="s">
        <v>4165</v>
      </c>
      <c r="H2025" s="4"/>
      <c r="I2025" s="4"/>
      <c r="J2025" s="4"/>
      <c r="R2025" s="1504"/>
    </row>
    <row r="2026" spans="1:18" ht="16">
      <c r="A2026" s="1">
        <v>2021</v>
      </c>
      <c r="C2026" s="3" t="s">
        <v>3858</v>
      </c>
      <c r="E2026" s="2" t="str" cm="1">
        <f t="array" aca="1" ref="E2026" ca="1">IF(F2026&lt;&gt;"",INDIRECT("'"&amp;F2026&amp;"'!"&amp;G2026),"")</f>
        <v/>
      </c>
      <c r="F2026" s="1851"/>
      <c r="H2026" s="4"/>
      <c r="I2026" s="4"/>
      <c r="J2026" s="4"/>
      <c r="R2026" s="1504"/>
    </row>
    <row r="2027" spans="1:18" ht="16">
      <c r="A2027" s="1">
        <v>2022</v>
      </c>
      <c r="C2027" s="3" t="s">
        <v>3858</v>
      </c>
      <c r="E2027" s="2" t="str" cm="1">
        <f t="array" aca="1" ref="E2027" ca="1">IF(F2027&lt;&gt;"",INDIRECT("'"&amp;F2027&amp;"'!"&amp;G2027),"")</f>
        <v/>
      </c>
      <c r="F2027" s="1851"/>
      <c r="H2027" s="4"/>
      <c r="I2027" s="4"/>
      <c r="J2027" s="4"/>
      <c r="R2027" s="1504"/>
    </row>
    <row r="2028" spans="1:18" ht="16">
      <c r="A2028" s="1">
        <v>2023</v>
      </c>
      <c r="C2028" s="3" t="s">
        <v>3858</v>
      </c>
      <c r="E2028" s="2" t="str" cm="1">
        <f t="array" aca="1" ref="E2028" ca="1">IF(F2028&lt;&gt;"",INDIRECT("'"&amp;F2028&amp;"'!"&amp;G2028),"")</f>
        <v/>
      </c>
      <c r="F2028" s="1851"/>
      <c r="H2028" s="4"/>
      <c r="I2028" s="4"/>
      <c r="J2028" s="4"/>
      <c r="R2028" s="1504"/>
    </row>
    <row r="2029" spans="1:18" ht="16">
      <c r="A2029" s="1">
        <v>2024</v>
      </c>
      <c r="C2029" s="3" t="s">
        <v>3858</v>
      </c>
      <c r="E2029" s="2" t="str" cm="1">
        <f t="array" aca="1" ref="E2029" ca="1">IF(F2029&lt;&gt;"",INDIRECT("'"&amp;F2029&amp;"'!"&amp;G2029),"")</f>
        <v/>
      </c>
      <c r="F2029" s="1851"/>
      <c r="H2029" s="4"/>
      <c r="I2029" s="4"/>
      <c r="J2029" s="4"/>
      <c r="R2029" s="1504"/>
    </row>
    <row r="2030" spans="1:18" ht="16">
      <c r="A2030" s="1">
        <v>2025</v>
      </c>
      <c r="C2030" s="3" t="s">
        <v>3858</v>
      </c>
      <c r="E2030" s="2" t="str" cm="1">
        <f t="array" aca="1" ref="E2030" ca="1">IF(F2030&lt;&gt;"",INDIRECT("'"&amp;F2030&amp;"'!"&amp;G2030),"")</f>
        <v/>
      </c>
      <c r="F2030" s="1851"/>
      <c r="H2030" s="4"/>
      <c r="I2030" s="4"/>
      <c r="J2030" s="4"/>
      <c r="R2030" s="1504"/>
    </row>
    <row r="2031" spans="1:18">
      <c r="A2031" s="2">
        <v>2026</v>
      </c>
      <c r="B2031" s="8">
        <f>'EstExp 11-19'!K103</f>
        <v>0</v>
      </c>
      <c r="C2031" s="3" t="s">
        <v>4166</v>
      </c>
      <c r="D2031" s="2" t="b">
        <f t="shared" ref="D2031:D2038" ca="1" si="33">E2031=B2031</f>
        <v>1</v>
      </c>
      <c r="E2031" s="2" cm="1">
        <f t="array" aca="1" ref="E2031" ca="1">IF(F2031&lt;&gt;"",INDIRECT("'"&amp;F2031&amp;"'!"&amp;G2031),"")</f>
        <v>0</v>
      </c>
      <c r="F2031" s="1502" t="s">
        <v>6934</v>
      </c>
      <c r="G2031" t="s">
        <v>4167</v>
      </c>
      <c r="R2031" s="1502"/>
    </row>
    <row r="2032" spans="1:18">
      <c r="A2032">
        <v>2027</v>
      </c>
      <c r="B2032" s="7">
        <f>'EstExp 11-19'!K86</f>
        <v>2904000</v>
      </c>
      <c r="D2032" s="2" t="b">
        <f t="shared" ca="1" si="33"/>
        <v>1</v>
      </c>
      <c r="E2032" s="2" cm="1">
        <f t="array" aca="1" ref="E2032" ca="1">IF(F2032&lt;&gt;"",INDIRECT("'"&amp;F2032&amp;"'!"&amp;G2032),"")</f>
        <v>2904000</v>
      </c>
      <c r="F2032" s="1502" t="s">
        <v>6934</v>
      </c>
      <c r="G2032" t="s">
        <v>4168</v>
      </c>
      <c r="R2032" s="1502"/>
    </row>
    <row r="2033" spans="1:18">
      <c r="A2033">
        <v>2028</v>
      </c>
      <c r="B2033" s="7">
        <f>'EstExp 11-19'!K94</f>
        <v>0</v>
      </c>
      <c r="D2033" s="2" t="b">
        <f t="shared" ca="1" si="33"/>
        <v>1</v>
      </c>
      <c r="E2033" s="2" cm="1">
        <f t="array" aca="1" ref="E2033" ca="1">IF(F2033&lt;&gt;"",INDIRECT("'"&amp;F2033&amp;"'!"&amp;G2033),"")</f>
        <v>0</v>
      </c>
      <c r="F2033" s="1502" t="s">
        <v>6934</v>
      </c>
      <c r="G2033" t="s">
        <v>4169</v>
      </c>
      <c r="R2033" s="1502"/>
    </row>
    <row r="2034" spans="1:18">
      <c r="A2034" s="2">
        <v>2029</v>
      </c>
      <c r="B2034" s="8">
        <f>'EstExp 11-19'!K102</f>
        <v>0</v>
      </c>
      <c r="C2034" s="3" t="s">
        <v>4166</v>
      </c>
      <c r="D2034" s="2" t="b">
        <f t="shared" ca="1" si="33"/>
        <v>1</v>
      </c>
      <c r="E2034" s="2" cm="1">
        <f t="array" aca="1" ref="E2034" ca="1">IF(F2034&lt;&gt;"",INDIRECT("'"&amp;F2034&amp;"'!"&amp;G2034),"")</f>
        <v>0</v>
      </c>
      <c r="F2034" s="1502" t="s">
        <v>6934</v>
      </c>
      <c r="G2034" t="s">
        <v>4170</v>
      </c>
      <c r="R2034" s="1502"/>
    </row>
    <row r="2035" spans="1:18">
      <c r="A2035">
        <v>2030</v>
      </c>
      <c r="B2035" s="7">
        <f>'EstExp 11-19'!H141</f>
        <v>0</v>
      </c>
      <c r="D2035" s="2" t="b">
        <f t="shared" ca="1" si="33"/>
        <v>1</v>
      </c>
      <c r="E2035" s="2" cm="1">
        <f t="array" aca="1" ref="E2035" ca="1">IF(F2035&lt;&gt;"",INDIRECT("'"&amp;F2035&amp;"'!"&amp;G2035),"")</f>
        <v>0</v>
      </c>
      <c r="F2035" s="1502" t="s">
        <v>6934</v>
      </c>
      <c r="G2035" t="s">
        <v>4171</v>
      </c>
      <c r="R2035" s="1502"/>
    </row>
    <row r="2036" spans="1:18" ht="15">
      <c r="A2036">
        <v>2031</v>
      </c>
      <c r="B2036" s="7">
        <f>'EstExp 11-19'!H142</f>
        <v>0</v>
      </c>
      <c r="D2036" s="2" t="b">
        <f t="shared" ca="1" si="33"/>
        <v>1</v>
      </c>
      <c r="E2036" s="2" cm="1">
        <f t="array" aca="1" ref="E2036" ca="1">IF(F2036&lt;&gt;"",INDIRECT("'"&amp;F2036&amp;"'!"&amp;G2036),"")</f>
        <v>0</v>
      </c>
      <c r="F2036" s="1502" t="s">
        <v>6934</v>
      </c>
      <c r="G2036" t="s">
        <v>4172</v>
      </c>
      <c r="H2036" s="4"/>
      <c r="I2036" s="4"/>
      <c r="J2036" s="4"/>
      <c r="R2036" s="1504"/>
    </row>
    <row r="2037" spans="1:18" ht="15">
      <c r="A2037">
        <v>2032</v>
      </c>
      <c r="B2037" s="7">
        <f>'EstExp 11-19'!K141</f>
        <v>0</v>
      </c>
      <c r="D2037" s="2" t="b">
        <f t="shared" ca="1" si="33"/>
        <v>1</v>
      </c>
      <c r="E2037" s="2" cm="1">
        <f t="array" aca="1" ref="E2037" ca="1">IF(F2037&lt;&gt;"",INDIRECT("'"&amp;F2037&amp;"'!"&amp;G2037),"")</f>
        <v>0</v>
      </c>
      <c r="F2037" s="1502" t="s">
        <v>6934</v>
      </c>
      <c r="G2037" t="s">
        <v>4173</v>
      </c>
      <c r="H2037" s="4"/>
      <c r="I2037" s="4"/>
      <c r="J2037" s="4"/>
      <c r="R2037" s="1504"/>
    </row>
    <row r="2038" spans="1:18" ht="15">
      <c r="A2038">
        <v>2033</v>
      </c>
      <c r="B2038" s="7">
        <f>'EstExp 11-19'!K142</f>
        <v>0</v>
      </c>
      <c r="D2038" s="2" t="b">
        <f t="shared" ca="1" si="33"/>
        <v>1</v>
      </c>
      <c r="E2038" s="2" cm="1">
        <f t="array" aca="1" ref="E2038" ca="1">IF(F2038&lt;&gt;"",INDIRECT("'"&amp;F2038&amp;"'!"&amp;G2038),"")</f>
        <v>0</v>
      </c>
      <c r="F2038" s="1502" t="s">
        <v>6934</v>
      </c>
      <c r="G2038" t="s">
        <v>4174</v>
      </c>
      <c r="H2038" s="4"/>
      <c r="I2038" s="4"/>
      <c r="J2038" s="4"/>
      <c r="R2038" s="1504"/>
    </row>
    <row r="2039" spans="1:18" ht="16">
      <c r="A2039" s="1">
        <v>2034</v>
      </c>
      <c r="C2039" s="3" t="s">
        <v>3571</v>
      </c>
      <c r="E2039" s="2" t="str" cm="1">
        <f t="array" aca="1" ref="E2039" ca="1">IF(F2039&lt;&gt;"",INDIRECT("'"&amp;F2039&amp;"'!"&amp;G2039),"")</f>
        <v/>
      </c>
      <c r="F2039" s="1851"/>
      <c r="H2039" s="4"/>
      <c r="I2039" s="4"/>
      <c r="J2039" s="4"/>
      <c r="R2039" s="1504"/>
    </row>
    <row r="2040" spans="1:18" ht="16">
      <c r="A2040" s="1">
        <v>2035</v>
      </c>
      <c r="C2040" s="3" t="s">
        <v>3571</v>
      </c>
      <c r="E2040" s="2" t="str" cm="1">
        <f t="array" aca="1" ref="E2040" ca="1">IF(F2040&lt;&gt;"",INDIRECT("'"&amp;F2040&amp;"'!"&amp;G2040),"")</f>
        <v/>
      </c>
      <c r="F2040" s="1851"/>
      <c r="H2040" s="4"/>
      <c r="I2040" s="4"/>
      <c r="J2040" s="4"/>
      <c r="R2040" s="1504"/>
    </row>
    <row r="2041" spans="1:18" ht="16">
      <c r="A2041" s="1">
        <v>2036</v>
      </c>
      <c r="C2041" s="3" t="s">
        <v>3571</v>
      </c>
      <c r="E2041" s="2" t="str" cm="1">
        <f t="array" aca="1" ref="E2041" ca="1">IF(F2041&lt;&gt;"",INDIRECT("'"&amp;F2041&amp;"'!"&amp;G2041),"")</f>
        <v/>
      </c>
      <c r="F2041" s="1851"/>
      <c r="H2041" s="4"/>
      <c r="I2041" s="4"/>
      <c r="J2041" s="4"/>
      <c r="R2041" s="1504"/>
    </row>
    <row r="2042" spans="1:18" ht="16">
      <c r="A2042" s="1">
        <v>2037</v>
      </c>
      <c r="C2042" s="3" t="s">
        <v>3858</v>
      </c>
      <c r="E2042" s="2" t="str" cm="1">
        <f t="array" aca="1" ref="E2042" ca="1">IF(F2042&lt;&gt;"",INDIRECT("'"&amp;F2042&amp;"'!"&amp;G2042),"")</f>
        <v/>
      </c>
      <c r="F2042" s="1851"/>
      <c r="H2042" s="4"/>
      <c r="I2042" s="4"/>
      <c r="J2042" s="4"/>
      <c r="R2042" s="1504"/>
    </row>
    <row r="2043" spans="1:18" ht="16">
      <c r="A2043" s="1">
        <v>2038</v>
      </c>
      <c r="C2043" s="3" t="s">
        <v>3858</v>
      </c>
      <c r="E2043" s="2" t="str" cm="1">
        <f t="array" aca="1" ref="E2043" ca="1">IF(F2043&lt;&gt;"",INDIRECT("'"&amp;F2043&amp;"'!"&amp;G2043),"")</f>
        <v/>
      </c>
      <c r="F2043" s="1851"/>
      <c r="H2043" s="4"/>
      <c r="I2043" s="4"/>
      <c r="J2043" s="4"/>
      <c r="R2043" s="1504"/>
    </row>
    <row r="2044" spans="1:18" ht="16">
      <c r="A2044" s="1">
        <v>2039</v>
      </c>
      <c r="C2044" s="3" t="s">
        <v>3571</v>
      </c>
      <c r="E2044" s="2" t="str" cm="1">
        <f t="array" aca="1" ref="E2044" ca="1">IF(F2044&lt;&gt;"",INDIRECT("'"&amp;F2044&amp;"'!"&amp;G2044),"")</f>
        <v/>
      </c>
      <c r="F2044" s="1851"/>
      <c r="H2044" s="4"/>
      <c r="I2044" s="4"/>
      <c r="J2044" s="4"/>
      <c r="R2044" s="1504"/>
    </row>
    <row r="2045" spans="1:18" ht="16">
      <c r="A2045" s="1">
        <v>2040</v>
      </c>
      <c r="C2045" s="3" t="s">
        <v>3858</v>
      </c>
      <c r="E2045" s="2" t="str" cm="1">
        <f t="array" aca="1" ref="E2045" ca="1">IF(F2045&lt;&gt;"",INDIRECT("'"&amp;F2045&amp;"'!"&amp;G2045),"")</f>
        <v/>
      </c>
      <c r="F2045" s="1851"/>
      <c r="H2045" s="4"/>
      <c r="I2045" s="4"/>
      <c r="J2045" s="4"/>
      <c r="R2045" s="1504"/>
    </row>
    <row r="2046" spans="1:18" ht="15">
      <c r="A2046">
        <v>2041</v>
      </c>
      <c r="B2046" s="7">
        <f>'EstExp 11-19'!K307</f>
        <v>0</v>
      </c>
      <c r="D2046" s="2" t="b">
        <f ca="1">E2046=B2046</f>
        <v>1</v>
      </c>
      <c r="E2046" s="2" cm="1">
        <f t="array" aca="1" ref="E2046" ca="1">IF(F2046&lt;&gt;"",INDIRECT("'"&amp;F2046&amp;"'!"&amp;G2046),"")</f>
        <v>0</v>
      </c>
      <c r="F2046" s="1502" t="s">
        <v>6934</v>
      </c>
      <c r="G2046" t="s">
        <v>4175</v>
      </c>
      <c r="H2046" s="4"/>
      <c r="I2046" s="4"/>
      <c r="J2046" s="4"/>
      <c r="R2046" s="1504"/>
    </row>
    <row r="2047" spans="1:18" ht="16">
      <c r="A2047" s="1">
        <v>2042</v>
      </c>
      <c r="C2047" s="3" t="s">
        <v>3571</v>
      </c>
      <c r="E2047" s="2" t="str" cm="1">
        <f t="array" aca="1" ref="E2047" ca="1">IF(F2047&lt;&gt;"",INDIRECT("'"&amp;F2047&amp;"'!"&amp;G2047),"")</f>
        <v/>
      </c>
      <c r="F2047" s="1851"/>
      <c r="H2047" s="4"/>
      <c r="I2047" s="4"/>
      <c r="J2047" s="4"/>
      <c r="R2047" s="1504"/>
    </row>
    <row r="2048" spans="1:18" ht="16">
      <c r="A2048" s="1">
        <v>2043</v>
      </c>
      <c r="C2048" s="3" t="s">
        <v>3571</v>
      </c>
      <c r="E2048" s="2" t="str" cm="1">
        <f t="array" aca="1" ref="E2048" ca="1">IF(F2048&lt;&gt;"",INDIRECT("'"&amp;F2048&amp;"'!"&amp;G2048),"")</f>
        <v/>
      </c>
      <c r="F2048" s="1851"/>
      <c r="H2048" s="4"/>
      <c r="I2048" s="4"/>
      <c r="J2048" s="4"/>
      <c r="R2048" s="1504"/>
    </row>
    <row r="2049" spans="1:18" ht="15">
      <c r="A2049">
        <v>2044</v>
      </c>
      <c r="B2049" s="7">
        <f>'BudgetSum 2-4'!I50</f>
        <v>0</v>
      </c>
      <c r="D2049" s="2" t="b">
        <f ca="1">E2049=B2049</f>
        <v>1</v>
      </c>
      <c r="E2049" s="2" cm="1">
        <f t="array" aca="1" ref="E2049" ca="1">IF(F2049&lt;&gt;"",INDIRECT("'"&amp;F2049&amp;"'!"&amp;G2049),"")</f>
        <v>0</v>
      </c>
      <c r="F2049" s="1502" t="s">
        <v>3507</v>
      </c>
      <c r="G2049" t="s">
        <v>4176</v>
      </c>
      <c r="H2049" s="4"/>
      <c r="I2049" s="4"/>
      <c r="J2049" s="4"/>
      <c r="R2049" s="1504"/>
    </row>
    <row r="2050" spans="1:18">
      <c r="A2050">
        <v>2045</v>
      </c>
      <c r="B2050" s="7">
        <f>'BudgetSum 2-4'!I51</f>
        <v>0</v>
      </c>
      <c r="D2050" s="2" t="b">
        <f ca="1">E2050=B2050</f>
        <v>1</v>
      </c>
      <c r="E2050" s="2" cm="1">
        <f t="array" aca="1" ref="E2050" ca="1">IF(F2050&lt;&gt;"",INDIRECT("'"&amp;F2050&amp;"'!"&amp;G2050),"")</f>
        <v>0</v>
      </c>
      <c r="F2050" s="1502" t="s">
        <v>3507</v>
      </c>
      <c r="G2050" t="s">
        <v>4177</v>
      </c>
      <c r="R2050" s="1502"/>
    </row>
    <row r="2051" spans="1:18" ht="16">
      <c r="A2051" s="1">
        <v>2046</v>
      </c>
      <c r="C2051" s="3" t="s">
        <v>3571</v>
      </c>
      <c r="E2051" s="2" t="str" cm="1">
        <f t="array" aca="1" ref="E2051" ca="1">IF(F2051&lt;&gt;"",INDIRECT("'"&amp;F2051&amp;"'!"&amp;G2051),"")</f>
        <v/>
      </c>
      <c r="F2051" s="1851"/>
      <c r="H2051" s="4"/>
      <c r="I2051" s="4"/>
      <c r="J2051" s="4"/>
      <c r="R2051" s="1504"/>
    </row>
    <row r="2052" spans="1:18" ht="16">
      <c r="A2052" s="1">
        <v>2047</v>
      </c>
      <c r="C2052" s="3" t="s">
        <v>3858</v>
      </c>
      <c r="E2052" s="2" t="str" cm="1">
        <f t="array" aca="1" ref="E2052" ca="1">IF(F2052&lt;&gt;"",INDIRECT("'"&amp;F2052&amp;"'!"&amp;G2052),"")</f>
        <v/>
      </c>
      <c r="F2052" s="1851"/>
      <c r="H2052" s="4"/>
      <c r="I2052" s="4"/>
      <c r="J2052" s="4"/>
      <c r="R2052" s="1504"/>
    </row>
    <row r="2053" spans="1:18" ht="16">
      <c r="A2053" s="1">
        <v>2048</v>
      </c>
      <c r="C2053" s="3" t="s">
        <v>3858</v>
      </c>
      <c r="E2053" s="2" t="str" cm="1">
        <f t="array" aca="1" ref="E2053" ca="1">IF(F2053&lt;&gt;"",INDIRECT("'"&amp;F2053&amp;"'!"&amp;G2053),"")</f>
        <v/>
      </c>
      <c r="F2053" s="1851"/>
      <c r="H2053" s="4"/>
      <c r="I2053" s="4"/>
      <c r="J2053" s="4"/>
      <c r="R2053" s="1504"/>
    </row>
    <row r="2054" spans="1:18" ht="16">
      <c r="A2054" s="1">
        <v>2049</v>
      </c>
      <c r="C2054" s="3" t="s">
        <v>3858</v>
      </c>
      <c r="E2054" s="2" t="str" cm="1">
        <f t="array" aca="1" ref="E2054" ca="1">IF(F2054&lt;&gt;"",INDIRECT("'"&amp;F2054&amp;"'!"&amp;G2054),"")</f>
        <v/>
      </c>
      <c r="F2054" s="1851"/>
      <c r="H2054" s="4"/>
      <c r="I2054" s="4"/>
      <c r="J2054" s="4"/>
      <c r="R2054" s="1504"/>
    </row>
    <row r="2055" spans="1:18" ht="16">
      <c r="A2055" s="1">
        <v>2050</v>
      </c>
      <c r="C2055" s="3" t="s">
        <v>3858</v>
      </c>
      <c r="E2055" s="2" t="str" cm="1">
        <f t="array" aca="1" ref="E2055" ca="1">IF(F2055&lt;&gt;"",INDIRECT("'"&amp;F2055&amp;"'!"&amp;G2055),"")</f>
        <v/>
      </c>
      <c r="F2055" s="1851"/>
      <c r="H2055" s="4"/>
      <c r="I2055" s="4"/>
      <c r="J2055" s="4"/>
      <c r="R2055" s="1504"/>
    </row>
    <row r="2056" spans="1:18" ht="16">
      <c r="A2056" s="1">
        <v>2051</v>
      </c>
      <c r="C2056" s="3" t="s">
        <v>3858</v>
      </c>
      <c r="E2056" s="2" t="str" cm="1">
        <f t="array" aca="1" ref="E2056" ca="1">IF(F2056&lt;&gt;"",INDIRECT("'"&amp;F2056&amp;"'!"&amp;G2056),"")</f>
        <v/>
      </c>
      <c r="F2056" s="1851"/>
      <c r="H2056" s="4"/>
      <c r="I2056" s="4"/>
      <c r="J2056" s="4"/>
      <c r="R2056" s="1504"/>
    </row>
    <row r="2057" spans="1:18" ht="16">
      <c r="A2057" s="1">
        <v>2052</v>
      </c>
      <c r="C2057" s="3" t="s">
        <v>3571</v>
      </c>
      <c r="E2057" s="2" t="str" cm="1">
        <f t="array" aca="1" ref="E2057" ca="1">IF(F2057&lt;&gt;"",INDIRECT("'"&amp;F2057&amp;"'!"&amp;G2057),"")</f>
        <v/>
      </c>
      <c r="F2057" s="1851"/>
      <c r="H2057" s="4"/>
      <c r="I2057" s="4"/>
      <c r="J2057" s="4"/>
      <c r="R2057" s="1504"/>
    </row>
    <row r="2058" spans="1:18" ht="16">
      <c r="A2058" s="1">
        <v>2053</v>
      </c>
      <c r="C2058" s="3" t="s">
        <v>3858</v>
      </c>
      <c r="E2058" s="2" t="str" cm="1">
        <f t="array" aca="1" ref="E2058" ca="1">IF(F2058&lt;&gt;"",INDIRECT("'"&amp;F2058&amp;"'!"&amp;G2058),"")</f>
        <v/>
      </c>
      <c r="F2058" s="1851"/>
      <c r="H2058" s="4"/>
      <c r="I2058" s="4"/>
      <c r="J2058" s="4"/>
      <c r="R2058" s="1504"/>
    </row>
    <row r="2059" spans="1:18" ht="16">
      <c r="A2059" s="1">
        <v>2054</v>
      </c>
      <c r="C2059" s="3" t="s">
        <v>3571</v>
      </c>
      <c r="E2059" s="2" t="str" cm="1">
        <f t="array" aca="1" ref="E2059" ca="1">IF(F2059&lt;&gt;"",INDIRECT("'"&amp;F2059&amp;"'!"&amp;G2059),"")</f>
        <v/>
      </c>
      <c r="F2059" s="1851"/>
      <c r="H2059" s="4"/>
      <c r="I2059" s="4"/>
      <c r="J2059" s="4"/>
      <c r="R2059" s="1504"/>
    </row>
    <row r="2060" spans="1:18" ht="16">
      <c r="A2060" s="1">
        <v>2055</v>
      </c>
      <c r="C2060" s="3" t="s">
        <v>3571</v>
      </c>
      <c r="E2060" s="2" t="str" cm="1">
        <f t="array" aca="1" ref="E2060" ca="1">IF(F2060&lt;&gt;"",INDIRECT("'"&amp;F2060&amp;"'!"&amp;G2060),"")</f>
        <v/>
      </c>
      <c r="F2060" s="1851"/>
      <c r="H2060" s="4"/>
      <c r="I2060" s="4"/>
      <c r="J2060" s="4"/>
      <c r="R2060" s="1504"/>
    </row>
    <row r="2061" spans="1:18" ht="16">
      <c r="A2061" s="1">
        <v>2056</v>
      </c>
      <c r="C2061" s="3" t="s">
        <v>3571</v>
      </c>
      <c r="E2061" s="2" t="str" cm="1">
        <f t="array" aca="1" ref="E2061" ca="1">IF(F2061&lt;&gt;"",INDIRECT("'"&amp;F2061&amp;"'!"&amp;G2061),"")</f>
        <v/>
      </c>
      <c r="F2061" s="1851"/>
      <c r="H2061" s="4"/>
      <c r="I2061" s="4"/>
      <c r="J2061" s="4"/>
      <c r="R2061" s="1504"/>
    </row>
    <row r="2062" spans="1:18" ht="16">
      <c r="A2062" s="1">
        <v>2057</v>
      </c>
      <c r="C2062" s="3" t="s">
        <v>3571</v>
      </c>
      <c r="E2062" s="2" t="str" cm="1">
        <f t="array" aca="1" ref="E2062" ca="1">IF(F2062&lt;&gt;"",INDIRECT("'"&amp;F2062&amp;"'!"&amp;G2062),"")</f>
        <v/>
      </c>
      <c r="F2062" s="1851"/>
      <c r="H2062" s="4"/>
      <c r="I2062" s="4"/>
      <c r="J2062" s="4"/>
      <c r="R2062" s="1504"/>
    </row>
    <row r="2063" spans="1:18" ht="16">
      <c r="A2063" s="1">
        <v>2058</v>
      </c>
      <c r="C2063" s="3" t="s">
        <v>3571</v>
      </c>
      <c r="E2063" s="2" t="str" cm="1">
        <f t="array" aca="1" ref="E2063" ca="1">IF(F2063&lt;&gt;"",INDIRECT("'"&amp;F2063&amp;"'!"&amp;G2063),"")</f>
        <v/>
      </c>
      <c r="F2063" s="1851"/>
      <c r="H2063" s="4"/>
      <c r="I2063" s="4"/>
      <c r="J2063" s="4"/>
      <c r="R2063" s="1504"/>
    </row>
    <row r="2064" spans="1:18" ht="16">
      <c r="A2064" s="1">
        <v>2059</v>
      </c>
      <c r="C2064" s="3" t="s">
        <v>3571</v>
      </c>
      <c r="E2064" s="2" t="str" cm="1">
        <f t="array" aca="1" ref="E2064" ca="1">IF(F2064&lt;&gt;"",INDIRECT("'"&amp;F2064&amp;"'!"&amp;G2064),"")</f>
        <v/>
      </c>
      <c r="F2064" s="1851"/>
      <c r="H2064" s="4"/>
      <c r="I2064" s="4"/>
      <c r="J2064" s="4"/>
      <c r="R2064" s="1504"/>
    </row>
    <row r="2065" spans="1:18" ht="16">
      <c r="A2065" s="1">
        <v>2060</v>
      </c>
      <c r="C2065" s="3" t="s">
        <v>3571</v>
      </c>
      <c r="E2065" s="2" t="str" cm="1">
        <f t="array" aca="1" ref="E2065" ca="1">IF(F2065&lt;&gt;"",INDIRECT("'"&amp;F2065&amp;"'!"&amp;G2065),"")</f>
        <v/>
      </c>
      <c r="F2065" s="1851"/>
      <c r="H2065" s="4"/>
      <c r="I2065" s="4"/>
      <c r="J2065" s="4"/>
      <c r="R2065" s="1504"/>
    </row>
    <row r="2066" spans="1:18" ht="16">
      <c r="A2066" s="1">
        <v>2061</v>
      </c>
      <c r="C2066" s="3" t="s">
        <v>3571</v>
      </c>
      <c r="E2066" s="2" t="str" cm="1">
        <f t="array" aca="1" ref="E2066" ca="1">IF(F2066&lt;&gt;"",INDIRECT("'"&amp;F2066&amp;"'!"&amp;G2066),"")</f>
        <v/>
      </c>
      <c r="F2066" s="1851"/>
      <c r="H2066" s="4"/>
      <c r="I2066" s="4"/>
      <c r="J2066" s="4"/>
      <c r="R2066" s="1504"/>
    </row>
    <row r="2067" spans="1:18" ht="16">
      <c r="A2067" s="1">
        <v>2062</v>
      </c>
      <c r="C2067" s="3" t="s">
        <v>3571</v>
      </c>
      <c r="E2067" s="2" t="str" cm="1">
        <f t="array" aca="1" ref="E2067" ca="1">IF(F2067&lt;&gt;"",INDIRECT("'"&amp;F2067&amp;"'!"&amp;G2067),"")</f>
        <v/>
      </c>
      <c r="F2067" s="1851"/>
      <c r="H2067" s="4"/>
      <c r="I2067" s="4"/>
      <c r="J2067" s="4"/>
      <c r="R2067" s="1504"/>
    </row>
    <row r="2068" spans="1:18" ht="16">
      <c r="A2068" s="1">
        <v>2063</v>
      </c>
      <c r="C2068" s="3" t="s">
        <v>3571</v>
      </c>
      <c r="E2068" s="2" t="str" cm="1">
        <f t="array" aca="1" ref="E2068" ca="1">IF(F2068&lt;&gt;"",INDIRECT("'"&amp;F2068&amp;"'!"&amp;G2068),"")</f>
        <v/>
      </c>
      <c r="F2068" s="1851"/>
      <c r="H2068" s="4"/>
      <c r="I2068" s="4"/>
      <c r="J2068" s="4"/>
      <c r="R2068" s="1504"/>
    </row>
    <row r="2069" spans="1:18" ht="16">
      <c r="A2069" s="1">
        <v>2064</v>
      </c>
      <c r="C2069" s="3" t="s">
        <v>3571</v>
      </c>
      <c r="E2069" s="2" t="str" cm="1">
        <f t="array" aca="1" ref="E2069" ca="1">IF(F2069&lt;&gt;"",INDIRECT("'"&amp;F2069&amp;"'!"&amp;G2069),"")</f>
        <v/>
      </c>
      <c r="F2069" s="1851"/>
      <c r="H2069" s="4"/>
      <c r="I2069" s="4"/>
      <c r="J2069" s="4"/>
      <c r="R2069" s="1504"/>
    </row>
    <row r="2070" spans="1:18" ht="16">
      <c r="A2070" s="1">
        <v>2065</v>
      </c>
      <c r="C2070" s="3" t="s">
        <v>3571</v>
      </c>
      <c r="E2070" s="2" t="str" cm="1">
        <f t="array" aca="1" ref="E2070" ca="1">IF(F2070&lt;&gt;"",INDIRECT("'"&amp;F2070&amp;"'!"&amp;G2070),"")</f>
        <v/>
      </c>
      <c r="F2070" s="1851"/>
      <c r="H2070" s="4"/>
      <c r="I2070" s="4"/>
      <c r="J2070" s="4"/>
      <c r="R2070" s="1504"/>
    </row>
    <row r="2071" spans="1:18" ht="16">
      <c r="A2071" s="1">
        <v>2066</v>
      </c>
      <c r="C2071" s="3" t="s">
        <v>3571</v>
      </c>
      <c r="E2071" s="2" t="str" cm="1">
        <f t="array" aca="1" ref="E2071" ca="1">IF(F2071&lt;&gt;"",INDIRECT("'"&amp;F2071&amp;"'!"&amp;G2071),"")</f>
        <v/>
      </c>
      <c r="F2071" s="1851"/>
      <c r="H2071" s="4"/>
      <c r="I2071" s="4"/>
      <c r="J2071" s="4"/>
      <c r="R2071" s="1504"/>
    </row>
    <row r="2072" spans="1:18" ht="16">
      <c r="A2072" s="1">
        <v>2067</v>
      </c>
      <c r="C2072" s="3" t="s">
        <v>3571</v>
      </c>
      <c r="E2072" s="2" t="str" cm="1">
        <f t="array" aca="1" ref="E2072" ca="1">IF(F2072&lt;&gt;"",INDIRECT("'"&amp;F2072&amp;"'!"&amp;G2072),"")</f>
        <v/>
      </c>
      <c r="F2072" s="1851"/>
      <c r="H2072" s="4"/>
      <c r="I2072" s="4"/>
      <c r="J2072" s="4"/>
      <c r="R2072" s="1504"/>
    </row>
    <row r="2073" spans="1:18" ht="16">
      <c r="A2073" s="1">
        <v>2068</v>
      </c>
      <c r="C2073" s="3" t="s">
        <v>3571</v>
      </c>
      <c r="E2073" s="2" t="str" cm="1">
        <f t="array" aca="1" ref="E2073" ca="1">IF(F2073&lt;&gt;"",INDIRECT("'"&amp;F2073&amp;"'!"&amp;G2073),"")</f>
        <v/>
      </c>
      <c r="F2073" s="1851"/>
      <c r="H2073" s="4"/>
      <c r="I2073" s="4"/>
      <c r="J2073" s="4"/>
      <c r="R2073" s="1504"/>
    </row>
    <row r="2074" spans="1:18" ht="16">
      <c r="A2074" s="1">
        <v>2069</v>
      </c>
      <c r="C2074" s="3" t="s">
        <v>3571</v>
      </c>
      <c r="E2074" s="2" t="str" cm="1">
        <f t="array" aca="1" ref="E2074" ca="1">IF(F2074&lt;&gt;"",INDIRECT("'"&amp;F2074&amp;"'!"&amp;G2074),"")</f>
        <v/>
      </c>
      <c r="F2074" s="1851"/>
      <c r="H2074" s="4"/>
      <c r="I2074" s="4"/>
      <c r="J2074" s="4"/>
      <c r="R2074" s="1504"/>
    </row>
    <row r="2075" spans="1:18" ht="16">
      <c r="A2075" s="1">
        <v>2070</v>
      </c>
      <c r="C2075" s="3" t="s">
        <v>3858</v>
      </c>
      <c r="E2075" s="2" t="str" cm="1">
        <f t="array" aca="1" ref="E2075" ca="1">IF(F2075&lt;&gt;"",INDIRECT("'"&amp;F2075&amp;"'!"&amp;G2075),"")</f>
        <v/>
      </c>
      <c r="F2075" s="1851"/>
      <c r="H2075" s="4"/>
      <c r="I2075" s="4"/>
      <c r="J2075" s="4"/>
      <c r="R2075" s="1504"/>
    </row>
    <row r="2076" spans="1:18" ht="16">
      <c r="A2076" s="1">
        <v>2071</v>
      </c>
      <c r="C2076" s="3" t="s">
        <v>3571</v>
      </c>
      <c r="E2076" s="2" t="str" cm="1">
        <f t="array" aca="1" ref="E2076" ca="1">IF(F2076&lt;&gt;"",INDIRECT("'"&amp;F2076&amp;"'!"&amp;G2076),"")</f>
        <v/>
      </c>
      <c r="F2076" s="1851"/>
      <c r="H2076" s="4"/>
      <c r="I2076" s="4"/>
      <c r="J2076" s="4"/>
      <c r="R2076" s="1504"/>
    </row>
    <row r="2077" spans="1:18" ht="16">
      <c r="A2077" s="1">
        <v>2072</v>
      </c>
      <c r="C2077" s="3" t="s">
        <v>3571</v>
      </c>
      <c r="E2077" s="2" t="str" cm="1">
        <f t="array" aca="1" ref="E2077" ca="1">IF(F2077&lt;&gt;"",INDIRECT("'"&amp;F2077&amp;"'!"&amp;G2077),"")</f>
        <v/>
      </c>
      <c r="F2077" s="1851"/>
      <c r="H2077" s="4"/>
      <c r="I2077" s="4"/>
      <c r="J2077" s="4"/>
      <c r="R2077" s="1504"/>
    </row>
    <row r="2078" spans="1:18" ht="16">
      <c r="A2078" s="1">
        <v>2073</v>
      </c>
      <c r="C2078" s="3" t="s">
        <v>3571</v>
      </c>
      <c r="E2078" s="2" t="str" cm="1">
        <f t="array" aca="1" ref="E2078" ca="1">IF(F2078&lt;&gt;"",INDIRECT("'"&amp;F2078&amp;"'!"&amp;G2078),"")</f>
        <v/>
      </c>
      <c r="F2078" s="1851"/>
      <c r="H2078" s="4"/>
      <c r="I2078" s="4"/>
      <c r="J2078" s="4"/>
      <c r="R2078" s="1504"/>
    </row>
    <row r="2079" spans="1:18" ht="16">
      <c r="A2079" s="1">
        <v>2074</v>
      </c>
      <c r="C2079" s="3" t="s">
        <v>3571</v>
      </c>
      <c r="E2079" s="2" t="str" cm="1">
        <f t="array" aca="1" ref="E2079" ca="1">IF(F2079&lt;&gt;"",INDIRECT("'"&amp;F2079&amp;"'!"&amp;G2079),"")</f>
        <v/>
      </c>
      <c r="F2079" s="1851"/>
      <c r="H2079" s="4"/>
      <c r="I2079" s="4"/>
      <c r="J2079" s="4"/>
      <c r="R2079" s="1504"/>
    </row>
    <row r="2080" spans="1:18" ht="16">
      <c r="A2080" s="1">
        <v>2075</v>
      </c>
      <c r="C2080" s="3" t="s">
        <v>3571</v>
      </c>
      <c r="E2080" s="2" t="str" cm="1">
        <f t="array" aca="1" ref="E2080" ca="1">IF(F2080&lt;&gt;"",INDIRECT("'"&amp;F2080&amp;"'!"&amp;G2080),"")</f>
        <v/>
      </c>
      <c r="F2080" s="1851"/>
      <c r="H2080" s="4"/>
      <c r="I2080" s="4"/>
      <c r="J2080" s="4"/>
      <c r="R2080" s="1504"/>
    </row>
    <row r="2081" spans="1:18" ht="16">
      <c r="A2081" s="1">
        <v>2076</v>
      </c>
      <c r="C2081" s="3" t="s">
        <v>3571</v>
      </c>
      <c r="E2081" s="2" t="str" cm="1">
        <f t="array" aca="1" ref="E2081" ca="1">IF(F2081&lt;&gt;"",INDIRECT("'"&amp;F2081&amp;"'!"&amp;G2081),"")</f>
        <v/>
      </c>
      <c r="F2081" s="1851"/>
      <c r="H2081" s="4"/>
      <c r="I2081" s="4"/>
      <c r="J2081" s="4"/>
      <c r="R2081" s="1504"/>
    </row>
    <row r="2082" spans="1:18" ht="16">
      <c r="A2082" s="1">
        <v>2077</v>
      </c>
      <c r="C2082" s="3" t="s">
        <v>3571</v>
      </c>
      <c r="E2082" s="2" t="str" cm="1">
        <f t="array" aca="1" ref="E2082" ca="1">IF(F2082&lt;&gt;"",INDIRECT("'"&amp;F2082&amp;"'!"&amp;G2082),"")</f>
        <v/>
      </c>
      <c r="F2082" s="1851"/>
      <c r="H2082" s="4"/>
      <c r="I2082" s="4"/>
      <c r="J2082" s="4"/>
      <c r="R2082" s="1504"/>
    </row>
    <row r="2083" spans="1:18" ht="16">
      <c r="A2083" s="1">
        <v>2078</v>
      </c>
      <c r="C2083" s="3" t="s">
        <v>3571</v>
      </c>
      <c r="E2083" s="2" t="str" cm="1">
        <f t="array" aca="1" ref="E2083" ca="1">IF(F2083&lt;&gt;"",INDIRECT("'"&amp;F2083&amp;"'!"&amp;G2083),"")</f>
        <v/>
      </c>
      <c r="F2083" s="1851"/>
      <c r="H2083" s="4"/>
      <c r="I2083" s="4"/>
      <c r="J2083" s="4"/>
      <c r="R2083" s="1504"/>
    </row>
    <row r="2084" spans="1:18" ht="16">
      <c r="A2084" s="1">
        <v>2079</v>
      </c>
      <c r="C2084" s="3" t="s">
        <v>3571</v>
      </c>
      <c r="E2084" s="2" t="str" cm="1">
        <f t="array" aca="1" ref="E2084" ca="1">IF(F2084&lt;&gt;"",INDIRECT("'"&amp;F2084&amp;"'!"&amp;G2084),"")</f>
        <v/>
      </c>
      <c r="F2084" s="1851"/>
      <c r="H2084" s="4"/>
      <c r="I2084" s="4"/>
      <c r="J2084" s="4"/>
      <c r="R2084" s="1504"/>
    </row>
    <row r="2085" spans="1:18" ht="16">
      <c r="A2085" s="1">
        <v>2080</v>
      </c>
      <c r="C2085" s="3" t="s">
        <v>3571</v>
      </c>
      <c r="E2085" s="2" t="str" cm="1">
        <f t="array" aca="1" ref="E2085" ca="1">IF(F2085&lt;&gt;"",INDIRECT("'"&amp;F2085&amp;"'!"&amp;G2085),"")</f>
        <v/>
      </c>
      <c r="F2085" s="1851"/>
      <c r="H2085" s="4"/>
      <c r="I2085" s="4"/>
      <c r="J2085" s="4"/>
      <c r="R2085" s="1504"/>
    </row>
    <row r="2086" spans="1:18" ht="16">
      <c r="A2086" s="1">
        <v>2081</v>
      </c>
      <c r="C2086" s="3" t="s">
        <v>3571</v>
      </c>
      <c r="E2086" s="2" t="str" cm="1">
        <f t="array" aca="1" ref="E2086" ca="1">IF(F2086&lt;&gt;"",INDIRECT("'"&amp;F2086&amp;"'!"&amp;G2086),"")</f>
        <v/>
      </c>
      <c r="F2086" s="1851"/>
      <c r="H2086" s="4"/>
      <c r="I2086" s="4"/>
      <c r="J2086" s="4"/>
      <c r="R2086" s="1504"/>
    </row>
    <row r="2087" spans="1:18" ht="16">
      <c r="A2087" s="1">
        <v>2082</v>
      </c>
      <c r="C2087" s="3" t="s">
        <v>3571</v>
      </c>
      <c r="E2087" s="2" t="str" cm="1">
        <f t="array" aca="1" ref="E2087" ca="1">IF(F2087&lt;&gt;"",INDIRECT("'"&amp;F2087&amp;"'!"&amp;G2087),"")</f>
        <v/>
      </c>
      <c r="F2087" s="1851"/>
      <c r="H2087" s="4"/>
      <c r="I2087" s="4"/>
      <c r="J2087" s="4"/>
      <c r="R2087" s="1504"/>
    </row>
    <row r="2088" spans="1:18" ht="16">
      <c r="A2088" s="1">
        <v>2083</v>
      </c>
      <c r="C2088" s="3" t="s">
        <v>3571</v>
      </c>
      <c r="E2088" s="2" t="str" cm="1">
        <f t="array" aca="1" ref="E2088" ca="1">IF(F2088&lt;&gt;"",INDIRECT("'"&amp;F2088&amp;"'!"&amp;G2088),"")</f>
        <v/>
      </c>
      <c r="F2088" s="1851"/>
      <c r="H2088" s="4"/>
      <c r="I2088" s="4"/>
      <c r="J2088" s="4"/>
      <c r="R2088" s="1504"/>
    </row>
    <row r="2089" spans="1:18" ht="16">
      <c r="A2089" s="1">
        <v>2084</v>
      </c>
      <c r="C2089" s="3" t="s">
        <v>3571</v>
      </c>
      <c r="E2089" s="2" t="str" cm="1">
        <f t="array" aca="1" ref="E2089" ca="1">IF(F2089&lt;&gt;"",INDIRECT("'"&amp;F2089&amp;"'!"&amp;G2089),"")</f>
        <v/>
      </c>
      <c r="F2089" s="1851"/>
      <c r="H2089" s="4"/>
      <c r="I2089" s="4"/>
      <c r="J2089" s="4"/>
      <c r="R2089" s="1504"/>
    </row>
    <row r="2090" spans="1:18" ht="16">
      <c r="A2090" s="1">
        <v>2085</v>
      </c>
      <c r="C2090" s="3" t="s">
        <v>3571</v>
      </c>
      <c r="E2090" s="2" t="str" cm="1">
        <f t="array" aca="1" ref="E2090" ca="1">IF(F2090&lt;&gt;"",INDIRECT("'"&amp;F2090&amp;"'!"&amp;G2090),"")</f>
        <v/>
      </c>
      <c r="F2090" s="1851"/>
      <c r="H2090" s="4"/>
      <c r="I2090" s="4"/>
      <c r="J2090" s="4"/>
      <c r="R2090" s="1504"/>
    </row>
    <row r="2091" spans="1:18" ht="16">
      <c r="A2091" s="1">
        <v>2086</v>
      </c>
      <c r="C2091" s="3" t="s">
        <v>3571</v>
      </c>
      <c r="E2091" s="2" t="str" cm="1">
        <f t="array" aca="1" ref="E2091" ca="1">IF(F2091&lt;&gt;"",INDIRECT("'"&amp;F2091&amp;"'!"&amp;G2091),"")</f>
        <v/>
      </c>
      <c r="F2091" s="1851"/>
      <c r="H2091" s="4"/>
      <c r="I2091" s="4"/>
      <c r="J2091" s="4"/>
      <c r="R2091" s="1504"/>
    </row>
    <row r="2092" spans="1:18" ht="16">
      <c r="A2092" s="1">
        <v>2087</v>
      </c>
      <c r="C2092" s="3" t="s">
        <v>3571</v>
      </c>
      <c r="E2092" s="2" t="str" cm="1">
        <f t="array" aca="1" ref="E2092" ca="1">IF(F2092&lt;&gt;"",INDIRECT("'"&amp;F2092&amp;"'!"&amp;G2092),"")</f>
        <v/>
      </c>
      <c r="F2092" s="1851"/>
      <c r="H2092" s="4"/>
      <c r="I2092" s="4"/>
      <c r="J2092" s="4"/>
      <c r="R2092" s="1504"/>
    </row>
    <row r="2093" spans="1:18" ht="16">
      <c r="A2093" s="1">
        <v>2088</v>
      </c>
      <c r="C2093" s="3" t="s">
        <v>3571</v>
      </c>
      <c r="E2093" s="2" t="str" cm="1">
        <f t="array" aca="1" ref="E2093" ca="1">IF(F2093&lt;&gt;"",INDIRECT("'"&amp;F2093&amp;"'!"&amp;G2093),"")</f>
        <v/>
      </c>
      <c r="F2093" s="1851"/>
      <c r="H2093" s="4"/>
      <c r="I2093" s="4"/>
      <c r="J2093" s="4"/>
      <c r="R2093" s="1504"/>
    </row>
    <row r="2094" spans="1:18" ht="16">
      <c r="A2094" s="1">
        <v>2089</v>
      </c>
      <c r="C2094" s="3" t="s">
        <v>3571</v>
      </c>
      <c r="E2094" s="2" t="str" cm="1">
        <f t="array" aca="1" ref="E2094" ca="1">IF(F2094&lt;&gt;"",INDIRECT("'"&amp;F2094&amp;"'!"&amp;G2094),"")</f>
        <v/>
      </c>
      <c r="F2094" s="1851"/>
      <c r="H2094" s="4"/>
      <c r="I2094" s="4"/>
      <c r="J2094" s="4"/>
      <c r="R2094" s="1504"/>
    </row>
    <row r="2095" spans="1:18" ht="16">
      <c r="A2095" s="1">
        <v>2090</v>
      </c>
      <c r="C2095" s="3" t="s">
        <v>3571</v>
      </c>
      <c r="E2095" s="2" t="str" cm="1">
        <f t="array" aca="1" ref="E2095" ca="1">IF(F2095&lt;&gt;"",INDIRECT("'"&amp;F2095&amp;"'!"&amp;G2095),"")</f>
        <v/>
      </c>
      <c r="F2095" s="1851"/>
      <c r="H2095" s="4"/>
      <c r="I2095" s="4"/>
      <c r="J2095" s="4"/>
      <c r="R2095" s="1504"/>
    </row>
    <row r="2096" spans="1:18" ht="16">
      <c r="A2096" s="1">
        <v>2091</v>
      </c>
      <c r="C2096" s="3" t="s">
        <v>3571</v>
      </c>
      <c r="E2096" s="2" t="str" cm="1">
        <f t="array" aca="1" ref="E2096" ca="1">IF(F2096&lt;&gt;"",INDIRECT("'"&amp;F2096&amp;"'!"&amp;G2096),"")</f>
        <v/>
      </c>
      <c r="F2096" s="1851"/>
      <c r="H2096" s="4"/>
      <c r="I2096" s="4"/>
      <c r="J2096" s="4"/>
      <c r="R2096" s="1504"/>
    </row>
    <row r="2097" spans="1:18" ht="16">
      <c r="A2097" s="1">
        <v>2092</v>
      </c>
      <c r="C2097" s="3" t="s">
        <v>3571</v>
      </c>
      <c r="E2097" s="2" t="str" cm="1">
        <f t="array" aca="1" ref="E2097" ca="1">IF(F2097&lt;&gt;"",INDIRECT("'"&amp;F2097&amp;"'!"&amp;G2097),"")</f>
        <v/>
      </c>
      <c r="F2097" s="1851"/>
      <c r="H2097" s="4"/>
      <c r="I2097" s="4"/>
      <c r="J2097" s="4"/>
      <c r="R2097" s="1504"/>
    </row>
    <row r="2098" spans="1:18" ht="16">
      <c r="A2098" s="1">
        <v>2093</v>
      </c>
      <c r="C2098" s="3" t="s">
        <v>3571</v>
      </c>
      <c r="E2098" s="2" t="str" cm="1">
        <f t="array" aca="1" ref="E2098" ca="1">IF(F2098&lt;&gt;"",INDIRECT("'"&amp;F2098&amp;"'!"&amp;G2098),"")</f>
        <v/>
      </c>
      <c r="F2098" s="1851"/>
      <c r="H2098" s="4"/>
      <c r="I2098" s="4"/>
      <c r="J2098" s="4"/>
      <c r="R2098" s="1504"/>
    </row>
    <row r="2099" spans="1:18" ht="16">
      <c r="A2099" s="1">
        <v>2094</v>
      </c>
      <c r="C2099" s="3" t="s">
        <v>3571</v>
      </c>
      <c r="E2099" s="2" t="str" cm="1">
        <f t="array" aca="1" ref="E2099" ca="1">IF(F2099&lt;&gt;"",INDIRECT("'"&amp;F2099&amp;"'!"&amp;G2099),"")</f>
        <v/>
      </c>
      <c r="F2099" s="1851"/>
      <c r="H2099" s="4"/>
      <c r="I2099" s="4"/>
      <c r="J2099" s="4"/>
      <c r="R2099" s="1504"/>
    </row>
    <row r="2100" spans="1:18" ht="16">
      <c r="A2100" s="1">
        <v>2095</v>
      </c>
      <c r="C2100" s="3" t="s">
        <v>3571</v>
      </c>
      <c r="E2100" s="2" t="str" cm="1">
        <f t="array" aca="1" ref="E2100" ca="1">IF(F2100&lt;&gt;"",INDIRECT("'"&amp;F2100&amp;"'!"&amp;G2100),"")</f>
        <v/>
      </c>
      <c r="F2100" s="1851"/>
      <c r="H2100" s="4"/>
      <c r="I2100" s="4"/>
      <c r="J2100" s="4"/>
      <c r="R2100" s="1504"/>
    </row>
    <row r="2101" spans="1:18" ht="16">
      <c r="A2101" s="1">
        <v>2096</v>
      </c>
      <c r="C2101" s="3" t="s">
        <v>3571</v>
      </c>
      <c r="E2101" s="2" t="str" cm="1">
        <f t="array" aca="1" ref="E2101" ca="1">IF(F2101&lt;&gt;"",INDIRECT("'"&amp;F2101&amp;"'!"&amp;G2101),"")</f>
        <v/>
      </c>
      <c r="F2101" s="1851"/>
      <c r="H2101" s="4"/>
      <c r="I2101" s="4"/>
      <c r="J2101" s="4"/>
      <c r="R2101" s="1504"/>
    </row>
    <row r="2102" spans="1:18" ht="16">
      <c r="A2102" s="1">
        <v>2097</v>
      </c>
      <c r="C2102" s="3" t="s">
        <v>3571</v>
      </c>
      <c r="E2102" s="2" t="str" cm="1">
        <f t="array" aca="1" ref="E2102" ca="1">IF(F2102&lt;&gt;"",INDIRECT("'"&amp;F2102&amp;"'!"&amp;G2102),"")</f>
        <v/>
      </c>
      <c r="F2102" s="1851"/>
      <c r="H2102" s="4"/>
      <c r="I2102" s="4"/>
      <c r="J2102" s="4"/>
      <c r="R2102" s="1504"/>
    </row>
    <row r="2103" spans="1:18" ht="16">
      <c r="A2103" s="1">
        <v>2098</v>
      </c>
      <c r="C2103" s="3" t="s">
        <v>3571</v>
      </c>
      <c r="E2103" s="2" t="str" cm="1">
        <f t="array" aca="1" ref="E2103" ca="1">IF(F2103&lt;&gt;"",INDIRECT("'"&amp;F2103&amp;"'!"&amp;G2103),"")</f>
        <v/>
      </c>
      <c r="F2103" s="1851"/>
      <c r="H2103" s="4"/>
      <c r="I2103" s="4"/>
      <c r="J2103" s="4"/>
      <c r="R2103" s="1504"/>
    </row>
    <row r="2104" spans="1:18" ht="16">
      <c r="A2104" s="1">
        <v>2099</v>
      </c>
      <c r="C2104" s="3" t="s">
        <v>3571</v>
      </c>
      <c r="E2104" s="2" t="str" cm="1">
        <f t="array" aca="1" ref="E2104" ca="1">IF(F2104&lt;&gt;"",INDIRECT("'"&amp;F2104&amp;"'!"&amp;G2104),"")</f>
        <v/>
      </c>
      <c r="F2104" s="1851"/>
      <c r="H2104" s="4"/>
      <c r="I2104" s="4"/>
      <c r="J2104" s="4"/>
      <c r="R2104" s="1504"/>
    </row>
    <row r="2105" spans="1:18" ht="16">
      <c r="A2105" s="1">
        <v>2100</v>
      </c>
      <c r="C2105" s="3" t="s">
        <v>3571</v>
      </c>
      <c r="E2105" s="2" t="str" cm="1">
        <f t="array" aca="1" ref="E2105" ca="1">IF(F2105&lt;&gt;"",INDIRECT("'"&amp;F2105&amp;"'!"&amp;G2105),"")</f>
        <v/>
      </c>
      <c r="F2105" s="1851"/>
      <c r="H2105" s="4"/>
      <c r="I2105" s="4"/>
      <c r="J2105" s="4"/>
      <c r="R2105" s="1504"/>
    </row>
    <row r="2106" spans="1:18" ht="16">
      <c r="A2106" s="1">
        <v>2101</v>
      </c>
      <c r="C2106" s="3" t="s">
        <v>3571</v>
      </c>
      <c r="E2106" s="2" t="str" cm="1">
        <f t="array" aca="1" ref="E2106" ca="1">IF(F2106&lt;&gt;"",INDIRECT("'"&amp;F2106&amp;"'!"&amp;G2106),"")</f>
        <v/>
      </c>
      <c r="F2106" s="1851"/>
      <c r="H2106" s="4"/>
      <c r="I2106" s="4"/>
      <c r="J2106" s="4"/>
      <c r="R2106" s="1504"/>
    </row>
    <row r="2107" spans="1:18" ht="16">
      <c r="A2107" s="1">
        <v>2102</v>
      </c>
      <c r="C2107" s="3" t="s">
        <v>3571</v>
      </c>
      <c r="E2107" s="2" t="str" cm="1">
        <f t="array" aca="1" ref="E2107" ca="1">IF(F2107&lt;&gt;"",INDIRECT("'"&amp;F2107&amp;"'!"&amp;G2107),"")</f>
        <v/>
      </c>
      <c r="F2107" s="1851"/>
      <c r="H2107" s="4"/>
      <c r="I2107" s="4"/>
      <c r="J2107" s="4"/>
      <c r="R2107" s="1504"/>
    </row>
    <row r="2108" spans="1:18" ht="16">
      <c r="A2108" s="1">
        <v>2103</v>
      </c>
      <c r="C2108" s="3" t="s">
        <v>3571</v>
      </c>
      <c r="E2108" s="2" t="str" cm="1">
        <f t="array" aca="1" ref="E2108" ca="1">IF(F2108&lt;&gt;"",INDIRECT("'"&amp;F2108&amp;"'!"&amp;G2108),"")</f>
        <v/>
      </c>
      <c r="F2108" s="1851"/>
      <c r="H2108" s="4"/>
      <c r="I2108" s="4"/>
      <c r="J2108" s="4"/>
      <c r="R2108" s="1504"/>
    </row>
    <row r="2109" spans="1:18" ht="16">
      <c r="A2109" s="1">
        <v>2104</v>
      </c>
      <c r="C2109" s="3" t="s">
        <v>3571</v>
      </c>
      <c r="E2109" s="2" t="str" cm="1">
        <f t="array" aca="1" ref="E2109" ca="1">IF(F2109&lt;&gt;"",INDIRECT("'"&amp;F2109&amp;"'!"&amp;G2109),"")</f>
        <v/>
      </c>
      <c r="F2109" s="1851"/>
      <c r="H2109" s="4"/>
      <c r="I2109" s="4"/>
      <c r="J2109" s="4"/>
      <c r="R2109" s="1504"/>
    </row>
    <row r="2110" spans="1:18" ht="16">
      <c r="A2110" s="1">
        <v>2105</v>
      </c>
      <c r="C2110" s="3" t="s">
        <v>3571</v>
      </c>
      <c r="E2110" s="2" t="str" cm="1">
        <f t="array" aca="1" ref="E2110" ca="1">IF(F2110&lt;&gt;"",INDIRECT("'"&amp;F2110&amp;"'!"&amp;G2110),"")</f>
        <v/>
      </c>
      <c r="F2110" s="1851"/>
      <c r="H2110" s="4"/>
      <c r="I2110" s="4"/>
      <c r="J2110" s="4"/>
      <c r="R2110" s="1504"/>
    </row>
    <row r="2111" spans="1:18" ht="16">
      <c r="A2111" s="1">
        <v>2106</v>
      </c>
      <c r="C2111" s="3" t="s">
        <v>3571</v>
      </c>
      <c r="E2111" s="2" t="str" cm="1">
        <f t="array" aca="1" ref="E2111" ca="1">IF(F2111&lt;&gt;"",INDIRECT("'"&amp;F2111&amp;"'!"&amp;G2111),"")</f>
        <v/>
      </c>
      <c r="F2111" s="1851"/>
      <c r="H2111" s="4"/>
      <c r="I2111" s="4"/>
      <c r="J2111" s="4"/>
      <c r="R2111" s="1504"/>
    </row>
    <row r="2112" spans="1:18" ht="16">
      <c r="A2112" s="1">
        <v>2107</v>
      </c>
      <c r="C2112" s="3" t="s">
        <v>3571</v>
      </c>
      <c r="E2112" s="2" t="str" cm="1">
        <f t="array" aca="1" ref="E2112" ca="1">IF(F2112&lt;&gt;"",INDIRECT("'"&amp;F2112&amp;"'!"&amp;G2112),"")</f>
        <v/>
      </c>
      <c r="F2112" s="1851"/>
      <c r="H2112" s="4"/>
      <c r="I2112" s="4"/>
      <c r="J2112" s="4"/>
      <c r="R2112" s="1504"/>
    </row>
    <row r="2113" spans="1:18" ht="16">
      <c r="A2113" s="1">
        <v>2108</v>
      </c>
      <c r="C2113" s="3" t="s">
        <v>3571</v>
      </c>
      <c r="E2113" s="2" t="str" cm="1">
        <f t="array" aca="1" ref="E2113" ca="1">IF(F2113&lt;&gt;"",INDIRECT("'"&amp;F2113&amp;"'!"&amp;G2113),"")</f>
        <v/>
      </c>
      <c r="F2113" s="1851"/>
      <c r="H2113" s="4"/>
      <c r="I2113" s="4"/>
      <c r="J2113" s="4"/>
      <c r="R2113" s="1504"/>
    </row>
    <row r="2114" spans="1:18" ht="16">
      <c r="A2114" s="1">
        <v>2109</v>
      </c>
      <c r="C2114" s="3" t="s">
        <v>3571</v>
      </c>
      <c r="E2114" s="2" t="str" cm="1">
        <f t="array" aca="1" ref="E2114" ca="1">IF(F2114&lt;&gt;"",INDIRECT("'"&amp;F2114&amp;"'!"&amp;G2114),"")</f>
        <v/>
      </c>
      <c r="F2114" s="1851"/>
      <c r="H2114" s="4"/>
      <c r="I2114" s="4"/>
      <c r="J2114" s="4"/>
      <c r="R2114" s="1504"/>
    </row>
    <row r="2115" spans="1:18" ht="16">
      <c r="A2115" s="1">
        <v>2110</v>
      </c>
      <c r="C2115" s="3" t="s">
        <v>3571</v>
      </c>
      <c r="E2115" s="2" t="str" cm="1">
        <f t="array" aca="1" ref="E2115" ca="1">IF(F2115&lt;&gt;"",INDIRECT("'"&amp;F2115&amp;"'!"&amp;G2115),"")</f>
        <v/>
      </c>
      <c r="F2115" s="1851"/>
      <c r="H2115" s="4"/>
      <c r="I2115" s="4"/>
      <c r="J2115" s="4"/>
      <c r="R2115" s="1504"/>
    </row>
    <row r="2116" spans="1:18" ht="16">
      <c r="A2116" s="1">
        <v>2111</v>
      </c>
      <c r="C2116" s="3" t="s">
        <v>3571</v>
      </c>
      <c r="E2116" s="2" t="str" cm="1">
        <f t="array" aca="1" ref="E2116" ca="1">IF(F2116&lt;&gt;"",INDIRECT("'"&amp;F2116&amp;"'!"&amp;G2116),"")</f>
        <v/>
      </c>
      <c r="F2116" s="1851"/>
      <c r="H2116" s="4"/>
      <c r="I2116" s="4"/>
      <c r="J2116" s="4"/>
      <c r="R2116" s="1504"/>
    </row>
    <row r="2117" spans="1:18" ht="16">
      <c r="A2117" s="1">
        <v>2112</v>
      </c>
      <c r="C2117" s="3" t="s">
        <v>3571</v>
      </c>
      <c r="E2117" s="2" t="str" cm="1">
        <f t="array" aca="1" ref="E2117" ca="1">IF(F2117&lt;&gt;"",INDIRECT("'"&amp;F2117&amp;"'!"&amp;G2117),"")</f>
        <v/>
      </c>
      <c r="F2117" s="1851"/>
      <c r="H2117" s="4"/>
      <c r="I2117" s="4"/>
      <c r="J2117" s="4"/>
      <c r="R2117" s="1504"/>
    </row>
    <row r="2118" spans="1:18" ht="16">
      <c r="A2118" s="1">
        <v>2113</v>
      </c>
      <c r="C2118" s="3" t="s">
        <v>3571</v>
      </c>
      <c r="E2118" s="2" t="str" cm="1">
        <f t="array" aca="1" ref="E2118" ca="1">IF(F2118&lt;&gt;"",INDIRECT("'"&amp;F2118&amp;"'!"&amp;G2118),"")</f>
        <v/>
      </c>
      <c r="F2118" s="1851"/>
      <c r="H2118" s="4"/>
      <c r="I2118" s="4"/>
      <c r="J2118" s="4"/>
      <c r="R2118" s="1504"/>
    </row>
    <row r="2119" spans="1:18" ht="16">
      <c r="A2119" s="1">
        <v>2114</v>
      </c>
      <c r="C2119" s="3" t="s">
        <v>3571</v>
      </c>
      <c r="E2119" s="2" t="str" cm="1">
        <f t="array" aca="1" ref="E2119" ca="1">IF(F2119&lt;&gt;"",INDIRECT("'"&amp;F2119&amp;"'!"&amp;G2119),"")</f>
        <v/>
      </c>
      <c r="F2119" s="1851"/>
      <c r="H2119" s="4"/>
      <c r="I2119" s="4"/>
      <c r="J2119" s="4"/>
      <c r="R2119" s="1504"/>
    </row>
    <row r="2120" spans="1:18" ht="16">
      <c r="A2120" s="1">
        <v>2115</v>
      </c>
      <c r="C2120" s="3" t="s">
        <v>3571</v>
      </c>
      <c r="E2120" s="2" t="str" cm="1">
        <f t="array" aca="1" ref="E2120" ca="1">IF(F2120&lt;&gt;"",INDIRECT("'"&amp;F2120&amp;"'!"&amp;G2120),"")</f>
        <v/>
      </c>
      <c r="F2120" s="1851"/>
      <c r="H2120" s="4"/>
      <c r="I2120" s="4"/>
      <c r="J2120" s="4"/>
      <c r="R2120" s="1504"/>
    </row>
    <row r="2121" spans="1:18" ht="16">
      <c r="A2121" s="1">
        <v>2116</v>
      </c>
      <c r="C2121" s="3" t="s">
        <v>3571</v>
      </c>
      <c r="E2121" s="2" t="str" cm="1">
        <f t="array" aca="1" ref="E2121" ca="1">IF(F2121&lt;&gt;"",INDIRECT("'"&amp;F2121&amp;"'!"&amp;G2121),"")</f>
        <v/>
      </c>
      <c r="F2121" s="1851"/>
      <c r="H2121" s="4"/>
      <c r="I2121" s="4"/>
      <c r="J2121" s="4"/>
      <c r="R2121" s="1504"/>
    </row>
    <row r="2122" spans="1:18" ht="16">
      <c r="A2122" s="1">
        <v>2117</v>
      </c>
      <c r="C2122" s="3" t="s">
        <v>3571</v>
      </c>
      <c r="E2122" s="2" t="str" cm="1">
        <f t="array" aca="1" ref="E2122" ca="1">IF(F2122&lt;&gt;"",INDIRECT("'"&amp;F2122&amp;"'!"&amp;G2122),"")</f>
        <v/>
      </c>
      <c r="F2122" s="1851"/>
      <c r="H2122" s="4"/>
      <c r="I2122" s="4"/>
      <c r="J2122" s="4"/>
      <c r="R2122" s="1504"/>
    </row>
    <row r="2123" spans="1:18" ht="16">
      <c r="A2123" s="1">
        <v>2118</v>
      </c>
      <c r="C2123" s="3" t="s">
        <v>3571</v>
      </c>
      <c r="E2123" s="2" t="str" cm="1">
        <f t="array" aca="1" ref="E2123" ca="1">IF(F2123&lt;&gt;"",INDIRECT("'"&amp;F2123&amp;"'!"&amp;G2123),"")</f>
        <v/>
      </c>
      <c r="F2123" s="1851"/>
      <c r="H2123" s="4"/>
      <c r="I2123" s="4"/>
      <c r="J2123" s="4"/>
      <c r="R2123" s="1504"/>
    </row>
    <row r="2124" spans="1:18" ht="16">
      <c r="A2124" s="1">
        <v>2119</v>
      </c>
      <c r="C2124" s="3" t="s">
        <v>3571</v>
      </c>
      <c r="E2124" s="2" t="str" cm="1">
        <f t="array" aca="1" ref="E2124" ca="1">IF(F2124&lt;&gt;"",INDIRECT("'"&amp;F2124&amp;"'!"&amp;G2124),"")</f>
        <v/>
      </c>
      <c r="F2124" s="1851"/>
      <c r="H2124" s="4"/>
      <c r="I2124" s="4"/>
      <c r="J2124" s="4"/>
      <c r="R2124" s="1504"/>
    </row>
    <row r="2125" spans="1:18" ht="16">
      <c r="A2125" s="1">
        <v>2120</v>
      </c>
      <c r="C2125" s="3" t="s">
        <v>3571</v>
      </c>
      <c r="E2125" s="2" t="str" cm="1">
        <f t="array" aca="1" ref="E2125" ca="1">IF(F2125&lt;&gt;"",INDIRECT("'"&amp;F2125&amp;"'!"&amp;G2125),"")</f>
        <v/>
      </c>
      <c r="F2125" s="1851"/>
      <c r="H2125" s="4"/>
      <c r="I2125" s="4"/>
      <c r="J2125" s="4"/>
      <c r="R2125" s="1504"/>
    </row>
    <row r="2126" spans="1:18" ht="16">
      <c r="A2126" s="1">
        <v>2121</v>
      </c>
      <c r="C2126" s="3" t="s">
        <v>3571</v>
      </c>
      <c r="E2126" s="2" t="str" cm="1">
        <f t="array" aca="1" ref="E2126" ca="1">IF(F2126&lt;&gt;"",INDIRECT("'"&amp;F2126&amp;"'!"&amp;G2126),"")</f>
        <v/>
      </c>
      <c r="F2126" s="1851"/>
      <c r="H2126" s="4"/>
      <c r="I2126" s="4"/>
      <c r="J2126" s="4"/>
      <c r="R2126" s="1504"/>
    </row>
    <row r="2127" spans="1:18" ht="16">
      <c r="A2127" s="1">
        <v>2122</v>
      </c>
      <c r="C2127" s="3" t="s">
        <v>3571</v>
      </c>
      <c r="E2127" s="2" t="str" cm="1">
        <f t="array" aca="1" ref="E2127" ca="1">IF(F2127&lt;&gt;"",INDIRECT("'"&amp;F2127&amp;"'!"&amp;G2127),"")</f>
        <v/>
      </c>
      <c r="F2127" s="1851"/>
      <c r="H2127" s="4"/>
      <c r="I2127" s="4"/>
      <c r="J2127" s="4"/>
      <c r="R2127" s="1504"/>
    </row>
    <row r="2128" spans="1:18" ht="16">
      <c r="A2128" s="1">
        <v>2123</v>
      </c>
      <c r="C2128" s="3" t="s">
        <v>3571</v>
      </c>
      <c r="E2128" s="2" t="str" cm="1">
        <f t="array" aca="1" ref="E2128" ca="1">IF(F2128&lt;&gt;"",INDIRECT("'"&amp;F2128&amp;"'!"&amp;G2128),"")</f>
        <v/>
      </c>
      <c r="F2128" s="1851"/>
      <c r="H2128" s="4"/>
      <c r="I2128" s="4"/>
      <c r="J2128" s="4"/>
      <c r="R2128" s="1504"/>
    </row>
    <row r="2129" spans="1:18" ht="16">
      <c r="A2129" s="1">
        <v>2124</v>
      </c>
      <c r="C2129" s="3" t="s">
        <v>3571</v>
      </c>
      <c r="E2129" s="2" t="str" cm="1">
        <f t="array" aca="1" ref="E2129" ca="1">IF(F2129&lt;&gt;"",INDIRECT("'"&amp;F2129&amp;"'!"&amp;G2129),"")</f>
        <v/>
      </c>
      <c r="F2129" s="1851"/>
      <c r="H2129" s="4"/>
      <c r="I2129" s="4"/>
      <c r="J2129" s="4"/>
      <c r="R2129" s="1504"/>
    </row>
    <row r="2130" spans="1:18" ht="16">
      <c r="A2130" s="1">
        <v>2125</v>
      </c>
      <c r="C2130" s="3" t="s">
        <v>3571</v>
      </c>
      <c r="E2130" s="2" t="str" cm="1">
        <f t="array" aca="1" ref="E2130" ca="1">IF(F2130&lt;&gt;"",INDIRECT("'"&amp;F2130&amp;"'!"&amp;G2130),"")</f>
        <v/>
      </c>
      <c r="F2130" s="1851"/>
      <c r="H2130" s="4"/>
      <c r="I2130" s="4"/>
      <c r="J2130" s="4"/>
      <c r="R2130" s="1504"/>
    </row>
    <row r="2131" spans="1:18" ht="16">
      <c r="A2131" s="1">
        <v>2126</v>
      </c>
      <c r="C2131" s="3" t="s">
        <v>3571</v>
      </c>
      <c r="E2131" s="2" t="str" cm="1">
        <f t="array" aca="1" ref="E2131" ca="1">IF(F2131&lt;&gt;"",INDIRECT("'"&amp;F2131&amp;"'!"&amp;G2131),"")</f>
        <v/>
      </c>
      <c r="F2131" s="1851"/>
      <c r="H2131" s="4"/>
      <c r="I2131" s="4"/>
      <c r="J2131" s="4"/>
      <c r="R2131" s="1504"/>
    </row>
    <row r="2132" spans="1:18" ht="16">
      <c r="A2132" s="1">
        <v>2127</v>
      </c>
      <c r="C2132" s="3" t="s">
        <v>3571</v>
      </c>
      <c r="E2132" s="2" t="str" cm="1">
        <f t="array" aca="1" ref="E2132" ca="1">IF(F2132&lt;&gt;"",INDIRECT("'"&amp;F2132&amp;"'!"&amp;G2132),"")</f>
        <v/>
      </c>
      <c r="F2132" s="1851"/>
      <c r="H2132" s="4"/>
      <c r="I2132" s="4"/>
      <c r="J2132" s="4"/>
      <c r="R2132" s="1504"/>
    </row>
    <row r="2133" spans="1:18" ht="16">
      <c r="A2133" s="1">
        <v>2128</v>
      </c>
      <c r="C2133" s="3" t="s">
        <v>3571</v>
      </c>
      <c r="E2133" s="2" t="str" cm="1">
        <f t="array" aca="1" ref="E2133" ca="1">IF(F2133&lt;&gt;"",INDIRECT("'"&amp;F2133&amp;"'!"&amp;G2133),"")</f>
        <v/>
      </c>
      <c r="F2133" s="1851"/>
      <c r="H2133" s="4"/>
      <c r="I2133" s="4"/>
      <c r="J2133" s="4"/>
      <c r="R2133" s="1504"/>
    </row>
    <row r="2134" spans="1:18" ht="16">
      <c r="A2134" s="1">
        <v>2129</v>
      </c>
      <c r="C2134" s="3" t="s">
        <v>3571</v>
      </c>
      <c r="E2134" s="2" t="str" cm="1">
        <f t="array" aca="1" ref="E2134" ca="1">IF(F2134&lt;&gt;"",INDIRECT("'"&amp;F2134&amp;"'!"&amp;G2134),"")</f>
        <v/>
      </c>
      <c r="F2134" s="1851"/>
      <c r="H2134" s="4"/>
      <c r="I2134" s="4"/>
      <c r="J2134" s="4"/>
      <c r="R2134" s="1504"/>
    </row>
    <row r="2135" spans="1:18" ht="16">
      <c r="A2135" s="1">
        <v>2130</v>
      </c>
      <c r="C2135" s="3" t="s">
        <v>3571</v>
      </c>
      <c r="E2135" s="2" t="str" cm="1">
        <f t="array" aca="1" ref="E2135" ca="1">IF(F2135&lt;&gt;"",INDIRECT("'"&amp;F2135&amp;"'!"&amp;G2135),"")</f>
        <v/>
      </c>
      <c r="F2135" s="1851"/>
      <c r="H2135" s="4"/>
      <c r="I2135" s="4"/>
      <c r="J2135" s="4"/>
      <c r="R2135" s="1504"/>
    </row>
    <row r="2136" spans="1:18" ht="16">
      <c r="A2136" s="1">
        <v>2131</v>
      </c>
      <c r="C2136" s="3" t="s">
        <v>3571</v>
      </c>
      <c r="E2136" s="2" t="str" cm="1">
        <f t="array" aca="1" ref="E2136" ca="1">IF(F2136&lt;&gt;"",INDIRECT("'"&amp;F2136&amp;"'!"&amp;G2136),"")</f>
        <v/>
      </c>
      <c r="F2136" s="1851"/>
      <c r="H2136" s="4"/>
      <c r="I2136" s="4"/>
      <c r="J2136" s="4"/>
      <c r="R2136" s="1504"/>
    </row>
    <row r="2137" spans="1:18" ht="16">
      <c r="A2137" s="1">
        <v>2132</v>
      </c>
      <c r="C2137" s="3" t="s">
        <v>3571</v>
      </c>
      <c r="E2137" s="2" t="str" cm="1">
        <f t="array" aca="1" ref="E2137" ca="1">IF(F2137&lt;&gt;"",INDIRECT("'"&amp;F2137&amp;"'!"&amp;G2137),"")</f>
        <v/>
      </c>
      <c r="F2137" s="1851"/>
      <c r="H2137" s="4"/>
      <c r="I2137" s="4"/>
      <c r="J2137" s="4"/>
      <c r="R2137" s="1504"/>
    </row>
    <row r="2138" spans="1:18" ht="16">
      <c r="A2138" s="1">
        <v>2133</v>
      </c>
      <c r="C2138" s="3" t="s">
        <v>3571</v>
      </c>
      <c r="E2138" s="2" t="str" cm="1">
        <f t="array" aca="1" ref="E2138" ca="1">IF(F2138&lt;&gt;"",INDIRECT("'"&amp;F2138&amp;"'!"&amp;G2138),"")</f>
        <v/>
      </c>
      <c r="F2138" s="1851"/>
      <c r="H2138" s="4"/>
      <c r="I2138" s="4"/>
      <c r="J2138" s="4"/>
      <c r="R2138" s="1504"/>
    </row>
    <row r="2139" spans="1:18" ht="16">
      <c r="A2139" s="1">
        <v>2134</v>
      </c>
      <c r="C2139" s="3" t="s">
        <v>3571</v>
      </c>
      <c r="E2139" s="2" t="str" cm="1">
        <f t="array" aca="1" ref="E2139" ca="1">IF(F2139&lt;&gt;"",INDIRECT("'"&amp;F2139&amp;"'!"&amp;G2139),"")</f>
        <v/>
      </c>
      <c r="F2139" s="1851"/>
      <c r="H2139" s="4"/>
      <c r="I2139" s="4"/>
      <c r="J2139" s="4"/>
      <c r="R2139" s="1504"/>
    </row>
    <row r="2140" spans="1:18" ht="16">
      <c r="A2140" s="1">
        <v>2135</v>
      </c>
      <c r="C2140" s="3" t="s">
        <v>3571</v>
      </c>
      <c r="E2140" s="2" t="str" cm="1">
        <f t="array" aca="1" ref="E2140" ca="1">IF(F2140&lt;&gt;"",INDIRECT("'"&amp;F2140&amp;"'!"&amp;G2140),"")</f>
        <v/>
      </c>
      <c r="F2140" s="1851"/>
      <c r="H2140" s="4"/>
      <c r="I2140" s="4"/>
      <c r="J2140" s="4"/>
      <c r="R2140" s="1504"/>
    </row>
    <row r="2141" spans="1:18" ht="16">
      <c r="A2141" s="1">
        <v>2136</v>
      </c>
      <c r="C2141" s="3" t="s">
        <v>3571</v>
      </c>
      <c r="E2141" s="2" t="str" cm="1">
        <f t="array" aca="1" ref="E2141" ca="1">IF(F2141&lt;&gt;"",INDIRECT("'"&amp;F2141&amp;"'!"&amp;G2141),"")</f>
        <v/>
      </c>
      <c r="F2141" s="1851"/>
      <c r="H2141" s="4"/>
      <c r="I2141" s="4"/>
      <c r="J2141" s="4"/>
      <c r="R2141" s="1504"/>
    </row>
    <row r="2142" spans="1:18" ht="16">
      <c r="A2142" s="1">
        <v>2137</v>
      </c>
      <c r="C2142" s="3" t="s">
        <v>3571</v>
      </c>
      <c r="E2142" s="2" t="str" cm="1">
        <f t="array" aca="1" ref="E2142" ca="1">IF(F2142&lt;&gt;"",INDIRECT("'"&amp;F2142&amp;"'!"&amp;G2142),"")</f>
        <v/>
      </c>
      <c r="F2142" s="1851"/>
      <c r="H2142" s="4"/>
      <c r="I2142" s="4"/>
      <c r="J2142" s="4"/>
      <c r="R2142" s="1504"/>
    </row>
    <row r="2143" spans="1:18" ht="16">
      <c r="A2143" s="1">
        <v>2138</v>
      </c>
      <c r="C2143" s="3" t="s">
        <v>3571</v>
      </c>
      <c r="E2143" s="2" t="str" cm="1">
        <f t="array" aca="1" ref="E2143" ca="1">IF(F2143&lt;&gt;"",INDIRECT("'"&amp;F2143&amp;"'!"&amp;G2143),"")</f>
        <v/>
      </c>
      <c r="F2143" s="1851"/>
      <c r="H2143" s="4"/>
      <c r="I2143" s="4"/>
      <c r="J2143" s="4"/>
      <c r="R2143" s="1504"/>
    </row>
    <row r="2144" spans="1:18" ht="16">
      <c r="A2144" s="1">
        <v>2139</v>
      </c>
      <c r="C2144" s="3" t="s">
        <v>3571</v>
      </c>
      <c r="E2144" s="2" t="str" cm="1">
        <f t="array" aca="1" ref="E2144" ca="1">IF(F2144&lt;&gt;"",INDIRECT("'"&amp;F2144&amp;"'!"&amp;G2144),"")</f>
        <v/>
      </c>
      <c r="F2144" s="1851"/>
      <c r="H2144" s="4"/>
      <c r="I2144" s="4"/>
      <c r="J2144" s="4"/>
      <c r="R2144" s="1504"/>
    </row>
    <row r="2145" spans="1:18" ht="16">
      <c r="A2145" s="1">
        <v>2140</v>
      </c>
      <c r="C2145" s="3" t="s">
        <v>3571</v>
      </c>
      <c r="E2145" s="2" t="str" cm="1">
        <f t="array" aca="1" ref="E2145" ca="1">IF(F2145&lt;&gt;"",INDIRECT("'"&amp;F2145&amp;"'!"&amp;G2145),"")</f>
        <v/>
      </c>
      <c r="F2145" s="1851"/>
      <c r="H2145" s="4"/>
      <c r="I2145" s="4"/>
      <c r="J2145" s="4"/>
      <c r="R2145" s="1504"/>
    </row>
    <row r="2146" spans="1:18" ht="16">
      <c r="A2146" s="1">
        <v>2141</v>
      </c>
      <c r="C2146" s="3" t="s">
        <v>3571</v>
      </c>
      <c r="E2146" s="2" t="str" cm="1">
        <f t="array" aca="1" ref="E2146" ca="1">IF(F2146&lt;&gt;"",INDIRECT("'"&amp;F2146&amp;"'!"&amp;G2146),"")</f>
        <v/>
      </c>
      <c r="F2146" s="1851"/>
      <c r="H2146" s="4"/>
      <c r="I2146" s="4"/>
      <c r="J2146" s="4"/>
      <c r="R2146" s="1504"/>
    </row>
    <row r="2147" spans="1:18" ht="16">
      <c r="A2147" s="1">
        <v>2142</v>
      </c>
      <c r="C2147" s="3" t="s">
        <v>3571</v>
      </c>
      <c r="E2147" s="2" t="str" cm="1">
        <f t="array" aca="1" ref="E2147" ca="1">IF(F2147&lt;&gt;"",INDIRECT("'"&amp;F2147&amp;"'!"&amp;G2147),"")</f>
        <v/>
      </c>
      <c r="F2147" s="1851"/>
      <c r="H2147" s="4"/>
      <c r="I2147" s="4"/>
      <c r="J2147" s="4"/>
      <c r="R2147" s="1504"/>
    </row>
    <row r="2148" spans="1:18" ht="16">
      <c r="A2148" s="1">
        <v>2143</v>
      </c>
      <c r="C2148" s="3" t="s">
        <v>3571</v>
      </c>
      <c r="E2148" s="2" t="str" cm="1">
        <f t="array" aca="1" ref="E2148" ca="1">IF(F2148&lt;&gt;"",INDIRECT("'"&amp;F2148&amp;"'!"&amp;G2148),"")</f>
        <v/>
      </c>
      <c r="F2148" s="1851"/>
      <c r="H2148" s="4"/>
      <c r="I2148" s="4"/>
      <c r="J2148" s="4"/>
      <c r="R2148" s="1504"/>
    </row>
    <row r="2149" spans="1:18" ht="16">
      <c r="A2149" s="1">
        <v>2144</v>
      </c>
      <c r="C2149" s="3" t="s">
        <v>3571</v>
      </c>
      <c r="E2149" s="2" t="str" cm="1">
        <f t="array" aca="1" ref="E2149" ca="1">IF(F2149&lt;&gt;"",INDIRECT("'"&amp;F2149&amp;"'!"&amp;G2149),"")</f>
        <v/>
      </c>
      <c r="F2149" s="1851"/>
      <c r="H2149" s="4"/>
      <c r="I2149" s="4"/>
      <c r="J2149" s="4"/>
      <c r="R2149" s="1504"/>
    </row>
    <row r="2150" spans="1:18" ht="16">
      <c r="A2150" s="1">
        <v>2145</v>
      </c>
      <c r="C2150" s="3" t="s">
        <v>3571</v>
      </c>
      <c r="E2150" s="2" t="str" cm="1">
        <f t="array" aca="1" ref="E2150" ca="1">IF(F2150&lt;&gt;"",INDIRECT("'"&amp;F2150&amp;"'!"&amp;G2150),"")</f>
        <v/>
      </c>
      <c r="F2150" s="1851"/>
      <c r="H2150" s="4"/>
      <c r="I2150" s="4"/>
      <c r="J2150" s="4"/>
      <c r="R2150" s="1504"/>
    </row>
    <row r="2151" spans="1:18" ht="16">
      <c r="A2151" s="1">
        <v>2146</v>
      </c>
      <c r="C2151" s="3" t="s">
        <v>3571</v>
      </c>
      <c r="E2151" s="2" t="str" cm="1">
        <f t="array" aca="1" ref="E2151" ca="1">IF(F2151&lt;&gt;"",INDIRECT("'"&amp;F2151&amp;"'!"&amp;G2151),"")</f>
        <v/>
      </c>
      <c r="F2151" s="1851"/>
      <c r="H2151" s="4"/>
      <c r="I2151" s="4"/>
      <c r="J2151" s="4"/>
      <c r="R2151" s="1504"/>
    </row>
    <row r="2152" spans="1:18" ht="16">
      <c r="A2152" s="1">
        <v>2147</v>
      </c>
      <c r="C2152" s="3" t="s">
        <v>3571</v>
      </c>
      <c r="E2152" s="2" t="str" cm="1">
        <f t="array" aca="1" ref="E2152" ca="1">IF(F2152&lt;&gt;"",INDIRECT("'"&amp;F2152&amp;"'!"&amp;G2152),"")</f>
        <v/>
      </c>
      <c r="F2152" s="1851"/>
      <c r="H2152" s="4"/>
      <c r="I2152" s="4"/>
      <c r="J2152" s="4"/>
      <c r="R2152" s="1504"/>
    </row>
    <row r="2153" spans="1:18" ht="16">
      <c r="A2153" s="1">
        <v>2148</v>
      </c>
      <c r="C2153" s="3" t="s">
        <v>3571</v>
      </c>
      <c r="E2153" s="2" t="str" cm="1">
        <f t="array" aca="1" ref="E2153" ca="1">IF(F2153&lt;&gt;"",INDIRECT("'"&amp;F2153&amp;"'!"&amp;G2153),"")</f>
        <v/>
      </c>
      <c r="F2153" s="1851"/>
      <c r="H2153" s="4"/>
      <c r="I2153" s="4"/>
      <c r="J2153" s="4"/>
      <c r="R2153" s="1504"/>
    </row>
    <row r="2154" spans="1:18" ht="16">
      <c r="A2154" s="1">
        <v>2149</v>
      </c>
      <c r="C2154" s="3" t="s">
        <v>3571</v>
      </c>
      <c r="E2154" s="2" t="str" cm="1">
        <f t="array" aca="1" ref="E2154" ca="1">IF(F2154&lt;&gt;"",INDIRECT("'"&amp;F2154&amp;"'!"&amp;G2154),"")</f>
        <v/>
      </c>
      <c r="F2154" s="1851"/>
      <c r="H2154" s="4"/>
      <c r="I2154" s="4"/>
      <c r="J2154" s="4"/>
      <c r="R2154" s="1504"/>
    </row>
    <row r="2155" spans="1:18" ht="16">
      <c r="A2155" s="1">
        <v>2150</v>
      </c>
      <c r="C2155" s="3" t="s">
        <v>3571</v>
      </c>
      <c r="E2155" s="2" t="str" cm="1">
        <f t="array" aca="1" ref="E2155" ca="1">IF(F2155&lt;&gt;"",INDIRECT("'"&amp;F2155&amp;"'!"&amp;G2155),"")</f>
        <v/>
      </c>
      <c r="F2155" s="1851"/>
      <c r="H2155" s="4"/>
      <c r="I2155" s="4"/>
      <c r="J2155" s="4"/>
      <c r="R2155" s="1504"/>
    </row>
    <row r="2156" spans="1:18" ht="16">
      <c r="A2156" s="1">
        <v>2151</v>
      </c>
      <c r="C2156" s="3" t="s">
        <v>3571</v>
      </c>
      <c r="E2156" s="2" t="str" cm="1">
        <f t="array" aca="1" ref="E2156" ca="1">IF(F2156&lt;&gt;"",INDIRECT("'"&amp;F2156&amp;"'!"&amp;G2156),"")</f>
        <v/>
      </c>
      <c r="F2156" s="1851"/>
      <c r="H2156" s="4"/>
      <c r="I2156" s="4"/>
      <c r="J2156" s="4"/>
      <c r="R2156" s="1504"/>
    </row>
    <row r="2157" spans="1:18" ht="16">
      <c r="A2157" s="1">
        <v>2152</v>
      </c>
      <c r="C2157" s="3" t="s">
        <v>3571</v>
      </c>
      <c r="E2157" s="2" t="str" cm="1">
        <f t="array" aca="1" ref="E2157" ca="1">IF(F2157&lt;&gt;"",INDIRECT("'"&amp;F2157&amp;"'!"&amp;G2157),"")</f>
        <v/>
      </c>
      <c r="F2157" s="1851"/>
      <c r="H2157" s="4"/>
      <c r="I2157" s="4"/>
      <c r="J2157" s="4"/>
      <c r="R2157" s="1504"/>
    </row>
    <row r="2158" spans="1:18" ht="16">
      <c r="A2158" s="1">
        <v>2153</v>
      </c>
      <c r="C2158" s="3" t="s">
        <v>3571</v>
      </c>
      <c r="E2158" s="2" t="str" cm="1">
        <f t="array" aca="1" ref="E2158" ca="1">IF(F2158&lt;&gt;"",INDIRECT("'"&amp;F2158&amp;"'!"&amp;G2158),"")</f>
        <v/>
      </c>
      <c r="F2158" s="1851"/>
      <c r="H2158" s="4"/>
      <c r="I2158" s="4"/>
      <c r="J2158" s="4"/>
      <c r="R2158" s="1504"/>
    </row>
    <row r="2159" spans="1:18" ht="16">
      <c r="A2159" s="1">
        <v>2154</v>
      </c>
      <c r="C2159" s="3" t="s">
        <v>3571</v>
      </c>
      <c r="E2159" s="2" t="str" cm="1">
        <f t="array" aca="1" ref="E2159" ca="1">IF(F2159&lt;&gt;"",INDIRECT("'"&amp;F2159&amp;"'!"&amp;G2159),"")</f>
        <v/>
      </c>
      <c r="F2159" s="1851"/>
      <c r="H2159" s="4"/>
      <c r="I2159" s="4"/>
      <c r="J2159" s="4"/>
      <c r="R2159" s="1504"/>
    </row>
    <row r="2160" spans="1:18" ht="16">
      <c r="A2160" s="1">
        <v>2155</v>
      </c>
      <c r="C2160" s="3" t="s">
        <v>3571</v>
      </c>
      <c r="E2160" s="2" t="str" cm="1">
        <f t="array" aca="1" ref="E2160" ca="1">IF(F2160&lt;&gt;"",INDIRECT("'"&amp;F2160&amp;"'!"&amp;G2160),"")</f>
        <v/>
      </c>
      <c r="F2160" s="1851"/>
      <c r="H2160" s="4"/>
      <c r="I2160" s="4"/>
      <c r="J2160" s="4"/>
      <c r="R2160" s="1504"/>
    </row>
    <row r="2161" spans="1:18" ht="16">
      <c r="A2161" s="1">
        <v>2156</v>
      </c>
      <c r="C2161" s="3" t="s">
        <v>3571</v>
      </c>
      <c r="E2161" s="2" t="str" cm="1">
        <f t="array" aca="1" ref="E2161" ca="1">IF(F2161&lt;&gt;"",INDIRECT("'"&amp;F2161&amp;"'!"&amp;G2161),"")</f>
        <v/>
      </c>
      <c r="F2161" s="1851"/>
      <c r="H2161" s="4"/>
      <c r="I2161" s="4"/>
      <c r="J2161" s="4"/>
      <c r="R2161" s="1504"/>
    </row>
    <row r="2162" spans="1:18" ht="16">
      <c r="A2162" s="1">
        <v>2157</v>
      </c>
      <c r="C2162" s="3" t="s">
        <v>3571</v>
      </c>
      <c r="E2162" s="2" t="str" cm="1">
        <f t="array" aca="1" ref="E2162" ca="1">IF(F2162&lt;&gt;"",INDIRECT("'"&amp;F2162&amp;"'!"&amp;G2162),"")</f>
        <v/>
      </c>
      <c r="F2162" s="1851"/>
      <c r="H2162" s="4"/>
      <c r="I2162" s="4"/>
      <c r="J2162" s="4"/>
      <c r="R2162" s="1504"/>
    </row>
    <row r="2163" spans="1:18" ht="16">
      <c r="A2163" s="1">
        <v>2158</v>
      </c>
      <c r="C2163" s="3" t="s">
        <v>3571</v>
      </c>
      <c r="E2163" s="2" t="str" cm="1">
        <f t="array" aca="1" ref="E2163" ca="1">IF(F2163&lt;&gt;"",INDIRECT("'"&amp;F2163&amp;"'!"&amp;G2163),"")</f>
        <v/>
      </c>
      <c r="F2163" s="1851"/>
      <c r="H2163" s="4"/>
      <c r="I2163" s="4"/>
      <c r="J2163" s="4"/>
      <c r="R2163" s="1504"/>
    </row>
    <row r="2164" spans="1:18" ht="16">
      <c r="A2164" s="1">
        <v>2159</v>
      </c>
      <c r="C2164" s="3" t="s">
        <v>3571</v>
      </c>
      <c r="E2164" s="2" t="str" cm="1">
        <f t="array" aca="1" ref="E2164" ca="1">IF(F2164&lt;&gt;"",INDIRECT("'"&amp;F2164&amp;"'!"&amp;G2164),"")</f>
        <v/>
      </c>
      <c r="F2164" s="1851"/>
      <c r="H2164" s="4"/>
      <c r="I2164" s="4"/>
      <c r="J2164" s="4"/>
      <c r="R2164" s="1504"/>
    </row>
    <row r="2165" spans="1:18" ht="16">
      <c r="A2165" s="1">
        <v>2160</v>
      </c>
      <c r="C2165" s="3" t="s">
        <v>3571</v>
      </c>
      <c r="E2165" s="2" t="str" cm="1">
        <f t="array" aca="1" ref="E2165" ca="1">IF(F2165&lt;&gt;"",INDIRECT("'"&amp;F2165&amp;"'!"&amp;G2165),"")</f>
        <v/>
      </c>
      <c r="F2165" s="1851"/>
      <c r="H2165" s="4"/>
      <c r="I2165" s="4"/>
      <c r="J2165" s="4"/>
      <c r="R2165" s="1504"/>
    </row>
    <row r="2166" spans="1:18" ht="16">
      <c r="A2166" s="1">
        <v>2161</v>
      </c>
      <c r="C2166" s="3" t="s">
        <v>3571</v>
      </c>
      <c r="E2166" s="2" t="str" cm="1">
        <f t="array" aca="1" ref="E2166" ca="1">IF(F2166&lt;&gt;"",INDIRECT("'"&amp;F2166&amp;"'!"&amp;G2166),"")</f>
        <v/>
      </c>
      <c r="F2166" s="1851"/>
      <c r="H2166" s="4"/>
      <c r="I2166" s="4"/>
      <c r="J2166" s="4"/>
      <c r="R2166" s="1504"/>
    </row>
    <row r="2167" spans="1:18" ht="16">
      <c r="A2167" s="1">
        <v>2162</v>
      </c>
      <c r="C2167" s="3" t="s">
        <v>3571</v>
      </c>
      <c r="E2167" s="2" t="str" cm="1">
        <f t="array" aca="1" ref="E2167" ca="1">IF(F2167&lt;&gt;"",INDIRECT("'"&amp;F2167&amp;"'!"&amp;G2167),"")</f>
        <v/>
      </c>
      <c r="F2167" s="1851"/>
      <c r="H2167" s="4"/>
      <c r="I2167" s="4"/>
      <c r="J2167" s="4"/>
      <c r="R2167" s="1504"/>
    </row>
    <row r="2168" spans="1:18" ht="16">
      <c r="A2168" s="1">
        <v>2163</v>
      </c>
      <c r="C2168" s="3" t="s">
        <v>3571</v>
      </c>
      <c r="E2168" s="2" t="str" cm="1">
        <f t="array" aca="1" ref="E2168" ca="1">IF(F2168&lt;&gt;"",INDIRECT("'"&amp;F2168&amp;"'!"&amp;G2168),"")</f>
        <v/>
      </c>
      <c r="F2168" s="1851"/>
      <c r="H2168" s="4"/>
      <c r="I2168" s="4"/>
      <c r="J2168" s="4"/>
      <c r="R2168" s="1504"/>
    </row>
    <row r="2169" spans="1:18" ht="16">
      <c r="A2169" s="1">
        <v>2164</v>
      </c>
      <c r="C2169" s="3" t="s">
        <v>3571</v>
      </c>
      <c r="E2169" s="2" t="str" cm="1">
        <f t="array" aca="1" ref="E2169" ca="1">IF(F2169&lt;&gt;"",INDIRECT("'"&amp;F2169&amp;"'!"&amp;G2169),"")</f>
        <v/>
      </c>
      <c r="F2169" s="1851"/>
      <c r="H2169" s="4"/>
      <c r="I2169" s="4"/>
      <c r="J2169" s="4"/>
      <c r="R2169" s="1504"/>
    </row>
    <row r="2170" spans="1:18" ht="16">
      <c r="A2170" s="1">
        <v>2165</v>
      </c>
      <c r="C2170" s="3" t="s">
        <v>3571</v>
      </c>
      <c r="E2170" s="2" t="str" cm="1">
        <f t="array" aca="1" ref="E2170" ca="1">IF(F2170&lt;&gt;"",INDIRECT("'"&amp;F2170&amp;"'!"&amp;G2170),"")</f>
        <v/>
      </c>
      <c r="F2170" s="1851"/>
      <c r="H2170" s="4"/>
      <c r="I2170" s="4"/>
      <c r="J2170" s="4"/>
      <c r="R2170" s="1504"/>
    </row>
    <row r="2171" spans="1:18" ht="16">
      <c r="A2171" s="1">
        <v>2166</v>
      </c>
      <c r="C2171" s="3" t="s">
        <v>3571</v>
      </c>
      <c r="E2171" s="2" t="str" cm="1">
        <f t="array" aca="1" ref="E2171" ca="1">IF(F2171&lt;&gt;"",INDIRECT("'"&amp;F2171&amp;"'!"&amp;G2171),"")</f>
        <v/>
      </c>
      <c r="F2171" s="1851"/>
      <c r="H2171" s="4"/>
      <c r="I2171" s="4"/>
      <c r="J2171" s="4"/>
      <c r="R2171" s="1504"/>
    </row>
    <row r="2172" spans="1:18" ht="16">
      <c r="A2172" s="1">
        <v>2167</v>
      </c>
      <c r="C2172" s="3" t="s">
        <v>3571</v>
      </c>
      <c r="E2172" s="2" t="str" cm="1">
        <f t="array" aca="1" ref="E2172" ca="1">IF(F2172&lt;&gt;"",INDIRECT("'"&amp;F2172&amp;"'!"&amp;G2172),"")</f>
        <v/>
      </c>
      <c r="F2172" s="1851"/>
      <c r="H2172" s="4"/>
      <c r="I2172" s="4"/>
      <c r="J2172" s="4"/>
      <c r="R2172" s="1504"/>
    </row>
    <row r="2173" spans="1:18" ht="16">
      <c r="A2173" s="1">
        <v>2168</v>
      </c>
      <c r="C2173" s="3" t="s">
        <v>3571</v>
      </c>
      <c r="E2173" s="2" t="str" cm="1">
        <f t="array" aca="1" ref="E2173" ca="1">IF(F2173&lt;&gt;"",INDIRECT("'"&amp;F2173&amp;"'!"&amp;G2173),"")</f>
        <v/>
      </c>
      <c r="F2173" s="1851"/>
      <c r="H2173" s="4"/>
      <c r="I2173" s="4"/>
      <c r="J2173" s="4"/>
      <c r="R2173" s="1504"/>
    </row>
    <row r="2174" spans="1:18" ht="16">
      <c r="A2174" s="1">
        <v>2169</v>
      </c>
      <c r="C2174" s="3" t="s">
        <v>3571</v>
      </c>
      <c r="E2174" s="2" t="str" cm="1">
        <f t="array" aca="1" ref="E2174" ca="1">IF(F2174&lt;&gt;"",INDIRECT("'"&amp;F2174&amp;"'!"&amp;G2174),"")</f>
        <v/>
      </c>
      <c r="F2174" s="1851"/>
      <c r="H2174" s="4"/>
      <c r="I2174" s="4"/>
      <c r="J2174" s="4"/>
      <c r="R2174" s="1504"/>
    </row>
    <row r="2175" spans="1:18" ht="16">
      <c r="A2175" s="1">
        <v>2170</v>
      </c>
      <c r="C2175" s="3" t="s">
        <v>3571</v>
      </c>
      <c r="E2175" s="2" t="str" cm="1">
        <f t="array" aca="1" ref="E2175" ca="1">IF(F2175&lt;&gt;"",INDIRECT("'"&amp;F2175&amp;"'!"&amp;G2175),"")</f>
        <v/>
      </c>
      <c r="F2175" s="1851"/>
      <c r="H2175" s="4"/>
      <c r="I2175" s="4"/>
      <c r="J2175" s="4"/>
      <c r="R2175" s="1504"/>
    </row>
    <row r="2176" spans="1:18" ht="16">
      <c r="A2176" s="1">
        <v>2171</v>
      </c>
      <c r="C2176" s="3" t="s">
        <v>3571</v>
      </c>
      <c r="E2176" s="2" t="str" cm="1">
        <f t="array" aca="1" ref="E2176" ca="1">IF(F2176&lt;&gt;"",INDIRECT("'"&amp;F2176&amp;"'!"&amp;G2176),"")</f>
        <v/>
      </c>
      <c r="F2176" s="1851"/>
      <c r="H2176" s="4"/>
      <c r="I2176" s="4"/>
      <c r="J2176" s="4"/>
      <c r="R2176" s="1504"/>
    </row>
    <row r="2177" spans="1:18" ht="16">
      <c r="A2177" s="1">
        <v>2172</v>
      </c>
      <c r="C2177" s="3" t="s">
        <v>3571</v>
      </c>
      <c r="E2177" s="2" t="str" cm="1">
        <f t="array" aca="1" ref="E2177" ca="1">IF(F2177&lt;&gt;"",INDIRECT("'"&amp;F2177&amp;"'!"&amp;G2177),"")</f>
        <v/>
      </c>
      <c r="F2177" s="1851"/>
      <c r="H2177" s="4"/>
      <c r="I2177" s="4"/>
      <c r="J2177" s="4"/>
      <c r="R2177" s="1504"/>
    </row>
    <row r="2178" spans="1:18" ht="16">
      <c r="A2178" s="1">
        <v>2173</v>
      </c>
      <c r="C2178" s="3" t="s">
        <v>3571</v>
      </c>
      <c r="E2178" s="2" t="str" cm="1">
        <f t="array" aca="1" ref="E2178" ca="1">IF(F2178&lt;&gt;"",INDIRECT("'"&amp;F2178&amp;"'!"&amp;G2178),"")</f>
        <v/>
      </c>
      <c r="F2178" s="1851"/>
      <c r="H2178" s="4"/>
      <c r="I2178" s="4"/>
      <c r="J2178" s="4"/>
      <c r="R2178" s="1504"/>
    </row>
    <row r="2179" spans="1:18" ht="16">
      <c r="A2179" s="1">
        <v>2174</v>
      </c>
      <c r="C2179" s="3" t="s">
        <v>3571</v>
      </c>
      <c r="E2179" s="2" t="str" cm="1">
        <f t="array" aca="1" ref="E2179" ca="1">IF(F2179&lt;&gt;"",INDIRECT("'"&amp;F2179&amp;"'!"&amp;G2179),"")</f>
        <v/>
      </c>
      <c r="F2179" s="1851"/>
      <c r="H2179" s="4"/>
      <c r="I2179" s="4"/>
      <c r="J2179" s="4"/>
      <c r="R2179" s="1504"/>
    </row>
    <row r="2180" spans="1:18" ht="16">
      <c r="A2180" s="1">
        <v>2175</v>
      </c>
      <c r="C2180" s="3" t="s">
        <v>3571</v>
      </c>
      <c r="E2180" s="2" t="str" cm="1">
        <f t="array" aca="1" ref="E2180" ca="1">IF(F2180&lt;&gt;"",INDIRECT("'"&amp;F2180&amp;"'!"&amp;G2180),"")</f>
        <v/>
      </c>
      <c r="F2180" s="1851"/>
      <c r="H2180" s="4"/>
      <c r="I2180" s="4"/>
      <c r="J2180" s="4"/>
      <c r="R2180" s="1504"/>
    </row>
    <row r="2181" spans="1:18" ht="16">
      <c r="A2181" s="1">
        <v>2176</v>
      </c>
      <c r="C2181" s="3" t="s">
        <v>3571</v>
      </c>
      <c r="E2181" s="2" t="str" cm="1">
        <f t="array" aca="1" ref="E2181" ca="1">IF(F2181&lt;&gt;"",INDIRECT("'"&amp;F2181&amp;"'!"&amp;G2181),"")</f>
        <v/>
      </c>
      <c r="F2181" s="1851"/>
      <c r="H2181" s="4"/>
      <c r="I2181" s="4"/>
      <c r="J2181" s="4"/>
      <c r="R2181" s="1504"/>
    </row>
    <row r="2182" spans="1:18" ht="16">
      <c r="A2182" s="1">
        <v>2177</v>
      </c>
      <c r="C2182" s="3" t="s">
        <v>3571</v>
      </c>
      <c r="E2182" s="2" t="str" cm="1">
        <f t="array" aca="1" ref="E2182" ca="1">IF(F2182&lt;&gt;"",INDIRECT("'"&amp;F2182&amp;"'!"&amp;G2182),"")</f>
        <v/>
      </c>
      <c r="F2182" s="1851"/>
      <c r="H2182" s="4"/>
      <c r="I2182" s="4"/>
      <c r="J2182" s="4"/>
      <c r="R2182" s="1504"/>
    </row>
    <row r="2183" spans="1:18" ht="16">
      <c r="A2183" s="1">
        <v>2178</v>
      </c>
      <c r="C2183" s="3" t="s">
        <v>3571</v>
      </c>
      <c r="E2183" s="2" t="str" cm="1">
        <f t="array" aca="1" ref="E2183" ca="1">IF(F2183&lt;&gt;"",INDIRECT("'"&amp;F2183&amp;"'!"&amp;G2183),"")</f>
        <v/>
      </c>
      <c r="F2183" s="1851"/>
      <c r="H2183" s="4"/>
      <c r="I2183" s="4"/>
      <c r="J2183" s="4"/>
      <c r="R2183" s="1504"/>
    </row>
    <row r="2184" spans="1:18" ht="16">
      <c r="A2184" s="1">
        <v>2179</v>
      </c>
      <c r="C2184" s="3" t="s">
        <v>3571</v>
      </c>
      <c r="E2184" s="2" t="str" cm="1">
        <f t="array" aca="1" ref="E2184" ca="1">IF(F2184&lt;&gt;"",INDIRECT("'"&amp;F2184&amp;"'!"&amp;G2184),"")</f>
        <v/>
      </c>
      <c r="F2184" s="1851"/>
      <c r="H2184" s="4"/>
      <c r="I2184" s="4"/>
      <c r="J2184" s="4"/>
      <c r="R2184" s="1504"/>
    </row>
    <row r="2185" spans="1:18" ht="16">
      <c r="A2185" s="1">
        <v>2180</v>
      </c>
      <c r="C2185" s="3" t="s">
        <v>3571</v>
      </c>
      <c r="E2185" s="2" t="str" cm="1">
        <f t="array" aca="1" ref="E2185" ca="1">IF(F2185&lt;&gt;"",INDIRECT("'"&amp;F2185&amp;"'!"&amp;G2185),"")</f>
        <v/>
      </c>
      <c r="F2185" s="1851"/>
      <c r="H2185" s="4"/>
      <c r="I2185" s="4"/>
      <c r="J2185" s="4"/>
      <c r="R2185" s="1504"/>
    </row>
    <row r="2186" spans="1:18" ht="16">
      <c r="A2186" s="1">
        <v>2181</v>
      </c>
      <c r="C2186" s="3" t="s">
        <v>3571</v>
      </c>
      <c r="E2186" s="2" t="str" cm="1">
        <f t="array" aca="1" ref="E2186" ca="1">IF(F2186&lt;&gt;"",INDIRECT("'"&amp;F2186&amp;"'!"&amp;G2186),"")</f>
        <v/>
      </c>
      <c r="F2186" s="1851"/>
      <c r="H2186" s="4"/>
      <c r="I2186" s="4"/>
      <c r="J2186" s="4"/>
      <c r="R2186" s="1504"/>
    </row>
    <row r="2187" spans="1:18" ht="16">
      <c r="A2187" s="1">
        <v>2182</v>
      </c>
      <c r="C2187" s="3" t="s">
        <v>3571</v>
      </c>
      <c r="E2187" s="2" t="str" cm="1">
        <f t="array" aca="1" ref="E2187" ca="1">IF(F2187&lt;&gt;"",INDIRECT("'"&amp;F2187&amp;"'!"&amp;G2187),"")</f>
        <v/>
      </c>
      <c r="F2187" s="1851"/>
      <c r="H2187" s="4"/>
      <c r="I2187" s="4"/>
      <c r="J2187" s="4"/>
      <c r="R2187" s="1504"/>
    </row>
    <row r="2188" spans="1:18" ht="16">
      <c r="A2188" s="1">
        <v>2183</v>
      </c>
      <c r="C2188" s="3" t="s">
        <v>3571</v>
      </c>
      <c r="E2188" s="2" t="str" cm="1">
        <f t="array" aca="1" ref="E2188" ca="1">IF(F2188&lt;&gt;"",INDIRECT("'"&amp;F2188&amp;"'!"&amp;G2188),"")</f>
        <v/>
      </c>
      <c r="F2188" s="1851"/>
      <c r="H2188" s="4"/>
      <c r="I2188" s="4"/>
      <c r="J2188" s="4"/>
      <c r="R2188" s="1504"/>
    </row>
    <row r="2189" spans="1:18" ht="16">
      <c r="A2189" s="1">
        <v>2184</v>
      </c>
      <c r="C2189" s="3" t="s">
        <v>3571</v>
      </c>
      <c r="E2189" s="2" t="str" cm="1">
        <f t="array" aca="1" ref="E2189" ca="1">IF(F2189&lt;&gt;"",INDIRECT("'"&amp;F2189&amp;"'!"&amp;G2189),"")</f>
        <v/>
      </c>
      <c r="F2189" s="1851"/>
      <c r="H2189" s="4"/>
      <c r="I2189" s="4"/>
      <c r="J2189" s="4"/>
      <c r="R2189" s="1504"/>
    </row>
    <row r="2190" spans="1:18" ht="16">
      <c r="A2190" s="1">
        <v>2185</v>
      </c>
      <c r="C2190" s="3" t="s">
        <v>3571</v>
      </c>
      <c r="E2190" s="2" t="str" cm="1">
        <f t="array" aca="1" ref="E2190" ca="1">IF(F2190&lt;&gt;"",INDIRECT("'"&amp;F2190&amp;"'!"&amp;G2190),"")</f>
        <v/>
      </c>
      <c r="F2190" s="1851"/>
      <c r="H2190" s="4"/>
      <c r="I2190" s="4"/>
      <c r="J2190" s="4"/>
      <c r="R2190" s="1504"/>
    </row>
    <row r="2191" spans="1:18" ht="16">
      <c r="A2191" s="1">
        <v>2186</v>
      </c>
      <c r="C2191" s="3" t="s">
        <v>3571</v>
      </c>
      <c r="E2191" s="2" t="str" cm="1">
        <f t="array" aca="1" ref="E2191" ca="1">IF(F2191&lt;&gt;"",INDIRECT("'"&amp;F2191&amp;"'!"&amp;G2191),"")</f>
        <v/>
      </c>
      <c r="F2191" s="1851"/>
      <c r="H2191" s="4"/>
      <c r="I2191" s="4"/>
      <c r="J2191" s="4"/>
      <c r="R2191" s="1504"/>
    </row>
    <row r="2192" spans="1:18" ht="16">
      <c r="A2192" s="1">
        <v>2187</v>
      </c>
      <c r="C2192" s="3" t="s">
        <v>3571</v>
      </c>
      <c r="E2192" s="2" t="str" cm="1">
        <f t="array" aca="1" ref="E2192" ca="1">IF(F2192&lt;&gt;"",INDIRECT("'"&amp;F2192&amp;"'!"&amp;G2192),"")</f>
        <v/>
      </c>
      <c r="F2192" s="1851"/>
      <c r="H2192" s="4"/>
      <c r="I2192" s="4"/>
      <c r="J2192" s="4"/>
      <c r="R2192" s="1504"/>
    </row>
    <row r="2193" spans="1:18" ht="16">
      <c r="A2193" s="1">
        <v>2188</v>
      </c>
      <c r="C2193" s="3" t="s">
        <v>3571</v>
      </c>
      <c r="E2193" s="2" t="str" cm="1">
        <f t="array" aca="1" ref="E2193" ca="1">IF(F2193&lt;&gt;"",INDIRECT("'"&amp;F2193&amp;"'!"&amp;G2193),"")</f>
        <v/>
      </c>
      <c r="F2193" s="1851"/>
      <c r="H2193" s="4"/>
      <c r="I2193" s="4"/>
      <c r="J2193" s="4"/>
      <c r="R2193" s="1504"/>
    </row>
    <row r="2194" spans="1:18" ht="16">
      <c r="A2194" s="1">
        <v>2189</v>
      </c>
      <c r="C2194" s="3" t="s">
        <v>3571</v>
      </c>
      <c r="E2194" s="2" t="str" cm="1">
        <f t="array" aca="1" ref="E2194" ca="1">IF(F2194&lt;&gt;"",INDIRECT("'"&amp;F2194&amp;"'!"&amp;G2194),"")</f>
        <v/>
      </c>
      <c r="F2194" s="1851"/>
      <c r="H2194" s="4"/>
      <c r="I2194" s="4"/>
      <c r="J2194" s="4"/>
      <c r="R2194" s="1504"/>
    </row>
    <row r="2195" spans="1:18" ht="16">
      <c r="A2195" s="1">
        <v>2190</v>
      </c>
      <c r="C2195" s="3" t="s">
        <v>3571</v>
      </c>
      <c r="E2195" s="2" t="str" cm="1">
        <f t="array" aca="1" ref="E2195" ca="1">IF(F2195&lt;&gt;"",INDIRECT("'"&amp;F2195&amp;"'!"&amp;G2195),"")</f>
        <v/>
      </c>
      <c r="F2195" s="1851"/>
      <c r="H2195" s="4"/>
      <c r="I2195" s="4"/>
      <c r="J2195" s="4"/>
      <c r="R2195" s="1504"/>
    </row>
    <row r="2196" spans="1:18" ht="16">
      <c r="A2196" s="1">
        <v>2191</v>
      </c>
      <c r="C2196" s="3" t="s">
        <v>3571</v>
      </c>
      <c r="E2196" s="2" t="str" cm="1">
        <f t="array" aca="1" ref="E2196" ca="1">IF(F2196&lt;&gt;"",INDIRECT("'"&amp;F2196&amp;"'!"&amp;G2196),"")</f>
        <v/>
      </c>
      <c r="F2196" s="1851"/>
      <c r="H2196" s="4"/>
      <c r="I2196" s="4"/>
      <c r="J2196" s="4"/>
      <c r="R2196" s="1504"/>
    </row>
    <row r="2197" spans="1:18" ht="16">
      <c r="A2197" s="1">
        <v>2192</v>
      </c>
      <c r="C2197" s="3" t="s">
        <v>3571</v>
      </c>
      <c r="E2197" s="2" t="str" cm="1">
        <f t="array" aca="1" ref="E2197" ca="1">IF(F2197&lt;&gt;"",INDIRECT("'"&amp;F2197&amp;"'!"&amp;G2197),"")</f>
        <v/>
      </c>
      <c r="F2197" s="1851"/>
      <c r="H2197" s="4"/>
      <c r="I2197" s="4"/>
      <c r="J2197" s="4"/>
      <c r="R2197" s="1504"/>
    </row>
    <row r="2198" spans="1:18" ht="16">
      <c r="A2198" s="1">
        <v>2193</v>
      </c>
      <c r="C2198" s="3" t="s">
        <v>3571</v>
      </c>
      <c r="E2198" s="2" t="str" cm="1">
        <f t="array" aca="1" ref="E2198" ca="1">IF(F2198&lt;&gt;"",INDIRECT("'"&amp;F2198&amp;"'!"&amp;G2198),"")</f>
        <v/>
      </c>
      <c r="F2198" s="1851"/>
      <c r="H2198" s="4"/>
      <c r="I2198" s="4"/>
      <c r="J2198" s="4"/>
      <c r="R2198" s="1504"/>
    </row>
    <row r="2199" spans="1:18" ht="16">
      <c r="A2199" s="1">
        <v>2194</v>
      </c>
      <c r="C2199" s="3" t="s">
        <v>3571</v>
      </c>
      <c r="E2199" s="2" t="str" cm="1">
        <f t="array" aca="1" ref="E2199" ca="1">IF(F2199&lt;&gt;"",INDIRECT("'"&amp;F2199&amp;"'!"&amp;G2199),"")</f>
        <v/>
      </c>
      <c r="F2199" s="1851"/>
      <c r="H2199" s="4"/>
      <c r="I2199" s="4"/>
      <c r="J2199" s="4"/>
      <c r="R2199" s="1504"/>
    </row>
    <row r="2200" spans="1:18" ht="16">
      <c r="A2200" s="1">
        <v>2195</v>
      </c>
      <c r="C2200" s="3" t="s">
        <v>3571</v>
      </c>
      <c r="E2200" s="2" t="str" cm="1">
        <f t="array" aca="1" ref="E2200" ca="1">IF(F2200&lt;&gt;"",INDIRECT("'"&amp;F2200&amp;"'!"&amp;G2200),"")</f>
        <v/>
      </c>
      <c r="F2200" s="1851"/>
      <c r="H2200" s="4"/>
      <c r="I2200" s="4"/>
      <c r="J2200" s="4"/>
      <c r="R2200" s="1504"/>
    </row>
    <row r="2201" spans="1:18" ht="16">
      <c r="A2201" s="1">
        <v>2196</v>
      </c>
      <c r="C2201" s="3" t="s">
        <v>3571</v>
      </c>
      <c r="E2201" s="2" t="str" cm="1">
        <f t="array" aca="1" ref="E2201" ca="1">IF(F2201&lt;&gt;"",INDIRECT("'"&amp;F2201&amp;"'!"&amp;G2201),"")</f>
        <v/>
      </c>
      <c r="F2201" s="1851"/>
      <c r="H2201" s="4"/>
      <c r="I2201" s="4"/>
      <c r="J2201" s="4"/>
      <c r="R2201" s="1504"/>
    </row>
    <row r="2202" spans="1:18" ht="16">
      <c r="A2202" s="1">
        <v>2197</v>
      </c>
      <c r="C2202" s="3" t="s">
        <v>3571</v>
      </c>
      <c r="E2202" s="2" t="str" cm="1">
        <f t="array" aca="1" ref="E2202" ca="1">IF(F2202&lt;&gt;"",INDIRECT("'"&amp;F2202&amp;"'!"&amp;G2202),"")</f>
        <v/>
      </c>
      <c r="F2202" s="1851"/>
      <c r="H2202" s="4"/>
      <c r="I2202" s="4"/>
      <c r="J2202" s="4"/>
      <c r="R2202" s="1504"/>
    </row>
    <row r="2203" spans="1:18" ht="16">
      <c r="A2203" s="1">
        <v>2198</v>
      </c>
      <c r="C2203" s="3" t="s">
        <v>3571</v>
      </c>
      <c r="E2203" s="2" t="str" cm="1">
        <f t="array" aca="1" ref="E2203" ca="1">IF(F2203&lt;&gt;"",INDIRECT("'"&amp;F2203&amp;"'!"&amp;G2203),"")</f>
        <v/>
      </c>
      <c r="F2203" s="1851"/>
      <c r="H2203" s="4"/>
      <c r="I2203" s="4"/>
      <c r="J2203" s="4"/>
      <c r="R2203" s="1504"/>
    </row>
    <row r="2204" spans="1:18" ht="16">
      <c r="A2204" s="1">
        <v>2199</v>
      </c>
      <c r="C2204" s="3" t="s">
        <v>3571</v>
      </c>
      <c r="E2204" s="2" t="str" cm="1">
        <f t="array" aca="1" ref="E2204" ca="1">IF(F2204&lt;&gt;"",INDIRECT("'"&amp;F2204&amp;"'!"&amp;G2204),"")</f>
        <v/>
      </c>
      <c r="F2204" s="1851"/>
      <c r="H2204" s="4"/>
      <c r="I2204" s="4"/>
      <c r="J2204" s="4"/>
      <c r="R2204" s="1504"/>
    </row>
    <row r="2205" spans="1:18" ht="16">
      <c r="A2205" s="1">
        <v>2200</v>
      </c>
      <c r="C2205" s="3" t="s">
        <v>3571</v>
      </c>
      <c r="E2205" s="2" t="str" cm="1">
        <f t="array" aca="1" ref="E2205" ca="1">IF(F2205&lt;&gt;"",INDIRECT("'"&amp;F2205&amp;"'!"&amp;G2205),"")</f>
        <v/>
      </c>
      <c r="F2205" s="1851"/>
      <c r="R2205" s="1502"/>
    </row>
    <row r="2206" spans="1:18" ht="16">
      <c r="A2206" s="1">
        <v>2201</v>
      </c>
      <c r="C2206" s="3" t="s">
        <v>3571</v>
      </c>
      <c r="E2206" s="2" t="str" cm="1">
        <f t="array" aca="1" ref="E2206" ca="1">IF(F2206&lt;&gt;"",INDIRECT("'"&amp;F2206&amp;"'!"&amp;G2206),"")</f>
        <v/>
      </c>
      <c r="F2206" s="1851"/>
      <c r="H2206" s="4"/>
      <c r="I2206" s="4"/>
      <c r="J2206" s="4"/>
      <c r="R2206" s="1504"/>
    </row>
    <row r="2207" spans="1:18" ht="16">
      <c r="A2207" s="1">
        <v>2202</v>
      </c>
      <c r="C2207" s="3" t="s">
        <v>3571</v>
      </c>
      <c r="E2207" s="2" t="str" cm="1">
        <f t="array" aca="1" ref="E2207" ca="1">IF(F2207&lt;&gt;"",INDIRECT("'"&amp;F2207&amp;"'!"&amp;G2207),"")</f>
        <v/>
      </c>
      <c r="F2207" s="1851"/>
      <c r="H2207" s="4"/>
      <c r="I2207" s="4"/>
      <c r="J2207" s="4"/>
      <c r="R2207" s="1504"/>
    </row>
    <row r="2208" spans="1:18" ht="16">
      <c r="A2208" s="1">
        <v>2203</v>
      </c>
      <c r="C2208" s="3" t="s">
        <v>3571</v>
      </c>
      <c r="E2208" s="2" t="str" cm="1">
        <f t="array" aca="1" ref="E2208" ca="1">IF(F2208&lt;&gt;"",INDIRECT("'"&amp;F2208&amp;"'!"&amp;G2208),"")</f>
        <v/>
      </c>
      <c r="F2208" s="1851"/>
      <c r="H2208" s="4"/>
      <c r="I2208" s="4"/>
      <c r="J2208" s="4"/>
      <c r="R2208" s="1504"/>
    </row>
    <row r="2209" spans="1:18" ht="16">
      <c r="A2209" s="1">
        <v>2204</v>
      </c>
      <c r="C2209" s="3" t="s">
        <v>3571</v>
      </c>
      <c r="E2209" s="2" t="str" cm="1">
        <f t="array" aca="1" ref="E2209" ca="1">IF(F2209&lt;&gt;"",INDIRECT("'"&amp;F2209&amp;"'!"&amp;G2209),"")</f>
        <v/>
      </c>
      <c r="F2209" s="1851"/>
      <c r="H2209" s="4"/>
      <c r="I2209" s="4"/>
      <c r="J2209" s="4"/>
      <c r="R2209" s="1504"/>
    </row>
    <row r="2210" spans="1:18" ht="16">
      <c r="A2210" s="1">
        <v>2205</v>
      </c>
      <c r="C2210" s="3" t="s">
        <v>3571</v>
      </c>
      <c r="E2210" s="2" t="str" cm="1">
        <f t="array" aca="1" ref="E2210" ca="1">IF(F2210&lt;&gt;"",INDIRECT("'"&amp;F2210&amp;"'!"&amp;G2210),"")</f>
        <v/>
      </c>
      <c r="F2210" s="1851"/>
      <c r="H2210" s="4"/>
      <c r="I2210" s="4"/>
      <c r="J2210" s="4"/>
      <c r="R2210" s="1504"/>
    </row>
    <row r="2211" spans="1:18" ht="16">
      <c r="A2211" s="1">
        <v>2206</v>
      </c>
      <c r="C2211" s="3" t="s">
        <v>3571</v>
      </c>
      <c r="E2211" s="2" t="str" cm="1">
        <f t="array" aca="1" ref="E2211" ca="1">IF(F2211&lt;&gt;"",INDIRECT("'"&amp;F2211&amp;"'!"&amp;G2211),"")</f>
        <v/>
      </c>
      <c r="F2211" s="1851"/>
      <c r="R2211" s="1504"/>
    </row>
    <row r="2212" spans="1:18" ht="16">
      <c r="A2212" s="1">
        <v>2207</v>
      </c>
      <c r="C2212" s="3" t="s">
        <v>3571</v>
      </c>
      <c r="E2212" s="2" t="str" cm="1">
        <f t="array" aca="1" ref="E2212" ca="1">IF(F2212&lt;&gt;"",INDIRECT("'"&amp;F2212&amp;"'!"&amp;G2212),"")</f>
        <v/>
      </c>
      <c r="F2212" s="1851"/>
      <c r="R2212" s="1504"/>
    </row>
    <row r="2213" spans="1:18" ht="16">
      <c r="A2213" s="1">
        <v>2208</v>
      </c>
      <c r="C2213" s="3" t="s">
        <v>3571</v>
      </c>
      <c r="E2213" s="2" t="str" cm="1">
        <f t="array" aca="1" ref="E2213" ca="1">IF(F2213&lt;&gt;"",INDIRECT("'"&amp;F2213&amp;"'!"&amp;G2213),"")</f>
        <v/>
      </c>
      <c r="F2213" s="1851"/>
      <c r="R2213" s="1504"/>
    </row>
    <row r="2214" spans="1:18" ht="16">
      <c r="A2214" s="1">
        <v>2209</v>
      </c>
      <c r="C2214" s="3" t="s">
        <v>3571</v>
      </c>
      <c r="E2214" s="2" t="str" cm="1">
        <f t="array" aca="1" ref="E2214" ca="1">IF(F2214&lt;&gt;"",INDIRECT("'"&amp;F2214&amp;"'!"&amp;G2214),"")</f>
        <v/>
      </c>
      <c r="F2214" s="1851"/>
      <c r="R2214" s="1504"/>
    </row>
    <row r="2215" spans="1:18" ht="16">
      <c r="A2215" s="1">
        <v>2210</v>
      </c>
      <c r="C2215" s="3" t="s">
        <v>3571</v>
      </c>
      <c r="E2215" s="2" t="str" cm="1">
        <f t="array" aca="1" ref="E2215" ca="1">IF(F2215&lt;&gt;"",INDIRECT("'"&amp;F2215&amp;"'!"&amp;G2215),"")</f>
        <v/>
      </c>
      <c r="F2215" s="1851"/>
      <c r="R2215" s="1502"/>
    </row>
    <row r="2216" spans="1:18" ht="16">
      <c r="A2216" s="1">
        <v>2211</v>
      </c>
      <c r="C2216" s="3" t="s">
        <v>3571</v>
      </c>
      <c r="E2216" s="2" t="str" cm="1">
        <f t="array" aca="1" ref="E2216" ca="1">IF(F2216&lt;&gt;"",INDIRECT("'"&amp;F2216&amp;"'!"&amp;G2216),"")</f>
        <v/>
      </c>
      <c r="F2216" s="1851"/>
      <c r="H2216" s="4"/>
      <c r="I2216" s="4"/>
      <c r="J2216" s="4"/>
      <c r="R2216" s="1504"/>
    </row>
    <row r="2217" spans="1:18" ht="16">
      <c r="A2217" s="1">
        <v>2212</v>
      </c>
      <c r="C2217" s="3" t="s">
        <v>3571</v>
      </c>
      <c r="E2217" s="2" t="str" cm="1">
        <f t="array" aca="1" ref="E2217" ca="1">IF(F2217&lt;&gt;"",INDIRECT("'"&amp;F2217&amp;"'!"&amp;G2217),"")</f>
        <v/>
      </c>
      <c r="F2217" s="1851"/>
      <c r="H2217" s="4"/>
      <c r="I2217" s="4"/>
      <c r="J2217" s="4"/>
      <c r="R2217" s="1504"/>
    </row>
    <row r="2218" spans="1:18" ht="16">
      <c r="A2218" s="1">
        <v>2213</v>
      </c>
      <c r="C2218" s="3" t="s">
        <v>3571</v>
      </c>
      <c r="E2218" s="2" t="str" cm="1">
        <f t="array" aca="1" ref="E2218" ca="1">IF(F2218&lt;&gt;"",INDIRECT("'"&amp;F2218&amp;"'!"&amp;G2218),"")</f>
        <v/>
      </c>
      <c r="F2218" s="1851"/>
      <c r="H2218" s="4"/>
      <c r="I2218" s="4"/>
      <c r="J2218" s="4"/>
      <c r="R2218" s="1504"/>
    </row>
    <row r="2219" spans="1:18" ht="16">
      <c r="A2219" s="1">
        <v>2214</v>
      </c>
      <c r="C2219" s="3" t="s">
        <v>3571</v>
      </c>
      <c r="E2219" s="2" t="str" cm="1">
        <f t="array" aca="1" ref="E2219" ca="1">IF(F2219&lt;&gt;"",INDIRECT("'"&amp;F2219&amp;"'!"&amp;G2219),"")</f>
        <v/>
      </c>
      <c r="F2219" s="1851"/>
      <c r="H2219" s="4"/>
      <c r="I2219" s="4"/>
      <c r="J2219" s="4"/>
      <c r="R2219" s="1504"/>
    </row>
    <row r="2220" spans="1:18" ht="16">
      <c r="A2220" s="1">
        <v>2215</v>
      </c>
      <c r="C2220" s="3" t="s">
        <v>3571</v>
      </c>
      <c r="E2220" s="2" t="str" cm="1">
        <f t="array" aca="1" ref="E2220" ca="1">IF(F2220&lt;&gt;"",INDIRECT("'"&amp;F2220&amp;"'!"&amp;G2220),"")</f>
        <v/>
      </c>
      <c r="F2220" s="1851"/>
      <c r="H2220" s="4"/>
      <c r="I2220" s="4"/>
      <c r="J2220" s="4"/>
      <c r="R2220" s="1504"/>
    </row>
    <row r="2221" spans="1:18" ht="16">
      <c r="A2221" s="1">
        <v>2216</v>
      </c>
      <c r="C2221" s="3" t="s">
        <v>3571</v>
      </c>
      <c r="E2221" s="2" t="str" cm="1">
        <f t="array" aca="1" ref="E2221" ca="1">IF(F2221&lt;&gt;"",INDIRECT("'"&amp;F2221&amp;"'!"&amp;G2221),"")</f>
        <v/>
      </c>
      <c r="F2221" s="1851"/>
      <c r="H2221" s="4"/>
      <c r="I2221" s="4"/>
      <c r="J2221" s="4"/>
      <c r="R2221" s="1504"/>
    </row>
    <row r="2222" spans="1:18" ht="16">
      <c r="A2222" s="1">
        <v>2217</v>
      </c>
      <c r="C2222" s="3" t="s">
        <v>3571</v>
      </c>
      <c r="E2222" s="2" t="str" cm="1">
        <f t="array" aca="1" ref="E2222" ca="1">IF(F2222&lt;&gt;"",INDIRECT("'"&amp;F2222&amp;"'!"&amp;G2222),"")</f>
        <v/>
      </c>
      <c r="F2222" s="1851"/>
      <c r="H2222" s="4"/>
      <c r="I2222" s="4"/>
      <c r="J2222" s="4"/>
      <c r="R2222" s="1504"/>
    </row>
    <row r="2223" spans="1:18" ht="16">
      <c r="A2223" s="1">
        <v>2218</v>
      </c>
      <c r="C2223" s="3" t="s">
        <v>3571</v>
      </c>
      <c r="E2223" s="2" t="str" cm="1">
        <f t="array" aca="1" ref="E2223" ca="1">IF(F2223&lt;&gt;"",INDIRECT("'"&amp;F2223&amp;"'!"&amp;G2223),"")</f>
        <v/>
      </c>
      <c r="F2223" s="1851"/>
      <c r="H2223" s="4"/>
      <c r="I2223" s="4"/>
      <c r="J2223" s="4"/>
      <c r="R2223" s="1504"/>
    </row>
    <row r="2224" spans="1:18" ht="16">
      <c r="A2224" s="1">
        <v>2219</v>
      </c>
      <c r="C2224" s="3" t="s">
        <v>3571</v>
      </c>
      <c r="E2224" s="2" t="str" cm="1">
        <f t="array" aca="1" ref="E2224" ca="1">IF(F2224&lt;&gt;"",INDIRECT("'"&amp;F2224&amp;"'!"&amp;G2224),"")</f>
        <v/>
      </c>
      <c r="F2224" s="1851"/>
      <c r="H2224" s="4"/>
      <c r="I2224" s="4"/>
      <c r="J2224" s="4"/>
      <c r="R2224" s="1504"/>
    </row>
    <row r="2225" spans="1:18" ht="16">
      <c r="A2225" s="1">
        <v>2220</v>
      </c>
      <c r="C2225" s="3" t="s">
        <v>3571</v>
      </c>
      <c r="E2225" s="2" t="str" cm="1">
        <f t="array" aca="1" ref="E2225" ca="1">IF(F2225&lt;&gt;"",INDIRECT("'"&amp;F2225&amp;"'!"&amp;G2225),"")</f>
        <v/>
      </c>
      <c r="F2225" s="1851"/>
      <c r="H2225" s="4"/>
      <c r="I2225" s="4"/>
      <c r="J2225" s="4"/>
      <c r="R2225" s="1504"/>
    </row>
    <row r="2226" spans="1:18" ht="16">
      <c r="A2226" s="1">
        <v>2221</v>
      </c>
      <c r="C2226" s="3" t="s">
        <v>3571</v>
      </c>
      <c r="E2226" s="2" t="str" cm="1">
        <f t="array" aca="1" ref="E2226" ca="1">IF(F2226&lt;&gt;"",INDIRECT("'"&amp;F2226&amp;"'!"&amp;G2226),"")</f>
        <v/>
      </c>
      <c r="F2226" s="1851"/>
      <c r="H2226" s="4"/>
      <c r="I2226" s="4"/>
      <c r="J2226" s="4"/>
      <c r="R2226" s="1504"/>
    </row>
    <row r="2227" spans="1:18" ht="16">
      <c r="A2227" s="1">
        <v>2222</v>
      </c>
      <c r="C2227" s="3" t="s">
        <v>3571</v>
      </c>
      <c r="E2227" s="2" t="str" cm="1">
        <f t="array" aca="1" ref="E2227" ca="1">IF(F2227&lt;&gt;"",INDIRECT("'"&amp;F2227&amp;"'!"&amp;G2227),"")</f>
        <v/>
      </c>
      <c r="F2227" s="1851"/>
      <c r="H2227" s="4"/>
      <c r="I2227" s="4"/>
      <c r="J2227" s="4"/>
      <c r="R2227" s="1504"/>
    </row>
    <row r="2228" spans="1:18" ht="16">
      <c r="A2228" s="1">
        <v>2223</v>
      </c>
      <c r="C2228" s="3" t="s">
        <v>3571</v>
      </c>
      <c r="E2228" s="2" t="str" cm="1">
        <f t="array" aca="1" ref="E2228" ca="1">IF(F2228&lt;&gt;"",INDIRECT("'"&amp;F2228&amp;"'!"&amp;G2228),"")</f>
        <v/>
      </c>
      <c r="F2228" s="1851"/>
      <c r="H2228" s="4"/>
      <c r="I2228" s="4"/>
      <c r="J2228" s="4"/>
      <c r="R2228" s="1504"/>
    </row>
    <row r="2229" spans="1:18" ht="16">
      <c r="A2229" s="1">
        <v>2224</v>
      </c>
      <c r="C2229" s="3" t="s">
        <v>3571</v>
      </c>
      <c r="E2229" s="2" t="str" cm="1">
        <f t="array" aca="1" ref="E2229" ca="1">IF(F2229&lt;&gt;"",INDIRECT("'"&amp;F2229&amp;"'!"&amp;G2229),"")</f>
        <v/>
      </c>
      <c r="F2229" s="1851"/>
      <c r="H2229" s="4"/>
      <c r="I2229" s="4"/>
      <c r="J2229" s="4"/>
      <c r="R2229" s="1504"/>
    </row>
    <row r="2230" spans="1:18" ht="16">
      <c r="A2230" s="1">
        <v>2225</v>
      </c>
      <c r="C2230" s="3" t="s">
        <v>3571</v>
      </c>
      <c r="E2230" s="2" t="str" cm="1">
        <f t="array" aca="1" ref="E2230" ca="1">IF(F2230&lt;&gt;"",INDIRECT("'"&amp;F2230&amp;"'!"&amp;G2230),"")</f>
        <v/>
      </c>
      <c r="F2230" s="1851"/>
      <c r="H2230" s="4"/>
      <c r="I2230" s="4"/>
      <c r="J2230" s="4"/>
      <c r="R2230" s="1504"/>
    </row>
    <row r="2231" spans="1:18" ht="16">
      <c r="A2231" s="1">
        <v>2226</v>
      </c>
      <c r="C2231" s="3" t="s">
        <v>3571</v>
      </c>
      <c r="E2231" s="2" t="str" cm="1">
        <f t="array" aca="1" ref="E2231" ca="1">IF(F2231&lt;&gt;"",INDIRECT("'"&amp;F2231&amp;"'!"&amp;G2231),"")</f>
        <v/>
      </c>
      <c r="F2231" s="1851"/>
      <c r="H2231" s="4"/>
      <c r="I2231" s="4"/>
      <c r="J2231" s="4"/>
      <c r="R2231" s="1504"/>
    </row>
    <row r="2232" spans="1:18" ht="16">
      <c r="A2232" s="1">
        <v>2227</v>
      </c>
      <c r="C2232" s="3" t="s">
        <v>3571</v>
      </c>
      <c r="E2232" s="2" t="str" cm="1">
        <f t="array" aca="1" ref="E2232" ca="1">IF(F2232&lt;&gt;"",INDIRECT("'"&amp;F2232&amp;"'!"&amp;G2232),"")</f>
        <v/>
      </c>
      <c r="F2232" s="1851"/>
      <c r="H2232" s="4"/>
      <c r="I2232" s="4"/>
      <c r="J2232" s="4"/>
      <c r="R2232" s="1504"/>
    </row>
    <row r="2233" spans="1:18" ht="16">
      <c r="A2233" s="1">
        <v>2228</v>
      </c>
      <c r="C2233" s="3" t="s">
        <v>3571</v>
      </c>
      <c r="E2233" s="2" t="str" cm="1">
        <f t="array" aca="1" ref="E2233" ca="1">IF(F2233&lt;&gt;"",INDIRECT("'"&amp;F2233&amp;"'!"&amp;G2233),"")</f>
        <v/>
      </c>
      <c r="F2233" s="1851"/>
      <c r="H2233" s="4"/>
      <c r="I2233" s="4"/>
      <c r="J2233" s="4"/>
      <c r="R2233" s="1504"/>
    </row>
    <row r="2234" spans="1:18" ht="16">
      <c r="A2234" s="1">
        <v>2229</v>
      </c>
      <c r="C2234" s="3" t="s">
        <v>3571</v>
      </c>
      <c r="E2234" s="2" t="str" cm="1">
        <f t="array" aca="1" ref="E2234" ca="1">IF(F2234&lt;&gt;"",INDIRECT("'"&amp;F2234&amp;"'!"&amp;G2234),"")</f>
        <v/>
      </c>
      <c r="F2234" s="1851"/>
      <c r="R2234" s="1504"/>
    </row>
    <row r="2235" spans="1:18" ht="16">
      <c r="A2235" s="1">
        <v>2230</v>
      </c>
      <c r="C2235" s="3" t="s">
        <v>3571</v>
      </c>
      <c r="E2235" s="2" t="str" cm="1">
        <f t="array" aca="1" ref="E2235" ca="1">IF(F2235&lt;&gt;"",INDIRECT("'"&amp;F2235&amp;"'!"&amp;G2235),"")</f>
        <v/>
      </c>
      <c r="F2235" s="1851"/>
      <c r="R2235" s="1504"/>
    </row>
    <row r="2236" spans="1:18" ht="16">
      <c r="A2236" s="1">
        <v>2231</v>
      </c>
      <c r="C2236" s="3" t="s">
        <v>3571</v>
      </c>
      <c r="E2236" s="2" t="str" cm="1">
        <f t="array" aca="1" ref="E2236" ca="1">IF(F2236&lt;&gt;"",INDIRECT("'"&amp;F2236&amp;"'!"&amp;G2236),"")</f>
        <v/>
      </c>
      <c r="F2236" s="1851"/>
      <c r="R2236" s="1502"/>
    </row>
    <row r="2237" spans="1:18" ht="16">
      <c r="A2237" s="1">
        <v>2232</v>
      </c>
      <c r="C2237" s="3" t="s">
        <v>3571</v>
      </c>
      <c r="E2237" s="2" t="str" cm="1">
        <f t="array" aca="1" ref="E2237" ca="1">IF(F2237&lt;&gt;"",INDIRECT("'"&amp;F2237&amp;"'!"&amp;G2237),"")</f>
        <v/>
      </c>
      <c r="F2237" s="1851"/>
      <c r="R2237" s="1502"/>
    </row>
    <row r="2238" spans="1:18" ht="16">
      <c r="A2238" s="1">
        <v>2233</v>
      </c>
      <c r="C2238" s="3" t="s">
        <v>3571</v>
      </c>
      <c r="E2238" s="2" t="str" cm="1">
        <f t="array" aca="1" ref="E2238" ca="1">IF(F2238&lt;&gt;"",INDIRECT("'"&amp;F2238&amp;"'!"&amp;G2238),"")</f>
        <v/>
      </c>
      <c r="F2238" s="1851"/>
      <c r="R2238" s="1502"/>
    </row>
    <row r="2239" spans="1:18" ht="16">
      <c r="A2239" s="1">
        <v>2234</v>
      </c>
      <c r="C2239" s="3" t="s">
        <v>3571</v>
      </c>
      <c r="E2239" s="2" t="str" cm="1">
        <f t="array" aca="1" ref="E2239" ca="1">IF(F2239&lt;&gt;"",INDIRECT("'"&amp;F2239&amp;"'!"&amp;G2239),"")</f>
        <v/>
      </c>
      <c r="F2239" s="1851"/>
      <c r="R2239" s="1502"/>
    </row>
    <row r="2240" spans="1:18" ht="16">
      <c r="A2240" s="1">
        <v>2235</v>
      </c>
      <c r="C2240" s="3" t="s">
        <v>3571</v>
      </c>
      <c r="E2240" s="2" t="str" cm="1">
        <f t="array" aca="1" ref="E2240" ca="1">IF(F2240&lt;&gt;"",INDIRECT("'"&amp;F2240&amp;"'!"&amp;G2240),"")</f>
        <v/>
      </c>
      <c r="F2240" s="1851"/>
      <c r="R2240" s="1502"/>
    </row>
    <row r="2241" spans="1:18" ht="16">
      <c r="A2241" s="1">
        <v>2236</v>
      </c>
      <c r="C2241" s="3" t="s">
        <v>3571</v>
      </c>
      <c r="E2241" s="2" t="str" cm="1">
        <f t="array" aca="1" ref="E2241" ca="1">IF(F2241&lt;&gt;"",INDIRECT("'"&amp;F2241&amp;"'!"&amp;G2241),"")</f>
        <v/>
      </c>
      <c r="F2241" s="1851"/>
      <c r="R2241" s="1502"/>
    </row>
    <row r="2242" spans="1:18" ht="16">
      <c r="A2242" s="1">
        <v>2237</v>
      </c>
      <c r="C2242" s="3" t="s">
        <v>3571</v>
      </c>
      <c r="E2242" s="2" t="str" cm="1">
        <f t="array" aca="1" ref="E2242" ca="1">IF(F2242&lt;&gt;"",INDIRECT("'"&amp;F2242&amp;"'!"&amp;G2242),"")</f>
        <v/>
      </c>
      <c r="F2242" s="1851"/>
      <c r="R2242" s="1504"/>
    </row>
    <row r="2243" spans="1:18" ht="16">
      <c r="A2243" s="1">
        <v>2238</v>
      </c>
      <c r="C2243" s="3" t="s">
        <v>3571</v>
      </c>
      <c r="E2243" s="2" t="str" cm="1">
        <f t="array" aca="1" ref="E2243" ca="1">IF(F2243&lt;&gt;"",INDIRECT("'"&amp;F2243&amp;"'!"&amp;G2243),"")</f>
        <v/>
      </c>
      <c r="F2243" s="1851"/>
      <c r="R2243" s="1502"/>
    </row>
    <row r="2244" spans="1:18" ht="16">
      <c r="A2244" s="1">
        <v>2239</v>
      </c>
      <c r="C2244" s="3" t="s">
        <v>3571</v>
      </c>
      <c r="E2244" s="2" t="str" cm="1">
        <f t="array" aca="1" ref="E2244" ca="1">IF(F2244&lt;&gt;"",INDIRECT("'"&amp;F2244&amp;"'!"&amp;G2244),"")</f>
        <v/>
      </c>
      <c r="F2244" s="1851"/>
      <c r="R2244" s="1504"/>
    </row>
    <row r="2245" spans="1:18" ht="16">
      <c r="A2245" s="1">
        <v>2240</v>
      </c>
      <c r="C2245" s="3" t="s">
        <v>3571</v>
      </c>
      <c r="E2245" s="2" t="str" cm="1">
        <f t="array" aca="1" ref="E2245" ca="1">IF(F2245&lt;&gt;"",INDIRECT("'"&amp;F2245&amp;"'!"&amp;G2245),"")</f>
        <v/>
      </c>
      <c r="F2245" s="1851"/>
      <c r="R2245" s="1502"/>
    </row>
    <row r="2246" spans="1:18" ht="16">
      <c r="A2246" s="1">
        <v>2241</v>
      </c>
      <c r="C2246" s="3" t="s">
        <v>3571</v>
      </c>
      <c r="E2246" s="2" t="str" cm="1">
        <f t="array" aca="1" ref="E2246" ca="1">IF(F2246&lt;&gt;"",INDIRECT("'"&amp;F2246&amp;"'!"&amp;G2246),"")</f>
        <v/>
      </c>
      <c r="F2246" s="1851"/>
      <c r="R2246" s="1502"/>
    </row>
    <row r="2247" spans="1:18" ht="16">
      <c r="A2247" s="1">
        <v>2242</v>
      </c>
      <c r="C2247" s="3" t="s">
        <v>3571</v>
      </c>
      <c r="E2247" s="2" t="str" cm="1">
        <f t="array" aca="1" ref="E2247" ca="1">IF(F2247&lt;&gt;"",INDIRECT("'"&amp;F2247&amp;"'!"&amp;G2247),"")</f>
        <v/>
      </c>
      <c r="F2247" s="1851"/>
      <c r="H2247" s="4"/>
      <c r="I2247" s="4"/>
      <c r="J2247" s="4"/>
      <c r="R2247" s="1504"/>
    </row>
    <row r="2248" spans="1:18" ht="16">
      <c r="A2248" s="1">
        <v>2243</v>
      </c>
      <c r="C2248" s="3" t="s">
        <v>3571</v>
      </c>
      <c r="E2248" s="2" t="str" cm="1">
        <f t="array" aca="1" ref="E2248" ca="1">IF(F2248&lt;&gt;"",INDIRECT("'"&amp;F2248&amp;"'!"&amp;G2248),"")</f>
        <v/>
      </c>
      <c r="F2248" s="1851"/>
      <c r="R2248" s="1502"/>
    </row>
    <row r="2249" spans="1:18" ht="16">
      <c r="A2249" s="1">
        <v>2244</v>
      </c>
      <c r="C2249" s="3" t="s">
        <v>3571</v>
      </c>
      <c r="E2249" s="2" t="str" cm="1">
        <f t="array" aca="1" ref="E2249" ca="1">IF(F2249&lt;&gt;"",INDIRECT("'"&amp;F2249&amp;"'!"&amp;G2249),"")</f>
        <v/>
      </c>
      <c r="F2249" s="1851"/>
      <c r="R2249" s="1502"/>
    </row>
    <row r="2250" spans="1:18" ht="16">
      <c r="A2250" s="1">
        <v>2245</v>
      </c>
      <c r="C2250" s="3" t="s">
        <v>3571</v>
      </c>
      <c r="E2250" s="2" t="str" cm="1">
        <f t="array" aca="1" ref="E2250" ca="1">IF(F2250&lt;&gt;"",INDIRECT("'"&amp;F2250&amp;"'!"&amp;G2250),"")</f>
        <v/>
      </c>
      <c r="F2250" s="1851"/>
      <c r="R2250" s="1502"/>
    </row>
    <row r="2251" spans="1:18" ht="16">
      <c r="A2251" s="1">
        <v>2246</v>
      </c>
      <c r="C2251" s="3" t="s">
        <v>3571</v>
      </c>
      <c r="E2251" s="2" t="str" cm="1">
        <f t="array" aca="1" ref="E2251" ca="1">IF(F2251&lt;&gt;"",INDIRECT("'"&amp;F2251&amp;"'!"&amp;G2251),"")</f>
        <v/>
      </c>
      <c r="F2251" s="1851"/>
      <c r="H2251" s="4"/>
      <c r="I2251" s="4"/>
      <c r="J2251" s="4"/>
      <c r="R2251" s="1504"/>
    </row>
    <row r="2252" spans="1:18" ht="16">
      <c r="A2252" s="1">
        <v>2247</v>
      </c>
      <c r="C2252" s="3" t="s">
        <v>3571</v>
      </c>
      <c r="E2252" s="2" t="str" cm="1">
        <f t="array" aca="1" ref="E2252" ca="1">IF(F2252&lt;&gt;"",INDIRECT("'"&amp;F2252&amp;"'!"&amp;G2252),"")</f>
        <v/>
      </c>
      <c r="F2252" s="1851"/>
      <c r="H2252" s="4"/>
      <c r="I2252" s="4"/>
      <c r="J2252" s="4"/>
      <c r="R2252" s="1502"/>
    </row>
    <row r="2253" spans="1:18" ht="16">
      <c r="A2253" s="1">
        <v>2248</v>
      </c>
      <c r="C2253" s="3" t="s">
        <v>3571</v>
      </c>
      <c r="E2253" s="2" t="str" cm="1">
        <f t="array" aca="1" ref="E2253" ca="1">IF(F2253&lt;&gt;"",INDIRECT("'"&amp;F2253&amp;"'!"&amp;G2253),"")</f>
        <v/>
      </c>
      <c r="F2253" s="1851"/>
      <c r="R2253" s="1504"/>
    </row>
    <row r="2254" spans="1:18" ht="16">
      <c r="A2254" s="1">
        <v>2249</v>
      </c>
      <c r="C2254" s="3" t="s">
        <v>3571</v>
      </c>
      <c r="E2254" s="2" t="str" cm="1">
        <f t="array" aca="1" ref="E2254" ca="1">IF(F2254&lt;&gt;"",INDIRECT("'"&amp;F2254&amp;"'!"&amp;G2254),"")</f>
        <v/>
      </c>
      <c r="F2254" s="1851"/>
      <c r="R2254" s="1502"/>
    </row>
    <row r="2255" spans="1:18" ht="16">
      <c r="A2255" s="1">
        <v>2250</v>
      </c>
      <c r="C2255" s="3" t="s">
        <v>3571</v>
      </c>
      <c r="E2255" s="2" t="str" cm="1">
        <f t="array" aca="1" ref="E2255" ca="1">IF(F2255&lt;&gt;"",INDIRECT("'"&amp;F2255&amp;"'!"&amp;G2255),"")</f>
        <v/>
      </c>
      <c r="F2255" s="1851"/>
      <c r="R2255" s="1502"/>
    </row>
    <row r="2256" spans="1:18" ht="16">
      <c r="A2256" s="1">
        <v>2251</v>
      </c>
      <c r="C2256" s="3" t="s">
        <v>3571</v>
      </c>
      <c r="E2256" s="2" t="str" cm="1">
        <f t="array" aca="1" ref="E2256" ca="1">IF(F2256&lt;&gt;"",INDIRECT("'"&amp;F2256&amp;"'!"&amp;G2256),"")</f>
        <v/>
      </c>
      <c r="F2256" s="1851"/>
      <c r="H2256" s="4"/>
      <c r="I2256" s="4"/>
      <c r="J2256" s="4"/>
      <c r="R2256" s="1504"/>
    </row>
    <row r="2257" spans="1:18" ht="16">
      <c r="A2257" s="1">
        <v>2252</v>
      </c>
      <c r="C2257" s="3" t="s">
        <v>3571</v>
      </c>
      <c r="E2257" s="2" t="str" cm="1">
        <f t="array" aca="1" ref="E2257" ca="1">IF(F2257&lt;&gt;"",INDIRECT("'"&amp;F2257&amp;"'!"&amp;G2257),"")</f>
        <v/>
      </c>
      <c r="F2257" s="1851"/>
      <c r="R2257" s="1502"/>
    </row>
    <row r="2258" spans="1:18" ht="16">
      <c r="A2258" s="1">
        <v>2253</v>
      </c>
      <c r="C2258" s="3" t="s">
        <v>3571</v>
      </c>
      <c r="E2258" s="2" t="str" cm="1">
        <f t="array" aca="1" ref="E2258" ca="1">IF(F2258&lt;&gt;"",INDIRECT("'"&amp;F2258&amp;"'!"&amp;G2258),"")</f>
        <v/>
      </c>
      <c r="F2258" s="1851"/>
      <c r="R2258" s="1502"/>
    </row>
    <row r="2259" spans="1:18" ht="16">
      <c r="A2259" s="1">
        <v>2254</v>
      </c>
      <c r="C2259" s="3" t="s">
        <v>3571</v>
      </c>
      <c r="E2259" s="2" t="str" cm="1">
        <f t="array" aca="1" ref="E2259" ca="1">IF(F2259&lt;&gt;"",INDIRECT("'"&amp;F2259&amp;"'!"&amp;G2259),"")</f>
        <v/>
      </c>
      <c r="F2259" s="1851"/>
      <c r="H2259" s="4"/>
      <c r="I2259" s="4"/>
      <c r="J2259" s="4"/>
      <c r="R2259" s="1504"/>
    </row>
    <row r="2260" spans="1:18" ht="16">
      <c r="A2260" s="1">
        <v>2255</v>
      </c>
      <c r="C2260" s="3" t="s">
        <v>3571</v>
      </c>
      <c r="E2260" s="2" t="str" cm="1">
        <f t="array" aca="1" ref="E2260" ca="1">IF(F2260&lt;&gt;"",INDIRECT("'"&amp;F2260&amp;"'!"&amp;G2260),"")</f>
        <v/>
      </c>
      <c r="F2260" s="1851"/>
      <c r="R2260" s="1502"/>
    </row>
    <row r="2261" spans="1:18" ht="16">
      <c r="A2261" s="1">
        <v>2256</v>
      </c>
      <c r="C2261" s="3" t="s">
        <v>3571</v>
      </c>
      <c r="E2261" s="2" t="str" cm="1">
        <f t="array" aca="1" ref="E2261" ca="1">IF(F2261&lt;&gt;"",INDIRECT("'"&amp;F2261&amp;"'!"&amp;G2261),"")</f>
        <v/>
      </c>
      <c r="F2261" s="1851"/>
      <c r="H2261" s="4"/>
      <c r="I2261" s="4"/>
      <c r="J2261" s="4"/>
      <c r="R2261" s="1504"/>
    </row>
    <row r="2262" spans="1:18" ht="16">
      <c r="A2262" s="1">
        <v>2257</v>
      </c>
      <c r="C2262" s="3" t="s">
        <v>3571</v>
      </c>
      <c r="E2262" s="2" t="str" cm="1">
        <f t="array" aca="1" ref="E2262" ca="1">IF(F2262&lt;&gt;"",INDIRECT("'"&amp;F2262&amp;"'!"&amp;G2262),"")</f>
        <v/>
      </c>
      <c r="F2262" s="1851"/>
      <c r="H2262" s="4"/>
      <c r="I2262" s="4"/>
      <c r="J2262" s="4"/>
      <c r="R2262" s="1504"/>
    </row>
    <row r="2263" spans="1:18" ht="16">
      <c r="A2263" s="1">
        <v>2258</v>
      </c>
      <c r="C2263" s="3" t="s">
        <v>3571</v>
      </c>
      <c r="E2263" s="2" t="str" cm="1">
        <f t="array" aca="1" ref="E2263" ca="1">IF(F2263&lt;&gt;"",INDIRECT("'"&amp;F2263&amp;"'!"&amp;G2263),"")</f>
        <v/>
      </c>
      <c r="F2263" s="1851"/>
      <c r="H2263" s="4"/>
      <c r="I2263" s="4"/>
      <c r="J2263" s="4"/>
      <c r="R2263" s="1504"/>
    </row>
    <row r="2264" spans="1:18" ht="16">
      <c r="A2264" s="1">
        <v>2259</v>
      </c>
      <c r="C2264" s="3" t="s">
        <v>3571</v>
      </c>
      <c r="E2264" s="2" t="str" cm="1">
        <f t="array" aca="1" ref="E2264" ca="1">IF(F2264&lt;&gt;"",INDIRECT("'"&amp;F2264&amp;"'!"&amp;G2264),"")</f>
        <v/>
      </c>
      <c r="F2264" s="1851"/>
      <c r="H2264" s="4"/>
      <c r="I2264" s="4"/>
      <c r="J2264" s="4"/>
      <c r="R2264" s="1504"/>
    </row>
    <row r="2265" spans="1:18" ht="16">
      <c r="A2265" s="1">
        <v>2260</v>
      </c>
      <c r="C2265" s="3" t="s">
        <v>3571</v>
      </c>
      <c r="E2265" s="2" t="str" cm="1">
        <f t="array" aca="1" ref="E2265" ca="1">IF(F2265&lt;&gt;"",INDIRECT("'"&amp;F2265&amp;"'!"&amp;G2265),"")</f>
        <v/>
      </c>
      <c r="F2265" s="1851"/>
      <c r="H2265" s="4"/>
      <c r="I2265" s="4"/>
      <c r="J2265" s="4"/>
      <c r="R2265" s="1504"/>
    </row>
    <row r="2266" spans="1:18" ht="16">
      <c r="A2266" s="1">
        <v>2261</v>
      </c>
      <c r="C2266" s="3" t="s">
        <v>3571</v>
      </c>
      <c r="E2266" s="2" t="str" cm="1">
        <f t="array" aca="1" ref="E2266" ca="1">IF(F2266&lt;&gt;"",INDIRECT("'"&amp;F2266&amp;"'!"&amp;G2266),"")</f>
        <v/>
      </c>
      <c r="F2266" s="1851"/>
      <c r="H2266" s="4"/>
      <c r="I2266" s="4"/>
      <c r="J2266" s="4"/>
      <c r="R2266" s="1504"/>
    </row>
    <row r="2267" spans="1:18" ht="16">
      <c r="A2267" s="1">
        <v>2262</v>
      </c>
      <c r="C2267" s="3" t="s">
        <v>3571</v>
      </c>
      <c r="E2267" s="2" t="str" cm="1">
        <f t="array" aca="1" ref="E2267" ca="1">IF(F2267&lt;&gt;"",INDIRECT("'"&amp;F2267&amp;"'!"&amp;G2267),"")</f>
        <v/>
      </c>
      <c r="F2267" s="1851"/>
      <c r="H2267" s="4"/>
      <c r="I2267" s="4"/>
      <c r="J2267" s="4"/>
      <c r="R2267" s="1504"/>
    </row>
    <row r="2268" spans="1:18" ht="16">
      <c r="A2268" s="1">
        <v>2263</v>
      </c>
      <c r="C2268" s="3" t="s">
        <v>3571</v>
      </c>
      <c r="E2268" s="2" t="str" cm="1">
        <f t="array" aca="1" ref="E2268" ca="1">IF(F2268&lt;&gt;"",INDIRECT("'"&amp;F2268&amp;"'!"&amp;G2268),"")</f>
        <v/>
      </c>
      <c r="F2268" s="1851"/>
      <c r="H2268" s="4"/>
      <c r="I2268" s="4"/>
      <c r="J2268" s="4"/>
      <c r="R2268" s="1504"/>
    </row>
    <row r="2269" spans="1:18" ht="16">
      <c r="A2269" s="1">
        <v>2264</v>
      </c>
      <c r="C2269" s="3" t="s">
        <v>3571</v>
      </c>
      <c r="E2269" s="2" t="str" cm="1">
        <f t="array" aca="1" ref="E2269" ca="1">IF(F2269&lt;&gt;"",INDIRECT("'"&amp;F2269&amp;"'!"&amp;G2269),"")</f>
        <v/>
      </c>
      <c r="F2269" s="1851"/>
      <c r="H2269" s="4"/>
      <c r="I2269" s="4"/>
      <c r="J2269" s="4"/>
      <c r="R2269" s="1504"/>
    </row>
    <row r="2270" spans="1:18" ht="16">
      <c r="A2270" s="1">
        <v>2265</v>
      </c>
      <c r="C2270" s="3" t="s">
        <v>3571</v>
      </c>
      <c r="E2270" s="2" t="str" cm="1">
        <f t="array" aca="1" ref="E2270" ca="1">IF(F2270&lt;&gt;"",INDIRECT("'"&amp;F2270&amp;"'!"&amp;G2270),"")</f>
        <v/>
      </c>
      <c r="F2270" s="1851"/>
      <c r="H2270" s="4"/>
      <c r="I2270" s="4"/>
      <c r="J2270" s="4"/>
      <c r="R2270" s="1504"/>
    </row>
    <row r="2271" spans="1:18" ht="16">
      <c r="A2271" s="1">
        <v>2266</v>
      </c>
      <c r="C2271" s="3" t="s">
        <v>3571</v>
      </c>
      <c r="E2271" s="2" t="str" cm="1">
        <f t="array" aca="1" ref="E2271" ca="1">IF(F2271&lt;&gt;"",INDIRECT("'"&amp;F2271&amp;"'!"&amp;G2271),"")</f>
        <v/>
      </c>
      <c r="F2271" s="1851"/>
      <c r="H2271" s="4"/>
      <c r="I2271" s="4"/>
      <c r="J2271" s="4"/>
      <c r="R2271" s="1504"/>
    </row>
    <row r="2272" spans="1:18" ht="16">
      <c r="A2272" s="1">
        <v>2267</v>
      </c>
      <c r="C2272" s="3" t="s">
        <v>3571</v>
      </c>
      <c r="E2272" s="2" t="str" cm="1">
        <f t="array" aca="1" ref="E2272" ca="1">IF(F2272&lt;&gt;"",INDIRECT("'"&amp;F2272&amp;"'!"&amp;G2272),"")</f>
        <v/>
      </c>
      <c r="F2272" s="1851"/>
      <c r="H2272" s="4"/>
      <c r="I2272" s="4"/>
      <c r="J2272" s="4"/>
      <c r="R2272" s="1504"/>
    </row>
    <row r="2273" spans="1:18" ht="16">
      <c r="A2273" s="1">
        <v>2268</v>
      </c>
      <c r="C2273" s="3" t="s">
        <v>3571</v>
      </c>
      <c r="E2273" s="2" t="str" cm="1">
        <f t="array" aca="1" ref="E2273" ca="1">IF(F2273&lt;&gt;"",INDIRECT("'"&amp;F2273&amp;"'!"&amp;G2273),"")</f>
        <v/>
      </c>
      <c r="F2273" s="1851"/>
      <c r="H2273" s="4"/>
      <c r="I2273" s="4"/>
      <c r="J2273" s="4"/>
      <c r="R2273" s="1504"/>
    </row>
    <row r="2274" spans="1:18" ht="16">
      <c r="A2274" s="1">
        <v>2269</v>
      </c>
      <c r="C2274" s="3" t="s">
        <v>3571</v>
      </c>
      <c r="E2274" s="2" t="str" cm="1">
        <f t="array" aca="1" ref="E2274" ca="1">IF(F2274&lt;&gt;"",INDIRECT("'"&amp;F2274&amp;"'!"&amp;G2274),"")</f>
        <v/>
      </c>
      <c r="F2274" s="1851"/>
      <c r="H2274" s="4"/>
      <c r="I2274" s="4"/>
      <c r="J2274" s="4"/>
      <c r="R2274" s="1504"/>
    </row>
    <row r="2275" spans="1:18" ht="16">
      <c r="A2275" s="1">
        <v>2270</v>
      </c>
      <c r="C2275" s="3" t="s">
        <v>3571</v>
      </c>
      <c r="E2275" s="2" t="str" cm="1">
        <f t="array" aca="1" ref="E2275" ca="1">IF(F2275&lt;&gt;"",INDIRECT("'"&amp;F2275&amp;"'!"&amp;G2275),"")</f>
        <v/>
      </c>
      <c r="F2275" s="1851"/>
      <c r="R2275" s="1504"/>
    </row>
    <row r="2276" spans="1:18" ht="16">
      <c r="A2276" s="1">
        <v>2271</v>
      </c>
      <c r="C2276" s="3" t="s">
        <v>3571</v>
      </c>
      <c r="E2276" s="2" t="str" cm="1">
        <f t="array" aca="1" ref="E2276" ca="1">IF(F2276&lt;&gt;"",INDIRECT("'"&amp;F2276&amp;"'!"&amp;G2276),"")</f>
        <v/>
      </c>
      <c r="F2276" s="1851"/>
      <c r="R2276" s="1504"/>
    </row>
    <row r="2277" spans="1:18" ht="16">
      <c r="A2277" s="1">
        <v>2272</v>
      </c>
      <c r="C2277" s="3" t="s">
        <v>3571</v>
      </c>
      <c r="E2277" s="2" t="str" cm="1">
        <f t="array" aca="1" ref="E2277" ca="1">IF(F2277&lt;&gt;"",INDIRECT("'"&amp;F2277&amp;"'!"&amp;G2277),"")</f>
        <v/>
      </c>
      <c r="F2277" s="1851"/>
      <c r="R2277" s="1504"/>
    </row>
    <row r="2278" spans="1:18" ht="16">
      <c r="A2278" s="1">
        <v>2273</v>
      </c>
      <c r="C2278" s="3" t="s">
        <v>3571</v>
      </c>
      <c r="E2278" s="2" t="str" cm="1">
        <f t="array" aca="1" ref="E2278" ca="1">IF(F2278&lt;&gt;"",INDIRECT("'"&amp;F2278&amp;"'!"&amp;G2278),"")</f>
        <v/>
      </c>
      <c r="F2278" s="1851"/>
      <c r="H2278" s="4"/>
      <c r="I2278" s="4"/>
      <c r="J2278" s="4"/>
      <c r="R2278" s="1504"/>
    </row>
    <row r="2279" spans="1:18" ht="16">
      <c r="A2279" s="1">
        <v>2274</v>
      </c>
      <c r="C2279" s="3" t="s">
        <v>3571</v>
      </c>
      <c r="E2279" s="2" t="str" cm="1">
        <f t="array" aca="1" ref="E2279" ca="1">IF(F2279&lt;&gt;"",INDIRECT("'"&amp;F2279&amp;"'!"&amp;G2279),"")</f>
        <v/>
      </c>
      <c r="F2279" s="1851"/>
      <c r="H2279" s="4"/>
      <c r="I2279" s="4"/>
      <c r="J2279" s="4"/>
      <c r="R2279" s="1504"/>
    </row>
    <row r="2280" spans="1:18" ht="16">
      <c r="A2280" s="1">
        <v>2275</v>
      </c>
      <c r="C2280" s="3" t="s">
        <v>3571</v>
      </c>
      <c r="E2280" s="2" t="str" cm="1">
        <f t="array" aca="1" ref="E2280" ca="1">IF(F2280&lt;&gt;"",INDIRECT("'"&amp;F2280&amp;"'!"&amp;G2280),"")</f>
        <v/>
      </c>
      <c r="F2280" s="1851"/>
      <c r="H2280" s="4"/>
      <c r="I2280" s="4"/>
      <c r="J2280" s="4"/>
      <c r="R2280" s="1504"/>
    </row>
    <row r="2281" spans="1:18" ht="16">
      <c r="A2281" s="1">
        <v>2276</v>
      </c>
      <c r="C2281" s="3" t="s">
        <v>3571</v>
      </c>
      <c r="E2281" s="2" t="str" cm="1">
        <f t="array" aca="1" ref="E2281" ca="1">IF(F2281&lt;&gt;"",INDIRECT("'"&amp;F2281&amp;"'!"&amp;G2281),"")</f>
        <v/>
      </c>
      <c r="F2281" s="1851"/>
      <c r="H2281" s="4"/>
      <c r="I2281" s="4"/>
      <c r="J2281" s="4"/>
      <c r="R2281" s="1504"/>
    </row>
    <row r="2282" spans="1:18" ht="16">
      <c r="A2282" s="1">
        <v>2277</v>
      </c>
      <c r="C2282" s="3" t="s">
        <v>3571</v>
      </c>
      <c r="E2282" s="2" t="str" cm="1">
        <f t="array" aca="1" ref="E2282" ca="1">IF(F2282&lt;&gt;"",INDIRECT("'"&amp;F2282&amp;"'!"&amp;G2282),"")</f>
        <v/>
      </c>
      <c r="F2282" s="1851"/>
      <c r="H2282" s="4"/>
      <c r="I2282" s="4"/>
      <c r="J2282" s="4"/>
      <c r="R2282" s="1504"/>
    </row>
    <row r="2283" spans="1:18" ht="16">
      <c r="A2283" s="1">
        <v>2278</v>
      </c>
      <c r="C2283" s="3" t="s">
        <v>3571</v>
      </c>
      <c r="E2283" s="2" t="str" cm="1">
        <f t="array" aca="1" ref="E2283" ca="1">IF(F2283&lt;&gt;"",INDIRECT("'"&amp;F2283&amp;"'!"&amp;G2283),"")</f>
        <v/>
      </c>
      <c r="F2283" s="1851"/>
      <c r="H2283" s="4"/>
      <c r="I2283" s="4"/>
      <c r="J2283" s="4"/>
      <c r="R2283" s="1504"/>
    </row>
    <row r="2284" spans="1:18" ht="16">
      <c r="A2284" s="1">
        <v>2279</v>
      </c>
      <c r="C2284" s="3" t="s">
        <v>3571</v>
      </c>
      <c r="E2284" s="2" t="str" cm="1">
        <f t="array" aca="1" ref="E2284" ca="1">IF(F2284&lt;&gt;"",INDIRECT("'"&amp;F2284&amp;"'!"&amp;G2284),"")</f>
        <v/>
      </c>
      <c r="F2284" s="1851"/>
      <c r="H2284" s="4"/>
      <c r="I2284" s="4"/>
      <c r="J2284" s="4"/>
      <c r="R2284" s="1504"/>
    </row>
    <row r="2285" spans="1:18" ht="16">
      <c r="A2285" s="1">
        <v>2280</v>
      </c>
      <c r="C2285" s="3" t="s">
        <v>3571</v>
      </c>
      <c r="E2285" s="2" t="str" cm="1">
        <f t="array" aca="1" ref="E2285" ca="1">IF(F2285&lt;&gt;"",INDIRECT("'"&amp;F2285&amp;"'!"&amp;G2285),"")</f>
        <v/>
      </c>
      <c r="F2285" s="1851"/>
      <c r="H2285" s="4"/>
      <c r="I2285" s="4"/>
      <c r="J2285" s="4"/>
      <c r="R2285" s="1504"/>
    </row>
    <row r="2286" spans="1:18" ht="16">
      <c r="A2286" s="1">
        <v>2281</v>
      </c>
      <c r="C2286" s="3" t="s">
        <v>3571</v>
      </c>
      <c r="E2286" s="2" t="str" cm="1">
        <f t="array" aca="1" ref="E2286" ca="1">IF(F2286&lt;&gt;"",INDIRECT("'"&amp;F2286&amp;"'!"&amp;G2286),"")</f>
        <v/>
      </c>
      <c r="F2286" s="1851"/>
      <c r="H2286" s="4"/>
      <c r="I2286" s="4"/>
      <c r="J2286" s="4"/>
      <c r="R2286" s="1504"/>
    </row>
    <row r="2287" spans="1:18" ht="16">
      <c r="A2287" s="1">
        <v>2282</v>
      </c>
      <c r="C2287" s="3" t="s">
        <v>3571</v>
      </c>
      <c r="E2287" s="2" t="str" cm="1">
        <f t="array" aca="1" ref="E2287" ca="1">IF(F2287&lt;&gt;"",INDIRECT("'"&amp;F2287&amp;"'!"&amp;G2287),"")</f>
        <v/>
      </c>
      <c r="F2287" s="1851"/>
      <c r="H2287" s="4"/>
      <c r="I2287" s="4"/>
      <c r="J2287" s="4"/>
      <c r="R2287" s="1504"/>
    </row>
    <row r="2288" spans="1:18" ht="16">
      <c r="A2288" s="1">
        <v>2283</v>
      </c>
      <c r="C2288" s="3" t="s">
        <v>3571</v>
      </c>
      <c r="E2288" s="2" t="str" cm="1">
        <f t="array" aca="1" ref="E2288" ca="1">IF(F2288&lt;&gt;"",INDIRECT("'"&amp;F2288&amp;"'!"&amp;G2288),"")</f>
        <v/>
      </c>
      <c r="F2288" s="1851"/>
      <c r="H2288" s="4"/>
      <c r="I2288" s="4"/>
      <c r="J2288" s="4"/>
      <c r="R2288" s="1504"/>
    </row>
    <row r="2289" spans="1:18" ht="16">
      <c r="A2289" s="1">
        <v>2284</v>
      </c>
      <c r="C2289" s="3" t="s">
        <v>3571</v>
      </c>
      <c r="E2289" s="2" t="str" cm="1">
        <f t="array" aca="1" ref="E2289" ca="1">IF(F2289&lt;&gt;"",INDIRECT("'"&amp;F2289&amp;"'!"&amp;G2289),"")</f>
        <v/>
      </c>
      <c r="F2289" s="1851"/>
      <c r="H2289" s="4"/>
      <c r="I2289" s="4"/>
      <c r="J2289" s="4"/>
      <c r="R2289" s="1504"/>
    </row>
    <row r="2290" spans="1:18" ht="16">
      <c r="A2290" s="1">
        <v>2285</v>
      </c>
      <c r="C2290" s="3" t="s">
        <v>3571</v>
      </c>
      <c r="E2290" s="2" t="str" cm="1">
        <f t="array" aca="1" ref="E2290" ca="1">IF(F2290&lt;&gt;"",INDIRECT("'"&amp;F2290&amp;"'!"&amp;G2290),"")</f>
        <v/>
      </c>
      <c r="F2290" s="1851"/>
      <c r="R2290" s="1504"/>
    </row>
    <row r="2291" spans="1:18" ht="16">
      <c r="A2291" s="1">
        <v>2286</v>
      </c>
      <c r="C2291" s="3" t="s">
        <v>3571</v>
      </c>
      <c r="E2291" s="2" t="str" cm="1">
        <f t="array" aca="1" ref="E2291" ca="1">IF(F2291&lt;&gt;"",INDIRECT("'"&amp;F2291&amp;"'!"&amp;G2291),"")</f>
        <v/>
      </c>
      <c r="F2291" s="1851"/>
      <c r="R2291" s="1504"/>
    </row>
    <row r="2292" spans="1:18" ht="16">
      <c r="A2292" s="1">
        <v>2287</v>
      </c>
      <c r="C2292" s="3" t="s">
        <v>3571</v>
      </c>
      <c r="E2292" s="2" t="str" cm="1">
        <f t="array" aca="1" ref="E2292" ca="1">IF(F2292&lt;&gt;"",INDIRECT("'"&amp;F2292&amp;"'!"&amp;G2292),"")</f>
        <v/>
      </c>
      <c r="F2292" s="1851"/>
      <c r="R2292" s="1504"/>
    </row>
    <row r="2293" spans="1:18" ht="16">
      <c r="A2293" s="1">
        <v>2288</v>
      </c>
      <c r="C2293" s="3" t="s">
        <v>3571</v>
      </c>
      <c r="E2293" s="2" t="str" cm="1">
        <f t="array" aca="1" ref="E2293" ca="1">IF(F2293&lt;&gt;"",INDIRECT("'"&amp;F2293&amp;"'!"&amp;G2293),"")</f>
        <v/>
      </c>
      <c r="F2293" s="1851"/>
      <c r="H2293" s="4"/>
      <c r="I2293" s="4"/>
      <c r="J2293" s="4"/>
      <c r="R2293" s="1504"/>
    </row>
    <row r="2294" spans="1:18" ht="16">
      <c r="A2294" s="1">
        <v>2289</v>
      </c>
      <c r="C2294" s="3" t="s">
        <v>3571</v>
      </c>
      <c r="E2294" s="2" t="str" cm="1">
        <f t="array" aca="1" ref="E2294" ca="1">IF(F2294&lt;&gt;"",INDIRECT("'"&amp;F2294&amp;"'!"&amp;G2294),"")</f>
        <v/>
      </c>
      <c r="F2294" s="1851"/>
      <c r="H2294" s="4"/>
      <c r="I2294" s="4"/>
      <c r="J2294" s="4"/>
      <c r="R2294" s="1504"/>
    </row>
    <row r="2295" spans="1:18" ht="16">
      <c r="A2295" s="1">
        <v>2290</v>
      </c>
      <c r="C2295" s="3" t="s">
        <v>3571</v>
      </c>
      <c r="E2295" s="2" t="str" cm="1">
        <f t="array" aca="1" ref="E2295" ca="1">IF(F2295&lt;&gt;"",INDIRECT("'"&amp;F2295&amp;"'!"&amp;G2295),"")</f>
        <v/>
      </c>
      <c r="F2295" s="1851"/>
      <c r="H2295" s="4"/>
      <c r="I2295" s="4"/>
      <c r="J2295" s="4"/>
      <c r="R2295" s="1504"/>
    </row>
    <row r="2296" spans="1:18" ht="16">
      <c r="A2296" s="1">
        <v>2291</v>
      </c>
      <c r="C2296" s="3" t="s">
        <v>3571</v>
      </c>
      <c r="E2296" s="2" t="str" cm="1">
        <f t="array" aca="1" ref="E2296" ca="1">IF(F2296&lt;&gt;"",INDIRECT("'"&amp;F2296&amp;"'!"&amp;G2296),"")</f>
        <v/>
      </c>
      <c r="F2296" s="1851"/>
      <c r="R2296" s="1502"/>
    </row>
    <row r="2297" spans="1:18" ht="16">
      <c r="A2297" s="1">
        <v>2292</v>
      </c>
      <c r="C2297" s="3" t="s">
        <v>3571</v>
      </c>
      <c r="E2297" s="2" t="str" cm="1">
        <f t="array" aca="1" ref="E2297" ca="1">IF(F2297&lt;&gt;"",INDIRECT("'"&amp;F2297&amp;"'!"&amp;G2297),"")</f>
        <v/>
      </c>
      <c r="F2297" s="1851"/>
      <c r="R2297" s="1502"/>
    </row>
    <row r="2298" spans="1:18" ht="16">
      <c r="A2298" s="1">
        <v>2293</v>
      </c>
      <c r="C2298" s="3" t="s">
        <v>3571</v>
      </c>
      <c r="E2298" s="2" t="str" cm="1">
        <f t="array" aca="1" ref="E2298" ca="1">IF(F2298&lt;&gt;"",INDIRECT("'"&amp;F2298&amp;"'!"&amp;G2298),"")</f>
        <v/>
      </c>
      <c r="F2298" s="1851"/>
      <c r="H2298" s="4"/>
      <c r="I2298" s="4"/>
      <c r="J2298" s="4"/>
      <c r="R2298" s="1504"/>
    </row>
    <row r="2299" spans="1:18" ht="16">
      <c r="A2299" s="1">
        <v>2294</v>
      </c>
      <c r="C2299" s="3" t="s">
        <v>3571</v>
      </c>
      <c r="E2299" s="2" t="str" cm="1">
        <f t="array" aca="1" ref="E2299" ca="1">IF(F2299&lt;&gt;"",INDIRECT("'"&amp;F2299&amp;"'!"&amp;G2299),"")</f>
        <v/>
      </c>
      <c r="F2299" s="1851"/>
      <c r="R2299" s="1502"/>
    </row>
    <row r="2300" spans="1:18" ht="16">
      <c r="A2300" s="1">
        <v>2295</v>
      </c>
      <c r="C2300" s="3" t="s">
        <v>3571</v>
      </c>
      <c r="E2300" s="2" t="str" cm="1">
        <f t="array" aca="1" ref="E2300" ca="1">IF(F2300&lt;&gt;"",INDIRECT("'"&amp;F2300&amp;"'!"&amp;G2300),"")</f>
        <v/>
      </c>
      <c r="F2300" s="1851"/>
      <c r="H2300" s="4"/>
      <c r="I2300" s="4"/>
      <c r="J2300" s="4"/>
      <c r="R2300" s="1504"/>
    </row>
    <row r="2301" spans="1:18" ht="16">
      <c r="A2301" s="1">
        <v>2296</v>
      </c>
      <c r="C2301" s="3" t="s">
        <v>3571</v>
      </c>
      <c r="E2301" s="2" t="str" cm="1">
        <f t="array" aca="1" ref="E2301" ca="1">IF(F2301&lt;&gt;"",INDIRECT("'"&amp;F2301&amp;"'!"&amp;G2301),"")</f>
        <v/>
      </c>
      <c r="F2301" s="1851"/>
      <c r="R2301" s="1504"/>
    </row>
    <row r="2302" spans="1:18" ht="16">
      <c r="A2302" s="1">
        <v>2297</v>
      </c>
      <c r="C2302" s="3" t="s">
        <v>3571</v>
      </c>
      <c r="E2302" s="2" t="str" cm="1">
        <f t="array" aca="1" ref="E2302" ca="1">IF(F2302&lt;&gt;"",INDIRECT("'"&amp;F2302&amp;"'!"&amp;G2302),"")</f>
        <v/>
      </c>
      <c r="F2302" s="1851"/>
      <c r="H2302" s="4"/>
      <c r="I2302" s="4"/>
      <c r="J2302" s="4"/>
      <c r="R2302" s="1504"/>
    </row>
    <row r="2303" spans="1:18" ht="16">
      <c r="A2303" s="1">
        <v>2298</v>
      </c>
      <c r="C2303" s="3" t="s">
        <v>3571</v>
      </c>
      <c r="E2303" s="2" t="str" cm="1">
        <f t="array" aca="1" ref="E2303" ca="1">IF(F2303&lt;&gt;"",INDIRECT("'"&amp;F2303&amp;"'!"&amp;G2303),"")</f>
        <v/>
      </c>
      <c r="F2303" s="1851"/>
      <c r="H2303" s="4"/>
      <c r="I2303" s="4"/>
      <c r="J2303" s="4"/>
      <c r="R2303" s="1504"/>
    </row>
    <row r="2304" spans="1:18" ht="16">
      <c r="A2304" s="1">
        <v>2299</v>
      </c>
      <c r="C2304" s="3" t="s">
        <v>3571</v>
      </c>
      <c r="E2304" s="2" t="str" cm="1">
        <f t="array" aca="1" ref="E2304" ca="1">IF(F2304&lt;&gt;"",INDIRECT("'"&amp;F2304&amp;"'!"&amp;G2304),"")</f>
        <v/>
      </c>
      <c r="F2304" s="1851"/>
      <c r="H2304" s="4"/>
      <c r="I2304" s="4"/>
      <c r="J2304" s="4"/>
      <c r="R2304" s="1504"/>
    </row>
    <row r="2305" spans="1:18" ht="16">
      <c r="A2305" s="1">
        <v>2300</v>
      </c>
      <c r="C2305" s="3" t="s">
        <v>3571</v>
      </c>
      <c r="E2305" s="2" t="str" cm="1">
        <f t="array" aca="1" ref="E2305" ca="1">IF(F2305&lt;&gt;"",INDIRECT("'"&amp;F2305&amp;"'!"&amp;G2305),"")</f>
        <v/>
      </c>
      <c r="F2305" s="1851"/>
      <c r="H2305" s="4"/>
      <c r="I2305" s="4"/>
      <c r="J2305" s="4"/>
      <c r="R2305" s="1504"/>
    </row>
    <row r="2306" spans="1:18" ht="16">
      <c r="A2306" s="1">
        <v>2301</v>
      </c>
      <c r="C2306" s="3" t="s">
        <v>3571</v>
      </c>
      <c r="E2306" s="2" t="str" cm="1">
        <f t="array" aca="1" ref="E2306" ca="1">IF(F2306&lt;&gt;"",INDIRECT("'"&amp;F2306&amp;"'!"&amp;G2306),"")</f>
        <v/>
      </c>
      <c r="F2306" s="1851"/>
      <c r="R2306" s="1504"/>
    </row>
    <row r="2307" spans="1:18" ht="16">
      <c r="A2307" s="1">
        <v>2302</v>
      </c>
      <c r="C2307" s="3" t="s">
        <v>3571</v>
      </c>
      <c r="E2307" s="2" t="str" cm="1">
        <f t="array" aca="1" ref="E2307" ca="1">IF(F2307&lt;&gt;"",INDIRECT("'"&amp;F2307&amp;"'!"&amp;G2307),"")</f>
        <v/>
      </c>
      <c r="F2307" s="1851"/>
      <c r="H2307" s="4"/>
      <c r="I2307" s="4"/>
      <c r="J2307" s="4"/>
      <c r="R2307" s="1504"/>
    </row>
    <row r="2308" spans="1:18" ht="16">
      <c r="A2308" s="1">
        <v>2303</v>
      </c>
      <c r="C2308" s="3" t="s">
        <v>3571</v>
      </c>
      <c r="E2308" s="2" t="str" cm="1">
        <f t="array" aca="1" ref="E2308" ca="1">IF(F2308&lt;&gt;"",INDIRECT("'"&amp;F2308&amp;"'!"&amp;G2308),"")</f>
        <v/>
      </c>
      <c r="F2308" s="1851"/>
      <c r="R2308" s="1502"/>
    </row>
    <row r="2309" spans="1:18" ht="16">
      <c r="A2309" s="1">
        <v>2304</v>
      </c>
      <c r="C2309" s="3" t="s">
        <v>3571</v>
      </c>
      <c r="E2309" s="2" t="str" cm="1">
        <f t="array" aca="1" ref="E2309" ca="1">IF(F2309&lt;&gt;"",INDIRECT("'"&amp;F2309&amp;"'!"&amp;G2309),"")</f>
        <v/>
      </c>
      <c r="F2309" s="1851"/>
      <c r="R2309" s="1502"/>
    </row>
    <row r="2310" spans="1:18" ht="16">
      <c r="A2310" s="1">
        <v>2305</v>
      </c>
      <c r="C2310" s="3" t="s">
        <v>3571</v>
      </c>
      <c r="E2310" s="2" t="str" cm="1">
        <f t="array" aca="1" ref="E2310" ca="1">IF(F2310&lt;&gt;"",INDIRECT("'"&amp;F2310&amp;"'!"&amp;G2310),"")</f>
        <v/>
      </c>
      <c r="F2310" s="1851"/>
      <c r="H2310" s="4"/>
      <c r="I2310" s="4"/>
      <c r="J2310" s="4"/>
      <c r="R2310" s="1504"/>
    </row>
    <row r="2311" spans="1:18" ht="16">
      <c r="A2311" s="1">
        <v>2306</v>
      </c>
      <c r="C2311" s="3" t="s">
        <v>3571</v>
      </c>
      <c r="E2311" s="2" t="str" cm="1">
        <f t="array" aca="1" ref="E2311" ca="1">IF(F2311&lt;&gt;"",INDIRECT("'"&amp;F2311&amp;"'!"&amp;G2311),"")</f>
        <v/>
      </c>
      <c r="F2311" s="1851"/>
      <c r="H2311" s="4"/>
      <c r="I2311" s="4"/>
      <c r="J2311" s="4"/>
      <c r="R2311" s="1504"/>
    </row>
    <row r="2312" spans="1:18" ht="16">
      <c r="A2312" s="1">
        <v>2307</v>
      </c>
      <c r="C2312" s="3" t="s">
        <v>3571</v>
      </c>
      <c r="E2312" s="2" t="str" cm="1">
        <f t="array" aca="1" ref="E2312" ca="1">IF(F2312&lt;&gt;"",INDIRECT("'"&amp;F2312&amp;"'!"&amp;G2312),"")</f>
        <v/>
      </c>
      <c r="F2312" s="1851"/>
      <c r="R2312" s="1502"/>
    </row>
    <row r="2313" spans="1:18" ht="16">
      <c r="A2313" s="1">
        <v>2308</v>
      </c>
      <c r="C2313" s="3" t="s">
        <v>3571</v>
      </c>
      <c r="E2313" s="2" t="str" cm="1">
        <f t="array" aca="1" ref="E2313" ca="1">IF(F2313&lt;&gt;"",INDIRECT("'"&amp;F2313&amp;"'!"&amp;G2313),"")</f>
        <v/>
      </c>
      <c r="F2313" s="1851"/>
      <c r="H2313" s="4"/>
      <c r="I2313" s="4"/>
      <c r="J2313" s="4"/>
      <c r="R2313" s="1504"/>
    </row>
    <row r="2314" spans="1:18" ht="16">
      <c r="A2314" s="1">
        <v>2309</v>
      </c>
      <c r="C2314" s="3" t="s">
        <v>3571</v>
      </c>
      <c r="E2314" s="2" t="str" cm="1">
        <f t="array" aca="1" ref="E2314" ca="1">IF(F2314&lt;&gt;"",INDIRECT("'"&amp;F2314&amp;"'!"&amp;G2314),"")</f>
        <v/>
      </c>
      <c r="F2314" s="1851"/>
      <c r="H2314" s="4"/>
      <c r="I2314" s="4"/>
      <c r="J2314" s="4"/>
      <c r="R2314" s="1504"/>
    </row>
    <row r="2315" spans="1:18" ht="16">
      <c r="A2315" s="1">
        <v>2310</v>
      </c>
      <c r="C2315" s="3" t="s">
        <v>3571</v>
      </c>
      <c r="E2315" s="2" t="str" cm="1">
        <f t="array" aca="1" ref="E2315" ca="1">IF(F2315&lt;&gt;"",INDIRECT("'"&amp;F2315&amp;"'!"&amp;G2315),"")</f>
        <v/>
      </c>
      <c r="F2315" s="1851"/>
      <c r="H2315" s="4"/>
      <c r="I2315" s="4"/>
      <c r="J2315" s="4"/>
      <c r="R2315" s="1504"/>
    </row>
    <row r="2316" spans="1:18" ht="16">
      <c r="A2316" s="1">
        <v>2311</v>
      </c>
      <c r="C2316" s="3" t="s">
        <v>3571</v>
      </c>
      <c r="E2316" s="2" t="str" cm="1">
        <f t="array" aca="1" ref="E2316" ca="1">IF(F2316&lt;&gt;"",INDIRECT("'"&amp;F2316&amp;"'!"&amp;G2316),"")</f>
        <v/>
      </c>
      <c r="F2316" s="1851"/>
      <c r="R2316" s="1504"/>
    </row>
    <row r="2317" spans="1:18" ht="16">
      <c r="A2317" s="1">
        <v>2312</v>
      </c>
      <c r="C2317" s="3" t="s">
        <v>3571</v>
      </c>
      <c r="E2317" s="2" t="str" cm="1">
        <f t="array" aca="1" ref="E2317" ca="1">IF(F2317&lt;&gt;"",INDIRECT("'"&amp;F2317&amp;"'!"&amp;G2317),"")</f>
        <v/>
      </c>
      <c r="F2317" s="1851"/>
      <c r="H2317" s="4"/>
      <c r="I2317" s="4"/>
      <c r="J2317" s="4"/>
      <c r="R2317" s="1504"/>
    </row>
    <row r="2318" spans="1:18" ht="16">
      <c r="A2318" s="1">
        <v>2313</v>
      </c>
      <c r="C2318" s="3" t="s">
        <v>3571</v>
      </c>
      <c r="E2318" s="2" t="str" cm="1">
        <f t="array" aca="1" ref="E2318" ca="1">IF(F2318&lt;&gt;"",INDIRECT("'"&amp;F2318&amp;"'!"&amp;G2318),"")</f>
        <v/>
      </c>
      <c r="F2318" s="1851"/>
      <c r="R2318" s="1504"/>
    </row>
    <row r="2319" spans="1:18" ht="16">
      <c r="A2319" s="1">
        <v>2314</v>
      </c>
      <c r="C2319" s="3" t="s">
        <v>3571</v>
      </c>
      <c r="E2319" s="2" t="str" cm="1">
        <f t="array" aca="1" ref="E2319" ca="1">IF(F2319&lt;&gt;"",INDIRECT("'"&amp;F2319&amp;"'!"&amp;G2319),"")</f>
        <v/>
      </c>
      <c r="F2319" s="1851"/>
      <c r="R2319" s="1504"/>
    </row>
    <row r="2320" spans="1:18" ht="16">
      <c r="A2320" s="1">
        <v>2315</v>
      </c>
      <c r="C2320" s="3" t="s">
        <v>3571</v>
      </c>
      <c r="E2320" s="2" t="str" cm="1">
        <f t="array" aca="1" ref="E2320" ca="1">IF(F2320&lt;&gt;"",INDIRECT("'"&amp;F2320&amp;"'!"&amp;G2320),"")</f>
        <v/>
      </c>
      <c r="F2320" s="1851"/>
      <c r="R2320" s="1504"/>
    </row>
    <row r="2321" spans="1:18" ht="16">
      <c r="A2321" s="1">
        <v>2316</v>
      </c>
      <c r="C2321" s="3" t="s">
        <v>3571</v>
      </c>
      <c r="E2321" s="2" t="str" cm="1">
        <f t="array" aca="1" ref="E2321" ca="1">IF(F2321&lt;&gt;"",INDIRECT("'"&amp;F2321&amp;"'!"&amp;G2321),"")</f>
        <v/>
      </c>
      <c r="F2321" s="1851"/>
      <c r="R2321" s="1504"/>
    </row>
    <row r="2322" spans="1:18" ht="16">
      <c r="A2322" s="1">
        <v>2317</v>
      </c>
      <c r="C2322" s="3" t="s">
        <v>3571</v>
      </c>
      <c r="E2322" s="2" t="str" cm="1">
        <f t="array" aca="1" ref="E2322" ca="1">IF(F2322&lt;&gt;"",INDIRECT("'"&amp;F2322&amp;"'!"&amp;G2322),"")</f>
        <v/>
      </c>
      <c r="F2322" s="1851"/>
      <c r="R2322" s="1504"/>
    </row>
    <row r="2323" spans="1:18" ht="16">
      <c r="A2323" s="1">
        <v>2318</v>
      </c>
      <c r="C2323" s="3" t="s">
        <v>3571</v>
      </c>
      <c r="E2323" s="2" t="str" cm="1">
        <f t="array" aca="1" ref="E2323" ca="1">IF(F2323&lt;&gt;"",INDIRECT("'"&amp;F2323&amp;"'!"&amp;G2323),"")</f>
        <v/>
      </c>
      <c r="F2323" s="1851"/>
      <c r="R2323" s="1504"/>
    </row>
    <row r="2324" spans="1:18" ht="16">
      <c r="A2324" s="1">
        <v>2319</v>
      </c>
      <c r="C2324" s="3" t="s">
        <v>3571</v>
      </c>
      <c r="E2324" s="2" t="str" cm="1">
        <f t="array" aca="1" ref="E2324" ca="1">IF(F2324&lt;&gt;"",INDIRECT("'"&amp;F2324&amp;"'!"&amp;G2324),"")</f>
        <v/>
      </c>
      <c r="F2324" s="1851"/>
      <c r="R2324" s="1504"/>
    </row>
    <row r="2325" spans="1:18" ht="16">
      <c r="A2325" s="1">
        <v>2320</v>
      </c>
      <c r="C2325" s="3" t="s">
        <v>3571</v>
      </c>
      <c r="E2325" s="2" t="str" cm="1">
        <f t="array" aca="1" ref="E2325" ca="1">IF(F2325&lt;&gt;"",INDIRECT("'"&amp;F2325&amp;"'!"&amp;G2325),"")</f>
        <v/>
      </c>
      <c r="F2325" s="1851"/>
      <c r="R2325" s="1504"/>
    </row>
    <row r="2326" spans="1:18" ht="16">
      <c r="A2326" s="1">
        <v>2321</v>
      </c>
      <c r="C2326" s="3" t="s">
        <v>3571</v>
      </c>
      <c r="E2326" s="2" t="str" cm="1">
        <f t="array" aca="1" ref="E2326" ca="1">IF(F2326&lt;&gt;"",INDIRECT("'"&amp;F2326&amp;"'!"&amp;G2326),"")</f>
        <v/>
      </c>
      <c r="F2326" s="1851"/>
      <c r="R2326" s="1502"/>
    </row>
    <row r="2327" spans="1:18" ht="16">
      <c r="A2327" s="1">
        <v>2322</v>
      </c>
      <c r="C2327" s="3" t="s">
        <v>3571</v>
      </c>
      <c r="E2327" s="2" t="str" cm="1">
        <f t="array" aca="1" ref="E2327" ca="1">IF(F2327&lt;&gt;"",INDIRECT("'"&amp;F2327&amp;"'!"&amp;G2327),"")</f>
        <v/>
      </c>
      <c r="F2327" s="1851"/>
      <c r="R2327" s="1502"/>
    </row>
    <row r="2328" spans="1:18" ht="16">
      <c r="A2328" s="1">
        <v>2323</v>
      </c>
      <c r="C2328" s="3" t="s">
        <v>3571</v>
      </c>
      <c r="E2328" s="2" t="str" cm="1">
        <f t="array" aca="1" ref="E2328" ca="1">IF(F2328&lt;&gt;"",INDIRECT("'"&amp;F2328&amp;"'!"&amp;G2328),"")</f>
        <v/>
      </c>
      <c r="F2328" s="1851"/>
      <c r="R2328" s="1502"/>
    </row>
    <row r="2329" spans="1:18" ht="16">
      <c r="A2329" s="1">
        <v>2324</v>
      </c>
      <c r="C2329" s="3" t="s">
        <v>3571</v>
      </c>
      <c r="E2329" s="2" t="str" cm="1">
        <f t="array" aca="1" ref="E2329" ca="1">IF(F2329&lt;&gt;"",INDIRECT("'"&amp;F2329&amp;"'!"&amp;G2329),"")</f>
        <v/>
      </c>
      <c r="F2329" s="1851"/>
      <c r="R2329" s="1502"/>
    </row>
    <row r="2330" spans="1:18" ht="16">
      <c r="A2330" s="1">
        <v>2325</v>
      </c>
      <c r="C2330" s="3" t="s">
        <v>3571</v>
      </c>
      <c r="E2330" s="2" t="str" cm="1">
        <f t="array" aca="1" ref="E2330" ca="1">IF(F2330&lt;&gt;"",INDIRECT("'"&amp;F2330&amp;"'!"&amp;G2330),"")</f>
        <v/>
      </c>
      <c r="F2330" s="1851"/>
      <c r="R2330" s="1502"/>
    </row>
    <row r="2331" spans="1:18" ht="16">
      <c r="A2331" s="1">
        <v>2326</v>
      </c>
      <c r="C2331" s="3" t="s">
        <v>3571</v>
      </c>
      <c r="E2331" s="2" t="str" cm="1">
        <f t="array" aca="1" ref="E2331" ca="1">IF(F2331&lt;&gt;"",INDIRECT("'"&amp;F2331&amp;"'!"&amp;G2331),"")</f>
        <v/>
      </c>
      <c r="F2331" s="1851"/>
      <c r="R2331" s="1502"/>
    </row>
    <row r="2332" spans="1:18" ht="16">
      <c r="A2332" s="1">
        <v>2327</v>
      </c>
      <c r="C2332" s="3" t="s">
        <v>3571</v>
      </c>
      <c r="E2332" s="2" t="str" cm="1">
        <f t="array" aca="1" ref="E2332" ca="1">IF(F2332&lt;&gt;"",INDIRECT("'"&amp;F2332&amp;"'!"&amp;G2332),"")</f>
        <v/>
      </c>
      <c r="F2332" s="1851"/>
      <c r="R2332" s="1504"/>
    </row>
    <row r="2333" spans="1:18" ht="16">
      <c r="A2333" s="1">
        <v>2328</v>
      </c>
      <c r="C2333" s="3" t="s">
        <v>3571</v>
      </c>
      <c r="E2333" s="2" t="str" cm="1">
        <f t="array" aca="1" ref="E2333" ca="1">IF(F2333&lt;&gt;"",INDIRECT("'"&amp;F2333&amp;"'!"&amp;G2333),"")</f>
        <v/>
      </c>
      <c r="F2333" s="1851"/>
      <c r="R2333" s="1502"/>
    </row>
    <row r="2334" spans="1:18" ht="16">
      <c r="A2334" s="1">
        <v>2329</v>
      </c>
      <c r="C2334" s="3" t="s">
        <v>3571</v>
      </c>
      <c r="E2334" s="2" t="str" cm="1">
        <f t="array" aca="1" ref="E2334" ca="1">IF(F2334&lt;&gt;"",INDIRECT("'"&amp;F2334&amp;"'!"&amp;G2334),"")</f>
        <v/>
      </c>
      <c r="F2334" s="1851"/>
      <c r="H2334" s="4"/>
      <c r="I2334" s="4"/>
      <c r="J2334" s="4"/>
      <c r="R2334" s="1504"/>
    </row>
    <row r="2335" spans="1:18" ht="16">
      <c r="A2335" s="1">
        <v>2330</v>
      </c>
      <c r="C2335" s="3" t="s">
        <v>3571</v>
      </c>
      <c r="E2335" s="2" t="str" cm="1">
        <f t="array" aca="1" ref="E2335" ca="1">IF(F2335&lt;&gt;"",INDIRECT("'"&amp;F2335&amp;"'!"&amp;G2335),"")</f>
        <v/>
      </c>
      <c r="F2335" s="1851"/>
      <c r="H2335" s="4"/>
      <c r="I2335" s="4"/>
      <c r="J2335" s="4"/>
      <c r="R2335" s="1504"/>
    </row>
    <row r="2336" spans="1:18" ht="16">
      <c r="A2336" s="1">
        <v>2331</v>
      </c>
      <c r="C2336" s="3" t="s">
        <v>3571</v>
      </c>
      <c r="E2336" s="2" t="str" cm="1">
        <f t="array" aca="1" ref="E2336" ca="1">IF(F2336&lt;&gt;"",INDIRECT("'"&amp;F2336&amp;"'!"&amp;G2336),"")</f>
        <v/>
      </c>
      <c r="F2336" s="1851"/>
      <c r="H2336" s="4"/>
      <c r="I2336" s="4"/>
      <c r="J2336" s="4"/>
      <c r="R2336" s="1504"/>
    </row>
    <row r="2337" spans="1:18" ht="16">
      <c r="A2337" s="1">
        <v>2332</v>
      </c>
      <c r="C2337" s="3" t="s">
        <v>3571</v>
      </c>
      <c r="E2337" s="2" t="str" cm="1">
        <f t="array" aca="1" ref="E2337" ca="1">IF(F2337&lt;&gt;"",INDIRECT("'"&amp;F2337&amp;"'!"&amp;G2337),"")</f>
        <v/>
      </c>
      <c r="F2337" s="1851"/>
      <c r="H2337" s="4"/>
      <c r="I2337" s="4"/>
      <c r="J2337" s="4"/>
      <c r="R2337" s="1504"/>
    </row>
    <row r="2338" spans="1:18" ht="16">
      <c r="A2338" s="1">
        <v>2333</v>
      </c>
      <c r="C2338" s="3" t="s">
        <v>3571</v>
      </c>
      <c r="E2338" s="2" t="str" cm="1">
        <f t="array" aca="1" ref="E2338" ca="1">IF(F2338&lt;&gt;"",INDIRECT("'"&amp;F2338&amp;"'!"&amp;G2338),"")</f>
        <v/>
      </c>
      <c r="F2338" s="1851"/>
      <c r="H2338" s="4"/>
      <c r="I2338" s="4"/>
      <c r="J2338" s="4"/>
      <c r="R2338" s="1504"/>
    </row>
    <row r="2339" spans="1:18" ht="16">
      <c r="A2339" s="1">
        <v>2334</v>
      </c>
      <c r="C2339" s="3" t="s">
        <v>3571</v>
      </c>
      <c r="E2339" s="2" t="str" cm="1">
        <f t="array" aca="1" ref="E2339" ca="1">IF(F2339&lt;&gt;"",INDIRECT("'"&amp;F2339&amp;"'!"&amp;G2339),"")</f>
        <v/>
      </c>
      <c r="F2339" s="1851"/>
      <c r="H2339" s="4"/>
      <c r="I2339" s="4"/>
      <c r="J2339" s="4"/>
      <c r="R2339" s="1504"/>
    </row>
    <row r="2340" spans="1:18" ht="16">
      <c r="A2340" s="1">
        <v>2335</v>
      </c>
      <c r="C2340" s="3" t="s">
        <v>3571</v>
      </c>
      <c r="E2340" s="2" t="str" cm="1">
        <f t="array" aca="1" ref="E2340" ca="1">IF(F2340&lt;&gt;"",INDIRECT("'"&amp;F2340&amp;"'!"&amp;G2340),"")</f>
        <v/>
      </c>
      <c r="F2340" s="1851"/>
      <c r="H2340" s="4"/>
      <c r="I2340" s="4"/>
      <c r="J2340" s="4"/>
      <c r="R2340" s="1504"/>
    </row>
    <row r="2341" spans="1:18" ht="16">
      <c r="A2341" s="1">
        <v>2336</v>
      </c>
      <c r="C2341" s="3" t="s">
        <v>3571</v>
      </c>
      <c r="E2341" s="2" t="str" cm="1">
        <f t="array" aca="1" ref="E2341" ca="1">IF(F2341&lt;&gt;"",INDIRECT("'"&amp;F2341&amp;"'!"&amp;G2341),"")</f>
        <v/>
      </c>
      <c r="F2341" s="1851"/>
      <c r="H2341" s="4"/>
      <c r="I2341" s="4"/>
      <c r="J2341" s="4"/>
      <c r="R2341" s="1504"/>
    </row>
    <row r="2342" spans="1:18" ht="16">
      <c r="A2342" s="1">
        <v>2337</v>
      </c>
      <c r="C2342" s="3" t="s">
        <v>3571</v>
      </c>
      <c r="E2342" s="2" t="str" cm="1">
        <f t="array" aca="1" ref="E2342" ca="1">IF(F2342&lt;&gt;"",INDIRECT("'"&amp;F2342&amp;"'!"&amp;G2342),"")</f>
        <v/>
      </c>
      <c r="F2342" s="1851"/>
      <c r="H2342" s="4"/>
      <c r="I2342" s="4"/>
      <c r="J2342" s="4"/>
      <c r="R2342" s="1504"/>
    </row>
    <row r="2343" spans="1:18" ht="16">
      <c r="A2343" s="1">
        <v>2338</v>
      </c>
      <c r="C2343" s="3" t="s">
        <v>3571</v>
      </c>
      <c r="E2343" s="2" t="str" cm="1">
        <f t="array" aca="1" ref="E2343" ca="1">IF(F2343&lt;&gt;"",INDIRECT("'"&amp;F2343&amp;"'!"&amp;G2343),"")</f>
        <v/>
      </c>
      <c r="F2343" s="1851"/>
      <c r="R2343" s="1504"/>
    </row>
    <row r="2344" spans="1:18" ht="16">
      <c r="A2344" s="1">
        <v>2339</v>
      </c>
      <c r="C2344" s="3" t="s">
        <v>3571</v>
      </c>
      <c r="E2344" s="2" t="str" cm="1">
        <f t="array" aca="1" ref="E2344" ca="1">IF(F2344&lt;&gt;"",INDIRECT("'"&amp;F2344&amp;"'!"&amp;G2344),"")</f>
        <v/>
      </c>
      <c r="F2344" s="1851"/>
      <c r="R2344" s="1504"/>
    </row>
    <row r="2345" spans="1:18" ht="16">
      <c r="A2345" s="1">
        <v>2340</v>
      </c>
      <c r="C2345" s="3" t="s">
        <v>3571</v>
      </c>
      <c r="E2345" s="2" t="str" cm="1">
        <f t="array" aca="1" ref="E2345" ca="1">IF(F2345&lt;&gt;"",INDIRECT("'"&amp;F2345&amp;"'!"&amp;G2345),"")</f>
        <v/>
      </c>
      <c r="F2345" s="1851"/>
      <c r="R2345" s="1504"/>
    </row>
    <row r="2346" spans="1:18" ht="16">
      <c r="A2346" s="1">
        <v>2341</v>
      </c>
      <c r="C2346" s="3" t="s">
        <v>3571</v>
      </c>
      <c r="E2346" s="2" t="str" cm="1">
        <f t="array" aca="1" ref="E2346" ca="1">IF(F2346&lt;&gt;"",INDIRECT("'"&amp;F2346&amp;"'!"&amp;G2346),"")</f>
        <v/>
      </c>
      <c r="F2346" s="1851"/>
      <c r="H2346" s="4"/>
      <c r="I2346" s="4"/>
      <c r="J2346" s="4"/>
      <c r="R2346" s="1504"/>
    </row>
    <row r="2347" spans="1:18" ht="16">
      <c r="A2347" s="1">
        <v>2342</v>
      </c>
      <c r="C2347" s="3" t="s">
        <v>3571</v>
      </c>
      <c r="E2347" s="2" t="str" cm="1">
        <f t="array" aca="1" ref="E2347" ca="1">IF(F2347&lt;&gt;"",INDIRECT("'"&amp;F2347&amp;"'!"&amp;G2347),"")</f>
        <v/>
      </c>
      <c r="F2347" s="1851"/>
      <c r="H2347" s="4"/>
      <c r="I2347" s="4"/>
      <c r="J2347" s="4"/>
      <c r="R2347" s="1504"/>
    </row>
    <row r="2348" spans="1:18" ht="16">
      <c r="A2348" s="1">
        <v>2343</v>
      </c>
      <c r="C2348" s="3" t="s">
        <v>3571</v>
      </c>
      <c r="E2348" s="2" t="str" cm="1">
        <f t="array" aca="1" ref="E2348" ca="1">IF(F2348&lt;&gt;"",INDIRECT("'"&amp;F2348&amp;"'!"&amp;G2348),"")</f>
        <v/>
      </c>
      <c r="F2348" s="1851"/>
      <c r="H2348" s="4"/>
      <c r="I2348" s="4"/>
      <c r="J2348" s="4"/>
      <c r="R2348" s="1504"/>
    </row>
    <row r="2349" spans="1:18" ht="16">
      <c r="A2349" s="1">
        <v>2344</v>
      </c>
      <c r="C2349" s="3" t="s">
        <v>3571</v>
      </c>
      <c r="E2349" s="2" t="str" cm="1">
        <f t="array" aca="1" ref="E2349" ca="1">IF(F2349&lt;&gt;"",INDIRECT("'"&amp;F2349&amp;"'!"&amp;G2349),"")</f>
        <v/>
      </c>
      <c r="F2349" s="1851"/>
      <c r="H2349" s="4"/>
      <c r="I2349" s="4"/>
      <c r="J2349" s="4"/>
      <c r="R2349" s="1504"/>
    </row>
    <row r="2350" spans="1:18" ht="16">
      <c r="A2350" s="1">
        <v>2345</v>
      </c>
      <c r="C2350" s="3" t="s">
        <v>3571</v>
      </c>
      <c r="E2350" s="2" t="str" cm="1">
        <f t="array" aca="1" ref="E2350" ca="1">IF(F2350&lt;&gt;"",INDIRECT("'"&amp;F2350&amp;"'!"&amp;G2350),"")</f>
        <v/>
      </c>
      <c r="F2350" s="1851"/>
      <c r="H2350" s="4"/>
      <c r="I2350" s="4"/>
      <c r="J2350" s="4"/>
      <c r="R2350" s="1504"/>
    </row>
    <row r="2351" spans="1:18" ht="16">
      <c r="A2351" s="1">
        <v>2346</v>
      </c>
      <c r="C2351" s="3" t="s">
        <v>3571</v>
      </c>
      <c r="E2351" s="2" t="str" cm="1">
        <f t="array" aca="1" ref="E2351" ca="1">IF(F2351&lt;&gt;"",INDIRECT("'"&amp;F2351&amp;"'!"&amp;G2351),"")</f>
        <v/>
      </c>
      <c r="F2351" s="1851"/>
      <c r="H2351" s="4"/>
      <c r="I2351" s="4"/>
      <c r="J2351" s="4"/>
      <c r="R2351" s="1504"/>
    </row>
    <row r="2352" spans="1:18" ht="16">
      <c r="A2352" s="1">
        <v>2347</v>
      </c>
      <c r="C2352" s="3" t="s">
        <v>3571</v>
      </c>
      <c r="E2352" s="2" t="str" cm="1">
        <f t="array" aca="1" ref="E2352" ca="1">IF(F2352&lt;&gt;"",INDIRECT("'"&amp;F2352&amp;"'!"&amp;G2352),"")</f>
        <v/>
      </c>
      <c r="F2352" s="1851"/>
      <c r="H2352" s="4"/>
      <c r="I2352" s="4"/>
      <c r="J2352" s="4"/>
      <c r="R2352" s="1504"/>
    </row>
    <row r="2353" spans="1:18" ht="16">
      <c r="A2353" s="1">
        <v>2348</v>
      </c>
      <c r="C2353" s="3" t="s">
        <v>3571</v>
      </c>
      <c r="E2353" s="2" t="str" cm="1">
        <f t="array" aca="1" ref="E2353" ca="1">IF(F2353&lt;&gt;"",INDIRECT("'"&amp;F2353&amp;"'!"&amp;G2353),"")</f>
        <v/>
      </c>
      <c r="F2353" s="1851"/>
      <c r="H2353" s="4"/>
      <c r="I2353" s="4"/>
      <c r="J2353" s="4"/>
      <c r="R2353" s="1504"/>
    </row>
    <row r="2354" spans="1:18" ht="16">
      <c r="A2354" s="1">
        <v>2349</v>
      </c>
      <c r="C2354" s="3" t="s">
        <v>3571</v>
      </c>
      <c r="E2354" s="2" t="str" cm="1">
        <f t="array" aca="1" ref="E2354" ca="1">IF(F2354&lt;&gt;"",INDIRECT("'"&amp;F2354&amp;"'!"&amp;G2354),"")</f>
        <v/>
      </c>
      <c r="F2354" s="1851"/>
      <c r="H2354" s="4"/>
      <c r="I2354" s="4"/>
      <c r="J2354" s="4"/>
      <c r="R2354" s="1504"/>
    </row>
    <row r="2355" spans="1:18" ht="16">
      <c r="A2355" s="1">
        <v>2350</v>
      </c>
      <c r="C2355" s="3" t="s">
        <v>3571</v>
      </c>
      <c r="E2355" s="2" t="str" cm="1">
        <f t="array" aca="1" ref="E2355" ca="1">IF(F2355&lt;&gt;"",INDIRECT("'"&amp;F2355&amp;"'!"&amp;G2355),"")</f>
        <v/>
      </c>
      <c r="F2355" s="1851"/>
      <c r="H2355" s="4"/>
      <c r="I2355" s="4"/>
      <c r="J2355" s="4"/>
      <c r="R2355" s="1504"/>
    </row>
    <row r="2356" spans="1:18" ht="16">
      <c r="A2356" s="1">
        <v>2351</v>
      </c>
      <c r="C2356" s="3" t="s">
        <v>3571</v>
      </c>
      <c r="E2356" s="2" t="str" cm="1">
        <f t="array" aca="1" ref="E2356" ca="1">IF(F2356&lt;&gt;"",INDIRECT("'"&amp;F2356&amp;"'!"&amp;G2356),"")</f>
        <v/>
      </c>
      <c r="F2356" s="1851"/>
      <c r="H2356" s="4"/>
      <c r="I2356" s="4"/>
      <c r="J2356" s="4"/>
      <c r="R2356" s="1504"/>
    </row>
    <row r="2357" spans="1:18" ht="16">
      <c r="A2357" s="1">
        <v>2352</v>
      </c>
      <c r="C2357" s="3" t="s">
        <v>3571</v>
      </c>
      <c r="E2357" s="2" t="str" cm="1">
        <f t="array" aca="1" ref="E2357" ca="1">IF(F2357&lt;&gt;"",INDIRECT("'"&amp;F2357&amp;"'!"&amp;G2357),"")</f>
        <v/>
      </c>
      <c r="F2357" s="1851"/>
      <c r="H2357" s="4"/>
      <c r="I2357" s="4"/>
      <c r="J2357" s="4"/>
      <c r="R2357" s="1504"/>
    </row>
    <row r="2358" spans="1:18" ht="16">
      <c r="A2358" s="1">
        <v>2353</v>
      </c>
      <c r="C2358" s="3" t="s">
        <v>3571</v>
      </c>
      <c r="E2358" s="2" t="str" cm="1">
        <f t="array" aca="1" ref="E2358" ca="1">IF(F2358&lt;&gt;"",INDIRECT("'"&amp;F2358&amp;"'!"&amp;G2358),"")</f>
        <v/>
      </c>
      <c r="F2358" s="1851"/>
      <c r="H2358" s="4"/>
      <c r="I2358" s="4"/>
      <c r="J2358" s="4"/>
      <c r="R2358" s="1504"/>
    </row>
    <row r="2359" spans="1:18" ht="16">
      <c r="A2359" s="1">
        <v>2354</v>
      </c>
      <c r="C2359" s="3" t="s">
        <v>3571</v>
      </c>
      <c r="E2359" s="2" t="str" cm="1">
        <f t="array" aca="1" ref="E2359" ca="1">IF(F2359&lt;&gt;"",INDIRECT("'"&amp;F2359&amp;"'!"&amp;G2359),"")</f>
        <v/>
      </c>
      <c r="F2359" s="1851"/>
      <c r="R2359" s="1502"/>
    </row>
    <row r="2360" spans="1:18" ht="16">
      <c r="A2360" s="1">
        <v>2355</v>
      </c>
      <c r="C2360" s="3" t="s">
        <v>3571</v>
      </c>
      <c r="E2360" s="2" t="str" cm="1">
        <f t="array" aca="1" ref="E2360" ca="1">IF(F2360&lt;&gt;"",INDIRECT("'"&amp;F2360&amp;"'!"&amp;G2360),"")</f>
        <v/>
      </c>
      <c r="F2360" s="1851"/>
      <c r="R2360" s="1502"/>
    </row>
    <row r="2361" spans="1:18" ht="16">
      <c r="A2361" s="1">
        <v>2356</v>
      </c>
      <c r="C2361" s="3" t="s">
        <v>3571</v>
      </c>
      <c r="E2361" s="2" t="str" cm="1">
        <f t="array" aca="1" ref="E2361" ca="1">IF(F2361&lt;&gt;"",INDIRECT("'"&amp;F2361&amp;"'!"&amp;G2361),"")</f>
        <v/>
      </c>
      <c r="F2361" s="1851"/>
      <c r="R2361" s="1502"/>
    </row>
    <row r="2362" spans="1:18" ht="16">
      <c r="A2362" s="1">
        <v>2357</v>
      </c>
      <c r="C2362" s="3" t="s">
        <v>3571</v>
      </c>
      <c r="E2362" s="2" t="str" cm="1">
        <f t="array" aca="1" ref="E2362" ca="1">IF(F2362&lt;&gt;"",INDIRECT("'"&amp;F2362&amp;"'!"&amp;G2362),"")</f>
        <v/>
      </c>
      <c r="F2362" s="1851"/>
      <c r="R2362" s="1502"/>
    </row>
    <row r="2363" spans="1:18" ht="16">
      <c r="A2363" s="1">
        <v>2358</v>
      </c>
      <c r="C2363" s="3" t="s">
        <v>3571</v>
      </c>
      <c r="E2363" s="2" t="str" cm="1">
        <f t="array" aca="1" ref="E2363" ca="1">IF(F2363&lt;&gt;"",INDIRECT("'"&amp;F2363&amp;"'!"&amp;G2363),"")</f>
        <v/>
      </c>
      <c r="F2363" s="1851"/>
      <c r="R2363" s="1502"/>
    </row>
    <row r="2364" spans="1:18" ht="16">
      <c r="A2364" s="1">
        <v>2359</v>
      </c>
      <c r="C2364" s="3" t="s">
        <v>3571</v>
      </c>
      <c r="E2364" s="2" t="str" cm="1">
        <f t="array" aca="1" ref="E2364" ca="1">IF(F2364&lt;&gt;"",INDIRECT("'"&amp;F2364&amp;"'!"&amp;G2364),"")</f>
        <v/>
      </c>
      <c r="F2364" s="1851"/>
      <c r="R2364" s="1502"/>
    </row>
    <row r="2365" spans="1:18" ht="16">
      <c r="A2365" s="1">
        <v>2360</v>
      </c>
      <c r="C2365" s="3" t="s">
        <v>3571</v>
      </c>
      <c r="E2365" s="2" t="str" cm="1">
        <f t="array" aca="1" ref="E2365" ca="1">IF(F2365&lt;&gt;"",INDIRECT("'"&amp;F2365&amp;"'!"&amp;G2365),"")</f>
        <v/>
      </c>
      <c r="F2365" s="1851"/>
      <c r="H2365" s="4"/>
      <c r="I2365" s="4"/>
      <c r="J2365" s="4"/>
      <c r="R2365" s="1504"/>
    </row>
    <row r="2366" spans="1:18" ht="16">
      <c r="A2366" s="1">
        <v>2361</v>
      </c>
      <c r="C2366" s="3" t="s">
        <v>3571</v>
      </c>
      <c r="E2366" s="2" t="str" cm="1">
        <f t="array" aca="1" ref="E2366" ca="1">IF(F2366&lt;&gt;"",INDIRECT("'"&amp;F2366&amp;"'!"&amp;G2366),"")</f>
        <v/>
      </c>
      <c r="F2366" s="1851"/>
      <c r="R2366" s="1502"/>
    </row>
    <row r="2367" spans="1:18" ht="16">
      <c r="A2367" s="1">
        <v>2362</v>
      </c>
      <c r="C2367" s="3" t="s">
        <v>3571</v>
      </c>
      <c r="E2367" s="2" t="str" cm="1">
        <f t="array" aca="1" ref="E2367" ca="1">IF(F2367&lt;&gt;"",INDIRECT("'"&amp;F2367&amp;"'!"&amp;G2367),"")</f>
        <v/>
      </c>
      <c r="F2367" s="1851"/>
      <c r="H2367" s="4"/>
      <c r="I2367" s="4"/>
      <c r="J2367" s="4"/>
      <c r="R2367" s="1504"/>
    </row>
    <row r="2368" spans="1:18" ht="16">
      <c r="A2368" s="1">
        <v>2363</v>
      </c>
      <c r="C2368" s="3" t="s">
        <v>3571</v>
      </c>
      <c r="E2368" s="2" t="str" cm="1">
        <f t="array" aca="1" ref="E2368" ca="1">IF(F2368&lt;&gt;"",INDIRECT("'"&amp;F2368&amp;"'!"&amp;G2368),"")</f>
        <v/>
      </c>
      <c r="F2368" s="1851"/>
      <c r="H2368" s="4"/>
      <c r="I2368" s="4"/>
      <c r="J2368" s="4"/>
      <c r="R2368" s="1504"/>
    </row>
    <row r="2369" spans="1:18" ht="16">
      <c r="A2369" s="1">
        <v>2364</v>
      </c>
      <c r="C2369" s="3" t="s">
        <v>3571</v>
      </c>
      <c r="E2369" s="2" t="str" cm="1">
        <f t="array" aca="1" ref="E2369" ca="1">IF(F2369&lt;&gt;"",INDIRECT("'"&amp;F2369&amp;"'!"&amp;G2369),"")</f>
        <v/>
      </c>
      <c r="F2369" s="1851"/>
      <c r="H2369" s="4"/>
      <c r="I2369" s="4"/>
      <c r="J2369" s="4"/>
      <c r="R2369" s="1504"/>
    </row>
    <row r="2370" spans="1:18" ht="16">
      <c r="A2370" s="1">
        <v>2365</v>
      </c>
      <c r="C2370" s="3" t="s">
        <v>3571</v>
      </c>
      <c r="E2370" s="2" t="str" cm="1">
        <f t="array" aca="1" ref="E2370" ca="1">IF(F2370&lt;&gt;"",INDIRECT("'"&amp;F2370&amp;"'!"&amp;G2370),"")</f>
        <v/>
      </c>
      <c r="F2370" s="1851"/>
      <c r="H2370" s="4"/>
      <c r="I2370" s="4"/>
      <c r="J2370" s="4"/>
      <c r="R2370" s="1504"/>
    </row>
    <row r="2371" spans="1:18" ht="16">
      <c r="A2371" s="1">
        <v>2366</v>
      </c>
      <c r="C2371" s="3" t="s">
        <v>3571</v>
      </c>
      <c r="E2371" s="2" t="str" cm="1">
        <f t="array" aca="1" ref="E2371" ca="1">IF(F2371&lt;&gt;"",INDIRECT("'"&amp;F2371&amp;"'!"&amp;G2371),"")</f>
        <v/>
      </c>
      <c r="F2371" s="1851"/>
      <c r="H2371" s="4"/>
      <c r="I2371" s="4"/>
      <c r="J2371" s="4"/>
      <c r="R2371" s="1504"/>
    </row>
    <row r="2372" spans="1:18" ht="16">
      <c r="A2372" s="1">
        <v>2367</v>
      </c>
      <c r="C2372" s="3" t="s">
        <v>3571</v>
      </c>
      <c r="E2372" s="2" t="str" cm="1">
        <f t="array" aca="1" ref="E2372" ca="1">IF(F2372&lt;&gt;"",INDIRECT("'"&amp;F2372&amp;"'!"&amp;G2372),"")</f>
        <v/>
      </c>
      <c r="F2372" s="1851"/>
      <c r="H2372" s="4"/>
      <c r="I2372" s="4"/>
      <c r="J2372" s="4"/>
      <c r="R2372" s="1504"/>
    </row>
    <row r="2373" spans="1:18" ht="16">
      <c r="A2373" s="1">
        <v>2368</v>
      </c>
      <c r="C2373" s="3" t="s">
        <v>3571</v>
      </c>
      <c r="E2373" s="2" t="str" cm="1">
        <f t="array" aca="1" ref="E2373" ca="1">IF(F2373&lt;&gt;"",INDIRECT("'"&amp;F2373&amp;"'!"&amp;G2373),"")</f>
        <v/>
      </c>
      <c r="F2373" s="1851"/>
      <c r="H2373" s="4"/>
      <c r="I2373" s="4"/>
      <c r="J2373" s="4"/>
      <c r="R2373" s="1504"/>
    </row>
    <row r="2374" spans="1:18" ht="16">
      <c r="A2374" s="1">
        <v>2369</v>
      </c>
      <c r="C2374" s="3" t="s">
        <v>3571</v>
      </c>
      <c r="E2374" s="2" t="str" cm="1">
        <f t="array" aca="1" ref="E2374" ca="1">IF(F2374&lt;&gt;"",INDIRECT("'"&amp;F2374&amp;"'!"&amp;G2374),"")</f>
        <v/>
      </c>
      <c r="F2374" s="1851"/>
      <c r="H2374" s="4"/>
      <c r="I2374" s="4"/>
      <c r="J2374" s="4"/>
      <c r="R2374" s="1504"/>
    </row>
    <row r="2375" spans="1:18" ht="16">
      <c r="A2375" s="1">
        <v>2370</v>
      </c>
      <c r="C2375" s="3" t="s">
        <v>3571</v>
      </c>
      <c r="E2375" s="2" t="str" cm="1">
        <f t="array" aca="1" ref="E2375" ca="1">IF(F2375&lt;&gt;"",INDIRECT("'"&amp;F2375&amp;"'!"&amp;G2375),"")</f>
        <v/>
      </c>
      <c r="F2375" s="1851"/>
      <c r="H2375" s="4"/>
      <c r="I2375" s="4"/>
      <c r="J2375" s="4"/>
      <c r="R2375" s="1504"/>
    </row>
    <row r="2376" spans="1:18" ht="16">
      <c r="A2376" s="1">
        <v>2371</v>
      </c>
      <c r="C2376" s="3" t="s">
        <v>3571</v>
      </c>
      <c r="E2376" s="2" t="str" cm="1">
        <f t="array" aca="1" ref="E2376" ca="1">IF(F2376&lt;&gt;"",INDIRECT("'"&amp;F2376&amp;"'!"&amp;G2376),"")</f>
        <v/>
      </c>
      <c r="F2376" s="1851"/>
      <c r="R2376" s="1504"/>
    </row>
    <row r="2377" spans="1:18" ht="16">
      <c r="A2377" s="1">
        <v>2372</v>
      </c>
      <c r="C2377" s="3" t="s">
        <v>3571</v>
      </c>
      <c r="E2377" s="2" t="str" cm="1">
        <f t="array" aca="1" ref="E2377" ca="1">IF(F2377&lt;&gt;"",INDIRECT("'"&amp;F2377&amp;"'!"&amp;G2377),"")</f>
        <v/>
      </c>
      <c r="F2377" s="1851"/>
      <c r="R2377" s="1504"/>
    </row>
    <row r="2378" spans="1:18" ht="16">
      <c r="A2378" s="1">
        <v>2373</v>
      </c>
      <c r="C2378" s="3" t="s">
        <v>3524</v>
      </c>
      <c r="E2378" s="2" t="str" cm="1">
        <f t="array" aca="1" ref="E2378" ca="1">IF(F2378&lt;&gt;"",INDIRECT("'"&amp;F2378&amp;"'!"&amp;G2378),"")</f>
        <v/>
      </c>
      <c r="F2378" s="1851"/>
      <c r="R2378" s="1504"/>
    </row>
    <row r="2379" spans="1:18" ht="16">
      <c r="A2379">
        <v>2374</v>
      </c>
      <c r="C2379" s="3" t="s">
        <v>3571</v>
      </c>
      <c r="E2379" s="2" t="str" cm="1">
        <f t="array" aca="1" ref="E2379" ca="1">IF(F2379&lt;&gt;"",INDIRECT("'"&amp;F2379&amp;"'!"&amp;G2379),"")</f>
        <v/>
      </c>
      <c r="F2379" s="1851"/>
      <c r="H2379" s="4"/>
      <c r="I2379" s="4"/>
      <c r="J2379" s="4"/>
      <c r="R2379" s="1504"/>
    </row>
    <row r="2380" spans="1:18" ht="16">
      <c r="A2380" s="1">
        <v>2375</v>
      </c>
      <c r="C2380" s="3" t="s">
        <v>3524</v>
      </c>
      <c r="E2380" s="2" t="str" cm="1">
        <f t="array" aca="1" ref="E2380" ca="1">IF(F2380&lt;&gt;"",INDIRECT("'"&amp;F2380&amp;"'!"&amp;G2380),"")</f>
        <v/>
      </c>
      <c r="F2380" s="1851"/>
      <c r="H2380" s="4"/>
      <c r="I2380" s="4"/>
      <c r="J2380" s="4"/>
      <c r="R2380" s="1504"/>
    </row>
    <row r="2381" spans="1:18" ht="16">
      <c r="A2381">
        <v>2376</v>
      </c>
      <c r="C2381" s="3" t="s">
        <v>3571</v>
      </c>
      <c r="E2381" s="2" t="str" cm="1">
        <f t="array" aca="1" ref="E2381" ca="1">IF(F2381&lt;&gt;"",INDIRECT("'"&amp;F2381&amp;"'!"&amp;G2381),"")</f>
        <v/>
      </c>
      <c r="F2381" s="1851"/>
      <c r="H2381" s="4"/>
      <c r="I2381" s="4"/>
      <c r="J2381" s="4"/>
      <c r="R2381" s="1504"/>
    </row>
    <row r="2382" spans="1:18" ht="16">
      <c r="A2382" s="1">
        <v>2377</v>
      </c>
      <c r="C2382" s="3" t="s">
        <v>3571</v>
      </c>
      <c r="E2382" s="2" t="str" cm="1">
        <f t="array" aca="1" ref="E2382" ca="1">IF(F2382&lt;&gt;"",INDIRECT("'"&amp;F2382&amp;"'!"&amp;G2382),"")</f>
        <v/>
      </c>
      <c r="F2382" s="1851"/>
      <c r="H2382" s="4"/>
      <c r="I2382" s="4"/>
      <c r="J2382" s="4"/>
      <c r="R2382" s="1504"/>
    </row>
    <row r="2383" spans="1:18" ht="16">
      <c r="A2383" s="1">
        <v>2378</v>
      </c>
      <c r="C2383" s="3" t="s">
        <v>3571</v>
      </c>
      <c r="E2383" s="2" t="str" cm="1">
        <f t="array" aca="1" ref="E2383" ca="1">IF(F2383&lt;&gt;"",INDIRECT("'"&amp;F2383&amp;"'!"&amp;G2383),"")</f>
        <v/>
      </c>
      <c r="F2383" s="1851"/>
      <c r="H2383" s="4"/>
      <c r="I2383" s="4"/>
      <c r="J2383" s="4"/>
      <c r="R2383" s="1504"/>
    </row>
    <row r="2384" spans="1:18" ht="16">
      <c r="A2384" s="1">
        <v>2379</v>
      </c>
      <c r="C2384" s="3" t="s">
        <v>3571</v>
      </c>
      <c r="E2384" s="2" t="str" cm="1">
        <f t="array" aca="1" ref="E2384" ca="1">IF(F2384&lt;&gt;"",INDIRECT("'"&amp;F2384&amp;"'!"&amp;G2384),"")</f>
        <v/>
      </c>
      <c r="F2384" s="1851"/>
      <c r="H2384" s="4"/>
      <c r="I2384" s="4"/>
      <c r="J2384" s="4"/>
      <c r="R2384" s="1504"/>
    </row>
    <row r="2385" spans="1:18" ht="16">
      <c r="A2385" s="1">
        <v>2380</v>
      </c>
      <c r="C2385" s="3" t="s">
        <v>3571</v>
      </c>
      <c r="E2385" s="2" t="str" cm="1">
        <f t="array" aca="1" ref="E2385" ca="1">IF(F2385&lt;&gt;"",INDIRECT("'"&amp;F2385&amp;"'!"&amp;G2385),"")</f>
        <v/>
      </c>
      <c r="F2385" s="1851"/>
      <c r="H2385" s="4"/>
      <c r="I2385" s="4"/>
      <c r="J2385" s="4"/>
      <c r="R2385" s="1504"/>
    </row>
    <row r="2386" spans="1:18" ht="16">
      <c r="A2386" s="1">
        <v>2381</v>
      </c>
      <c r="C2386" s="3" t="s">
        <v>3571</v>
      </c>
      <c r="E2386" s="2" t="str" cm="1">
        <f t="array" aca="1" ref="E2386" ca="1">IF(F2386&lt;&gt;"",INDIRECT("'"&amp;F2386&amp;"'!"&amp;G2386),"")</f>
        <v/>
      </c>
      <c r="F2386" s="1851"/>
      <c r="H2386" s="4"/>
      <c r="I2386" s="4"/>
      <c r="J2386" s="4"/>
      <c r="R2386" s="1504"/>
    </row>
    <row r="2387" spans="1:18" ht="16">
      <c r="A2387" s="1">
        <v>2382</v>
      </c>
      <c r="C2387" s="3" t="s">
        <v>3571</v>
      </c>
      <c r="E2387" s="2" t="str" cm="1">
        <f t="array" aca="1" ref="E2387" ca="1">IF(F2387&lt;&gt;"",INDIRECT("'"&amp;F2387&amp;"'!"&amp;G2387),"")</f>
        <v/>
      </c>
      <c r="F2387" s="1851"/>
      <c r="H2387" s="4"/>
      <c r="I2387" s="4"/>
      <c r="J2387" s="4"/>
      <c r="R2387" s="1504"/>
    </row>
    <row r="2388" spans="1:18" ht="16">
      <c r="A2388" s="1">
        <v>2383</v>
      </c>
      <c r="C2388" s="3" t="s">
        <v>3571</v>
      </c>
      <c r="E2388" s="2" t="str" cm="1">
        <f t="array" aca="1" ref="E2388" ca="1">IF(F2388&lt;&gt;"",INDIRECT("'"&amp;F2388&amp;"'!"&amp;G2388),"")</f>
        <v/>
      </c>
      <c r="F2388" s="1851"/>
      <c r="R2388" s="1502"/>
    </row>
    <row r="2389" spans="1:18" ht="16">
      <c r="A2389" s="1">
        <v>2384</v>
      </c>
      <c r="C2389" s="3" t="s">
        <v>3571</v>
      </c>
      <c r="E2389" s="2" t="str" cm="1">
        <f t="array" aca="1" ref="E2389" ca="1">IF(F2389&lt;&gt;"",INDIRECT("'"&amp;F2389&amp;"'!"&amp;G2389),"")</f>
        <v/>
      </c>
      <c r="F2389" s="1851"/>
      <c r="R2389" s="1502"/>
    </row>
    <row r="2390" spans="1:18" ht="16">
      <c r="A2390" s="1">
        <v>2385</v>
      </c>
      <c r="C2390" s="3" t="s">
        <v>3571</v>
      </c>
      <c r="E2390" s="2" t="str" cm="1">
        <f t="array" aca="1" ref="E2390" ca="1">IF(F2390&lt;&gt;"",INDIRECT("'"&amp;F2390&amp;"'!"&amp;G2390),"")</f>
        <v/>
      </c>
      <c r="F2390" s="1851"/>
      <c r="R2390" s="1502"/>
    </row>
    <row r="2391" spans="1:18" ht="16">
      <c r="A2391" s="1">
        <v>2386</v>
      </c>
      <c r="C2391" s="3" t="s">
        <v>3571</v>
      </c>
      <c r="E2391" s="2" t="str" cm="1">
        <f t="array" aca="1" ref="E2391" ca="1">IF(F2391&lt;&gt;"",INDIRECT("'"&amp;F2391&amp;"'!"&amp;G2391),"")</f>
        <v/>
      </c>
      <c r="F2391" s="1851"/>
      <c r="R2391" s="1502"/>
    </row>
    <row r="2392" spans="1:18" ht="16">
      <c r="A2392" s="1">
        <v>2387</v>
      </c>
      <c r="C2392" s="3" t="s">
        <v>3571</v>
      </c>
      <c r="E2392" s="2" t="str" cm="1">
        <f t="array" aca="1" ref="E2392" ca="1">IF(F2392&lt;&gt;"",INDIRECT("'"&amp;F2392&amp;"'!"&amp;G2392),"")</f>
        <v/>
      </c>
      <c r="F2392" s="1851"/>
      <c r="R2392" s="1502"/>
    </row>
    <row r="2393" spans="1:18" ht="16">
      <c r="A2393" s="1">
        <v>2388</v>
      </c>
      <c r="C2393" s="3" t="s">
        <v>3571</v>
      </c>
      <c r="E2393" s="2" t="str" cm="1">
        <f t="array" aca="1" ref="E2393" ca="1">IF(F2393&lt;&gt;"",INDIRECT("'"&amp;F2393&amp;"'!"&amp;G2393),"")</f>
        <v/>
      </c>
      <c r="F2393" s="1851"/>
      <c r="R2393" s="1502"/>
    </row>
    <row r="2394" spans="1:18" ht="16">
      <c r="A2394" s="1">
        <v>2389</v>
      </c>
      <c r="C2394" s="3" t="s">
        <v>3571</v>
      </c>
      <c r="E2394" s="2" t="str" cm="1">
        <f t="array" aca="1" ref="E2394" ca="1">IF(F2394&lt;&gt;"",INDIRECT("'"&amp;F2394&amp;"'!"&amp;G2394),"")</f>
        <v/>
      </c>
      <c r="F2394" s="1851"/>
      <c r="R2394" s="1502"/>
    </row>
    <row r="2395" spans="1:18" ht="16">
      <c r="A2395" s="1">
        <v>2390</v>
      </c>
      <c r="C2395" s="3" t="s">
        <v>3571</v>
      </c>
      <c r="E2395" s="2" t="str" cm="1">
        <f t="array" aca="1" ref="E2395" ca="1">IF(F2395&lt;&gt;"",INDIRECT("'"&amp;F2395&amp;"'!"&amp;G2395),"")</f>
        <v/>
      </c>
      <c r="F2395" s="1851"/>
      <c r="R2395" s="1502"/>
    </row>
    <row r="2396" spans="1:18" ht="16">
      <c r="A2396" s="1">
        <v>2391</v>
      </c>
      <c r="C2396" s="3" t="s">
        <v>3571</v>
      </c>
      <c r="E2396" s="2" t="str" cm="1">
        <f t="array" aca="1" ref="E2396" ca="1">IF(F2396&lt;&gt;"",INDIRECT("'"&amp;F2396&amp;"'!"&amp;G2396),"")</f>
        <v/>
      </c>
      <c r="F2396" s="1851"/>
      <c r="H2396" s="4"/>
      <c r="I2396" s="4"/>
      <c r="J2396" s="4"/>
      <c r="R2396" s="1504"/>
    </row>
    <row r="2397" spans="1:18" ht="16">
      <c r="A2397" s="1">
        <v>2392</v>
      </c>
      <c r="C2397" s="3" t="s">
        <v>3571</v>
      </c>
      <c r="E2397" s="2" t="str" cm="1">
        <f t="array" aca="1" ref="E2397" ca="1">IF(F2397&lt;&gt;"",INDIRECT("'"&amp;F2397&amp;"'!"&amp;G2397),"")</f>
        <v/>
      </c>
      <c r="F2397" s="1851"/>
      <c r="H2397" s="4"/>
      <c r="I2397" s="4"/>
      <c r="J2397" s="4"/>
      <c r="R2397" s="1504"/>
    </row>
    <row r="2398" spans="1:18" ht="16">
      <c r="A2398" s="1">
        <v>2393</v>
      </c>
      <c r="C2398" s="3" t="s">
        <v>3571</v>
      </c>
      <c r="E2398" s="2" t="str" cm="1">
        <f t="array" aca="1" ref="E2398" ca="1">IF(F2398&lt;&gt;"",INDIRECT("'"&amp;F2398&amp;"'!"&amp;G2398),"")</f>
        <v/>
      </c>
      <c r="F2398" s="1851"/>
      <c r="H2398" s="4"/>
      <c r="I2398" s="4"/>
      <c r="J2398" s="4"/>
      <c r="R2398" s="1504"/>
    </row>
    <row r="2399" spans="1:18" ht="16">
      <c r="A2399" s="1">
        <v>2394</v>
      </c>
      <c r="C2399" s="3" t="s">
        <v>3571</v>
      </c>
      <c r="E2399" s="2" t="str" cm="1">
        <f t="array" aca="1" ref="E2399" ca="1">IF(F2399&lt;&gt;"",INDIRECT("'"&amp;F2399&amp;"'!"&amp;G2399),"")</f>
        <v/>
      </c>
      <c r="F2399" s="1851"/>
      <c r="H2399" s="4"/>
      <c r="I2399" s="4"/>
      <c r="J2399" s="4"/>
      <c r="R2399" s="1504"/>
    </row>
    <row r="2400" spans="1:18" ht="16">
      <c r="A2400" s="1">
        <v>2395</v>
      </c>
      <c r="C2400" s="3" t="s">
        <v>3571</v>
      </c>
      <c r="E2400" s="2" t="str" cm="1">
        <f t="array" aca="1" ref="E2400" ca="1">IF(F2400&lt;&gt;"",INDIRECT("'"&amp;F2400&amp;"'!"&amp;G2400),"")</f>
        <v/>
      </c>
      <c r="F2400" s="1851"/>
      <c r="H2400" s="4"/>
      <c r="I2400" s="4"/>
      <c r="J2400" s="4"/>
      <c r="R2400" s="1504"/>
    </row>
    <row r="2401" spans="1:18" ht="16">
      <c r="A2401" s="1">
        <v>2396</v>
      </c>
      <c r="C2401" s="3" t="s">
        <v>3571</v>
      </c>
      <c r="E2401" s="2" t="str" cm="1">
        <f t="array" aca="1" ref="E2401" ca="1">IF(F2401&lt;&gt;"",INDIRECT("'"&amp;F2401&amp;"'!"&amp;G2401),"")</f>
        <v/>
      </c>
      <c r="F2401" s="1851"/>
      <c r="H2401" s="4"/>
      <c r="I2401" s="4"/>
      <c r="J2401" s="4"/>
      <c r="R2401" s="1504"/>
    </row>
    <row r="2402" spans="1:18" ht="16">
      <c r="A2402" s="1">
        <v>2397</v>
      </c>
      <c r="C2402" s="3" t="s">
        <v>3571</v>
      </c>
      <c r="E2402" s="2" t="str" cm="1">
        <f t="array" aca="1" ref="E2402" ca="1">IF(F2402&lt;&gt;"",INDIRECT("'"&amp;F2402&amp;"'!"&amp;G2402),"")</f>
        <v/>
      </c>
      <c r="F2402" s="1851"/>
      <c r="H2402" s="4"/>
      <c r="I2402" s="4"/>
      <c r="J2402" s="4"/>
      <c r="R2402" s="1504"/>
    </row>
    <row r="2403" spans="1:18" ht="16">
      <c r="A2403" s="1">
        <v>2398</v>
      </c>
      <c r="C2403" s="3" t="s">
        <v>3571</v>
      </c>
      <c r="E2403" s="2" t="str" cm="1">
        <f t="array" aca="1" ref="E2403" ca="1">IF(F2403&lt;&gt;"",INDIRECT("'"&amp;F2403&amp;"'!"&amp;G2403),"")</f>
        <v/>
      </c>
      <c r="F2403" s="1851"/>
      <c r="H2403" s="4"/>
      <c r="I2403" s="4"/>
      <c r="J2403" s="4"/>
      <c r="R2403" s="1504"/>
    </row>
    <row r="2404" spans="1:18" ht="16">
      <c r="A2404" s="1">
        <v>2399</v>
      </c>
      <c r="C2404" s="3" t="s">
        <v>3571</v>
      </c>
      <c r="E2404" s="2" t="str" cm="1">
        <f t="array" aca="1" ref="E2404" ca="1">IF(F2404&lt;&gt;"",INDIRECT("'"&amp;F2404&amp;"'!"&amp;G2404),"")</f>
        <v/>
      </c>
      <c r="F2404" s="1851"/>
      <c r="H2404" s="4"/>
      <c r="I2404" s="4"/>
      <c r="J2404" s="4"/>
      <c r="R2404" s="1504"/>
    </row>
    <row r="2405" spans="1:18" ht="16">
      <c r="A2405" s="1">
        <v>2400</v>
      </c>
      <c r="C2405" s="3" t="s">
        <v>3571</v>
      </c>
      <c r="E2405" s="2" t="str" cm="1">
        <f t="array" aca="1" ref="E2405" ca="1">IF(F2405&lt;&gt;"",INDIRECT("'"&amp;F2405&amp;"'!"&amp;G2405),"")</f>
        <v/>
      </c>
      <c r="F2405" s="1851"/>
      <c r="H2405" s="4"/>
      <c r="I2405" s="4"/>
      <c r="J2405" s="4"/>
      <c r="R2405" s="1504"/>
    </row>
    <row r="2406" spans="1:18" ht="16">
      <c r="A2406" s="1">
        <v>2401</v>
      </c>
      <c r="C2406" s="3" t="s">
        <v>3571</v>
      </c>
      <c r="E2406" s="2" t="str" cm="1">
        <f t="array" aca="1" ref="E2406" ca="1">IF(F2406&lt;&gt;"",INDIRECT("'"&amp;F2406&amp;"'!"&amp;G2406),"")</f>
        <v/>
      </c>
      <c r="F2406" s="1851"/>
      <c r="H2406" s="4"/>
      <c r="I2406" s="4"/>
      <c r="J2406" s="4"/>
      <c r="R2406" s="1504"/>
    </row>
    <row r="2407" spans="1:18" ht="16">
      <c r="A2407" s="1">
        <v>2402</v>
      </c>
      <c r="C2407" s="3" t="s">
        <v>3571</v>
      </c>
      <c r="E2407" s="2" t="str" cm="1">
        <f t="array" aca="1" ref="E2407" ca="1">IF(F2407&lt;&gt;"",INDIRECT("'"&amp;F2407&amp;"'!"&amp;G2407),"")</f>
        <v/>
      </c>
      <c r="F2407" s="1851"/>
      <c r="H2407" s="4"/>
      <c r="I2407" s="4"/>
      <c r="J2407" s="4"/>
      <c r="R2407" s="1504"/>
    </row>
    <row r="2408" spans="1:18" ht="16">
      <c r="A2408" s="1">
        <v>2403</v>
      </c>
      <c r="C2408" s="3" t="s">
        <v>3571</v>
      </c>
      <c r="E2408" s="2" t="str" cm="1">
        <f t="array" aca="1" ref="E2408" ca="1">IF(F2408&lt;&gt;"",INDIRECT("'"&amp;F2408&amp;"'!"&amp;G2408),"")</f>
        <v/>
      </c>
      <c r="F2408" s="1851"/>
      <c r="H2408" s="4"/>
      <c r="I2408" s="4"/>
      <c r="J2408" s="4"/>
      <c r="R2408" s="1504"/>
    </row>
    <row r="2409" spans="1:18" ht="16">
      <c r="A2409" s="1">
        <v>2404</v>
      </c>
      <c r="C2409" s="3" t="s">
        <v>3571</v>
      </c>
      <c r="E2409" s="2" t="str" cm="1">
        <f t="array" aca="1" ref="E2409" ca="1">IF(F2409&lt;&gt;"",INDIRECT("'"&amp;F2409&amp;"'!"&amp;G2409),"")</f>
        <v/>
      </c>
      <c r="F2409" s="1851"/>
      <c r="H2409" s="4"/>
      <c r="I2409" s="4"/>
      <c r="J2409" s="4"/>
      <c r="R2409" s="1504"/>
    </row>
    <row r="2410" spans="1:18" ht="16">
      <c r="A2410" s="1">
        <v>2405</v>
      </c>
      <c r="C2410" s="3" t="s">
        <v>3571</v>
      </c>
      <c r="E2410" s="2" t="str" cm="1">
        <f t="array" aca="1" ref="E2410" ca="1">IF(F2410&lt;&gt;"",INDIRECT("'"&amp;F2410&amp;"'!"&amp;G2410),"")</f>
        <v/>
      </c>
      <c r="F2410" s="1851"/>
      <c r="H2410" s="4"/>
      <c r="I2410" s="4"/>
      <c r="J2410" s="4"/>
      <c r="R2410" s="1504"/>
    </row>
    <row r="2411" spans="1:18" ht="16">
      <c r="A2411" s="1">
        <v>2406</v>
      </c>
      <c r="C2411" s="3" t="s">
        <v>3571</v>
      </c>
      <c r="E2411" s="2" t="str" cm="1">
        <f t="array" aca="1" ref="E2411" ca="1">IF(F2411&lt;&gt;"",INDIRECT("'"&amp;F2411&amp;"'!"&amp;G2411),"")</f>
        <v/>
      </c>
      <c r="F2411" s="1851"/>
      <c r="H2411" s="4"/>
      <c r="I2411" s="4"/>
      <c r="J2411" s="4"/>
      <c r="R2411" s="1504"/>
    </row>
    <row r="2412" spans="1:18" ht="16">
      <c r="A2412" s="1">
        <v>2407</v>
      </c>
      <c r="C2412" s="3" t="s">
        <v>3571</v>
      </c>
      <c r="E2412" s="2" t="str" cm="1">
        <f t="array" aca="1" ref="E2412" ca="1">IF(F2412&lt;&gt;"",INDIRECT("'"&amp;F2412&amp;"'!"&amp;G2412),"")</f>
        <v/>
      </c>
      <c r="F2412" s="1851"/>
      <c r="H2412" s="4"/>
      <c r="I2412" s="4"/>
      <c r="J2412" s="4"/>
      <c r="R2412" s="1504"/>
    </row>
    <row r="2413" spans="1:18" ht="16">
      <c r="A2413" s="1">
        <v>2408</v>
      </c>
      <c r="C2413" s="3" t="s">
        <v>3571</v>
      </c>
      <c r="E2413" s="2" t="str" cm="1">
        <f t="array" aca="1" ref="E2413" ca="1">IF(F2413&lt;&gt;"",INDIRECT("'"&amp;F2413&amp;"'!"&amp;G2413),"")</f>
        <v/>
      </c>
      <c r="F2413" s="1851"/>
      <c r="H2413" s="4"/>
      <c r="I2413" s="4"/>
      <c r="J2413" s="4"/>
      <c r="R2413" s="1504"/>
    </row>
    <row r="2414" spans="1:18" ht="16">
      <c r="A2414" s="1">
        <v>2409</v>
      </c>
      <c r="C2414" s="3" t="s">
        <v>3571</v>
      </c>
      <c r="E2414" s="2" t="str" cm="1">
        <f t="array" aca="1" ref="E2414" ca="1">IF(F2414&lt;&gt;"",INDIRECT("'"&amp;F2414&amp;"'!"&amp;G2414),"")</f>
        <v/>
      </c>
      <c r="F2414" s="1851"/>
      <c r="H2414" s="4"/>
      <c r="I2414" s="4"/>
      <c r="J2414" s="4"/>
      <c r="R2414" s="1504"/>
    </row>
    <row r="2415" spans="1:18" ht="16">
      <c r="A2415" s="1">
        <v>2410</v>
      </c>
      <c r="C2415" s="3" t="s">
        <v>3571</v>
      </c>
      <c r="E2415" s="2" t="str" cm="1">
        <f t="array" aca="1" ref="E2415" ca="1">IF(F2415&lt;&gt;"",INDIRECT("'"&amp;F2415&amp;"'!"&amp;G2415),"")</f>
        <v/>
      </c>
      <c r="F2415" s="1851"/>
      <c r="H2415" s="4"/>
      <c r="I2415" s="4"/>
      <c r="J2415" s="4"/>
      <c r="R2415" s="1504"/>
    </row>
    <row r="2416" spans="1:18" ht="16">
      <c r="A2416" s="1">
        <v>2411</v>
      </c>
      <c r="C2416" s="3" t="s">
        <v>3571</v>
      </c>
      <c r="E2416" s="2" t="str" cm="1">
        <f t="array" aca="1" ref="E2416" ca="1">IF(F2416&lt;&gt;"",INDIRECT("'"&amp;F2416&amp;"'!"&amp;G2416),"")</f>
        <v/>
      </c>
      <c r="F2416" s="1851"/>
      <c r="H2416" s="4"/>
      <c r="I2416" s="4"/>
      <c r="J2416" s="4"/>
      <c r="R2416" s="1504"/>
    </row>
    <row r="2417" spans="1:18" ht="16">
      <c r="A2417" s="1">
        <v>2412</v>
      </c>
      <c r="C2417" s="3" t="s">
        <v>3571</v>
      </c>
      <c r="E2417" s="2" t="str" cm="1">
        <f t="array" aca="1" ref="E2417" ca="1">IF(F2417&lt;&gt;"",INDIRECT("'"&amp;F2417&amp;"'!"&amp;G2417),"")</f>
        <v/>
      </c>
      <c r="F2417" s="1851"/>
      <c r="H2417" s="4"/>
      <c r="I2417" s="4"/>
      <c r="J2417" s="4"/>
      <c r="R2417" s="1504"/>
    </row>
    <row r="2418" spans="1:18" ht="16">
      <c r="A2418" s="1">
        <v>2413</v>
      </c>
      <c r="C2418" s="3" t="s">
        <v>3524</v>
      </c>
      <c r="E2418" s="2" t="str" cm="1">
        <f t="array" aca="1" ref="E2418" ca="1">IF(F2418&lt;&gt;"",INDIRECT("'"&amp;F2418&amp;"'!"&amp;G2418),"")</f>
        <v/>
      </c>
      <c r="F2418" s="1851"/>
      <c r="H2418" s="4"/>
      <c r="I2418" s="4"/>
      <c r="J2418" s="4"/>
      <c r="R2418" s="1504"/>
    </row>
    <row r="2419" spans="1:18" ht="16">
      <c r="A2419">
        <v>2414</v>
      </c>
      <c r="C2419" s="3" t="s">
        <v>3571</v>
      </c>
      <c r="E2419" s="2" t="str" cm="1">
        <f t="array" aca="1" ref="E2419" ca="1">IF(F2419&lt;&gt;"",INDIRECT("'"&amp;F2419&amp;"'!"&amp;G2419),"")</f>
        <v/>
      </c>
      <c r="F2419" s="1851"/>
      <c r="H2419" s="4"/>
      <c r="I2419" s="4"/>
      <c r="J2419" s="4"/>
      <c r="R2419" s="1504"/>
    </row>
    <row r="2420" spans="1:18" ht="16">
      <c r="A2420" s="1">
        <v>2415</v>
      </c>
      <c r="C2420" s="3" t="s">
        <v>3524</v>
      </c>
      <c r="E2420" s="2" t="str" cm="1">
        <f t="array" aca="1" ref="E2420" ca="1">IF(F2420&lt;&gt;"",INDIRECT("'"&amp;F2420&amp;"'!"&amp;G2420),"")</f>
        <v/>
      </c>
      <c r="F2420" s="1851"/>
      <c r="H2420" s="4"/>
      <c r="I2420" s="4"/>
      <c r="J2420" s="4"/>
      <c r="R2420" s="1504"/>
    </row>
    <row r="2421" spans="1:18" ht="16">
      <c r="A2421" s="1">
        <v>2416</v>
      </c>
      <c r="C2421" s="3" t="s">
        <v>3571</v>
      </c>
      <c r="E2421" s="2" t="str" cm="1">
        <f t="array" aca="1" ref="E2421" ca="1">IF(F2421&lt;&gt;"",INDIRECT("'"&amp;F2421&amp;"'!"&amp;G2421),"")</f>
        <v/>
      </c>
      <c r="F2421" s="1851"/>
      <c r="H2421" s="4"/>
      <c r="I2421" s="4"/>
      <c r="J2421" s="4"/>
      <c r="R2421" s="1504"/>
    </row>
    <row r="2422" spans="1:18" ht="16">
      <c r="A2422" s="1">
        <v>2417</v>
      </c>
      <c r="C2422" s="3" t="s">
        <v>3571</v>
      </c>
      <c r="E2422" s="2" t="str" cm="1">
        <f t="array" aca="1" ref="E2422" ca="1">IF(F2422&lt;&gt;"",INDIRECT("'"&amp;F2422&amp;"'!"&amp;G2422),"")</f>
        <v/>
      </c>
      <c r="F2422" s="1851"/>
      <c r="H2422" s="4"/>
      <c r="I2422" s="4"/>
      <c r="J2422" s="4"/>
      <c r="R2422" s="1504"/>
    </row>
    <row r="2423" spans="1:18" ht="16">
      <c r="A2423" s="1">
        <v>2418</v>
      </c>
      <c r="C2423" s="3" t="s">
        <v>3571</v>
      </c>
      <c r="E2423" s="2" t="str" cm="1">
        <f t="array" aca="1" ref="E2423" ca="1">IF(F2423&lt;&gt;"",INDIRECT("'"&amp;F2423&amp;"'!"&amp;G2423),"")</f>
        <v/>
      </c>
      <c r="F2423" s="1851"/>
      <c r="H2423" s="4"/>
      <c r="I2423" s="4"/>
      <c r="J2423" s="4"/>
      <c r="R2423" s="1504"/>
    </row>
    <row r="2424" spans="1:18" ht="16">
      <c r="A2424" s="1">
        <v>2419</v>
      </c>
      <c r="C2424" s="3" t="s">
        <v>3571</v>
      </c>
      <c r="E2424" s="2" t="str" cm="1">
        <f t="array" aca="1" ref="E2424" ca="1">IF(F2424&lt;&gt;"",INDIRECT("'"&amp;F2424&amp;"'!"&amp;G2424),"")</f>
        <v/>
      </c>
      <c r="F2424" s="1851"/>
      <c r="H2424" s="4"/>
      <c r="I2424" s="4"/>
      <c r="J2424" s="4"/>
      <c r="R2424" s="1504"/>
    </row>
    <row r="2425" spans="1:18" ht="16">
      <c r="A2425" s="1">
        <v>2420</v>
      </c>
      <c r="C2425" s="3" t="s">
        <v>3571</v>
      </c>
      <c r="E2425" s="2" t="str" cm="1">
        <f t="array" aca="1" ref="E2425" ca="1">IF(F2425&lt;&gt;"",INDIRECT("'"&amp;F2425&amp;"'!"&amp;G2425),"")</f>
        <v/>
      </c>
      <c r="F2425" s="1851"/>
      <c r="H2425" s="4"/>
      <c r="I2425" s="4"/>
      <c r="J2425" s="4"/>
      <c r="R2425" s="1504"/>
    </row>
    <row r="2426" spans="1:18" ht="16">
      <c r="A2426" s="1">
        <v>2421</v>
      </c>
      <c r="C2426" s="3" t="s">
        <v>3571</v>
      </c>
      <c r="E2426" s="2" t="str" cm="1">
        <f t="array" aca="1" ref="E2426" ca="1">IF(F2426&lt;&gt;"",INDIRECT("'"&amp;F2426&amp;"'!"&amp;G2426),"")</f>
        <v/>
      </c>
      <c r="F2426" s="1851"/>
      <c r="H2426" s="4"/>
      <c r="I2426" s="4"/>
      <c r="J2426" s="4"/>
      <c r="R2426" s="1504"/>
    </row>
    <row r="2427" spans="1:18" ht="16">
      <c r="A2427" s="1">
        <v>2422</v>
      </c>
      <c r="C2427" s="3" t="s">
        <v>3571</v>
      </c>
      <c r="E2427" s="2" t="str" cm="1">
        <f t="array" aca="1" ref="E2427" ca="1">IF(F2427&lt;&gt;"",INDIRECT("'"&amp;F2427&amp;"'!"&amp;G2427),"")</f>
        <v/>
      </c>
      <c r="F2427" s="1851"/>
      <c r="H2427" s="4"/>
      <c r="I2427" s="4"/>
      <c r="J2427" s="4"/>
      <c r="R2427" s="1504"/>
    </row>
    <row r="2428" spans="1:18" ht="16">
      <c r="A2428" s="1">
        <v>2423</v>
      </c>
      <c r="C2428" s="3" t="s">
        <v>3571</v>
      </c>
      <c r="E2428" s="2" t="str" cm="1">
        <f t="array" aca="1" ref="E2428" ca="1">IF(F2428&lt;&gt;"",INDIRECT("'"&amp;F2428&amp;"'!"&amp;G2428),"")</f>
        <v/>
      </c>
      <c r="F2428" s="1851"/>
      <c r="H2428" s="4"/>
      <c r="I2428" s="4"/>
      <c r="J2428" s="4"/>
      <c r="R2428" s="1504"/>
    </row>
    <row r="2429" spans="1:18" ht="16">
      <c r="A2429" s="1">
        <v>2424</v>
      </c>
      <c r="C2429" s="3" t="s">
        <v>3571</v>
      </c>
      <c r="E2429" s="2" t="str" cm="1">
        <f t="array" aca="1" ref="E2429" ca="1">IF(F2429&lt;&gt;"",INDIRECT("'"&amp;F2429&amp;"'!"&amp;G2429),"")</f>
        <v/>
      </c>
      <c r="F2429" s="1851"/>
      <c r="H2429" s="4"/>
      <c r="I2429" s="4"/>
      <c r="J2429" s="4"/>
      <c r="R2429" s="1504"/>
    </row>
    <row r="2430" spans="1:18" ht="16">
      <c r="A2430" s="1">
        <v>2425</v>
      </c>
      <c r="C2430" s="3" t="s">
        <v>3571</v>
      </c>
      <c r="E2430" s="2" t="str" cm="1">
        <f t="array" aca="1" ref="E2430" ca="1">IF(F2430&lt;&gt;"",INDIRECT("'"&amp;F2430&amp;"'!"&amp;G2430),"")</f>
        <v/>
      </c>
      <c r="F2430" s="1851"/>
      <c r="H2430" s="4"/>
      <c r="I2430" s="4"/>
      <c r="J2430" s="4"/>
      <c r="R2430" s="1504"/>
    </row>
    <row r="2431" spans="1:18" ht="16">
      <c r="A2431" s="1">
        <v>2426</v>
      </c>
      <c r="C2431" s="3" t="s">
        <v>3571</v>
      </c>
      <c r="E2431" s="2" t="str" cm="1">
        <f t="array" aca="1" ref="E2431" ca="1">IF(F2431&lt;&gt;"",INDIRECT("'"&amp;F2431&amp;"'!"&amp;G2431),"")</f>
        <v/>
      </c>
      <c r="F2431" s="1851"/>
      <c r="H2431" s="4"/>
      <c r="I2431" s="4"/>
      <c r="J2431" s="4"/>
      <c r="R2431" s="1504"/>
    </row>
    <row r="2432" spans="1:18" ht="16">
      <c r="A2432" s="1">
        <v>2427</v>
      </c>
      <c r="C2432" s="3" t="s">
        <v>3571</v>
      </c>
      <c r="E2432" s="2" t="str" cm="1">
        <f t="array" aca="1" ref="E2432" ca="1">IF(F2432&lt;&gt;"",INDIRECT("'"&amp;F2432&amp;"'!"&amp;G2432),"")</f>
        <v/>
      </c>
      <c r="F2432" s="1851"/>
      <c r="H2432" s="4"/>
      <c r="I2432" s="4"/>
      <c r="J2432" s="4"/>
      <c r="R2432" s="1504"/>
    </row>
    <row r="2433" spans="1:18" ht="16">
      <c r="A2433" s="1">
        <v>2428</v>
      </c>
      <c r="C2433" s="3" t="s">
        <v>3571</v>
      </c>
      <c r="E2433" s="2" t="str" cm="1">
        <f t="array" aca="1" ref="E2433" ca="1">IF(F2433&lt;&gt;"",INDIRECT("'"&amp;F2433&amp;"'!"&amp;G2433),"")</f>
        <v/>
      </c>
      <c r="F2433" s="1851"/>
      <c r="H2433" s="4"/>
      <c r="I2433" s="4"/>
      <c r="J2433" s="4"/>
      <c r="R2433" s="1504"/>
    </row>
    <row r="2434" spans="1:18" ht="16">
      <c r="A2434" s="1">
        <v>2429</v>
      </c>
      <c r="C2434" s="3" t="s">
        <v>3571</v>
      </c>
      <c r="E2434" s="2" t="str" cm="1">
        <f t="array" aca="1" ref="E2434" ca="1">IF(F2434&lt;&gt;"",INDIRECT("'"&amp;F2434&amp;"'!"&amp;G2434),"")</f>
        <v/>
      </c>
      <c r="F2434" s="1851"/>
      <c r="H2434" s="4"/>
      <c r="I2434" s="4"/>
      <c r="J2434" s="4"/>
      <c r="R2434" s="1504"/>
    </row>
    <row r="2435" spans="1:18" ht="16">
      <c r="A2435" s="1">
        <v>2430</v>
      </c>
      <c r="C2435" s="3" t="s">
        <v>3571</v>
      </c>
      <c r="E2435" s="2" t="str" cm="1">
        <f t="array" aca="1" ref="E2435" ca="1">IF(F2435&lt;&gt;"",INDIRECT("'"&amp;F2435&amp;"'!"&amp;G2435),"")</f>
        <v/>
      </c>
      <c r="F2435" s="1851"/>
      <c r="H2435" s="4"/>
      <c r="I2435" s="4"/>
      <c r="J2435" s="4"/>
      <c r="R2435" s="1504"/>
    </row>
    <row r="2436" spans="1:18" ht="16">
      <c r="A2436" s="1">
        <v>2431</v>
      </c>
      <c r="C2436" s="3" t="s">
        <v>3571</v>
      </c>
      <c r="E2436" s="2" t="str" cm="1">
        <f t="array" aca="1" ref="E2436" ca="1">IF(F2436&lt;&gt;"",INDIRECT("'"&amp;F2436&amp;"'!"&amp;G2436),"")</f>
        <v/>
      </c>
      <c r="F2436" s="1851"/>
      <c r="H2436" s="4"/>
      <c r="I2436" s="4"/>
      <c r="J2436" s="4"/>
      <c r="R2436" s="1504"/>
    </row>
    <row r="2437" spans="1:18" ht="16">
      <c r="A2437" s="1">
        <v>2432</v>
      </c>
      <c r="C2437" s="3" t="s">
        <v>3571</v>
      </c>
      <c r="E2437" s="2" t="str" cm="1">
        <f t="array" aca="1" ref="E2437" ca="1">IF(F2437&lt;&gt;"",INDIRECT("'"&amp;F2437&amp;"'!"&amp;G2437),"")</f>
        <v/>
      </c>
      <c r="F2437" s="1851"/>
      <c r="H2437" s="4"/>
      <c r="I2437" s="4"/>
      <c r="J2437" s="4"/>
      <c r="R2437" s="1504"/>
    </row>
    <row r="2438" spans="1:18" ht="16">
      <c r="A2438" s="1">
        <v>2433</v>
      </c>
      <c r="C2438" s="3" t="s">
        <v>3571</v>
      </c>
      <c r="E2438" s="2" t="str" cm="1">
        <f t="array" aca="1" ref="E2438" ca="1">IF(F2438&lt;&gt;"",INDIRECT("'"&amp;F2438&amp;"'!"&amp;G2438),"")</f>
        <v/>
      </c>
      <c r="F2438" s="1851"/>
      <c r="H2438" s="4"/>
      <c r="I2438" s="4"/>
      <c r="J2438" s="4"/>
      <c r="R2438" s="1504"/>
    </row>
    <row r="2439" spans="1:18" ht="16">
      <c r="A2439" s="1">
        <v>2434</v>
      </c>
      <c r="C2439" s="3" t="s">
        <v>3571</v>
      </c>
      <c r="E2439" s="2" t="str" cm="1">
        <f t="array" aca="1" ref="E2439" ca="1">IF(F2439&lt;&gt;"",INDIRECT("'"&amp;F2439&amp;"'!"&amp;G2439),"")</f>
        <v/>
      </c>
      <c r="F2439" s="1851"/>
      <c r="R2439" s="1504"/>
    </row>
    <row r="2440" spans="1:18" ht="16">
      <c r="A2440" s="1">
        <v>2435</v>
      </c>
      <c r="C2440" s="3" t="s">
        <v>3571</v>
      </c>
      <c r="E2440" s="2" t="str" cm="1">
        <f t="array" aca="1" ref="E2440" ca="1">IF(F2440&lt;&gt;"",INDIRECT("'"&amp;F2440&amp;"'!"&amp;G2440),"")</f>
        <v/>
      </c>
      <c r="F2440" s="1851"/>
      <c r="R2440" s="1504"/>
    </row>
    <row r="2441" spans="1:18" ht="16">
      <c r="A2441" s="1">
        <v>2436</v>
      </c>
      <c r="C2441" s="3" t="s">
        <v>3571</v>
      </c>
      <c r="E2441" s="2" t="str" cm="1">
        <f t="array" aca="1" ref="E2441" ca="1">IF(F2441&lt;&gt;"",INDIRECT("'"&amp;F2441&amp;"'!"&amp;G2441),"")</f>
        <v/>
      </c>
      <c r="F2441" s="1851"/>
      <c r="R2441" s="1504"/>
    </row>
    <row r="2442" spans="1:18" ht="16">
      <c r="A2442" s="1">
        <v>2437</v>
      </c>
      <c r="C2442" s="3" t="s">
        <v>3571</v>
      </c>
      <c r="E2442" s="2" t="str" cm="1">
        <f t="array" aca="1" ref="E2442" ca="1">IF(F2442&lt;&gt;"",INDIRECT("'"&amp;F2442&amp;"'!"&amp;G2442),"")</f>
        <v/>
      </c>
      <c r="F2442" s="1851"/>
      <c r="H2442" s="4"/>
      <c r="I2442" s="4"/>
      <c r="J2442" s="4"/>
      <c r="R2442" s="1504"/>
    </row>
    <row r="2443" spans="1:18" ht="16">
      <c r="A2443" s="1">
        <v>2438</v>
      </c>
      <c r="C2443" s="3" t="s">
        <v>3571</v>
      </c>
      <c r="E2443" s="2" t="str" cm="1">
        <f t="array" aca="1" ref="E2443" ca="1">IF(F2443&lt;&gt;"",INDIRECT("'"&amp;F2443&amp;"'!"&amp;G2443),"")</f>
        <v/>
      </c>
      <c r="F2443" s="1851"/>
      <c r="R2443" s="1504"/>
    </row>
    <row r="2444" spans="1:18" ht="16">
      <c r="A2444" s="1">
        <v>2439</v>
      </c>
      <c r="C2444" s="3" t="s">
        <v>3571</v>
      </c>
      <c r="E2444" s="2" t="str" cm="1">
        <f t="array" aca="1" ref="E2444" ca="1">IF(F2444&lt;&gt;"",INDIRECT("'"&amp;F2444&amp;"'!"&amp;G2444),"")</f>
        <v/>
      </c>
      <c r="F2444" s="1851"/>
      <c r="R2444" s="1502"/>
    </row>
    <row r="2445" spans="1:18" ht="16">
      <c r="A2445" s="1">
        <v>2440</v>
      </c>
      <c r="C2445" s="3" t="s">
        <v>3571</v>
      </c>
      <c r="E2445" s="2" t="str" cm="1">
        <f t="array" aca="1" ref="E2445" ca="1">IF(F2445&lt;&gt;"",INDIRECT("'"&amp;F2445&amp;"'!"&amp;G2445),"")</f>
        <v/>
      </c>
      <c r="F2445" s="1851"/>
      <c r="R2445" s="1504"/>
    </row>
    <row r="2446" spans="1:18" ht="16">
      <c r="A2446" s="1">
        <v>2441</v>
      </c>
      <c r="C2446" s="3" t="s">
        <v>3571</v>
      </c>
      <c r="E2446" s="2" t="str" cm="1">
        <f t="array" aca="1" ref="E2446" ca="1">IF(F2446&lt;&gt;"",INDIRECT("'"&amp;F2446&amp;"'!"&amp;G2446),"")</f>
        <v/>
      </c>
      <c r="F2446" s="1851"/>
      <c r="R2446" s="1504"/>
    </row>
    <row r="2447" spans="1:18" ht="16">
      <c r="A2447" s="1">
        <v>2442</v>
      </c>
      <c r="C2447" s="3" t="s">
        <v>3524</v>
      </c>
      <c r="E2447" s="2" t="str" cm="1">
        <f t="array" aca="1" ref="E2447" ca="1">IF(F2447&lt;&gt;"",INDIRECT("'"&amp;F2447&amp;"'!"&amp;G2447),"")</f>
        <v/>
      </c>
      <c r="F2447" s="1851"/>
      <c r="R2447" s="1504"/>
    </row>
    <row r="2448" spans="1:18" ht="16">
      <c r="A2448">
        <v>2443</v>
      </c>
      <c r="C2448" s="3" t="s">
        <v>3571</v>
      </c>
      <c r="E2448" s="2" t="str" cm="1">
        <f t="array" aca="1" ref="E2448" ca="1">IF(F2448&lt;&gt;"",INDIRECT("'"&amp;F2448&amp;"'!"&amp;G2448),"")</f>
        <v/>
      </c>
      <c r="F2448" s="1851"/>
      <c r="R2448" s="1504"/>
    </row>
    <row r="2449" spans="1:18" ht="16">
      <c r="A2449" s="1">
        <v>2444</v>
      </c>
      <c r="C2449" s="3" t="s">
        <v>3524</v>
      </c>
      <c r="E2449" s="2" t="str" cm="1">
        <f t="array" aca="1" ref="E2449" ca="1">IF(F2449&lt;&gt;"",INDIRECT("'"&amp;F2449&amp;"'!"&amp;G2449),"")</f>
        <v/>
      </c>
      <c r="F2449" s="1851"/>
      <c r="R2449" s="1504"/>
    </row>
    <row r="2450" spans="1:18" ht="16">
      <c r="A2450">
        <v>2445</v>
      </c>
      <c r="C2450" s="3" t="s">
        <v>3571</v>
      </c>
      <c r="E2450" s="2" t="str" cm="1">
        <f t="array" aca="1" ref="E2450" ca="1">IF(F2450&lt;&gt;"",INDIRECT("'"&amp;F2450&amp;"'!"&amp;G2450),"")</f>
        <v/>
      </c>
      <c r="F2450" s="1851"/>
      <c r="R2450" s="1504"/>
    </row>
    <row r="2451" spans="1:18" ht="16">
      <c r="A2451" s="1">
        <v>2446</v>
      </c>
      <c r="C2451" s="3" t="s">
        <v>3571</v>
      </c>
      <c r="E2451" s="2" t="str" cm="1">
        <f t="array" aca="1" ref="E2451" ca="1">IF(F2451&lt;&gt;"",INDIRECT("'"&amp;F2451&amp;"'!"&amp;G2451),"")</f>
        <v/>
      </c>
      <c r="F2451" s="1851"/>
      <c r="R2451" s="1504"/>
    </row>
    <row r="2452" spans="1:18" ht="16">
      <c r="A2452" s="1">
        <v>2447</v>
      </c>
      <c r="C2452" s="3" t="s">
        <v>3571</v>
      </c>
      <c r="E2452" s="2" t="str" cm="1">
        <f t="array" aca="1" ref="E2452" ca="1">IF(F2452&lt;&gt;"",INDIRECT("'"&amp;F2452&amp;"'!"&amp;G2452),"")</f>
        <v/>
      </c>
      <c r="F2452" s="1851"/>
      <c r="R2452" s="1504"/>
    </row>
    <row r="2453" spans="1:18" ht="16">
      <c r="A2453" s="1">
        <v>2448</v>
      </c>
      <c r="C2453" s="3" t="s">
        <v>3571</v>
      </c>
      <c r="E2453" s="2" t="str" cm="1">
        <f t="array" aca="1" ref="E2453" ca="1">IF(F2453&lt;&gt;"",INDIRECT("'"&amp;F2453&amp;"'!"&amp;G2453),"")</f>
        <v/>
      </c>
      <c r="F2453" s="1851"/>
      <c r="R2453" s="1504"/>
    </row>
    <row r="2454" spans="1:18" ht="16">
      <c r="A2454" s="1">
        <v>2449</v>
      </c>
      <c r="C2454" s="3" t="s">
        <v>3571</v>
      </c>
      <c r="E2454" s="2" t="str" cm="1">
        <f t="array" aca="1" ref="E2454" ca="1">IF(F2454&lt;&gt;"",INDIRECT("'"&amp;F2454&amp;"'!"&amp;G2454),"")</f>
        <v/>
      </c>
      <c r="F2454" s="1851"/>
      <c r="R2454" s="1504"/>
    </row>
    <row r="2455" spans="1:18" ht="16">
      <c r="A2455" s="1">
        <v>2450</v>
      </c>
      <c r="C2455" s="3" t="s">
        <v>3571</v>
      </c>
      <c r="E2455" s="2" t="str" cm="1">
        <f t="array" aca="1" ref="E2455" ca="1">IF(F2455&lt;&gt;"",INDIRECT("'"&amp;F2455&amp;"'!"&amp;G2455),"")</f>
        <v/>
      </c>
      <c r="F2455" s="1851"/>
      <c r="R2455" s="1502"/>
    </row>
    <row r="2456" spans="1:18" ht="16">
      <c r="A2456" s="1">
        <v>2451</v>
      </c>
      <c r="C2456" s="3" t="s">
        <v>3571</v>
      </c>
      <c r="E2456" s="2" t="str" cm="1">
        <f t="array" aca="1" ref="E2456" ca="1">IF(F2456&lt;&gt;"",INDIRECT("'"&amp;F2456&amp;"'!"&amp;G2456),"")</f>
        <v/>
      </c>
      <c r="F2456" s="1851"/>
      <c r="R2456" s="1502"/>
    </row>
    <row r="2457" spans="1:18" ht="16">
      <c r="A2457" s="1">
        <v>2452</v>
      </c>
      <c r="C2457" s="3" t="s">
        <v>3571</v>
      </c>
      <c r="E2457" s="2" t="str" cm="1">
        <f t="array" aca="1" ref="E2457" ca="1">IF(F2457&lt;&gt;"",INDIRECT("'"&amp;F2457&amp;"'!"&amp;G2457),"")</f>
        <v/>
      </c>
      <c r="F2457" s="1851"/>
      <c r="R2457" s="1502"/>
    </row>
    <row r="2458" spans="1:18" ht="16">
      <c r="A2458" s="1">
        <v>2453</v>
      </c>
      <c r="C2458" s="3" t="s">
        <v>3571</v>
      </c>
      <c r="E2458" s="2" t="str" cm="1">
        <f t="array" aca="1" ref="E2458" ca="1">IF(F2458&lt;&gt;"",INDIRECT("'"&amp;F2458&amp;"'!"&amp;G2458),"")</f>
        <v/>
      </c>
      <c r="F2458" s="1851"/>
      <c r="R2458" s="1502"/>
    </row>
    <row r="2459" spans="1:18" ht="16">
      <c r="A2459" s="1">
        <v>2454</v>
      </c>
      <c r="C2459" s="3" t="s">
        <v>3571</v>
      </c>
      <c r="E2459" s="2" t="str" cm="1">
        <f t="array" aca="1" ref="E2459" ca="1">IF(F2459&lt;&gt;"",INDIRECT("'"&amp;F2459&amp;"'!"&amp;G2459),"")</f>
        <v/>
      </c>
      <c r="F2459" s="1851"/>
      <c r="R2459" s="1504"/>
    </row>
    <row r="2460" spans="1:18" ht="16">
      <c r="A2460" s="1">
        <v>2455</v>
      </c>
      <c r="C2460" s="3" t="s">
        <v>3571</v>
      </c>
      <c r="E2460" s="2" t="str" cm="1">
        <f t="array" aca="1" ref="E2460" ca="1">IF(F2460&lt;&gt;"",INDIRECT("'"&amp;F2460&amp;"'!"&amp;G2460),"")</f>
        <v/>
      </c>
      <c r="F2460" s="1851"/>
      <c r="R2460" s="1504"/>
    </row>
    <row r="2461" spans="1:18" ht="16">
      <c r="A2461" s="1">
        <v>2456</v>
      </c>
      <c r="C2461" s="3" t="s">
        <v>3571</v>
      </c>
      <c r="E2461" s="2" t="str" cm="1">
        <f t="array" aca="1" ref="E2461" ca="1">IF(F2461&lt;&gt;"",INDIRECT("'"&amp;F2461&amp;"'!"&amp;G2461),"")</f>
        <v/>
      </c>
      <c r="F2461" s="1851"/>
      <c r="R2461" s="1504"/>
    </row>
    <row r="2462" spans="1:18" ht="16">
      <c r="A2462" s="1">
        <v>2457</v>
      </c>
      <c r="C2462" s="3" t="s">
        <v>3571</v>
      </c>
      <c r="E2462" s="2" t="str" cm="1">
        <f t="array" aca="1" ref="E2462" ca="1">IF(F2462&lt;&gt;"",INDIRECT("'"&amp;F2462&amp;"'!"&amp;G2462),"")</f>
        <v/>
      </c>
      <c r="F2462" s="1851"/>
      <c r="R2462" s="1504"/>
    </row>
    <row r="2463" spans="1:18" ht="16">
      <c r="A2463" s="1">
        <v>2458</v>
      </c>
      <c r="C2463" s="3" t="s">
        <v>3571</v>
      </c>
      <c r="E2463" s="2" t="str" cm="1">
        <f t="array" aca="1" ref="E2463" ca="1">IF(F2463&lt;&gt;"",INDIRECT("'"&amp;F2463&amp;"'!"&amp;G2463),"")</f>
        <v/>
      </c>
      <c r="F2463" s="1851"/>
      <c r="R2463" s="1504"/>
    </row>
    <row r="2464" spans="1:18" ht="16">
      <c r="A2464" s="1">
        <v>2459</v>
      </c>
      <c r="C2464" s="3" t="s">
        <v>3571</v>
      </c>
      <c r="E2464" s="2" t="str" cm="1">
        <f t="array" aca="1" ref="E2464" ca="1">IF(F2464&lt;&gt;"",INDIRECT("'"&amp;F2464&amp;"'!"&amp;G2464),"")</f>
        <v/>
      </c>
      <c r="F2464" s="1851"/>
      <c r="R2464" s="1504"/>
    </row>
    <row r="2465" spans="1:18" ht="16">
      <c r="A2465" s="1">
        <v>2460</v>
      </c>
      <c r="C2465" s="3" t="s">
        <v>3571</v>
      </c>
      <c r="E2465" s="2" t="str" cm="1">
        <f t="array" aca="1" ref="E2465" ca="1">IF(F2465&lt;&gt;"",INDIRECT("'"&amp;F2465&amp;"'!"&amp;G2465),"")</f>
        <v/>
      </c>
      <c r="F2465" s="1851"/>
      <c r="R2465" s="1504"/>
    </row>
    <row r="2466" spans="1:18" ht="16">
      <c r="A2466" s="1">
        <v>2461</v>
      </c>
      <c r="C2466" s="3" t="s">
        <v>3571</v>
      </c>
      <c r="E2466" s="2" t="str" cm="1">
        <f t="array" aca="1" ref="E2466" ca="1">IF(F2466&lt;&gt;"",INDIRECT("'"&amp;F2466&amp;"'!"&amp;G2466),"")</f>
        <v/>
      </c>
      <c r="F2466" s="1851"/>
      <c r="R2466" s="1502"/>
    </row>
    <row r="2467" spans="1:18" ht="16">
      <c r="A2467" s="1">
        <v>2462</v>
      </c>
      <c r="C2467" s="3" t="s">
        <v>3571</v>
      </c>
      <c r="E2467" s="2" t="str" cm="1">
        <f t="array" aca="1" ref="E2467" ca="1">IF(F2467&lt;&gt;"",INDIRECT("'"&amp;F2467&amp;"'!"&amp;G2467),"")</f>
        <v/>
      </c>
      <c r="F2467" s="1851"/>
      <c r="R2467" s="1502"/>
    </row>
    <row r="2468" spans="1:18" ht="16">
      <c r="A2468" s="1">
        <v>2463</v>
      </c>
      <c r="C2468" s="3" t="s">
        <v>3571</v>
      </c>
      <c r="E2468" s="2" t="str" cm="1">
        <f t="array" aca="1" ref="E2468" ca="1">IF(F2468&lt;&gt;"",INDIRECT("'"&amp;F2468&amp;"'!"&amp;G2468),"")</f>
        <v/>
      </c>
      <c r="F2468" s="1851"/>
      <c r="R2468" s="1502"/>
    </row>
    <row r="2469" spans="1:18" ht="16">
      <c r="A2469" s="1">
        <v>2464</v>
      </c>
      <c r="C2469" s="3" t="s">
        <v>3571</v>
      </c>
      <c r="E2469" s="2" t="str" cm="1">
        <f t="array" aca="1" ref="E2469" ca="1">IF(F2469&lt;&gt;"",INDIRECT("'"&amp;F2469&amp;"'!"&amp;G2469),"")</f>
        <v/>
      </c>
      <c r="F2469" s="1851"/>
      <c r="R2469" s="1504"/>
    </row>
    <row r="2470" spans="1:18" ht="16">
      <c r="A2470" s="1">
        <v>2465</v>
      </c>
      <c r="C2470" s="3" t="s">
        <v>3571</v>
      </c>
      <c r="E2470" s="2" t="str" cm="1">
        <f t="array" aca="1" ref="E2470" ca="1">IF(F2470&lt;&gt;"",INDIRECT("'"&amp;F2470&amp;"'!"&amp;G2470),"")</f>
        <v/>
      </c>
      <c r="F2470" s="1851"/>
      <c r="R2470" s="1502"/>
    </row>
    <row r="2471" spans="1:18" ht="16">
      <c r="A2471" s="1">
        <v>2466</v>
      </c>
      <c r="C2471" s="3" t="s">
        <v>3571</v>
      </c>
      <c r="E2471" s="2" t="str" cm="1">
        <f t="array" aca="1" ref="E2471" ca="1">IF(F2471&lt;&gt;"",INDIRECT("'"&amp;F2471&amp;"'!"&amp;G2471),"")</f>
        <v/>
      </c>
      <c r="F2471" s="1851"/>
      <c r="R2471" s="1502"/>
    </row>
    <row r="2472" spans="1:18" ht="16">
      <c r="A2472" s="1">
        <v>2467</v>
      </c>
      <c r="C2472" s="3" t="s">
        <v>3571</v>
      </c>
      <c r="E2472" s="2" t="str" cm="1">
        <f t="array" aca="1" ref="E2472" ca="1">IF(F2472&lt;&gt;"",INDIRECT("'"&amp;F2472&amp;"'!"&amp;G2472),"")</f>
        <v/>
      </c>
      <c r="F2472" s="1851"/>
      <c r="H2472" s="4"/>
      <c r="I2472" s="4"/>
      <c r="J2472" s="4"/>
      <c r="R2472" s="1504"/>
    </row>
    <row r="2473" spans="1:18" ht="16">
      <c r="A2473" s="1">
        <v>2468</v>
      </c>
      <c r="C2473" s="3" t="s">
        <v>3571</v>
      </c>
      <c r="E2473" s="2" t="str" cm="1">
        <f t="array" aca="1" ref="E2473" ca="1">IF(F2473&lt;&gt;"",INDIRECT("'"&amp;F2473&amp;"'!"&amp;G2473),"")</f>
        <v/>
      </c>
      <c r="F2473" s="1851"/>
      <c r="H2473" s="4"/>
      <c r="I2473" s="4"/>
      <c r="J2473" s="4"/>
      <c r="R2473" s="1504"/>
    </row>
    <row r="2474" spans="1:18" ht="16">
      <c r="A2474" s="1">
        <v>2469</v>
      </c>
      <c r="C2474" s="3" t="s">
        <v>3571</v>
      </c>
      <c r="E2474" s="2" t="str" cm="1">
        <f t="array" aca="1" ref="E2474" ca="1">IF(F2474&lt;&gt;"",INDIRECT("'"&amp;F2474&amp;"'!"&amp;G2474),"")</f>
        <v/>
      </c>
      <c r="F2474" s="1851"/>
      <c r="H2474" s="4"/>
      <c r="I2474" s="4"/>
      <c r="J2474" s="4"/>
      <c r="R2474" s="1504"/>
    </row>
    <row r="2475" spans="1:18" ht="16">
      <c r="A2475" s="1">
        <v>2470</v>
      </c>
      <c r="C2475" s="3" t="s">
        <v>3571</v>
      </c>
      <c r="E2475" s="2" t="str" cm="1">
        <f t="array" aca="1" ref="E2475" ca="1">IF(F2475&lt;&gt;"",INDIRECT("'"&amp;F2475&amp;"'!"&amp;G2475),"")</f>
        <v/>
      </c>
      <c r="F2475" s="1851"/>
      <c r="H2475" s="4"/>
      <c r="I2475" s="4"/>
      <c r="J2475" s="4"/>
      <c r="R2475" s="1504"/>
    </row>
    <row r="2476" spans="1:18" ht="16">
      <c r="A2476" s="1">
        <v>2471</v>
      </c>
      <c r="C2476" s="3" t="s">
        <v>3571</v>
      </c>
      <c r="E2476" s="2" t="str" cm="1">
        <f t="array" aca="1" ref="E2476" ca="1">IF(F2476&lt;&gt;"",INDIRECT("'"&amp;F2476&amp;"'!"&amp;G2476),"")</f>
        <v/>
      </c>
      <c r="F2476" s="1851"/>
      <c r="H2476" s="4"/>
      <c r="I2476" s="4"/>
      <c r="J2476" s="4"/>
      <c r="R2476" s="1504"/>
    </row>
    <row r="2477" spans="1:18" ht="16">
      <c r="A2477" s="1">
        <v>2472</v>
      </c>
      <c r="C2477" s="3" t="s">
        <v>3571</v>
      </c>
      <c r="E2477" s="2" t="str" cm="1">
        <f t="array" aca="1" ref="E2477" ca="1">IF(F2477&lt;&gt;"",INDIRECT("'"&amp;F2477&amp;"'!"&amp;G2477),"")</f>
        <v/>
      </c>
      <c r="F2477" s="1851"/>
      <c r="H2477" s="4"/>
      <c r="I2477" s="4"/>
      <c r="J2477" s="4"/>
      <c r="R2477" s="1504"/>
    </row>
    <row r="2478" spans="1:18" ht="16">
      <c r="A2478" s="1">
        <v>2473</v>
      </c>
      <c r="C2478" s="3" t="s">
        <v>3571</v>
      </c>
      <c r="E2478" s="2" t="str" cm="1">
        <f t="array" aca="1" ref="E2478" ca="1">IF(F2478&lt;&gt;"",INDIRECT("'"&amp;F2478&amp;"'!"&amp;G2478),"")</f>
        <v/>
      </c>
      <c r="F2478" s="1851"/>
      <c r="H2478" s="4"/>
      <c r="I2478" s="4"/>
      <c r="J2478" s="4"/>
      <c r="R2478" s="1504"/>
    </row>
    <row r="2479" spans="1:18" ht="16">
      <c r="A2479">
        <v>2474</v>
      </c>
      <c r="C2479" s="3" t="s">
        <v>3571</v>
      </c>
      <c r="E2479" s="2" t="str" cm="1">
        <f t="array" aca="1" ref="E2479" ca="1">IF(F2479&lt;&gt;"",INDIRECT("'"&amp;F2479&amp;"'!"&amp;G2479),"")</f>
        <v/>
      </c>
      <c r="F2479" s="1851"/>
      <c r="H2479" s="4"/>
      <c r="I2479" s="4"/>
      <c r="J2479" s="4"/>
      <c r="R2479" s="1504"/>
    </row>
    <row r="2480" spans="1:18" ht="16">
      <c r="A2480" s="1">
        <v>2475</v>
      </c>
      <c r="C2480" s="3" t="s">
        <v>3571</v>
      </c>
      <c r="E2480" s="2" t="str" cm="1">
        <f t="array" aca="1" ref="E2480" ca="1">IF(F2480&lt;&gt;"",INDIRECT("'"&amp;F2480&amp;"'!"&amp;G2480),"")</f>
        <v/>
      </c>
      <c r="F2480" s="1851"/>
      <c r="H2480" s="4"/>
      <c r="I2480" s="4"/>
      <c r="J2480" s="4"/>
      <c r="R2480" s="1504"/>
    </row>
    <row r="2481" spans="1:18" ht="16">
      <c r="A2481" s="1">
        <v>2476</v>
      </c>
      <c r="C2481" s="3" t="s">
        <v>3571</v>
      </c>
      <c r="E2481" s="2" t="str" cm="1">
        <f t="array" aca="1" ref="E2481" ca="1">IF(F2481&lt;&gt;"",INDIRECT("'"&amp;F2481&amp;"'!"&amp;G2481),"")</f>
        <v/>
      </c>
      <c r="F2481" s="1851"/>
      <c r="H2481" s="4"/>
      <c r="I2481" s="4"/>
      <c r="J2481" s="4"/>
      <c r="R2481" s="1504"/>
    </row>
    <row r="2482" spans="1:18" ht="16">
      <c r="A2482" s="1">
        <v>2477</v>
      </c>
      <c r="C2482" s="3" t="s">
        <v>3571</v>
      </c>
      <c r="E2482" s="2" t="str" cm="1">
        <f t="array" aca="1" ref="E2482" ca="1">IF(F2482&lt;&gt;"",INDIRECT("'"&amp;F2482&amp;"'!"&amp;G2482),"")</f>
        <v/>
      </c>
      <c r="F2482" s="1851"/>
      <c r="H2482" s="4"/>
      <c r="I2482" s="4"/>
      <c r="J2482" s="4"/>
      <c r="R2482" s="1504"/>
    </row>
    <row r="2483" spans="1:18" ht="16">
      <c r="A2483" s="1">
        <v>2478</v>
      </c>
      <c r="C2483" s="3" t="s">
        <v>3571</v>
      </c>
      <c r="E2483" s="2" t="str" cm="1">
        <f t="array" aca="1" ref="E2483" ca="1">IF(F2483&lt;&gt;"",INDIRECT("'"&amp;F2483&amp;"'!"&amp;G2483),"")</f>
        <v/>
      </c>
      <c r="F2483" s="1851"/>
      <c r="H2483" s="4"/>
      <c r="I2483" s="4"/>
      <c r="J2483" s="4"/>
      <c r="R2483" s="1504"/>
    </row>
    <row r="2484" spans="1:18" ht="16">
      <c r="A2484" s="1">
        <v>2479</v>
      </c>
      <c r="C2484" s="3" t="s">
        <v>3571</v>
      </c>
      <c r="E2484" s="2" t="str" cm="1">
        <f t="array" aca="1" ref="E2484" ca="1">IF(F2484&lt;&gt;"",INDIRECT("'"&amp;F2484&amp;"'!"&amp;G2484),"")</f>
        <v/>
      </c>
      <c r="F2484" s="1851"/>
      <c r="H2484" s="4"/>
      <c r="I2484" s="4"/>
      <c r="J2484" s="4"/>
      <c r="R2484" s="1504"/>
    </row>
    <row r="2485" spans="1:18" ht="16">
      <c r="A2485" s="1">
        <v>2480</v>
      </c>
      <c r="C2485" s="3" t="s">
        <v>3571</v>
      </c>
      <c r="E2485" s="2" t="str" cm="1">
        <f t="array" aca="1" ref="E2485" ca="1">IF(F2485&lt;&gt;"",INDIRECT("'"&amp;F2485&amp;"'!"&amp;G2485),"")</f>
        <v/>
      </c>
      <c r="F2485" s="1851"/>
      <c r="H2485" s="4"/>
      <c r="I2485" s="4"/>
      <c r="J2485" s="4"/>
      <c r="R2485" s="1504"/>
    </row>
    <row r="2486" spans="1:18" ht="16">
      <c r="A2486" s="1">
        <v>2481</v>
      </c>
      <c r="C2486" s="3" t="s">
        <v>3571</v>
      </c>
      <c r="E2486" s="2" t="str" cm="1">
        <f t="array" aca="1" ref="E2486" ca="1">IF(F2486&lt;&gt;"",INDIRECT("'"&amp;F2486&amp;"'!"&amp;G2486),"")</f>
        <v/>
      </c>
      <c r="F2486" s="1851"/>
      <c r="H2486" s="4"/>
      <c r="I2486" s="4"/>
      <c r="J2486" s="4"/>
      <c r="R2486" s="1504"/>
    </row>
    <row r="2487" spans="1:18" ht="16">
      <c r="A2487" s="1">
        <v>2482</v>
      </c>
      <c r="C2487" s="3" t="s">
        <v>3571</v>
      </c>
      <c r="E2487" s="2" t="str" cm="1">
        <f t="array" aca="1" ref="E2487" ca="1">IF(F2487&lt;&gt;"",INDIRECT("'"&amp;F2487&amp;"'!"&amp;G2487),"")</f>
        <v/>
      </c>
      <c r="F2487" s="1851"/>
      <c r="H2487" s="4"/>
      <c r="I2487" s="4"/>
      <c r="J2487" s="4"/>
      <c r="R2487" s="1504"/>
    </row>
    <row r="2488" spans="1:18" ht="16">
      <c r="A2488" s="1">
        <v>2483</v>
      </c>
      <c r="C2488" s="3" t="s">
        <v>3571</v>
      </c>
      <c r="E2488" s="2" t="str" cm="1">
        <f t="array" aca="1" ref="E2488" ca="1">IF(F2488&lt;&gt;"",INDIRECT("'"&amp;F2488&amp;"'!"&amp;G2488),"")</f>
        <v/>
      </c>
      <c r="F2488" s="1851"/>
      <c r="H2488" s="4"/>
      <c r="I2488" s="4"/>
      <c r="J2488" s="4"/>
      <c r="R2488" s="1504"/>
    </row>
    <row r="2489" spans="1:18" ht="16">
      <c r="A2489" s="1">
        <v>2484</v>
      </c>
      <c r="C2489" s="3" t="s">
        <v>3571</v>
      </c>
      <c r="E2489" s="2" t="str" cm="1">
        <f t="array" aca="1" ref="E2489" ca="1">IF(F2489&lt;&gt;"",INDIRECT("'"&amp;F2489&amp;"'!"&amp;G2489),"")</f>
        <v/>
      </c>
      <c r="F2489" s="1851"/>
      <c r="H2489" s="4"/>
      <c r="I2489" s="4"/>
      <c r="J2489" s="4"/>
      <c r="R2489" s="1504"/>
    </row>
    <row r="2490" spans="1:18" ht="16">
      <c r="A2490" s="1">
        <v>2485</v>
      </c>
      <c r="C2490" s="3" t="s">
        <v>3571</v>
      </c>
      <c r="E2490" s="2" t="str" cm="1">
        <f t="array" aca="1" ref="E2490" ca="1">IF(F2490&lt;&gt;"",INDIRECT("'"&amp;F2490&amp;"'!"&amp;G2490),"")</f>
        <v/>
      </c>
      <c r="F2490" s="1851"/>
      <c r="H2490" s="4"/>
      <c r="I2490" s="4"/>
      <c r="J2490" s="4"/>
      <c r="R2490" s="1504"/>
    </row>
    <row r="2491" spans="1:18" ht="16">
      <c r="A2491" s="1">
        <v>2486</v>
      </c>
      <c r="C2491" s="3" t="s">
        <v>3571</v>
      </c>
      <c r="E2491" s="2" t="str" cm="1">
        <f t="array" aca="1" ref="E2491" ca="1">IF(F2491&lt;&gt;"",INDIRECT("'"&amp;F2491&amp;"'!"&amp;G2491),"")</f>
        <v/>
      </c>
      <c r="F2491" s="1851"/>
      <c r="H2491" s="4"/>
      <c r="I2491" s="4"/>
      <c r="J2491" s="4"/>
      <c r="R2491" s="1504"/>
    </row>
    <row r="2492" spans="1:18" ht="16">
      <c r="A2492" s="1">
        <v>2487</v>
      </c>
      <c r="C2492" s="3" t="s">
        <v>3571</v>
      </c>
      <c r="E2492" s="2" t="str" cm="1">
        <f t="array" aca="1" ref="E2492" ca="1">IF(F2492&lt;&gt;"",INDIRECT("'"&amp;F2492&amp;"'!"&amp;G2492),"")</f>
        <v/>
      </c>
      <c r="F2492" s="1851"/>
      <c r="H2492" s="4"/>
      <c r="I2492" s="4"/>
      <c r="J2492" s="4"/>
      <c r="R2492" s="1504"/>
    </row>
    <row r="2493" spans="1:18" ht="16">
      <c r="A2493" s="1">
        <v>2488</v>
      </c>
      <c r="C2493" s="3" t="s">
        <v>3571</v>
      </c>
      <c r="E2493" s="2" t="str" cm="1">
        <f t="array" aca="1" ref="E2493" ca="1">IF(F2493&lt;&gt;"",INDIRECT("'"&amp;F2493&amp;"'!"&amp;G2493),"")</f>
        <v/>
      </c>
      <c r="F2493" s="1851"/>
      <c r="H2493" s="4"/>
      <c r="I2493" s="4"/>
      <c r="J2493" s="4"/>
      <c r="R2493" s="1504"/>
    </row>
    <row r="2494" spans="1:18" ht="16">
      <c r="A2494" s="1">
        <v>2489</v>
      </c>
      <c r="C2494" s="3" t="s">
        <v>3571</v>
      </c>
      <c r="E2494" s="2" t="str" cm="1">
        <f t="array" aca="1" ref="E2494" ca="1">IF(F2494&lt;&gt;"",INDIRECT("'"&amp;F2494&amp;"'!"&amp;G2494),"")</f>
        <v/>
      </c>
      <c r="F2494" s="1851"/>
      <c r="H2494" s="4"/>
      <c r="I2494" s="4"/>
      <c r="J2494" s="4"/>
      <c r="R2494" s="1504"/>
    </row>
    <row r="2495" spans="1:18">
      <c r="A2495">
        <v>2490</v>
      </c>
      <c r="B2495" s="7">
        <f>'BudgetSum 2-4'!C5</f>
        <v>42432409</v>
      </c>
      <c r="D2495" s="2" t="b">
        <f ca="1">E2495=B2495</f>
        <v>1</v>
      </c>
      <c r="E2495" s="2" cm="1">
        <f t="array" aca="1" ref="E2495" ca="1">IF(F2495&lt;&gt;"",INDIRECT("'"&amp;F2495&amp;"'!"&amp;G2495),"")</f>
        <v>42432409</v>
      </c>
      <c r="F2495" s="1502" t="s">
        <v>3507</v>
      </c>
      <c r="G2495" t="s">
        <v>3632</v>
      </c>
      <c r="R2495" s="1502"/>
    </row>
    <row r="2496" spans="1:18" ht="16">
      <c r="A2496" s="1">
        <v>2491</v>
      </c>
      <c r="C2496" s="3" t="s">
        <v>3571</v>
      </c>
      <c r="E2496" s="2" t="str" cm="1">
        <f t="array" aca="1" ref="E2496" ca="1">IF(F2496&lt;&gt;"",INDIRECT("'"&amp;F2496&amp;"'!"&amp;G2496),"")</f>
        <v/>
      </c>
      <c r="F2496" s="1851"/>
      <c r="H2496" s="4"/>
      <c r="I2496" s="4"/>
      <c r="J2496" s="4"/>
      <c r="R2496" s="1504"/>
    </row>
    <row r="2497" spans="1:18" ht="15">
      <c r="A2497">
        <v>2492</v>
      </c>
      <c r="B2497" s="7">
        <f>'BudgetSum 2-4'!C7</f>
        <v>29529806</v>
      </c>
      <c r="D2497" s="2" t="b">
        <f t="shared" ref="D2497:D2506" ca="1" si="34">E2497=B2497</f>
        <v>1</v>
      </c>
      <c r="E2497" s="2" cm="1">
        <f t="array" aca="1" ref="E2497" ca="1">IF(F2497&lt;&gt;"",INDIRECT("'"&amp;F2497&amp;"'!"&amp;G2497),"")</f>
        <v>29529806</v>
      </c>
      <c r="F2497" s="1502" t="s">
        <v>3507</v>
      </c>
      <c r="G2497" t="s">
        <v>3517</v>
      </c>
      <c r="H2497" s="4"/>
      <c r="I2497" s="4"/>
      <c r="J2497" s="4"/>
      <c r="R2497" s="1504"/>
    </row>
    <row r="2498" spans="1:18" ht="15">
      <c r="A2498">
        <v>2493</v>
      </c>
      <c r="B2498" s="7">
        <f>'BudgetSum 2-4'!C8</f>
        <v>6100000</v>
      </c>
      <c r="D2498" s="2" t="b">
        <f t="shared" ca="1" si="34"/>
        <v>1</v>
      </c>
      <c r="E2498" s="2" cm="1">
        <f t="array" aca="1" ref="E2498" ca="1">IF(F2498&lt;&gt;"",INDIRECT("'"&amp;F2498&amp;"'!"&amp;G2498),"")</f>
        <v>6100000</v>
      </c>
      <c r="F2498" s="1502" t="s">
        <v>3507</v>
      </c>
      <c r="G2498" t="s">
        <v>3526</v>
      </c>
      <c r="H2498" s="4"/>
      <c r="I2498" s="4"/>
      <c r="J2498" s="4"/>
      <c r="R2498" s="1504"/>
    </row>
    <row r="2499" spans="1:18" ht="15">
      <c r="A2499">
        <v>2494</v>
      </c>
      <c r="B2499" s="7">
        <f>'BudgetSum 2-4'!C9</f>
        <v>78062215</v>
      </c>
      <c r="D2499" s="2" t="b">
        <f t="shared" ca="1" si="34"/>
        <v>1</v>
      </c>
      <c r="E2499" s="2" cm="1">
        <f t="array" aca="1" ref="E2499" ca="1">IF(F2499&lt;&gt;"",INDIRECT("'"&amp;F2499&amp;"'!"&amp;G2499),"")</f>
        <v>78062215</v>
      </c>
      <c r="F2499" s="1502" t="s">
        <v>3507</v>
      </c>
      <c r="G2499" t="s">
        <v>4178</v>
      </c>
      <c r="H2499" s="4"/>
      <c r="I2499" s="4"/>
      <c r="J2499" s="4"/>
      <c r="R2499" s="1504"/>
    </row>
    <row r="2500" spans="1:18" ht="15">
      <c r="A2500">
        <v>2495</v>
      </c>
      <c r="B2500" s="7">
        <f>'BudgetSum 2-4'!C13</f>
        <v>45131246</v>
      </c>
      <c r="D2500" s="2" t="b">
        <f t="shared" ca="1" si="34"/>
        <v>1</v>
      </c>
      <c r="E2500" s="2" cm="1">
        <f t="array" aca="1" ref="E2500" ca="1">IF(F2500&lt;&gt;"",INDIRECT("'"&amp;F2500&amp;"'!"&amp;G2500),"")</f>
        <v>45131246</v>
      </c>
      <c r="F2500" s="1502" t="s">
        <v>3507</v>
      </c>
      <c r="G2500" t="s">
        <v>3521</v>
      </c>
      <c r="H2500" s="4"/>
      <c r="I2500" s="4"/>
      <c r="J2500" s="4"/>
      <c r="R2500" s="1504"/>
    </row>
    <row r="2501" spans="1:18" ht="15">
      <c r="A2501">
        <v>2496</v>
      </c>
      <c r="B2501" s="7">
        <f>'BudgetSum 2-4'!C14</f>
        <v>18491775</v>
      </c>
      <c r="D2501" s="2" t="b">
        <f t="shared" ca="1" si="34"/>
        <v>1</v>
      </c>
      <c r="E2501" s="2" cm="1">
        <f t="array" aca="1" ref="E2501" ca="1">IF(F2501&lt;&gt;"",INDIRECT("'"&amp;F2501&amp;"'!"&amp;G2501),"")</f>
        <v>18491775</v>
      </c>
      <c r="F2501" s="1502" t="s">
        <v>3507</v>
      </c>
      <c r="G2501" t="s">
        <v>3633</v>
      </c>
      <c r="H2501" s="4"/>
      <c r="I2501" s="4"/>
      <c r="J2501" s="4"/>
      <c r="R2501" s="1504"/>
    </row>
    <row r="2502" spans="1:18">
      <c r="A2502">
        <v>2497</v>
      </c>
      <c r="B2502" s="7">
        <f>'BudgetSum 2-4'!C15</f>
        <v>2669117</v>
      </c>
      <c r="D2502" s="2" t="b">
        <f t="shared" ca="1" si="34"/>
        <v>1</v>
      </c>
      <c r="E2502" s="2" cm="1">
        <f t="array" aca="1" ref="E2502" ca="1">IF(F2502&lt;&gt;"",INDIRECT("'"&amp;F2502&amp;"'!"&amp;G2502),"")</f>
        <v>2669117</v>
      </c>
      <c r="F2502" s="1502" t="s">
        <v>3507</v>
      </c>
      <c r="G2502" t="s">
        <v>3522</v>
      </c>
      <c r="R2502" s="1502"/>
    </row>
    <row r="2503" spans="1:18" ht="15">
      <c r="A2503">
        <v>2498</v>
      </c>
      <c r="B2503" s="7">
        <f>'BudgetSum 2-4'!C16</f>
        <v>2904000</v>
      </c>
      <c r="D2503" s="2" t="b">
        <f t="shared" ca="1" si="34"/>
        <v>1</v>
      </c>
      <c r="E2503" s="2" cm="1">
        <f t="array" aca="1" ref="E2503" ca="1">IF(F2503&lt;&gt;"",INDIRECT("'"&amp;F2503&amp;"'!"&amp;G2503),"")</f>
        <v>2904000</v>
      </c>
      <c r="F2503" s="1502" t="s">
        <v>3507</v>
      </c>
      <c r="G2503" t="s">
        <v>3523</v>
      </c>
      <c r="H2503" s="4"/>
      <c r="I2503" s="4"/>
      <c r="J2503" s="4"/>
      <c r="R2503" s="1504"/>
    </row>
    <row r="2504" spans="1:18" ht="15">
      <c r="A2504">
        <v>2499</v>
      </c>
      <c r="B2504" s="7">
        <f>'BudgetSum 2-4'!C17</f>
        <v>0</v>
      </c>
      <c r="D2504" s="2" t="b">
        <f t="shared" ca="1" si="34"/>
        <v>1</v>
      </c>
      <c r="E2504" s="2" cm="1">
        <f t="array" aca="1" ref="E2504" ca="1">IF(F2504&lt;&gt;"",INDIRECT("'"&amp;F2504&amp;"'!"&amp;G2504),"")</f>
        <v>0</v>
      </c>
      <c r="F2504" s="1502" t="s">
        <v>3507</v>
      </c>
      <c r="G2504" t="s">
        <v>3525</v>
      </c>
      <c r="H2504" s="4"/>
      <c r="I2504" s="4"/>
      <c r="J2504" s="4"/>
      <c r="R2504" s="1504"/>
    </row>
    <row r="2505" spans="1:18" ht="15">
      <c r="A2505">
        <v>2500</v>
      </c>
      <c r="B2505" s="7">
        <f>'BudgetSum 2-4'!C19</f>
        <v>69196138</v>
      </c>
      <c r="D2505" s="2" t="b">
        <f t="shared" ca="1" si="34"/>
        <v>1</v>
      </c>
      <c r="E2505" s="2" cm="1">
        <f t="array" aca="1" ref="E2505" ca="1">IF(F2505&lt;&gt;"",INDIRECT("'"&amp;F2505&amp;"'!"&amp;G2505),"")</f>
        <v>69196138</v>
      </c>
      <c r="F2505" s="1502" t="s">
        <v>3507</v>
      </c>
      <c r="G2505" t="s">
        <v>3527</v>
      </c>
      <c r="H2505" s="4"/>
      <c r="I2505" s="4"/>
      <c r="J2505" s="4"/>
      <c r="R2505" s="1504"/>
    </row>
    <row r="2506" spans="1:18">
      <c r="A2506">
        <v>2501</v>
      </c>
      <c r="B2506" s="7">
        <f>'BudgetSum 2-4'!C22</f>
        <v>8866077</v>
      </c>
      <c r="D2506" s="2" t="b">
        <f t="shared" ca="1" si="34"/>
        <v>1</v>
      </c>
      <c r="E2506" s="2" cm="1">
        <f t="array" aca="1" ref="E2506" ca="1">IF(F2506&lt;&gt;"",INDIRECT("'"&amp;F2506&amp;"'!"&amp;G2506),"")</f>
        <v>8866077</v>
      </c>
      <c r="F2506" s="1502" t="s">
        <v>3507</v>
      </c>
      <c r="G2506" t="s">
        <v>4179</v>
      </c>
      <c r="R2506" s="1502"/>
    </row>
    <row r="2507" spans="1:18" ht="16">
      <c r="A2507" s="1">
        <v>2502</v>
      </c>
      <c r="C2507" s="3" t="s">
        <v>3571</v>
      </c>
      <c r="E2507" s="2" t="str" cm="1">
        <f t="array" aca="1" ref="E2507" ca="1">IF(F2507&lt;&gt;"",INDIRECT("'"&amp;F2507&amp;"'!"&amp;G2507),"")</f>
        <v/>
      </c>
      <c r="F2507" s="1851"/>
      <c r="H2507" s="4"/>
      <c r="I2507" s="4"/>
      <c r="J2507" s="4"/>
      <c r="R2507" s="1504"/>
    </row>
    <row r="2508" spans="1:18">
      <c r="A2508">
        <v>2503</v>
      </c>
      <c r="B2508" s="7">
        <f>'BudgetSum 2-4'!D5</f>
        <v>4993399</v>
      </c>
      <c r="D2508" s="2" t="b">
        <f ca="1">E2508=B2508</f>
        <v>1</v>
      </c>
      <c r="E2508" s="2" cm="1">
        <f t="array" aca="1" ref="E2508" ca="1">IF(F2508&lt;&gt;"",INDIRECT("'"&amp;F2508&amp;"'!"&amp;G2508),"")</f>
        <v>4993399</v>
      </c>
      <c r="F2508" s="1502" t="s">
        <v>3507</v>
      </c>
      <c r="G2508" t="s">
        <v>3669</v>
      </c>
      <c r="R2508" s="1502"/>
    </row>
    <row r="2509" spans="1:18" ht="16">
      <c r="A2509" s="1">
        <v>2504</v>
      </c>
      <c r="C2509" s="3" t="s">
        <v>3571</v>
      </c>
      <c r="E2509" s="2" t="str" cm="1">
        <f t="array" aca="1" ref="E2509" ca="1">IF(F2509&lt;&gt;"",INDIRECT("'"&amp;F2509&amp;"'!"&amp;G2509),"")</f>
        <v/>
      </c>
      <c r="F2509" s="1851"/>
      <c r="H2509" s="4"/>
      <c r="I2509" s="4"/>
      <c r="J2509" s="4"/>
      <c r="R2509" s="1504"/>
    </row>
    <row r="2510" spans="1:18">
      <c r="A2510">
        <v>2505</v>
      </c>
      <c r="B2510" s="7">
        <f>'BudgetSum 2-4'!D7</f>
        <v>650000</v>
      </c>
      <c r="D2510" s="2" t="b">
        <f t="shared" ref="D2510:D2518" ca="1" si="35">E2510=B2510</f>
        <v>1</v>
      </c>
      <c r="E2510" s="2" cm="1">
        <f t="array" aca="1" ref="E2510" ca="1">IF(F2510&lt;&gt;"",INDIRECT("'"&amp;F2510&amp;"'!"&amp;G2510),"")</f>
        <v>650000</v>
      </c>
      <c r="F2510" s="1502" t="s">
        <v>3507</v>
      </c>
      <c r="G2510" t="s">
        <v>3531</v>
      </c>
      <c r="R2510" s="1502"/>
    </row>
    <row r="2511" spans="1:18">
      <c r="A2511">
        <v>2506</v>
      </c>
      <c r="B2511" s="7">
        <f>'BudgetSum 2-4'!D8</f>
        <v>0</v>
      </c>
      <c r="D2511" s="2" t="b">
        <f t="shared" ca="1" si="35"/>
        <v>1</v>
      </c>
      <c r="E2511" s="2" cm="1">
        <f t="array" aca="1" ref="E2511" ca="1">IF(F2511&lt;&gt;"",INDIRECT("'"&amp;F2511&amp;"'!"&amp;G2511),"")</f>
        <v>0</v>
      </c>
      <c r="F2511" s="1502" t="s">
        <v>3507</v>
      </c>
      <c r="G2511" t="s">
        <v>3548</v>
      </c>
      <c r="R2511" s="1502"/>
    </row>
    <row r="2512" spans="1:18">
      <c r="A2512">
        <v>2507</v>
      </c>
      <c r="B2512" s="7">
        <f>'BudgetSum 2-4'!D9</f>
        <v>5643399</v>
      </c>
      <c r="D2512" s="2" t="b">
        <f t="shared" ca="1" si="35"/>
        <v>1</v>
      </c>
      <c r="E2512" s="2" cm="1">
        <f t="array" aca="1" ref="E2512" ca="1">IF(F2512&lt;&gt;"",INDIRECT("'"&amp;F2512&amp;"'!"&amp;G2512),"")</f>
        <v>5643399</v>
      </c>
      <c r="F2512" s="1502" t="s">
        <v>3507</v>
      </c>
      <c r="G2512" t="s">
        <v>4180</v>
      </c>
      <c r="R2512" s="1502"/>
    </row>
    <row r="2513" spans="1:18">
      <c r="A2513">
        <v>2508</v>
      </c>
      <c r="B2513" s="7">
        <f>'BudgetSum 2-4'!D14</f>
        <v>5201594</v>
      </c>
      <c r="D2513" s="2" t="b">
        <f t="shared" ca="1" si="35"/>
        <v>1</v>
      </c>
      <c r="E2513" s="2" cm="1">
        <f t="array" aca="1" ref="E2513" ca="1">IF(F2513&lt;&gt;"",INDIRECT("'"&amp;F2513&amp;"'!"&amp;G2513),"")</f>
        <v>5201594</v>
      </c>
      <c r="F2513" s="1502" t="s">
        <v>3507</v>
      </c>
      <c r="G2513" t="s">
        <v>3670</v>
      </c>
      <c r="R2513" s="1502"/>
    </row>
    <row r="2514" spans="1:18">
      <c r="A2514">
        <v>2509</v>
      </c>
      <c r="B2514" s="7">
        <f>'BudgetSum 2-4'!D15</f>
        <v>0</v>
      </c>
      <c r="D2514" s="2" t="b">
        <f t="shared" ca="1" si="35"/>
        <v>1</v>
      </c>
      <c r="E2514" s="2" cm="1">
        <f t="array" aca="1" ref="E2514" ca="1">IF(F2514&lt;&gt;"",INDIRECT("'"&amp;F2514&amp;"'!"&amp;G2514),"")</f>
        <v>0</v>
      </c>
      <c r="F2514" s="1502" t="s">
        <v>3507</v>
      </c>
      <c r="G2514" t="s">
        <v>3536</v>
      </c>
      <c r="R2514" s="1502"/>
    </row>
    <row r="2515" spans="1:18">
      <c r="A2515">
        <v>2510</v>
      </c>
      <c r="B2515" s="7">
        <f>'BudgetSum 2-4'!D16</f>
        <v>0</v>
      </c>
      <c r="D2515" s="2" t="b">
        <f t="shared" ca="1" si="35"/>
        <v>1</v>
      </c>
      <c r="E2515" s="2" cm="1">
        <f t="array" aca="1" ref="E2515" ca="1">IF(F2515&lt;&gt;"",INDIRECT("'"&amp;F2515&amp;"'!"&amp;G2515),"")</f>
        <v>0</v>
      </c>
      <c r="F2515" s="1502" t="s">
        <v>3507</v>
      </c>
      <c r="G2515" t="s">
        <v>3537</v>
      </c>
      <c r="R2515" s="1502"/>
    </row>
    <row r="2516" spans="1:18">
      <c r="A2516">
        <v>2511</v>
      </c>
      <c r="B2516" s="7">
        <f>'BudgetSum 2-4'!D17</f>
        <v>0</v>
      </c>
      <c r="D2516" s="2" t="b">
        <f t="shared" ca="1" si="35"/>
        <v>1</v>
      </c>
      <c r="E2516" s="2" cm="1">
        <f t="array" aca="1" ref="E2516" ca="1">IF(F2516&lt;&gt;"",INDIRECT("'"&amp;F2516&amp;"'!"&amp;G2516),"")</f>
        <v>0</v>
      </c>
      <c r="F2516" s="1502" t="s">
        <v>3507</v>
      </c>
      <c r="G2516" t="s">
        <v>3538</v>
      </c>
      <c r="R2516" s="1502"/>
    </row>
    <row r="2517" spans="1:18">
      <c r="A2517">
        <v>2512</v>
      </c>
      <c r="B2517" s="7">
        <f>'BudgetSum 2-4'!D19</f>
        <v>5201594</v>
      </c>
      <c r="D2517" s="2" t="b">
        <f t="shared" ca="1" si="35"/>
        <v>1</v>
      </c>
      <c r="E2517" s="2" cm="1">
        <f t="array" aca="1" ref="E2517" ca="1">IF(F2517&lt;&gt;"",INDIRECT("'"&amp;F2517&amp;"'!"&amp;G2517),"")</f>
        <v>5201594</v>
      </c>
      <c r="F2517" s="1502" t="s">
        <v>3507</v>
      </c>
      <c r="G2517" t="s">
        <v>3539</v>
      </c>
      <c r="R2517" s="1502"/>
    </row>
    <row r="2518" spans="1:18">
      <c r="A2518">
        <v>2513</v>
      </c>
      <c r="B2518" s="7">
        <f>'BudgetSum 2-4'!D22</f>
        <v>441805</v>
      </c>
      <c r="D2518" s="2" t="b">
        <f t="shared" ca="1" si="35"/>
        <v>1</v>
      </c>
      <c r="E2518" s="2" cm="1">
        <f t="array" aca="1" ref="E2518" ca="1">IF(F2518&lt;&gt;"",INDIRECT("'"&amp;F2518&amp;"'!"&amp;G2518),"")</f>
        <v>441805</v>
      </c>
      <c r="F2518" s="1502" t="s">
        <v>3507</v>
      </c>
      <c r="G2518" t="s">
        <v>4181</v>
      </c>
      <c r="R2518" s="1502"/>
    </row>
    <row r="2519" spans="1:18" ht="16">
      <c r="A2519" s="1">
        <v>2514</v>
      </c>
      <c r="C2519" s="3" t="s">
        <v>3571</v>
      </c>
      <c r="E2519" s="2" t="str" cm="1">
        <f t="array" aca="1" ref="E2519" ca="1">IF(F2519&lt;&gt;"",INDIRECT("'"&amp;F2519&amp;"'!"&amp;G2519),"")</f>
        <v/>
      </c>
      <c r="F2519" s="1851"/>
      <c r="H2519" s="4"/>
      <c r="I2519" s="4"/>
      <c r="J2519" s="4"/>
      <c r="R2519" s="1504"/>
    </row>
    <row r="2520" spans="1:18" ht="16">
      <c r="A2520" s="1">
        <v>2515</v>
      </c>
      <c r="C2520" s="3" t="s">
        <v>3571</v>
      </c>
      <c r="E2520" s="2" t="str" cm="1">
        <f t="array" aca="1" ref="E2520" ca="1">IF(F2520&lt;&gt;"",INDIRECT("'"&amp;F2520&amp;"'!"&amp;G2520),"")</f>
        <v/>
      </c>
      <c r="F2520" s="1851"/>
      <c r="H2520" s="4"/>
      <c r="I2520" s="4"/>
      <c r="J2520" s="4"/>
      <c r="R2520" s="1504"/>
    </row>
    <row r="2521" spans="1:18" ht="16">
      <c r="A2521" s="1">
        <v>2516</v>
      </c>
      <c r="C2521" s="3" t="s">
        <v>3571</v>
      </c>
      <c r="E2521" s="2" t="str" cm="1">
        <f t="array" aca="1" ref="E2521" ca="1">IF(F2521&lt;&gt;"",INDIRECT("'"&amp;F2521&amp;"'!"&amp;G2521),"")</f>
        <v/>
      </c>
      <c r="F2521" s="1851"/>
      <c r="R2521" s="1502"/>
    </row>
    <row r="2522" spans="1:18" ht="16">
      <c r="A2522" s="1">
        <v>2517</v>
      </c>
      <c r="C2522" s="3" t="s">
        <v>3571</v>
      </c>
      <c r="E2522" s="2" t="str" cm="1">
        <f t="array" aca="1" ref="E2522" ca="1">IF(F2522&lt;&gt;"",INDIRECT("'"&amp;F2522&amp;"'!"&amp;G2522),"")</f>
        <v/>
      </c>
      <c r="F2522" s="1851"/>
      <c r="R2522" s="1502"/>
    </row>
    <row r="2523" spans="1:18" ht="16">
      <c r="A2523" s="1">
        <v>2518</v>
      </c>
      <c r="C2523" s="3" t="s">
        <v>3571</v>
      </c>
      <c r="E2523" s="2" t="str" cm="1">
        <f t="array" aca="1" ref="E2523" ca="1">IF(F2523&lt;&gt;"",INDIRECT("'"&amp;F2523&amp;"'!"&amp;G2523),"")</f>
        <v/>
      </c>
      <c r="F2523" s="1851"/>
      <c r="R2523" s="1502"/>
    </row>
    <row r="2524" spans="1:18" ht="16">
      <c r="A2524" s="1">
        <v>2519</v>
      </c>
      <c r="C2524" s="3" t="s">
        <v>3571</v>
      </c>
      <c r="E2524" s="2" t="str" cm="1">
        <f t="array" aca="1" ref="E2524" ca="1">IF(F2524&lt;&gt;"",INDIRECT("'"&amp;F2524&amp;"'!"&amp;G2524),"")</f>
        <v/>
      </c>
      <c r="F2524" s="1851"/>
      <c r="R2524" s="1502"/>
    </row>
    <row r="2525" spans="1:18" ht="16">
      <c r="A2525" s="1">
        <v>2520</v>
      </c>
      <c r="C2525" s="3" t="s">
        <v>3571</v>
      </c>
      <c r="E2525" s="2" t="str" cm="1">
        <f t="array" aca="1" ref="E2525" ca="1">IF(F2525&lt;&gt;"",INDIRECT("'"&amp;F2525&amp;"'!"&amp;G2525),"")</f>
        <v/>
      </c>
      <c r="F2525" s="1851"/>
      <c r="R2525" s="1502"/>
    </row>
    <row r="2526" spans="1:18" ht="16">
      <c r="A2526" s="1">
        <v>2521</v>
      </c>
      <c r="C2526" s="3" t="s">
        <v>3571</v>
      </c>
      <c r="E2526" s="2" t="str" cm="1">
        <f t="array" aca="1" ref="E2526" ca="1">IF(F2526&lt;&gt;"",INDIRECT("'"&amp;F2526&amp;"'!"&amp;G2526),"")</f>
        <v/>
      </c>
      <c r="F2526" s="1851"/>
      <c r="R2526" s="1502"/>
    </row>
    <row r="2527" spans="1:18" ht="16">
      <c r="A2527" s="1">
        <v>2522</v>
      </c>
      <c r="C2527" s="3" t="s">
        <v>3571</v>
      </c>
      <c r="E2527" s="2" t="str" cm="1">
        <f t="array" aca="1" ref="E2527" ca="1">IF(F2527&lt;&gt;"",INDIRECT("'"&amp;F2527&amp;"'!"&amp;G2527),"")</f>
        <v/>
      </c>
      <c r="F2527" s="1851"/>
      <c r="R2527" s="1504"/>
    </row>
    <row r="2528" spans="1:18" ht="16">
      <c r="A2528" s="1">
        <v>2523</v>
      </c>
      <c r="C2528" s="3" t="s">
        <v>3571</v>
      </c>
      <c r="E2528" s="2" t="str" cm="1">
        <f t="array" aca="1" ref="E2528" ca="1">IF(F2528&lt;&gt;"",INDIRECT("'"&amp;F2528&amp;"'!"&amp;G2528),"")</f>
        <v/>
      </c>
      <c r="F2528" s="1851"/>
      <c r="R2528" s="1502"/>
    </row>
    <row r="2529" spans="1:18" ht="16">
      <c r="A2529" s="1">
        <v>2524</v>
      </c>
      <c r="C2529" s="3" t="s">
        <v>3571</v>
      </c>
      <c r="E2529" s="2" t="str" cm="1">
        <f t="array" aca="1" ref="E2529" ca="1">IF(F2529&lt;&gt;"",INDIRECT("'"&amp;F2529&amp;"'!"&amp;G2529),"")</f>
        <v/>
      </c>
      <c r="F2529" s="1851"/>
      <c r="R2529" s="1502"/>
    </row>
    <row r="2530" spans="1:18" ht="16">
      <c r="A2530" s="1">
        <v>2525</v>
      </c>
      <c r="C2530" s="3" t="s">
        <v>3571</v>
      </c>
      <c r="E2530" s="2" t="str" cm="1">
        <f t="array" aca="1" ref="E2530" ca="1">IF(F2530&lt;&gt;"",INDIRECT("'"&amp;F2530&amp;"'!"&amp;G2530),"")</f>
        <v/>
      </c>
      <c r="F2530" s="1851"/>
      <c r="R2530" s="1502"/>
    </row>
    <row r="2531" spans="1:18" ht="16">
      <c r="A2531" s="1">
        <v>2526</v>
      </c>
      <c r="C2531" s="3" t="s">
        <v>3571</v>
      </c>
      <c r="E2531" s="2" t="str" cm="1">
        <f t="array" aca="1" ref="E2531" ca="1">IF(F2531&lt;&gt;"",INDIRECT("'"&amp;F2531&amp;"'!"&amp;G2531),"")</f>
        <v/>
      </c>
      <c r="F2531" s="1851"/>
      <c r="R2531" s="1502"/>
    </row>
    <row r="2532" spans="1:18" ht="16">
      <c r="A2532" s="1">
        <v>2527</v>
      </c>
      <c r="C2532" s="3" t="s">
        <v>3571</v>
      </c>
      <c r="E2532" s="2" t="str" cm="1">
        <f t="array" aca="1" ref="E2532" ca="1">IF(F2532&lt;&gt;"",INDIRECT("'"&amp;F2532&amp;"'!"&amp;G2532),"")</f>
        <v/>
      </c>
      <c r="F2532" s="1851"/>
      <c r="R2532" s="1502"/>
    </row>
    <row r="2533" spans="1:18" ht="16">
      <c r="A2533" s="1">
        <v>2528</v>
      </c>
      <c r="C2533" s="3" t="s">
        <v>3571</v>
      </c>
      <c r="E2533" s="2" t="str" cm="1">
        <f t="array" aca="1" ref="E2533" ca="1">IF(F2533&lt;&gt;"",INDIRECT("'"&amp;F2533&amp;"'!"&amp;G2533),"")</f>
        <v/>
      </c>
      <c r="F2533" s="1851"/>
      <c r="R2533" s="1502"/>
    </row>
    <row r="2534" spans="1:18" ht="16">
      <c r="A2534" s="1">
        <v>2529</v>
      </c>
      <c r="C2534" s="3" t="s">
        <v>3571</v>
      </c>
      <c r="E2534" s="2" t="str" cm="1">
        <f t="array" aca="1" ref="E2534" ca="1">IF(F2534&lt;&gt;"",INDIRECT("'"&amp;F2534&amp;"'!"&amp;G2534),"")</f>
        <v/>
      </c>
      <c r="F2534" s="1851"/>
      <c r="R2534" s="1502"/>
    </row>
    <row r="2535" spans="1:18">
      <c r="A2535">
        <v>2530</v>
      </c>
      <c r="B2535" s="7">
        <f>'BudgetSum 2-4'!F5</f>
        <v>3004291</v>
      </c>
      <c r="D2535" s="2" t="b">
        <f ca="1">E2535=B2535</f>
        <v>1</v>
      </c>
      <c r="E2535" s="2" cm="1">
        <f t="array" aca="1" ref="E2535" ca="1">IF(F2535&lt;&gt;"",INDIRECT("'"&amp;F2535&amp;"'!"&amp;G2535),"")</f>
        <v>3004291</v>
      </c>
      <c r="F2535" s="1502" t="s">
        <v>3507</v>
      </c>
      <c r="G2535" t="s">
        <v>3744</v>
      </c>
      <c r="R2535" s="1502"/>
    </row>
    <row r="2536" spans="1:18" ht="16">
      <c r="A2536" s="1">
        <v>2531</v>
      </c>
      <c r="C2536" s="3" t="s">
        <v>3571</v>
      </c>
      <c r="E2536" s="2" t="str" cm="1">
        <f t="array" aca="1" ref="E2536" ca="1">IF(F2536&lt;&gt;"",INDIRECT("'"&amp;F2536&amp;"'!"&amp;G2536),"")</f>
        <v/>
      </c>
      <c r="F2536" s="1851"/>
      <c r="R2536" s="1502"/>
    </row>
    <row r="2537" spans="1:18">
      <c r="A2537">
        <v>2532</v>
      </c>
      <c r="B2537" s="7">
        <f>'BudgetSum 2-4'!F7</f>
        <v>3475000</v>
      </c>
      <c r="D2537" s="2" t="b">
        <f t="shared" ref="D2537:D2545" ca="1" si="36">E2537=B2537</f>
        <v>1</v>
      </c>
      <c r="E2537" s="2" cm="1">
        <f t="array" aca="1" ref="E2537" ca="1">IF(F2537&lt;&gt;"",INDIRECT("'"&amp;F2537&amp;"'!"&amp;G2537),"")</f>
        <v>3475000</v>
      </c>
      <c r="F2537" s="1502" t="s">
        <v>3507</v>
      </c>
      <c r="G2537" t="s">
        <v>3553</v>
      </c>
      <c r="R2537" s="1502"/>
    </row>
    <row r="2538" spans="1:18">
      <c r="A2538">
        <v>2533</v>
      </c>
      <c r="B2538" s="7">
        <f>'BudgetSum 2-4'!F8</f>
        <v>0</v>
      </c>
      <c r="D2538" s="2" t="b">
        <f t="shared" ca="1" si="36"/>
        <v>1</v>
      </c>
      <c r="E2538" s="2" cm="1">
        <f t="array" aca="1" ref="E2538" ca="1">IF(F2538&lt;&gt;"",INDIRECT("'"&amp;F2538&amp;"'!"&amp;G2538),"")</f>
        <v>0</v>
      </c>
      <c r="F2538" s="1502" t="s">
        <v>3507</v>
      </c>
      <c r="G2538" t="s">
        <v>4182</v>
      </c>
      <c r="R2538" s="1502"/>
    </row>
    <row r="2539" spans="1:18">
      <c r="A2539">
        <v>2534</v>
      </c>
      <c r="B2539" s="7">
        <f>'BudgetSum 2-4'!F9</f>
        <v>6479291</v>
      </c>
      <c r="D2539" s="2" t="b">
        <f t="shared" ca="1" si="36"/>
        <v>1</v>
      </c>
      <c r="E2539" s="2" cm="1">
        <f t="array" aca="1" ref="E2539" ca="1">IF(F2539&lt;&gt;"",INDIRECT("'"&amp;F2539&amp;"'!"&amp;G2539),"")</f>
        <v>6479291</v>
      </c>
      <c r="F2539" s="1502" t="s">
        <v>3507</v>
      </c>
      <c r="G2539" t="s">
        <v>4183</v>
      </c>
      <c r="R2539" s="1502"/>
    </row>
    <row r="2540" spans="1:18">
      <c r="A2540">
        <v>2535</v>
      </c>
      <c r="B2540" s="7">
        <f>'BudgetSum 2-4'!F14</f>
        <v>6109100</v>
      </c>
      <c r="D2540" s="2" t="b">
        <f t="shared" ca="1" si="36"/>
        <v>1</v>
      </c>
      <c r="E2540" s="2" cm="1">
        <f t="array" aca="1" ref="E2540" ca="1">IF(F2540&lt;&gt;"",INDIRECT("'"&amp;F2540&amp;"'!"&amp;G2540),"")</f>
        <v>6109100</v>
      </c>
      <c r="F2540" s="1502" t="s">
        <v>3507</v>
      </c>
      <c r="G2540" t="s">
        <v>3745</v>
      </c>
      <c r="R2540" s="1502"/>
    </row>
    <row r="2541" spans="1:18">
      <c r="A2541">
        <v>2536</v>
      </c>
      <c r="B2541" s="7">
        <f>'BudgetSum 2-4'!F15</f>
        <v>0</v>
      </c>
      <c r="D2541" s="2" t="b">
        <f t="shared" ca="1" si="36"/>
        <v>1</v>
      </c>
      <c r="E2541" s="2" cm="1">
        <f t="array" aca="1" ref="E2541" ca="1">IF(F2541&lt;&gt;"",INDIRECT("'"&amp;F2541&amp;"'!"&amp;G2541),"")</f>
        <v>0</v>
      </c>
      <c r="F2541" s="1502" t="s">
        <v>3507</v>
      </c>
      <c r="G2541" t="s">
        <v>3558</v>
      </c>
      <c r="R2541" s="1502"/>
    </row>
    <row r="2542" spans="1:18">
      <c r="A2542">
        <v>2537</v>
      </c>
      <c r="B2542" s="7">
        <f>'BudgetSum 2-4'!F16</f>
        <v>0</v>
      </c>
      <c r="D2542" s="2" t="b">
        <f t="shared" ca="1" si="36"/>
        <v>1</v>
      </c>
      <c r="E2542" s="2" cm="1">
        <f t="array" aca="1" ref="E2542" ca="1">IF(F2542&lt;&gt;"",INDIRECT("'"&amp;F2542&amp;"'!"&amp;G2542),"")</f>
        <v>0</v>
      </c>
      <c r="F2542" s="1502" t="s">
        <v>3507</v>
      </c>
      <c r="G2542" t="s">
        <v>3559</v>
      </c>
      <c r="R2542" s="1502"/>
    </row>
    <row r="2543" spans="1:18">
      <c r="A2543">
        <v>2538</v>
      </c>
      <c r="B2543" s="7">
        <f>'BudgetSum 2-4'!F17</f>
        <v>0</v>
      </c>
      <c r="D2543" s="2" t="b">
        <f t="shared" ca="1" si="36"/>
        <v>1</v>
      </c>
      <c r="E2543" s="2" cm="1">
        <f t="array" aca="1" ref="E2543" ca="1">IF(F2543&lt;&gt;"",INDIRECT("'"&amp;F2543&amp;"'!"&amp;G2543),"")</f>
        <v>0</v>
      </c>
      <c r="F2543" s="1502" t="s">
        <v>3507</v>
      </c>
      <c r="G2543" t="s">
        <v>3560</v>
      </c>
      <c r="R2543" s="1502"/>
    </row>
    <row r="2544" spans="1:18">
      <c r="A2544">
        <v>2539</v>
      </c>
      <c r="B2544" s="7">
        <f>'BudgetSum 2-4'!F19</f>
        <v>6109100</v>
      </c>
      <c r="D2544" s="2" t="b">
        <f t="shared" ca="1" si="36"/>
        <v>1</v>
      </c>
      <c r="E2544" s="2" cm="1">
        <f t="array" aca="1" ref="E2544" ca="1">IF(F2544&lt;&gt;"",INDIRECT("'"&amp;F2544&amp;"'!"&amp;G2544),"")</f>
        <v>6109100</v>
      </c>
      <c r="F2544" s="1502" t="s">
        <v>3507</v>
      </c>
      <c r="G2544" t="s">
        <v>3561</v>
      </c>
      <c r="R2544" s="1502"/>
    </row>
    <row r="2545" spans="1:18">
      <c r="A2545">
        <v>2540</v>
      </c>
      <c r="B2545" s="7">
        <f>'BudgetSum 2-4'!F22</f>
        <v>370191</v>
      </c>
      <c r="D2545" s="2" t="b">
        <f t="shared" ca="1" si="36"/>
        <v>1</v>
      </c>
      <c r="E2545" s="2" cm="1">
        <f t="array" aca="1" ref="E2545" ca="1">IF(F2545&lt;&gt;"",INDIRECT("'"&amp;F2545&amp;"'!"&amp;G2545),"")</f>
        <v>370191</v>
      </c>
      <c r="F2545" s="1502" t="s">
        <v>3507</v>
      </c>
      <c r="G2545" t="s">
        <v>4184</v>
      </c>
      <c r="R2545" s="1502"/>
    </row>
    <row r="2546" spans="1:18" ht="16">
      <c r="A2546" s="1">
        <v>2541</v>
      </c>
      <c r="C2546" s="3" t="s">
        <v>3571</v>
      </c>
      <c r="E2546" s="2" t="str" cm="1">
        <f t="array" aca="1" ref="E2546" ca="1">IF(F2546&lt;&gt;"",INDIRECT("'"&amp;F2546&amp;"'!"&amp;G2546),"")</f>
        <v/>
      </c>
      <c r="F2546" s="1851"/>
      <c r="R2546" s="1502"/>
    </row>
    <row r="2547" spans="1:18">
      <c r="A2547">
        <v>2542</v>
      </c>
      <c r="B2547" s="7">
        <f>'BudgetSum 2-4'!G5</f>
        <v>1155921</v>
      </c>
      <c r="D2547" s="2" t="b">
        <f t="shared" ref="D2547:D2553" ca="1" si="37">E2547=B2547</f>
        <v>1</v>
      </c>
      <c r="E2547" s="2" cm="1">
        <f t="array" aca="1" ref="E2547" ca="1">IF(F2547&lt;&gt;"",INDIRECT("'"&amp;F2547&amp;"'!"&amp;G2547),"")</f>
        <v>1155921</v>
      </c>
      <c r="F2547" s="1502" t="s">
        <v>3507</v>
      </c>
      <c r="G2547" t="s">
        <v>3781</v>
      </c>
      <c r="R2547" s="1502"/>
    </row>
    <row r="2548" spans="1:18">
      <c r="A2548">
        <v>2543</v>
      </c>
      <c r="B2548" s="7">
        <f>'BudgetSum 2-4'!G7</f>
        <v>0</v>
      </c>
      <c r="D2548" s="2" t="b">
        <f t="shared" ca="1" si="37"/>
        <v>1</v>
      </c>
      <c r="E2548" s="2" cm="1">
        <f t="array" aca="1" ref="E2548" ca="1">IF(F2548&lt;&gt;"",INDIRECT("'"&amp;F2548&amp;"'!"&amp;G2548),"")</f>
        <v>0</v>
      </c>
      <c r="F2548" s="1502" t="s">
        <v>3507</v>
      </c>
      <c r="G2548" t="s">
        <v>4185</v>
      </c>
      <c r="R2548" s="1502"/>
    </row>
    <row r="2549" spans="1:18">
      <c r="A2549">
        <v>2544</v>
      </c>
      <c r="B2549" s="7">
        <f>'BudgetSum 2-4'!G8</f>
        <v>0</v>
      </c>
      <c r="D2549" s="2" t="b">
        <f t="shared" ca="1" si="37"/>
        <v>1</v>
      </c>
      <c r="E2549" s="2" cm="1">
        <f t="array" aca="1" ref="E2549" ca="1">IF(F2549&lt;&gt;"",INDIRECT("'"&amp;F2549&amp;"'!"&amp;G2549),"")</f>
        <v>0</v>
      </c>
      <c r="F2549" s="1502" t="s">
        <v>3507</v>
      </c>
      <c r="G2549" t="s">
        <v>4186</v>
      </c>
      <c r="R2549" s="1502"/>
    </row>
    <row r="2550" spans="1:18">
      <c r="A2550">
        <v>2545</v>
      </c>
      <c r="B2550" s="7">
        <f>'BudgetSum 2-4'!G9</f>
        <v>1155921</v>
      </c>
      <c r="D2550" s="2" t="b">
        <f t="shared" ca="1" si="37"/>
        <v>1</v>
      </c>
      <c r="E2550" s="2" cm="1">
        <f t="array" aca="1" ref="E2550" ca="1">IF(F2550&lt;&gt;"",INDIRECT("'"&amp;F2550&amp;"'!"&amp;G2550),"")</f>
        <v>1155921</v>
      </c>
      <c r="F2550" s="1502" t="s">
        <v>3507</v>
      </c>
      <c r="G2550" t="s">
        <v>4187</v>
      </c>
      <c r="R2550" s="1502"/>
    </row>
    <row r="2551" spans="1:18">
      <c r="A2551">
        <v>2546</v>
      </c>
      <c r="B2551" s="7">
        <f>'BudgetSum 2-4'!G13</f>
        <v>1320274</v>
      </c>
      <c r="D2551" s="2" t="b">
        <f t="shared" ca="1" si="37"/>
        <v>1</v>
      </c>
      <c r="E2551" s="2" cm="1">
        <f t="array" aca="1" ref="E2551" ca="1">IF(F2551&lt;&gt;"",INDIRECT("'"&amp;F2551&amp;"'!"&amp;G2551),"")</f>
        <v>1320274</v>
      </c>
      <c r="F2551" s="1502" t="s">
        <v>3507</v>
      </c>
      <c r="G2551" t="s">
        <v>3568</v>
      </c>
      <c r="R2551" s="1502"/>
    </row>
    <row r="2552" spans="1:18">
      <c r="A2552">
        <v>2547</v>
      </c>
      <c r="B2552" s="7">
        <f>'BudgetSum 2-4'!G14</f>
        <v>1045549</v>
      </c>
      <c r="D2552" s="2" t="b">
        <f t="shared" ca="1" si="37"/>
        <v>1</v>
      </c>
      <c r="E2552" s="2" cm="1">
        <f t="array" aca="1" ref="E2552" ca="1">IF(F2552&lt;&gt;"",INDIRECT("'"&amp;F2552&amp;"'!"&amp;G2552),"")</f>
        <v>1045549</v>
      </c>
      <c r="F2552" s="1502" t="s">
        <v>3507</v>
      </c>
      <c r="G2552" t="s">
        <v>3782</v>
      </c>
      <c r="R2552" s="1502"/>
    </row>
    <row r="2553" spans="1:18">
      <c r="A2553">
        <v>2548</v>
      </c>
      <c r="B2553" s="7">
        <f>'BudgetSum 2-4'!G15</f>
        <v>288486</v>
      </c>
      <c r="D2553" s="2" t="b">
        <f t="shared" ca="1" si="37"/>
        <v>1</v>
      </c>
      <c r="E2553" s="2" cm="1">
        <f t="array" aca="1" ref="E2553" ca="1">IF(F2553&lt;&gt;"",INDIRECT("'"&amp;F2553&amp;"'!"&amp;G2553),"")</f>
        <v>288486</v>
      </c>
      <c r="F2553" s="1502" t="s">
        <v>3507</v>
      </c>
      <c r="G2553" t="s">
        <v>3783</v>
      </c>
      <c r="R2553" s="1502"/>
    </row>
    <row r="2554" spans="1:18" ht="16">
      <c r="A2554" s="1">
        <v>2549</v>
      </c>
      <c r="C2554" s="3" t="s">
        <v>3571</v>
      </c>
      <c r="E2554" s="2" t="str" cm="1">
        <f t="array" aca="1" ref="E2554" ca="1">IF(F2554&lt;&gt;"",INDIRECT("'"&amp;F2554&amp;"'!"&amp;G2554),"")</f>
        <v/>
      </c>
      <c r="F2554" s="1851"/>
      <c r="R2554" s="1502"/>
    </row>
    <row r="2555" spans="1:18" ht="15">
      <c r="A2555">
        <v>2550</v>
      </c>
      <c r="B2555" s="7">
        <f>'BudgetSum 2-4'!G17</f>
        <v>0</v>
      </c>
      <c r="D2555" s="2" t="b">
        <f ca="1">E2555=B2555</f>
        <v>1</v>
      </c>
      <c r="E2555" s="2" cm="1">
        <f t="array" aca="1" ref="E2555" ca="1">IF(F2555&lt;&gt;"",INDIRECT("'"&amp;F2555&amp;"'!"&amp;G2555),"")</f>
        <v>0</v>
      </c>
      <c r="F2555" s="1502" t="s">
        <v>3507</v>
      </c>
      <c r="G2555" t="s">
        <v>3570</v>
      </c>
      <c r="H2555" s="4"/>
      <c r="I2555" s="4"/>
      <c r="J2555" s="4"/>
      <c r="R2555" s="1504"/>
    </row>
    <row r="2556" spans="1:18">
      <c r="A2556">
        <v>2551</v>
      </c>
      <c r="B2556" s="7">
        <f>'BudgetSum 2-4'!G19</f>
        <v>2654309</v>
      </c>
      <c r="D2556" s="2" t="b">
        <f ca="1">E2556=B2556</f>
        <v>1</v>
      </c>
      <c r="E2556" s="2" cm="1">
        <f t="array" aca="1" ref="E2556" ca="1">IF(F2556&lt;&gt;"",INDIRECT("'"&amp;F2556&amp;"'!"&amp;G2556),"")</f>
        <v>2654309</v>
      </c>
      <c r="F2556" s="1502" t="s">
        <v>3507</v>
      </c>
      <c r="G2556" t="s">
        <v>3572</v>
      </c>
      <c r="R2556" s="1502"/>
    </row>
    <row r="2557" spans="1:18">
      <c r="A2557">
        <v>2552</v>
      </c>
      <c r="B2557" s="7">
        <f>'BudgetSum 2-4'!G22</f>
        <v>-1498388</v>
      </c>
      <c r="D2557" s="2" t="b">
        <f ca="1">E2557=B2557</f>
        <v>1</v>
      </c>
      <c r="E2557" s="2" cm="1">
        <f t="array" aca="1" ref="E2557" ca="1">IF(F2557&lt;&gt;"",INDIRECT("'"&amp;F2557&amp;"'!"&amp;G2557),"")</f>
        <v>-1498388</v>
      </c>
      <c r="F2557" s="1502" t="s">
        <v>3507</v>
      </c>
      <c r="G2557" t="s">
        <v>4188</v>
      </c>
      <c r="R2557" s="1502"/>
    </row>
    <row r="2558" spans="1:18" ht="16">
      <c r="A2558" s="1">
        <v>2553</v>
      </c>
      <c r="C2558" s="3" t="s">
        <v>3571</v>
      </c>
      <c r="E2558" s="2" t="str" cm="1">
        <f t="array" aca="1" ref="E2558" ca="1">IF(F2558&lt;&gt;"",INDIRECT("'"&amp;F2558&amp;"'!"&amp;G2558),"")</f>
        <v/>
      </c>
      <c r="F2558" s="1851"/>
      <c r="R2558" s="1502"/>
    </row>
    <row r="2559" spans="1:18" ht="16">
      <c r="A2559" s="1">
        <v>2554</v>
      </c>
      <c r="C2559" s="3" t="s">
        <v>3571</v>
      </c>
      <c r="E2559" s="2" t="str" cm="1">
        <f t="array" aca="1" ref="E2559" ca="1">IF(F2559&lt;&gt;"",INDIRECT("'"&amp;F2559&amp;"'!"&amp;G2559),"")</f>
        <v/>
      </c>
      <c r="F2559" s="1851"/>
      <c r="R2559" s="1502"/>
    </row>
    <row r="2560" spans="1:18" ht="16">
      <c r="A2560" s="1">
        <v>2555</v>
      </c>
      <c r="C2560" s="3" t="s">
        <v>3571</v>
      </c>
      <c r="E2560" s="2" t="str" cm="1">
        <f t="array" aca="1" ref="E2560" ca="1">IF(F2560&lt;&gt;"",INDIRECT("'"&amp;F2560&amp;"'!"&amp;G2560),"")</f>
        <v/>
      </c>
      <c r="F2560" s="1851"/>
      <c r="R2560" s="1502"/>
    </row>
    <row r="2561" spans="1:18" ht="16">
      <c r="A2561" s="1">
        <v>2556</v>
      </c>
      <c r="C2561" s="3" t="s">
        <v>3571</v>
      </c>
      <c r="E2561" s="2" t="str" cm="1">
        <f t="array" aca="1" ref="E2561" ca="1">IF(F2561&lt;&gt;"",INDIRECT("'"&amp;F2561&amp;"'!"&amp;G2561),"")</f>
        <v/>
      </c>
      <c r="F2561" s="1851"/>
      <c r="R2561" s="1502"/>
    </row>
    <row r="2562" spans="1:18" ht="16">
      <c r="A2562" s="1">
        <v>2557</v>
      </c>
      <c r="C2562" s="3" t="s">
        <v>3571</v>
      </c>
      <c r="E2562" s="2" t="str" cm="1">
        <f t="array" aca="1" ref="E2562" ca="1">IF(F2562&lt;&gt;"",INDIRECT("'"&amp;F2562&amp;"'!"&amp;G2562),"")</f>
        <v/>
      </c>
      <c r="F2562" s="1851"/>
      <c r="R2562" s="1502"/>
    </row>
    <row r="2563" spans="1:18" ht="16">
      <c r="A2563" s="1">
        <v>2558</v>
      </c>
      <c r="C2563" s="3" t="s">
        <v>3571</v>
      </c>
      <c r="E2563" s="2" t="str" cm="1">
        <f t="array" aca="1" ref="E2563" ca="1">IF(F2563&lt;&gt;"",INDIRECT("'"&amp;F2563&amp;"'!"&amp;G2563),"")</f>
        <v/>
      </c>
      <c r="F2563" s="1851"/>
      <c r="R2563" s="1502"/>
    </row>
    <row r="2564" spans="1:18" ht="16">
      <c r="A2564" s="1">
        <v>2559</v>
      </c>
      <c r="C2564" s="3" t="s">
        <v>3571</v>
      </c>
      <c r="E2564" s="2" t="str" cm="1">
        <f t="array" aca="1" ref="E2564" ca="1">IF(F2564&lt;&gt;"",INDIRECT("'"&amp;F2564&amp;"'!"&amp;G2564),"")</f>
        <v/>
      </c>
      <c r="F2564" s="1851"/>
      <c r="R2564" s="1502"/>
    </row>
    <row r="2565" spans="1:18" ht="16">
      <c r="A2565" s="1">
        <v>2560</v>
      </c>
      <c r="C2565" s="3" t="s">
        <v>3571</v>
      </c>
      <c r="E2565" s="2" t="str" cm="1">
        <f t="array" aca="1" ref="E2565" ca="1">IF(F2565&lt;&gt;"",INDIRECT("'"&amp;F2565&amp;"'!"&amp;G2565),"")</f>
        <v/>
      </c>
      <c r="F2565" s="1851"/>
      <c r="R2565" s="1502"/>
    </row>
    <row r="2566" spans="1:18" ht="16">
      <c r="A2566" s="1">
        <v>2561</v>
      </c>
      <c r="C2566" s="3" t="s">
        <v>3571</v>
      </c>
      <c r="E2566" s="2" t="str" cm="1">
        <f t="array" aca="1" ref="E2566" ca="1">IF(F2566&lt;&gt;"",INDIRECT("'"&amp;F2566&amp;"'!"&amp;G2566),"")</f>
        <v/>
      </c>
      <c r="F2566" s="1851"/>
      <c r="R2566" s="1502"/>
    </row>
    <row r="2567" spans="1:18" ht="16">
      <c r="A2567" s="1">
        <v>2562</v>
      </c>
      <c r="C2567" s="3" t="s">
        <v>3571</v>
      </c>
      <c r="E2567" s="2" t="str" cm="1">
        <f t="array" aca="1" ref="E2567" ca="1">IF(F2567&lt;&gt;"",INDIRECT("'"&amp;F2567&amp;"'!"&amp;G2567),"")</f>
        <v/>
      </c>
      <c r="F2567" s="1851"/>
      <c r="R2567" s="1502"/>
    </row>
    <row r="2568" spans="1:18" ht="16">
      <c r="A2568" s="1">
        <v>2563</v>
      </c>
      <c r="C2568" s="3" t="s">
        <v>3571</v>
      </c>
      <c r="E2568" s="2" t="str" cm="1">
        <f t="array" aca="1" ref="E2568" ca="1">IF(F2568&lt;&gt;"",INDIRECT("'"&amp;F2568&amp;"'!"&amp;G2568),"")</f>
        <v/>
      </c>
      <c r="F2568" s="1851"/>
      <c r="R2568" s="1502"/>
    </row>
    <row r="2569" spans="1:18" ht="16">
      <c r="A2569" s="1">
        <v>2564</v>
      </c>
      <c r="C2569" s="3" t="s">
        <v>3571</v>
      </c>
      <c r="E2569" s="2" t="str" cm="1">
        <f t="array" aca="1" ref="E2569" ca="1">IF(F2569&lt;&gt;"",INDIRECT("'"&amp;F2569&amp;"'!"&amp;G2569),"")</f>
        <v/>
      </c>
      <c r="F2569" s="1851"/>
      <c r="R2569" s="1502"/>
    </row>
    <row r="2570" spans="1:18" ht="16">
      <c r="A2570" s="1">
        <v>2565</v>
      </c>
      <c r="C2570" s="3" t="s">
        <v>3571</v>
      </c>
      <c r="E2570" s="2" t="str" cm="1">
        <f t="array" aca="1" ref="E2570" ca="1">IF(F2570&lt;&gt;"",INDIRECT("'"&amp;F2570&amp;"'!"&amp;G2570),"")</f>
        <v/>
      </c>
      <c r="F2570" s="1851"/>
      <c r="R2570" s="1502"/>
    </row>
    <row r="2571" spans="1:18" ht="16">
      <c r="A2571" s="1">
        <v>2566</v>
      </c>
      <c r="C2571" s="3" t="s">
        <v>3571</v>
      </c>
      <c r="E2571" s="2" t="str" cm="1">
        <f t="array" aca="1" ref="E2571" ca="1">IF(F2571&lt;&gt;"",INDIRECT("'"&amp;F2571&amp;"'!"&amp;G2571),"")</f>
        <v/>
      </c>
      <c r="F2571" s="1851"/>
      <c r="R2571" s="1502"/>
    </row>
    <row r="2572" spans="1:18" ht="16">
      <c r="A2572" s="1">
        <v>2567</v>
      </c>
      <c r="C2572" s="3" t="s">
        <v>3571</v>
      </c>
      <c r="E2572" s="2" t="str" cm="1">
        <f t="array" aca="1" ref="E2572" ca="1">IF(F2572&lt;&gt;"",INDIRECT("'"&amp;F2572&amp;"'!"&amp;G2572),"")</f>
        <v/>
      </c>
      <c r="F2572" s="1851"/>
      <c r="R2572" s="1502"/>
    </row>
    <row r="2573" spans="1:18" ht="16">
      <c r="A2573" s="1">
        <v>2568</v>
      </c>
      <c r="C2573" s="3" t="s">
        <v>3571</v>
      </c>
      <c r="E2573" s="2" t="str" cm="1">
        <f t="array" aca="1" ref="E2573" ca="1">IF(F2573&lt;&gt;"",INDIRECT("'"&amp;F2573&amp;"'!"&amp;G2573),"")</f>
        <v/>
      </c>
      <c r="F2573" s="1851"/>
      <c r="R2573" s="1502"/>
    </row>
    <row r="2574" spans="1:18">
      <c r="A2574">
        <v>2569</v>
      </c>
      <c r="B2574" s="7">
        <f>'BudgetSum 2-4'!E5</f>
        <v>2649096</v>
      </c>
      <c r="D2574" s="2" t="b">
        <f t="shared" ref="D2574:D2580" ca="1" si="38">E2574=B2574</f>
        <v>1</v>
      </c>
      <c r="E2574" s="2" cm="1">
        <f t="array" aca="1" ref="E2574" ca="1">IF(F2574&lt;&gt;"",INDIRECT("'"&amp;F2574&amp;"'!"&amp;G2574),"")</f>
        <v>2649096</v>
      </c>
      <c r="F2574" s="1502" t="s">
        <v>3507</v>
      </c>
      <c r="G2574" t="s">
        <v>3706</v>
      </c>
      <c r="R2574" s="1502"/>
    </row>
    <row r="2575" spans="1:18">
      <c r="A2575">
        <v>2570</v>
      </c>
      <c r="B2575" s="7">
        <f>'BudgetSum 2-4'!E7</f>
        <v>0</v>
      </c>
      <c r="D2575" s="2" t="b">
        <f t="shared" ca="1" si="38"/>
        <v>1</v>
      </c>
      <c r="E2575" s="2" cm="1">
        <f t="array" aca="1" ref="E2575" ca="1">IF(F2575&lt;&gt;"",INDIRECT("'"&amp;F2575&amp;"'!"&amp;G2575),"")</f>
        <v>0</v>
      </c>
      <c r="F2575" s="1502" t="s">
        <v>3507</v>
      </c>
      <c r="G2575" t="s">
        <v>4189</v>
      </c>
      <c r="R2575" s="1502"/>
    </row>
    <row r="2576" spans="1:18">
      <c r="A2576">
        <v>2571</v>
      </c>
      <c r="B2576" s="7">
        <f>'BudgetSum 2-4'!E9</f>
        <v>2649096</v>
      </c>
      <c r="D2576" s="2" t="b">
        <f t="shared" ca="1" si="38"/>
        <v>1</v>
      </c>
      <c r="E2576" s="2" cm="1">
        <f t="array" aca="1" ref="E2576" ca="1">IF(F2576&lt;&gt;"",INDIRECT("'"&amp;F2576&amp;"'!"&amp;G2576),"")</f>
        <v>2649096</v>
      </c>
      <c r="F2576" s="1502" t="s">
        <v>3507</v>
      </c>
      <c r="G2576" t="s">
        <v>4190</v>
      </c>
      <c r="R2576" s="1502"/>
    </row>
    <row r="2577" spans="1:18" ht="15">
      <c r="A2577">
        <v>2572</v>
      </c>
      <c r="B2577" s="7">
        <f>'BudgetSum 2-4'!E16</f>
        <v>0</v>
      </c>
      <c r="D2577" s="2" t="b">
        <f t="shared" ca="1" si="38"/>
        <v>1</v>
      </c>
      <c r="E2577" s="2" cm="1">
        <f t="array" aca="1" ref="E2577" ca="1">IF(F2577&lt;&gt;"",INDIRECT("'"&amp;F2577&amp;"'!"&amp;G2577),"")</f>
        <v>0</v>
      </c>
      <c r="F2577" s="1502" t="s">
        <v>3507</v>
      </c>
      <c r="G2577" t="s">
        <v>3547</v>
      </c>
      <c r="H2577" s="4"/>
      <c r="I2577" s="4"/>
      <c r="J2577" s="4"/>
      <c r="R2577" s="1504"/>
    </row>
    <row r="2578" spans="1:18">
      <c r="A2578">
        <v>2573</v>
      </c>
      <c r="B2578" s="7">
        <f>'BudgetSum 2-4'!E17</f>
        <v>2615000</v>
      </c>
      <c r="D2578" s="2" t="b">
        <f t="shared" ca="1" si="38"/>
        <v>1</v>
      </c>
      <c r="E2578" s="2" cm="1">
        <f t="array" aca="1" ref="E2578" ca="1">IF(F2578&lt;&gt;"",INDIRECT("'"&amp;F2578&amp;"'!"&amp;G2578),"")</f>
        <v>2615000</v>
      </c>
      <c r="F2578" s="1502" t="s">
        <v>3507</v>
      </c>
      <c r="G2578" t="s">
        <v>4191</v>
      </c>
      <c r="R2578" s="1502"/>
    </row>
    <row r="2579" spans="1:18" ht="15">
      <c r="A2579">
        <v>2574</v>
      </c>
      <c r="B2579" s="7">
        <f>'BudgetSum 2-4'!E19</f>
        <v>2615000</v>
      </c>
      <c r="D2579" s="2" t="b">
        <f t="shared" ca="1" si="38"/>
        <v>1</v>
      </c>
      <c r="E2579" s="2" cm="1">
        <f t="array" aca="1" ref="E2579" ca="1">IF(F2579&lt;&gt;"",INDIRECT("'"&amp;F2579&amp;"'!"&amp;G2579),"")</f>
        <v>2615000</v>
      </c>
      <c r="F2579" s="1502" t="s">
        <v>3507</v>
      </c>
      <c r="G2579" t="s">
        <v>3549</v>
      </c>
      <c r="H2579" s="4"/>
      <c r="I2579" s="4"/>
      <c r="J2579" s="4"/>
      <c r="R2579" s="1504"/>
    </row>
    <row r="2580" spans="1:18">
      <c r="A2580">
        <v>2575</v>
      </c>
      <c r="B2580" s="7">
        <f>'BudgetSum 2-4'!E22</f>
        <v>34096</v>
      </c>
      <c r="D2580" s="2" t="b">
        <f t="shared" ca="1" si="38"/>
        <v>1</v>
      </c>
      <c r="E2580" s="2" cm="1">
        <f t="array" aca="1" ref="E2580" ca="1">IF(F2580&lt;&gt;"",INDIRECT("'"&amp;F2580&amp;"'!"&amp;G2580),"")</f>
        <v>34096</v>
      </c>
      <c r="F2580" s="1502" t="s">
        <v>3507</v>
      </c>
      <c r="G2580" t="s">
        <v>4192</v>
      </c>
      <c r="R2580" s="1502"/>
    </row>
    <row r="2581" spans="1:18" ht="16">
      <c r="A2581" s="1">
        <v>2576</v>
      </c>
      <c r="C2581" s="3" t="s">
        <v>3571</v>
      </c>
      <c r="E2581" s="2" t="str" cm="1">
        <f t="array" aca="1" ref="E2581" ca="1">IF(F2581&lt;&gt;"",INDIRECT("'"&amp;F2581&amp;"'!"&amp;G2581),"")</f>
        <v/>
      </c>
      <c r="F2581" s="1851"/>
      <c r="R2581" s="1502"/>
    </row>
    <row r="2582" spans="1:18" ht="16">
      <c r="A2582" s="1">
        <v>2577</v>
      </c>
      <c r="C2582" s="3" t="s">
        <v>3858</v>
      </c>
      <c r="E2582" s="2" t="str" cm="1">
        <f t="array" aca="1" ref="E2582" ca="1">IF(F2582&lt;&gt;"",INDIRECT("'"&amp;F2582&amp;"'!"&amp;G2582),"")</f>
        <v/>
      </c>
      <c r="F2582" s="1851"/>
      <c r="R2582" s="1502"/>
    </row>
    <row r="2583" spans="1:18" ht="16">
      <c r="A2583" s="1">
        <v>2578</v>
      </c>
      <c r="C2583" s="3" t="s">
        <v>3858</v>
      </c>
      <c r="E2583" s="2" t="str" cm="1">
        <f t="array" aca="1" ref="E2583" ca="1">IF(F2583&lt;&gt;"",INDIRECT("'"&amp;F2583&amp;"'!"&amp;G2583),"")</f>
        <v/>
      </c>
      <c r="F2583" s="1851"/>
      <c r="R2583" s="1502"/>
    </row>
    <row r="2584" spans="1:18" ht="16">
      <c r="A2584" s="1">
        <v>2579</v>
      </c>
      <c r="C2584" s="3" t="s">
        <v>3858</v>
      </c>
      <c r="E2584" s="2" t="str" cm="1">
        <f t="array" aca="1" ref="E2584" ca="1">IF(F2584&lt;&gt;"",INDIRECT("'"&amp;F2584&amp;"'!"&amp;G2584),"")</f>
        <v/>
      </c>
      <c r="F2584" s="1851"/>
      <c r="R2584" s="1502"/>
    </row>
    <row r="2585" spans="1:18" ht="16">
      <c r="A2585" s="1">
        <v>2580</v>
      </c>
      <c r="C2585" s="3" t="s">
        <v>3858</v>
      </c>
      <c r="E2585" s="2" t="str" cm="1">
        <f t="array" aca="1" ref="E2585" ca="1">IF(F2585&lt;&gt;"",INDIRECT("'"&amp;F2585&amp;"'!"&amp;G2585),"")</f>
        <v/>
      </c>
      <c r="F2585" s="1851"/>
      <c r="R2585" s="1502"/>
    </row>
    <row r="2586" spans="1:18" ht="16">
      <c r="A2586" s="1">
        <v>2581</v>
      </c>
      <c r="C2586" s="3" t="s">
        <v>3858</v>
      </c>
      <c r="E2586" s="2" t="str" cm="1">
        <f t="array" aca="1" ref="E2586" ca="1">IF(F2586&lt;&gt;"",INDIRECT("'"&amp;F2586&amp;"'!"&amp;G2586),"")</f>
        <v/>
      </c>
      <c r="F2586" s="1851"/>
      <c r="R2586" s="1502"/>
    </row>
    <row r="2587" spans="1:18" ht="16">
      <c r="A2587" s="1">
        <v>2582</v>
      </c>
      <c r="C2587" s="3" t="s">
        <v>3858</v>
      </c>
      <c r="E2587" s="2" t="str" cm="1">
        <f t="array" aca="1" ref="E2587" ca="1">IF(F2587&lt;&gt;"",INDIRECT("'"&amp;F2587&amp;"'!"&amp;G2587),"")</f>
        <v/>
      </c>
      <c r="F2587" s="1851"/>
      <c r="R2587" s="1502"/>
    </row>
    <row r="2588" spans="1:18" ht="16">
      <c r="A2588" s="1">
        <v>2583</v>
      </c>
      <c r="C2588" s="3" t="s">
        <v>3571</v>
      </c>
      <c r="E2588" s="2" t="str" cm="1">
        <f t="array" aca="1" ref="E2588" ca="1">IF(F2588&lt;&gt;"",INDIRECT("'"&amp;F2588&amp;"'!"&amp;G2588),"")</f>
        <v/>
      </c>
      <c r="F2588" s="1851"/>
      <c r="R2588" s="1502"/>
    </row>
    <row r="2589" spans="1:18" ht="16">
      <c r="A2589" s="1">
        <v>2584</v>
      </c>
      <c r="C2589" s="3" t="s">
        <v>3571</v>
      </c>
      <c r="E2589" s="2" t="str" cm="1">
        <f t="array" aca="1" ref="E2589" ca="1">IF(F2589&lt;&gt;"",INDIRECT("'"&amp;F2589&amp;"'!"&amp;G2589),"")</f>
        <v/>
      </c>
      <c r="F2589" s="1851"/>
      <c r="R2589" s="1502"/>
    </row>
    <row r="2590" spans="1:18" ht="16">
      <c r="A2590" s="1">
        <v>2585</v>
      </c>
      <c r="C2590" s="3" t="s">
        <v>3571</v>
      </c>
      <c r="E2590" s="2" t="str" cm="1">
        <f t="array" aca="1" ref="E2590" ca="1">IF(F2590&lt;&gt;"",INDIRECT("'"&amp;F2590&amp;"'!"&amp;G2590),"")</f>
        <v/>
      </c>
      <c r="F2590" s="1851"/>
      <c r="R2590" s="1502"/>
    </row>
    <row r="2591" spans="1:18" ht="16">
      <c r="A2591" s="1">
        <v>2586</v>
      </c>
      <c r="C2591" s="3" t="s">
        <v>3571</v>
      </c>
      <c r="E2591" s="2" t="str" cm="1">
        <f t="array" aca="1" ref="E2591" ca="1">IF(F2591&lt;&gt;"",INDIRECT("'"&amp;F2591&amp;"'!"&amp;G2591),"")</f>
        <v/>
      </c>
      <c r="F2591" s="1851"/>
      <c r="R2591" s="1502"/>
    </row>
    <row r="2592" spans="1:18" ht="16">
      <c r="A2592" s="1">
        <v>2587</v>
      </c>
      <c r="C2592" s="3" t="s">
        <v>3571</v>
      </c>
      <c r="E2592" s="2" t="str" cm="1">
        <f t="array" aca="1" ref="E2592" ca="1">IF(F2592&lt;&gt;"",INDIRECT("'"&amp;F2592&amp;"'!"&amp;G2592),"")</f>
        <v/>
      </c>
      <c r="F2592" s="1851"/>
      <c r="R2592" s="1502"/>
    </row>
    <row r="2593" spans="1:18" ht="16">
      <c r="A2593" s="1">
        <v>2588</v>
      </c>
      <c r="C2593" s="3" t="s">
        <v>3571</v>
      </c>
      <c r="E2593" s="2" t="str" cm="1">
        <f t="array" aca="1" ref="E2593" ca="1">IF(F2593&lt;&gt;"",INDIRECT("'"&amp;F2593&amp;"'!"&amp;G2593),"")</f>
        <v/>
      </c>
      <c r="F2593" s="1851"/>
      <c r="R2593" s="1502"/>
    </row>
    <row r="2594" spans="1:18" ht="16">
      <c r="A2594" s="1">
        <v>2589</v>
      </c>
      <c r="C2594" s="3" t="s">
        <v>3571</v>
      </c>
      <c r="E2594" s="2" t="str" cm="1">
        <f t="array" aca="1" ref="E2594" ca="1">IF(F2594&lt;&gt;"",INDIRECT("'"&amp;F2594&amp;"'!"&amp;G2594),"")</f>
        <v/>
      </c>
      <c r="F2594" s="1851"/>
      <c r="R2594" s="1502"/>
    </row>
    <row r="2595" spans="1:18" ht="16">
      <c r="A2595" s="1">
        <v>2590</v>
      </c>
      <c r="C2595" s="3" t="s">
        <v>3571</v>
      </c>
      <c r="E2595" s="2" t="str" cm="1">
        <f t="array" aca="1" ref="E2595" ca="1">IF(F2595&lt;&gt;"",INDIRECT("'"&amp;F2595&amp;"'!"&amp;G2595),"")</f>
        <v/>
      </c>
      <c r="F2595" s="1851"/>
      <c r="R2595" s="1502"/>
    </row>
    <row r="2596" spans="1:18" ht="16">
      <c r="A2596" s="1">
        <v>2591</v>
      </c>
      <c r="C2596" s="3" t="s">
        <v>3571</v>
      </c>
      <c r="E2596" s="2" t="str" cm="1">
        <f t="array" aca="1" ref="E2596" ca="1">IF(F2596&lt;&gt;"",INDIRECT("'"&amp;F2596&amp;"'!"&amp;G2596),"")</f>
        <v/>
      </c>
      <c r="F2596" s="1851"/>
      <c r="R2596" s="1502"/>
    </row>
    <row r="2597" spans="1:18" ht="16">
      <c r="A2597" s="1">
        <v>2592</v>
      </c>
      <c r="C2597" s="3" t="s">
        <v>3571</v>
      </c>
      <c r="E2597" s="2" t="str" cm="1">
        <f t="array" aca="1" ref="E2597" ca="1">IF(F2597&lt;&gt;"",INDIRECT("'"&amp;F2597&amp;"'!"&amp;G2597),"")</f>
        <v/>
      </c>
      <c r="F2597" s="1851"/>
      <c r="R2597" s="1502"/>
    </row>
    <row r="2598" spans="1:18" ht="16">
      <c r="A2598" s="1">
        <v>2593</v>
      </c>
      <c r="C2598" s="3" t="s">
        <v>3571</v>
      </c>
      <c r="E2598" s="2" t="str" cm="1">
        <f t="array" aca="1" ref="E2598" ca="1">IF(F2598&lt;&gt;"",INDIRECT("'"&amp;F2598&amp;"'!"&amp;G2598),"")</f>
        <v/>
      </c>
      <c r="F2598" s="1851"/>
      <c r="R2598" s="1502"/>
    </row>
    <row r="2599" spans="1:18">
      <c r="A2599">
        <v>2594</v>
      </c>
      <c r="B2599" s="7">
        <f>'BudgetSum 2-4'!H5</f>
        <v>0</v>
      </c>
      <c r="D2599" s="2" t="b">
        <f t="shared" ref="D2599:D2606" ca="1" si="39">E2599=B2599</f>
        <v>1</v>
      </c>
      <c r="E2599" s="2" cm="1">
        <f t="array" aca="1" ref="E2599" ca="1">IF(F2599&lt;&gt;"",INDIRECT("'"&amp;F2599&amp;"'!"&amp;G2599),"")</f>
        <v>0</v>
      </c>
      <c r="F2599" s="1502" t="s">
        <v>3507</v>
      </c>
      <c r="G2599" t="s">
        <v>3819</v>
      </c>
      <c r="R2599" s="1502"/>
    </row>
    <row r="2600" spans="1:18">
      <c r="A2600">
        <v>2595</v>
      </c>
      <c r="B2600" s="7">
        <f>'BudgetSum 2-4'!H7</f>
        <v>0</v>
      </c>
      <c r="D2600" s="2" t="b">
        <f t="shared" ca="1" si="39"/>
        <v>1</v>
      </c>
      <c r="E2600" s="2" cm="1">
        <f t="array" aca="1" ref="E2600" ca="1">IF(F2600&lt;&gt;"",INDIRECT("'"&amp;F2600&amp;"'!"&amp;G2600),"")</f>
        <v>0</v>
      </c>
      <c r="F2600" s="1502" t="s">
        <v>3507</v>
      </c>
      <c r="G2600" t="s">
        <v>4193</v>
      </c>
      <c r="R2600" s="1502"/>
    </row>
    <row r="2601" spans="1:18">
      <c r="A2601">
        <v>2596</v>
      </c>
      <c r="B2601" s="7">
        <f>'BudgetSum 2-4'!H8</f>
        <v>0</v>
      </c>
      <c r="D2601" s="2" t="b">
        <f t="shared" ca="1" si="39"/>
        <v>1</v>
      </c>
      <c r="E2601" s="2" cm="1">
        <f t="array" aca="1" ref="E2601" ca="1">IF(F2601&lt;&gt;"",INDIRECT("'"&amp;F2601&amp;"'!"&amp;G2601),"")</f>
        <v>0</v>
      </c>
      <c r="F2601" s="1502" t="s">
        <v>3507</v>
      </c>
      <c r="G2601" t="s">
        <v>4194</v>
      </c>
      <c r="R2601" s="1502"/>
    </row>
    <row r="2602" spans="1:18">
      <c r="A2602">
        <v>2597</v>
      </c>
      <c r="B2602" s="7">
        <f>'BudgetSum 2-4'!H9</f>
        <v>0</v>
      </c>
      <c r="D2602" s="2" t="b">
        <f t="shared" ca="1" si="39"/>
        <v>1</v>
      </c>
      <c r="E2602" s="2" cm="1">
        <f t="array" aca="1" ref="E2602" ca="1">IF(F2602&lt;&gt;"",INDIRECT("'"&amp;F2602&amp;"'!"&amp;G2602),"")</f>
        <v>0</v>
      </c>
      <c r="F2602" s="1502" t="s">
        <v>3507</v>
      </c>
      <c r="G2602" t="s">
        <v>4195</v>
      </c>
      <c r="R2602" s="1502"/>
    </row>
    <row r="2603" spans="1:18" ht="15">
      <c r="A2603">
        <v>2598</v>
      </c>
      <c r="B2603" s="7">
        <f>'BudgetSum 2-4'!H14</f>
        <v>4700000</v>
      </c>
      <c r="D2603" s="2" t="b">
        <f t="shared" ca="1" si="39"/>
        <v>1</v>
      </c>
      <c r="E2603" s="2" cm="1">
        <f t="array" aca="1" ref="E2603" ca="1">IF(F2603&lt;&gt;"",INDIRECT("'"&amp;F2603&amp;"'!"&amp;G2603),"")</f>
        <v>4700000</v>
      </c>
      <c r="F2603" s="1502" t="s">
        <v>3507</v>
      </c>
      <c r="G2603" t="s">
        <v>3498</v>
      </c>
      <c r="H2603" s="4"/>
      <c r="I2603" s="4"/>
      <c r="J2603" s="4"/>
      <c r="R2603" s="1504"/>
    </row>
    <row r="2604" spans="1:18" ht="15">
      <c r="A2604">
        <v>2599</v>
      </c>
      <c r="B2604" s="7">
        <f>'BudgetSum 2-4'!H16</f>
        <v>0</v>
      </c>
      <c r="D2604" s="2" t="b">
        <f t="shared" ca="1" si="39"/>
        <v>1</v>
      </c>
      <c r="E2604" s="2" cm="1">
        <f t="array" aca="1" ref="E2604" ca="1">IF(F2604&lt;&gt;"",INDIRECT("'"&amp;F2604&amp;"'!"&amp;G2604),"")</f>
        <v>0</v>
      </c>
      <c r="F2604" s="1502" t="s">
        <v>3507</v>
      </c>
      <c r="G2604" t="s">
        <v>3579</v>
      </c>
      <c r="H2604" s="4"/>
      <c r="I2604" s="4"/>
      <c r="J2604" s="4"/>
      <c r="R2604" s="1504"/>
    </row>
    <row r="2605" spans="1:18" ht="15">
      <c r="A2605">
        <v>2600</v>
      </c>
      <c r="B2605" s="7">
        <f>'BudgetSum 2-4'!H19</f>
        <v>4700000</v>
      </c>
      <c r="D2605" s="2" t="b">
        <f t="shared" ca="1" si="39"/>
        <v>1</v>
      </c>
      <c r="E2605" s="2" cm="1">
        <f t="array" aca="1" ref="E2605" ca="1">IF(F2605&lt;&gt;"",INDIRECT("'"&amp;F2605&amp;"'!"&amp;G2605),"")</f>
        <v>4700000</v>
      </c>
      <c r="F2605" s="1502" t="s">
        <v>3507</v>
      </c>
      <c r="G2605" t="s">
        <v>3580</v>
      </c>
      <c r="H2605" s="4"/>
      <c r="I2605" s="4"/>
      <c r="J2605" s="4"/>
      <c r="R2605" s="1504"/>
    </row>
    <row r="2606" spans="1:18" ht="15">
      <c r="A2606">
        <v>2601</v>
      </c>
      <c r="B2606" s="7">
        <f>'BudgetSum 2-4'!H22</f>
        <v>-4700000</v>
      </c>
      <c r="D2606" s="2" t="b">
        <f t="shared" ca="1" si="39"/>
        <v>1</v>
      </c>
      <c r="E2606" s="2" cm="1">
        <f t="array" aca="1" ref="E2606" ca="1">IF(F2606&lt;&gt;"",INDIRECT("'"&amp;F2606&amp;"'!"&amp;G2606),"")</f>
        <v>-4700000</v>
      </c>
      <c r="F2606" s="1502" t="s">
        <v>3507</v>
      </c>
      <c r="G2606" t="s">
        <v>4196</v>
      </c>
      <c r="H2606" s="4"/>
      <c r="I2606" s="4"/>
      <c r="J2606" s="4"/>
      <c r="R2606" s="1504"/>
    </row>
    <row r="2607" spans="1:18" ht="16">
      <c r="A2607" s="1">
        <v>2602</v>
      </c>
      <c r="C2607" s="3" t="s">
        <v>3571</v>
      </c>
      <c r="E2607" s="2" t="str" cm="1">
        <f t="array" aca="1" ref="E2607" ca="1">IF(F2607&lt;&gt;"",INDIRECT("'"&amp;F2607&amp;"'!"&amp;G2607),"")</f>
        <v/>
      </c>
      <c r="F2607" s="1851"/>
      <c r="R2607" s="1502"/>
    </row>
    <row r="2608" spans="1:18" ht="16">
      <c r="A2608" s="1">
        <v>2603</v>
      </c>
      <c r="C2608" s="3" t="s">
        <v>3571</v>
      </c>
      <c r="E2608" s="2" t="str" cm="1">
        <f t="array" aca="1" ref="E2608" ca="1">IF(F2608&lt;&gt;"",INDIRECT("'"&amp;F2608&amp;"'!"&amp;G2608),"")</f>
        <v/>
      </c>
      <c r="F2608" s="1851"/>
      <c r="R2608" s="1502"/>
    </row>
    <row r="2609" spans="1:18" ht="16">
      <c r="A2609" s="1">
        <v>2604</v>
      </c>
      <c r="C2609" s="3" t="s">
        <v>3571</v>
      </c>
      <c r="E2609" s="2" t="str" cm="1">
        <f t="array" aca="1" ref="E2609" ca="1">IF(F2609&lt;&gt;"",INDIRECT("'"&amp;F2609&amp;"'!"&amp;G2609),"")</f>
        <v/>
      </c>
      <c r="F2609" s="1851"/>
      <c r="R2609" s="1502"/>
    </row>
    <row r="2610" spans="1:18" ht="16">
      <c r="A2610" s="1">
        <v>2605</v>
      </c>
      <c r="C2610" s="3" t="s">
        <v>3571</v>
      </c>
      <c r="E2610" s="2" t="str" cm="1">
        <f t="array" aca="1" ref="E2610" ca="1">IF(F2610&lt;&gt;"",INDIRECT("'"&amp;F2610&amp;"'!"&amp;G2610),"")</f>
        <v/>
      </c>
      <c r="F2610" s="1851"/>
      <c r="R2610" s="1502"/>
    </row>
    <row r="2611" spans="1:18" ht="16">
      <c r="A2611" s="1">
        <v>2606</v>
      </c>
      <c r="C2611" s="3" t="s">
        <v>3571</v>
      </c>
      <c r="E2611" s="2" t="str" cm="1">
        <f t="array" aca="1" ref="E2611" ca="1">IF(F2611&lt;&gt;"",INDIRECT("'"&amp;F2611&amp;"'!"&amp;G2611),"")</f>
        <v/>
      </c>
      <c r="F2611" s="1851"/>
      <c r="R2611" s="1502"/>
    </row>
    <row r="2612" spans="1:18" ht="16">
      <c r="A2612" s="1">
        <v>2607</v>
      </c>
      <c r="C2612" s="3" t="s">
        <v>3571</v>
      </c>
      <c r="E2612" s="2" t="str" cm="1">
        <f t="array" aca="1" ref="E2612" ca="1">IF(F2612&lt;&gt;"",INDIRECT("'"&amp;F2612&amp;"'!"&amp;G2612),"")</f>
        <v/>
      </c>
      <c r="F2612" s="1851"/>
      <c r="R2612" s="1502"/>
    </row>
    <row r="2613" spans="1:18" ht="16">
      <c r="A2613" s="1">
        <v>2608</v>
      </c>
      <c r="C2613" s="3" t="s">
        <v>3571</v>
      </c>
      <c r="E2613" s="2" t="str" cm="1">
        <f t="array" aca="1" ref="E2613" ca="1">IF(F2613&lt;&gt;"",INDIRECT("'"&amp;F2613&amp;"'!"&amp;G2613),"")</f>
        <v/>
      </c>
      <c r="F2613" s="1851"/>
      <c r="R2613" s="1502"/>
    </row>
    <row r="2614" spans="1:18" ht="16">
      <c r="A2614" s="1">
        <v>2609</v>
      </c>
      <c r="C2614" s="3" t="s">
        <v>3571</v>
      </c>
      <c r="E2614" s="2" t="str" cm="1">
        <f t="array" aca="1" ref="E2614" ca="1">IF(F2614&lt;&gt;"",INDIRECT("'"&amp;F2614&amp;"'!"&amp;G2614),"")</f>
        <v/>
      </c>
      <c r="F2614" s="1851"/>
      <c r="R2614" s="1502"/>
    </row>
    <row r="2615" spans="1:18" ht="16">
      <c r="A2615" s="1">
        <v>2610</v>
      </c>
      <c r="C2615" s="3" t="s">
        <v>3571</v>
      </c>
      <c r="E2615" s="2" t="str" cm="1">
        <f t="array" aca="1" ref="E2615" ca="1">IF(F2615&lt;&gt;"",INDIRECT("'"&amp;F2615&amp;"'!"&amp;G2615),"")</f>
        <v/>
      </c>
      <c r="F2615" s="1851"/>
      <c r="R2615" s="1502"/>
    </row>
    <row r="2616" spans="1:18" ht="16">
      <c r="A2616" s="1">
        <v>2611</v>
      </c>
      <c r="C2616" s="3" t="s">
        <v>3571</v>
      </c>
      <c r="E2616" s="2" t="str" cm="1">
        <f t="array" aca="1" ref="E2616" ca="1">IF(F2616&lt;&gt;"",INDIRECT("'"&amp;F2616&amp;"'!"&amp;G2616),"")</f>
        <v/>
      </c>
      <c r="F2616" s="1851"/>
      <c r="R2616" s="1502"/>
    </row>
    <row r="2617" spans="1:18" ht="16">
      <c r="A2617" s="1">
        <v>2612</v>
      </c>
      <c r="C2617" s="3" t="s">
        <v>3571</v>
      </c>
      <c r="E2617" s="2" t="str" cm="1">
        <f t="array" aca="1" ref="E2617" ca="1">IF(F2617&lt;&gt;"",INDIRECT("'"&amp;F2617&amp;"'!"&amp;G2617),"")</f>
        <v/>
      </c>
      <c r="F2617" s="1851"/>
      <c r="R2617" s="1502"/>
    </row>
    <row r="2618" spans="1:18" ht="16">
      <c r="A2618" s="1">
        <v>2613</v>
      </c>
      <c r="C2618" s="3" t="s">
        <v>3571</v>
      </c>
      <c r="E2618" s="2" t="str" cm="1">
        <f t="array" aca="1" ref="E2618" ca="1">IF(F2618&lt;&gt;"",INDIRECT("'"&amp;F2618&amp;"'!"&amp;G2618),"")</f>
        <v/>
      </c>
      <c r="F2618" s="1851"/>
      <c r="R2618" s="1502"/>
    </row>
    <row r="2619" spans="1:18" ht="16">
      <c r="A2619" s="1">
        <v>2614</v>
      </c>
      <c r="C2619" s="3" t="s">
        <v>3571</v>
      </c>
      <c r="E2619" s="2" t="str" cm="1">
        <f t="array" aca="1" ref="E2619" ca="1">IF(F2619&lt;&gt;"",INDIRECT("'"&amp;F2619&amp;"'!"&amp;G2619),"")</f>
        <v/>
      </c>
      <c r="F2619" s="1851"/>
      <c r="R2619" s="1502"/>
    </row>
    <row r="2620" spans="1:18" ht="16">
      <c r="A2620" s="1">
        <v>2615</v>
      </c>
      <c r="C2620" s="3" t="s">
        <v>3571</v>
      </c>
      <c r="E2620" s="2" t="str" cm="1">
        <f t="array" aca="1" ref="E2620" ca="1">IF(F2620&lt;&gt;"",INDIRECT("'"&amp;F2620&amp;"'!"&amp;G2620),"")</f>
        <v/>
      </c>
      <c r="F2620" s="1851"/>
      <c r="R2620" s="1502"/>
    </row>
    <row r="2621" spans="1:18" ht="16">
      <c r="A2621" s="1">
        <v>2616</v>
      </c>
      <c r="C2621" s="3" t="s">
        <v>3571</v>
      </c>
      <c r="E2621" s="2" t="str" cm="1">
        <f t="array" aca="1" ref="E2621" ca="1">IF(F2621&lt;&gt;"",INDIRECT("'"&amp;F2621&amp;"'!"&amp;G2621),"")</f>
        <v/>
      </c>
      <c r="F2621" s="1851"/>
      <c r="R2621" s="1502"/>
    </row>
    <row r="2622" spans="1:18" ht="16">
      <c r="A2622" s="1">
        <v>2617</v>
      </c>
      <c r="C2622" s="3" t="s">
        <v>3571</v>
      </c>
      <c r="E2622" s="2" t="str" cm="1">
        <f t="array" aca="1" ref="E2622" ca="1">IF(F2622&lt;&gt;"",INDIRECT("'"&amp;F2622&amp;"'!"&amp;G2622),"")</f>
        <v/>
      </c>
      <c r="F2622" s="1851"/>
      <c r="R2622" s="1502"/>
    </row>
    <row r="2623" spans="1:18" ht="16">
      <c r="A2623" s="1">
        <v>2618</v>
      </c>
      <c r="C2623" s="3" t="s">
        <v>3571</v>
      </c>
      <c r="E2623" s="2" t="str" cm="1">
        <f t="array" aca="1" ref="E2623" ca="1">IF(F2623&lt;&gt;"",INDIRECT("'"&amp;F2623&amp;"'!"&amp;G2623),"")</f>
        <v/>
      </c>
      <c r="F2623" s="1851"/>
      <c r="R2623" s="1502"/>
    </row>
    <row r="2624" spans="1:18" ht="16">
      <c r="A2624" s="1">
        <v>2619</v>
      </c>
      <c r="C2624" s="3" t="s">
        <v>3571</v>
      </c>
      <c r="E2624" s="2" t="str" cm="1">
        <f t="array" aca="1" ref="E2624" ca="1">IF(F2624&lt;&gt;"",INDIRECT("'"&amp;F2624&amp;"'!"&amp;G2624),"")</f>
        <v/>
      </c>
      <c r="F2624" s="1851"/>
      <c r="R2624" s="1502"/>
    </row>
    <row r="2625" spans="1:18" ht="16">
      <c r="A2625" s="1">
        <v>2620</v>
      </c>
      <c r="C2625" s="3" t="s">
        <v>3571</v>
      </c>
      <c r="E2625" s="2" t="str" cm="1">
        <f t="array" aca="1" ref="E2625" ca="1">IF(F2625&lt;&gt;"",INDIRECT("'"&amp;F2625&amp;"'!"&amp;G2625),"")</f>
        <v/>
      </c>
      <c r="F2625" s="1851"/>
      <c r="R2625" s="1502"/>
    </row>
    <row r="2626" spans="1:18" ht="16">
      <c r="A2626" s="1">
        <v>2621</v>
      </c>
      <c r="C2626" s="3" t="s">
        <v>3571</v>
      </c>
      <c r="E2626" s="2" t="str" cm="1">
        <f t="array" aca="1" ref="E2626" ca="1">IF(F2626&lt;&gt;"",INDIRECT("'"&amp;F2626&amp;"'!"&amp;G2626),"")</f>
        <v/>
      </c>
      <c r="F2626" s="1851"/>
      <c r="R2626" s="1502"/>
    </row>
    <row r="2627" spans="1:18" ht="16">
      <c r="A2627" s="1">
        <v>2622</v>
      </c>
      <c r="C2627" s="3" t="s">
        <v>3571</v>
      </c>
      <c r="E2627" s="2" t="str" cm="1">
        <f t="array" aca="1" ref="E2627" ca="1">IF(F2627&lt;&gt;"",INDIRECT("'"&amp;F2627&amp;"'!"&amp;G2627),"")</f>
        <v/>
      </c>
      <c r="F2627" s="1851"/>
      <c r="R2627" s="1502"/>
    </row>
    <row r="2628" spans="1:18" ht="16">
      <c r="A2628" s="1">
        <v>2623</v>
      </c>
      <c r="C2628" s="3" t="s">
        <v>3571</v>
      </c>
      <c r="E2628" s="2" t="str" cm="1">
        <f t="array" aca="1" ref="E2628" ca="1">IF(F2628&lt;&gt;"",INDIRECT("'"&amp;F2628&amp;"'!"&amp;G2628),"")</f>
        <v/>
      </c>
      <c r="F2628" s="1851"/>
      <c r="H2628" s="4"/>
      <c r="I2628" s="4"/>
      <c r="J2628" s="4"/>
      <c r="R2628" s="1504"/>
    </row>
    <row r="2629" spans="1:18" ht="16">
      <c r="A2629" s="1">
        <v>2624</v>
      </c>
      <c r="C2629" s="3" t="s">
        <v>3571</v>
      </c>
      <c r="E2629" s="2" t="str" cm="1">
        <f t="array" aca="1" ref="E2629" ca="1">IF(F2629&lt;&gt;"",INDIRECT("'"&amp;F2629&amp;"'!"&amp;G2629),"")</f>
        <v/>
      </c>
      <c r="F2629" s="1851"/>
      <c r="H2629" s="4"/>
      <c r="I2629" s="4"/>
      <c r="J2629" s="4"/>
      <c r="R2629" s="1504"/>
    </row>
    <row r="2630" spans="1:18" ht="16">
      <c r="A2630" s="1">
        <v>2625</v>
      </c>
      <c r="C2630" s="3" t="s">
        <v>3571</v>
      </c>
      <c r="E2630" s="2" t="str" cm="1">
        <f t="array" aca="1" ref="E2630" ca="1">IF(F2630&lt;&gt;"",INDIRECT("'"&amp;F2630&amp;"'!"&amp;G2630),"")</f>
        <v/>
      </c>
      <c r="F2630" s="1851"/>
      <c r="H2630" s="4"/>
      <c r="I2630" s="4"/>
      <c r="J2630" s="4"/>
      <c r="R2630" s="1504"/>
    </row>
    <row r="2631" spans="1:18" ht="16">
      <c r="A2631" s="1">
        <v>2626</v>
      </c>
      <c r="C2631" s="3" t="s">
        <v>3571</v>
      </c>
      <c r="E2631" s="2" t="str" cm="1">
        <f t="array" aca="1" ref="E2631" ca="1">IF(F2631&lt;&gt;"",INDIRECT("'"&amp;F2631&amp;"'!"&amp;G2631),"")</f>
        <v/>
      </c>
      <c r="F2631" s="1851"/>
      <c r="H2631" s="4"/>
      <c r="I2631" s="4"/>
      <c r="J2631" s="4"/>
      <c r="R2631" s="1504"/>
    </row>
    <row r="2632" spans="1:18" ht="16">
      <c r="A2632" s="1">
        <v>2627</v>
      </c>
      <c r="C2632" s="3" t="s">
        <v>3571</v>
      </c>
      <c r="E2632" s="2" t="str" cm="1">
        <f t="array" aca="1" ref="E2632" ca="1">IF(F2632&lt;&gt;"",INDIRECT("'"&amp;F2632&amp;"'!"&amp;G2632),"")</f>
        <v/>
      </c>
      <c r="F2632" s="1851"/>
      <c r="R2632" s="1502"/>
    </row>
    <row r="2633" spans="1:18" ht="16">
      <c r="A2633" s="1">
        <v>2628</v>
      </c>
      <c r="C2633" s="3" t="s">
        <v>3571</v>
      </c>
      <c r="E2633" s="2" t="str" cm="1">
        <f t="array" aca="1" ref="E2633" ca="1">IF(F2633&lt;&gt;"",INDIRECT("'"&amp;F2633&amp;"'!"&amp;G2633),"")</f>
        <v/>
      </c>
      <c r="F2633" s="1851"/>
      <c r="R2633" s="1502"/>
    </row>
    <row r="2634" spans="1:18" ht="16">
      <c r="A2634" s="1">
        <v>2629</v>
      </c>
      <c r="C2634" s="3" t="s">
        <v>3571</v>
      </c>
      <c r="E2634" s="2" t="str" cm="1">
        <f t="array" aca="1" ref="E2634" ca="1">IF(F2634&lt;&gt;"",INDIRECT("'"&amp;F2634&amp;"'!"&amp;G2634),"")</f>
        <v/>
      </c>
      <c r="F2634" s="1851"/>
      <c r="R2634" s="1504"/>
    </row>
    <row r="2635" spans="1:18" ht="16">
      <c r="A2635" s="1">
        <v>2630</v>
      </c>
      <c r="C2635" s="3" t="s">
        <v>3571</v>
      </c>
      <c r="E2635" s="2" t="str" cm="1">
        <f t="array" aca="1" ref="E2635" ca="1">IF(F2635&lt;&gt;"",INDIRECT("'"&amp;F2635&amp;"'!"&amp;G2635),"")</f>
        <v/>
      </c>
      <c r="F2635" s="1851"/>
      <c r="R2635" s="1504"/>
    </row>
    <row r="2636" spans="1:18" ht="16">
      <c r="A2636" s="1">
        <v>2631</v>
      </c>
      <c r="C2636" s="3" t="s">
        <v>3571</v>
      </c>
      <c r="E2636" s="2" t="str" cm="1">
        <f t="array" aca="1" ref="E2636" ca="1">IF(F2636&lt;&gt;"",INDIRECT("'"&amp;F2636&amp;"'!"&amp;G2636),"")</f>
        <v/>
      </c>
      <c r="F2636" s="1851"/>
      <c r="H2636" s="4"/>
      <c r="I2636" s="4"/>
      <c r="J2636" s="4"/>
      <c r="R2636" s="1504"/>
    </row>
    <row r="2637" spans="1:18" ht="16">
      <c r="A2637" s="1">
        <v>2632</v>
      </c>
      <c r="C2637" s="3" t="s">
        <v>3571</v>
      </c>
      <c r="E2637" s="2" t="str" cm="1">
        <f t="array" aca="1" ref="E2637" ca="1">IF(F2637&lt;&gt;"",INDIRECT("'"&amp;F2637&amp;"'!"&amp;G2637),"")</f>
        <v/>
      </c>
      <c r="F2637" s="1851"/>
      <c r="R2637" s="1502"/>
    </row>
    <row r="2638" spans="1:18" ht="16">
      <c r="A2638" s="1">
        <v>2633</v>
      </c>
      <c r="C2638" s="3" t="s">
        <v>3571</v>
      </c>
      <c r="E2638" s="2" t="str" cm="1">
        <f t="array" aca="1" ref="E2638" ca="1">IF(F2638&lt;&gt;"",INDIRECT("'"&amp;F2638&amp;"'!"&amp;G2638),"")</f>
        <v/>
      </c>
      <c r="F2638" s="1851"/>
      <c r="H2638" s="4"/>
      <c r="I2638" s="4"/>
      <c r="J2638" s="4"/>
      <c r="R2638" s="1504"/>
    </row>
    <row r="2639" spans="1:18" ht="16">
      <c r="A2639" s="1">
        <v>2634</v>
      </c>
      <c r="C2639" s="3" t="s">
        <v>3571</v>
      </c>
      <c r="E2639" s="2" t="str" cm="1">
        <f t="array" aca="1" ref="E2639" ca="1">IF(F2639&lt;&gt;"",INDIRECT("'"&amp;F2639&amp;"'!"&amp;G2639),"")</f>
        <v/>
      </c>
      <c r="F2639" s="1851"/>
      <c r="R2639" s="1502"/>
    </row>
    <row r="2640" spans="1:18" ht="16">
      <c r="A2640" s="1">
        <v>2635</v>
      </c>
      <c r="C2640" s="3" t="s">
        <v>3571</v>
      </c>
      <c r="E2640" s="2" t="str" cm="1">
        <f t="array" aca="1" ref="E2640" ca="1">IF(F2640&lt;&gt;"",INDIRECT("'"&amp;F2640&amp;"'!"&amp;G2640),"")</f>
        <v/>
      </c>
      <c r="F2640" s="1851"/>
      <c r="H2640" s="4"/>
      <c r="I2640" s="4"/>
      <c r="J2640" s="4"/>
      <c r="R2640" s="1504"/>
    </row>
    <row r="2641" spans="1:18" ht="16">
      <c r="A2641" s="1">
        <v>2636</v>
      </c>
      <c r="C2641" s="3" t="s">
        <v>3571</v>
      </c>
      <c r="E2641" s="2" t="str" cm="1">
        <f t="array" aca="1" ref="E2641" ca="1">IF(F2641&lt;&gt;"",INDIRECT("'"&amp;F2641&amp;"'!"&amp;G2641),"")</f>
        <v/>
      </c>
      <c r="F2641" s="1851"/>
      <c r="H2641" s="4"/>
      <c r="I2641" s="4"/>
      <c r="J2641" s="4"/>
      <c r="R2641" s="1504"/>
    </row>
    <row r="2642" spans="1:18" ht="16">
      <c r="A2642" s="1">
        <v>2637</v>
      </c>
      <c r="C2642" s="3" t="s">
        <v>3571</v>
      </c>
      <c r="E2642" s="2" t="str" cm="1">
        <f t="array" aca="1" ref="E2642" ca="1">IF(F2642&lt;&gt;"",INDIRECT("'"&amp;F2642&amp;"'!"&amp;G2642),"")</f>
        <v/>
      </c>
      <c r="F2642" s="1851"/>
      <c r="R2642" s="1504"/>
    </row>
    <row r="2643" spans="1:18" ht="16">
      <c r="A2643" s="1">
        <v>2638</v>
      </c>
      <c r="C2643" s="3" t="s">
        <v>3571</v>
      </c>
      <c r="E2643" s="2" t="str" cm="1">
        <f t="array" aca="1" ref="E2643" ca="1">IF(F2643&lt;&gt;"",INDIRECT("'"&amp;F2643&amp;"'!"&amp;G2643),"")</f>
        <v/>
      </c>
      <c r="F2643" s="1851"/>
      <c r="H2643" s="4"/>
      <c r="I2643" s="4"/>
      <c r="J2643" s="4"/>
      <c r="R2643" s="1504"/>
    </row>
    <row r="2644" spans="1:18" ht="16">
      <c r="A2644" s="1">
        <v>2639</v>
      </c>
      <c r="C2644" s="3" t="s">
        <v>3571</v>
      </c>
      <c r="E2644" s="2" t="str" cm="1">
        <f t="array" aca="1" ref="E2644" ca="1">IF(F2644&lt;&gt;"",INDIRECT("'"&amp;F2644&amp;"'!"&amp;G2644),"")</f>
        <v/>
      </c>
      <c r="F2644" s="1851"/>
      <c r="H2644" s="4"/>
      <c r="I2644" s="4"/>
      <c r="J2644" s="4"/>
      <c r="R2644" s="1504"/>
    </row>
    <row r="2645" spans="1:18" ht="16">
      <c r="A2645" s="1">
        <v>2640</v>
      </c>
      <c r="C2645" s="3" t="s">
        <v>3571</v>
      </c>
      <c r="E2645" s="2" t="str" cm="1">
        <f t="array" aca="1" ref="E2645" ca="1">IF(F2645&lt;&gt;"",INDIRECT("'"&amp;F2645&amp;"'!"&amp;G2645),"")</f>
        <v/>
      </c>
      <c r="F2645" s="1851"/>
      <c r="H2645" s="4"/>
      <c r="I2645" s="4"/>
      <c r="J2645" s="4"/>
      <c r="R2645" s="1504"/>
    </row>
    <row r="2646" spans="1:18" ht="16">
      <c r="A2646" s="1">
        <v>2641</v>
      </c>
      <c r="C2646" s="3" t="s">
        <v>3571</v>
      </c>
      <c r="E2646" s="2" t="str" cm="1">
        <f t="array" aca="1" ref="E2646" ca="1">IF(F2646&lt;&gt;"",INDIRECT("'"&amp;F2646&amp;"'!"&amp;G2646),"")</f>
        <v/>
      </c>
      <c r="F2646" s="1851"/>
      <c r="H2646" s="4"/>
      <c r="I2646" s="4"/>
      <c r="J2646" s="4"/>
      <c r="R2646" s="1504"/>
    </row>
    <row r="2647" spans="1:18" ht="16">
      <c r="A2647" s="1">
        <v>2642</v>
      </c>
      <c r="C2647" s="3" t="s">
        <v>3571</v>
      </c>
      <c r="E2647" s="2" t="str" cm="1">
        <f t="array" aca="1" ref="E2647" ca="1">IF(F2647&lt;&gt;"",INDIRECT("'"&amp;F2647&amp;"'!"&amp;G2647),"")</f>
        <v/>
      </c>
      <c r="F2647" s="1851"/>
      <c r="R2647" s="1502"/>
    </row>
    <row r="2648" spans="1:18" ht="16">
      <c r="A2648" s="1">
        <v>2643</v>
      </c>
      <c r="C2648" s="3" t="s">
        <v>3571</v>
      </c>
      <c r="E2648" s="2" t="str" cm="1">
        <f t="array" aca="1" ref="E2648" ca="1">IF(F2648&lt;&gt;"",INDIRECT("'"&amp;F2648&amp;"'!"&amp;G2648),"")</f>
        <v/>
      </c>
      <c r="F2648" s="1851"/>
      <c r="R2648" s="1502"/>
    </row>
    <row r="2649" spans="1:18" ht="16">
      <c r="A2649" s="1">
        <v>2644</v>
      </c>
      <c r="C2649" s="3" t="s">
        <v>3571</v>
      </c>
      <c r="E2649" s="2" t="str" cm="1">
        <f t="array" aca="1" ref="E2649" ca="1">IF(F2649&lt;&gt;"",INDIRECT("'"&amp;F2649&amp;"'!"&amp;G2649),"")</f>
        <v/>
      </c>
      <c r="F2649" s="1851"/>
      <c r="H2649" s="4"/>
      <c r="I2649" s="4"/>
      <c r="J2649" s="4"/>
      <c r="R2649" s="1504"/>
    </row>
    <row r="2650" spans="1:18" ht="16">
      <c r="A2650" s="1">
        <v>2645</v>
      </c>
      <c r="C2650" s="3" t="s">
        <v>3571</v>
      </c>
      <c r="E2650" s="2" t="str" cm="1">
        <f t="array" aca="1" ref="E2650" ca="1">IF(F2650&lt;&gt;"",INDIRECT("'"&amp;F2650&amp;"'!"&amp;G2650),"")</f>
        <v/>
      </c>
      <c r="F2650" s="1851"/>
      <c r="R2650" s="1504"/>
    </row>
    <row r="2651" spans="1:18" ht="16">
      <c r="A2651" s="1">
        <v>2646</v>
      </c>
      <c r="C2651" s="3" t="s">
        <v>3571</v>
      </c>
      <c r="E2651" s="2" t="str" cm="1">
        <f t="array" aca="1" ref="E2651" ca="1">IF(F2651&lt;&gt;"",INDIRECT("'"&amp;F2651&amp;"'!"&amp;G2651),"")</f>
        <v/>
      </c>
      <c r="F2651" s="1851"/>
      <c r="R2651" s="1504"/>
    </row>
    <row r="2652" spans="1:18" ht="16">
      <c r="A2652" s="1">
        <v>2647</v>
      </c>
      <c r="C2652" s="3" t="s">
        <v>3571</v>
      </c>
      <c r="E2652" s="2" t="str" cm="1">
        <f t="array" aca="1" ref="E2652" ca="1">IF(F2652&lt;&gt;"",INDIRECT("'"&amp;F2652&amp;"'!"&amp;G2652),"")</f>
        <v/>
      </c>
      <c r="F2652" s="1851"/>
      <c r="R2652" s="1502"/>
    </row>
    <row r="2653" spans="1:18" ht="16">
      <c r="A2653" s="1">
        <v>2648</v>
      </c>
      <c r="C2653" s="3" t="s">
        <v>3571</v>
      </c>
      <c r="E2653" s="2" t="str" cm="1">
        <f t="array" aca="1" ref="E2653" ca="1">IF(F2653&lt;&gt;"",INDIRECT("'"&amp;F2653&amp;"'!"&amp;G2653),"")</f>
        <v/>
      </c>
      <c r="F2653" s="1851"/>
      <c r="R2653" s="1502"/>
    </row>
    <row r="2654" spans="1:18" ht="16">
      <c r="A2654" s="1">
        <v>2649</v>
      </c>
      <c r="C2654" s="3" t="s">
        <v>3571</v>
      </c>
      <c r="E2654" s="2" t="str" cm="1">
        <f t="array" aca="1" ref="E2654" ca="1">IF(F2654&lt;&gt;"",INDIRECT("'"&amp;F2654&amp;"'!"&amp;G2654),"")</f>
        <v/>
      </c>
      <c r="F2654" s="1851"/>
      <c r="H2654" s="4"/>
      <c r="I2654" s="4"/>
      <c r="J2654" s="4"/>
      <c r="R2654" s="1504"/>
    </row>
    <row r="2655" spans="1:18" ht="16">
      <c r="A2655" s="1">
        <v>2650</v>
      </c>
      <c r="C2655" s="3" t="s">
        <v>3571</v>
      </c>
      <c r="E2655" s="2" t="str" cm="1">
        <f t="array" aca="1" ref="E2655" ca="1">IF(F2655&lt;&gt;"",INDIRECT("'"&amp;F2655&amp;"'!"&amp;G2655),"")</f>
        <v/>
      </c>
      <c r="F2655" s="1851"/>
      <c r="H2655" s="4"/>
      <c r="I2655" s="4"/>
      <c r="J2655" s="4"/>
      <c r="R2655" s="1504"/>
    </row>
    <row r="2656" spans="1:18" ht="16">
      <c r="A2656" s="1">
        <v>2651</v>
      </c>
      <c r="C2656" s="3" t="s">
        <v>3571</v>
      </c>
      <c r="E2656" s="2" t="str" cm="1">
        <f t="array" aca="1" ref="E2656" ca="1">IF(F2656&lt;&gt;"",INDIRECT("'"&amp;F2656&amp;"'!"&amp;G2656),"")</f>
        <v/>
      </c>
      <c r="F2656" s="1851"/>
      <c r="H2656" s="4"/>
      <c r="I2656" s="4"/>
      <c r="J2656" s="4"/>
      <c r="R2656" s="1504"/>
    </row>
    <row r="2657" spans="1:18" ht="16">
      <c r="A2657" s="1">
        <v>2652</v>
      </c>
      <c r="C2657" s="3" t="s">
        <v>3571</v>
      </c>
      <c r="E2657" s="2" t="str" cm="1">
        <f t="array" aca="1" ref="E2657" ca="1">IF(F2657&lt;&gt;"",INDIRECT("'"&amp;F2657&amp;"'!"&amp;G2657),"")</f>
        <v/>
      </c>
      <c r="F2657" s="1851"/>
      <c r="H2657" s="4"/>
      <c r="I2657" s="4"/>
      <c r="J2657" s="4"/>
      <c r="R2657" s="1504"/>
    </row>
    <row r="2658" spans="1:18" ht="16">
      <c r="A2658" s="1">
        <v>2653</v>
      </c>
      <c r="C2658" s="3" t="s">
        <v>3571</v>
      </c>
      <c r="E2658" s="2" t="str" cm="1">
        <f t="array" aca="1" ref="E2658" ca="1">IF(F2658&lt;&gt;"",INDIRECT("'"&amp;F2658&amp;"'!"&amp;G2658),"")</f>
        <v/>
      </c>
      <c r="F2658" s="1851"/>
      <c r="H2658" s="4"/>
      <c r="I2658" s="4"/>
      <c r="J2658" s="4"/>
      <c r="R2658" s="1504"/>
    </row>
    <row r="2659" spans="1:18" ht="16">
      <c r="A2659" s="1">
        <v>2654</v>
      </c>
      <c r="C2659" s="3" t="s">
        <v>3571</v>
      </c>
      <c r="E2659" s="2" t="str" cm="1">
        <f t="array" aca="1" ref="E2659" ca="1">IF(F2659&lt;&gt;"",INDIRECT("'"&amp;F2659&amp;"'!"&amp;G2659),"")</f>
        <v/>
      </c>
      <c r="F2659" s="1851"/>
      <c r="H2659" s="4"/>
      <c r="I2659" s="4"/>
      <c r="J2659" s="4"/>
      <c r="R2659" s="1504"/>
    </row>
    <row r="2660" spans="1:18" ht="16">
      <c r="A2660" s="1">
        <v>2655</v>
      </c>
      <c r="C2660" s="3" t="s">
        <v>3571</v>
      </c>
      <c r="E2660" s="2" t="str" cm="1">
        <f t="array" aca="1" ref="E2660" ca="1">IF(F2660&lt;&gt;"",INDIRECT("'"&amp;F2660&amp;"'!"&amp;G2660),"")</f>
        <v/>
      </c>
      <c r="F2660" s="1851"/>
      <c r="H2660" s="4"/>
      <c r="I2660" s="4"/>
      <c r="J2660" s="4"/>
      <c r="R2660" s="1504"/>
    </row>
    <row r="2661" spans="1:18" ht="16">
      <c r="A2661" s="1">
        <v>2656</v>
      </c>
      <c r="C2661" s="3" t="s">
        <v>3571</v>
      </c>
      <c r="E2661" s="2" t="str" cm="1">
        <f t="array" aca="1" ref="E2661" ca="1">IF(F2661&lt;&gt;"",INDIRECT("'"&amp;F2661&amp;"'!"&amp;G2661),"")</f>
        <v/>
      </c>
      <c r="F2661" s="1851"/>
      <c r="R2661" s="1502"/>
    </row>
    <row r="2662" spans="1:18" ht="15">
      <c r="A2662">
        <v>2657</v>
      </c>
      <c r="B2662" s="7">
        <f>'EstExp 11-19'!C53</f>
        <v>253250</v>
      </c>
      <c r="D2662" s="2" t="b">
        <f t="shared" ref="D2662:D2670" ca="1" si="40">E2662=B2662</f>
        <v>1</v>
      </c>
      <c r="E2662" s="2" cm="1">
        <f t="array" aca="1" ref="E2662" ca="1">IF(F2662&lt;&gt;"",INDIRECT("'"&amp;F2662&amp;"'!"&amp;G2662),"")</f>
        <v>253250</v>
      </c>
      <c r="F2662" s="1502" t="s">
        <v>6934</v>
      </c>
      <c r="G2662" t="s">
        <v>4197</v>
      </c>
      <c r="H2662" s="4"/>
      <c r="I2662" s="4"/>
      <c r="J2662" s="4"/>
      <c r="R2662" s="1504"/>
    </row>
    <row r="2663" spans="1:18">
      <c r="A2663">
        <v>2658</v>
      </c>
      <c r="B2663" s="7">
        <f>'EstExp 11-19'!D53</f>
        <v>38256</v>
      </c>
      <c r="D2663" s="2" t="b">
        <f t="shared" ca="1" si="40"/>
        <v>1</v>
      </c>
      <c r="E2663" s="2" cm="1">
        <f t="array" aca="1" ref="E2663" ca="1">IF(F2663&lt;&gt;"",INDIRECT("'"&amp;F2663&amp;"'!"&amp;G2663),"")</f>
        <v>38256</v>
      </c>
      <c r="F2663" s="1502" t="s">
        <v>6934</v>
      </c>
      <c r="G2663" t="s">
        <v>4198</v>
      </c>
      <c r="R2663" s="1502"/>
    </row>
    <row r="2664" spans="1:18">
      <c r="A2664">
        <v>2659</v>
      </c>
      <c r="B2664" s="7">
        <f>'EstExp 11-19'!E53</f>
        <v>0</v>
      </c>
      <c r="D2664" s="2" t="b">
        <f t="shared" ca="1" si="40"/>
        <v>1</v>
      </c>
      <c r="E2664" s="2" cm="1">
        <f t="array" aca="1" ref="E2664" ca="1">IF(F2664&lt;&gt;"",INDIRECT("'"&amp;F2664&amp;"'!"&amp;G2664),"")</f>
        <v>0</v>
      </c>
      <c r="F2664" s="1502" t="s">
        <v>6934</v>
      </c>
      <c r="G2664" t="s">
        <v>4199</v>
      </c>
      <c r="R2664" s="1502"/>
    </row>
    <row r="2665" spans="1:18" ht="15">
      <c r="A2665">
        <v>2660</v>
      </c>
      <c r="B2665" s="7">
        <f>'EstExp 11-19'!F53</f>
        <v>0</v>
      </c>
      <c r="D2665" s="2" t="b">
        <f t="shared" ca="1" si="40"/>
        <v>1</v>
      </c>
      <c r="E2665" s="2" cm="1">
        <f t="array" aca="1" ref="E2665" ca="1">IF(F2665&lt;&gt;"",INDIRECT("'"&amp;F2665&amp;"'!"&amp;G2665),"")</f>
        <v>0</v>
      </c>
      <c r="F2665" s="1502" t="s">
        <v>6934</v>
      </c>
      <c r="G2665" t="s">
        <v>4200</v>
      </c>
      <c r="H2665" s="4"/>
      <c r="I2665" s="4"/>
      <c r="J2665" s="4"/>
      <c r="R2665" s="1504"/>
    </row>
    <row r="2666" spans="1:18" ht="15">
      <c r="A2666">
        <v>2661</v>
      </c>
      <c r="B2666" s="7">
        <f>'EstExp 11-19'!G53</f>
        <v>0</v>
      </c>
      <c r="D2666" s="2" t="b">
        <f t="shared" ca="1" si="40"/>
        <v>1</v>
      </c>
      <c r="E2666" s="2" cm="1">
        <f t="array" aca="1" ref="E2666" ca="1">IF(F2666&lt;&gt;"",INDIRECT("'"&amp;F2666&amp;"'!"&amp;G2666),"")</f>
        <v>0</v>
      </c>
      <c r="F2666" s="1502" t="s">
        <v>6934</v>
      </c>
      <c r="G2666" t="s">
        <v>4201</v>
      </c>
      <c r="H2666" s="4"/>
      <c r="I2666" s="4"/>
      <c r="J2666" s="4"/>
      <c r="R2666" s="1504"/>
    </row>
    <row r="2667" spans="1:18" ht="15">
      <c r="A2667">
        <v>2662</v>
      </c>
      <c r="B2667" s="7">
        <f>'EstExp 11-19'!H53</f>
        <v>0</v>
      </c>
      <c r="D2667" s="2" t="b">
        <f t="shared" ca="1" si="40"/>
        <v>1</v>
      </c>
      <c r="E2667" s="2" cm="1">
        <f t="array" aca="1" ref="E2667" ca="1">IF(F2667&lt;&gt;"",INDIRECT("'"&amp;F2667&amp;"'!"&amp;G2667),"")</f>
        <v>0</v>
      </c>
      <c r="F2667" s="1502" t="s">
        <v>6934</v>
      </c>
      <c r="G2667" t="s">
        <v>4202</v>
      </c>
      <c r="H2667" s="4"/>
      <c r="I2667" s="4"/>
      <c r="J2667" s="4"/>
      <c r="R2667" s="1504"/>
    </row>
    <row r="2668" spans="1:18" ht="15">
      <c r="A2668">
        <v>2663</v>
      </c>
      <c r="B2668" s="7">
        <f>'EstExp 11-19'!K53</f>
        <v>291506</v>
      </c>
      <c r="D2668" s="2" t="b">
        <f t="shared" ca="1" si="40"/>
        <v>1</v>
      </c>
      <c r="E2668" s="2" cm="1">
        <f t="array" aca="1" ref="E2668" ca="1">IF(F2668&lt;&gt;"",INDIRECT("'"&amp;F2668&amp;"'!"&amp;G2668),"")</f>
        <v>291506</v>
      </c>
      <c r="F2668" s="1502" t="s">
        <v>6934</v>
      </c>
      <c r="G2668" t="s">
        <v>4203</v>
      </c>
      <c r="H2668" s="4"/>
      <c r="I2668" s="4"/>
      <c r="J2668" s="4"/>
      <c r="R2668" s="1504"/>
    </row>
    <row r="2669" spans="1:18" ht="15">
      <c r="A2669">
        <v>2664</v>
      </c>
      <c r="B2669" s="7">
        <f>'EstExp 11-19'!D251</f>
        <v>1453</v>
      </c>
      <c r="D2669" s="2" t="b">
        <f t="shared" ca="1" si="40"/>
        <v>1</v>
      </c>
      <c r="E2669" s="2" cm="1">
        <f t="array" aca="1" ref="E2669" ca="1">IF(F2669&lt;&gt;"",INDIRECT("'"&amp;F2669&amp;"'!"&amp;G2669),"")</f>
        <v>1453</v>
      </c>
      <c r="F2669" s="1502" t="s">
        <v>6934</v>
      </c>
      <c r="G2669" t="s">
        <v>4204</v>
      </c>
      <c r="H2669" s="4"/>
      <c r="I2669" s="4"/>
      <c r="J2669" s="4"/>
      <c r="R2669" s="1504"/>
    </row>
    <row r="2670" spans="1:18">
      <c r="A2670">
        <v>2665</v>
      </c>
      <c r="B2670" s="7">
        <f>'EstExp 11-19'!K251</f>
        <v>1453</v>
      </c>
      <c r="D2670" s="2" t="b">
        <f t="shared" ca="1" si="40"/>
        <v>1</v>
      </c>
      <c r="E2670" s="2" cm="1">
        <f t="array" aca="1" ref="E2670" ca="1">IF(F2670&lt;&gt;"",INDIRECT("'"&amp;F2670&amp;"'!"&amp;G2670),"")</f>
        <v>1453</v>
      </c>
      <c r="F2670" s="1502" t="s">
        <v>6934</v>
      </c>
      <c r="G2670" t="s">
        <v>4205</v>
      </c>
      <c r="R2670" s="1502"/>
    </row>
    <row r="2671" spans="1:18" ht="16">
      <c r="A2671" s="1">
        <v>2666</v>
      </c>
      <c r="C2671" s="3" t="s">
        <v>3571</v>
      </c>
      <c r="E2671" s="2" t="str" cm="1">
        <f t="array" aca="1" ref="E2671" ca="1">IF(F2671&lt;&gt;"",INDIRECT("'"&amp;F2671&amp;"'!"&amp;G2671),"")</f>
        <v/>
      </c>
      <c r="F2671" s="1851"/>
      <c r="H2671" s="4"/>
      <c r="I2671" s="4"/>
      <c r="J2671" s="4"/>
      <c r="R2671" s="1504"/>
    </row>
    <row r="2672" spans="1:18" ht="16">
      <c r="A2672" s="1">
        <v>2667</v>
      </c>
      <c r="C2672" s="3" t="s">
        <v>3571</v>
      </c>
      <c r="E2672" s="2" t="str" cm="1">
        <f t="array" aca="1" ref="E2672" ca="1">IF(F2672&lt;&gt;"",INDIRECT("'"&amp;F2672&amp;"'!"&amp;G2672),"")</f>
        <v/>
      </c>
      <c r="F2672" s="1851"/>
      <c r="R2672" s="1504"/>
    </row>
    <row r="2673" spans="1:18" ht="16">
      <c r="A2673" s="1">
        <v>2668</v>
      </c>
      <c r="C2673" s="3" t="s">
        <v>3571</v>
      </c>
      <c r="E2673" s="2" t="str" cm="1">
        <f t="array" aca="1" ref="E2673" ca="1">IF(F2673&lt;&gt;"",INDIRECT("'"&amp;F2673&amp;"'!"&amp;G2673),"")</f>
        <v/>
      </c>
      <c r="F2673" s="1851"/>
      <c r="R2673" s="1504"/>
    </row>
    <row r="2674" spans="1:18" ht="16">
      <c r="A2674" s="1">
        <v>2669</v>
      </c>
      <c r="C2674" s="3" t="s">
        <v>3571</v>
      </c>
      <c r="E2674" s="2" t="str" cm="1">
        <f t="array" aca="1" ref="E2674" ca="1">IF(F2674&lt;&gt;"",INDIRECT("'"&amp;F2674&amp;"'!"&amp;G2674),"")</f>
        <v/>
      </c>
      <c r="F2674" s="1851"/>
      <c r="R2674" s="1504"/>
    </row>
    <row r="2675" spans="1:18" ht="16">
      <c r="A2675" s="1">
        <v>2670</v>
      </c>
      <c r="C2675" s="3" t="s">
        <v>3571</v>
      </c>
      <c r="E2675" s="2" t="str" cm="1">
        <f t="array" aca="1" ref="E2675" ca="1">IF(F2675&lt;&gt;"",INDIRECT("'"&amp;F2675&amp;"'!"&amp;G2675),"")</f>
        <v/>
      </c>
      <c r="F2675" s="1851"/>
      <c r="R2675" s="1504"/>
    </row>
    <row r="2676" spans="1:18" ht="16">
      <c r="A2676" s="1">
        <v>2671</v>
      </c>
      <c r="C2676" s="3" t="s">
        <v>3571</v>
      </c>
      <c r="E2676" s="2" t="str" cm="1">
        <f t="array" aca="1" ref="E2676" ca="1">IF(F2676&lt;&gt;"",INDIRECT("'"&amp;F2676&amp;"'!"&amp;G2676),"")</f>
        <v/>
      </c>
      <c r="F2676" s="1851"/>
      <c r="R2676" s="1502"/>
    </row>
    <row r="2677" spans="1:18" ht="16">
      <c r="A2677" s="1">
        <v>2672</v>
      </c>
      <c r="C2677" s="3" t="s">
        <v>3571</v>
      </c>
      <c r="E2677" s="2" t="str" cm="1">
        <f t="array" aca="1" ref="E2677" ca="1">IF(F2677&lt;&gt;"",INDIRECT("'"&amp;F2677&amp;"'!"&amp;G2677),"")</f>
        <v/>
      </c>
      <c r="F2677" s="1851"/>
      <c r="R2677" s="1502"/>
    </row>
    <row r="2678" spans="1:18" ht="16">
      <c r="A2678" s="1">
        <v>2673</v>
      </c>
      <c r="C2678" s="3" t="s">
        <v>3571</v>
      </c>
      <c r="E2678" s="2" t="str" cm="1">
        <f t="array" aca="1" ref="E2678" ca="1">IF(F2678&lt;&gt;"",INDIRECT("'"&amp;F2678&amp;"'!"&amp;G2678),"")</f>
        <v/>
      </c>
      <c r="F2678" s="1851"/>
      <c r="H2678" s="4"/>
      <c r="I2678" s="4"/>
      <c r="J2678" s="4"/>
      <c r="R2678" s="1504"/>
    </row>
    <row r="2679" spans="1:18" ht="16">
      <c r="A2679" s="1">
        <v>2674</v>
      </c>
      <c r="C2679" s="3" t="s">
        <v>3571</v>
      </c>
      <c r="E2679" s="2" t="str" cm="1">
        <f t="array" aca="1" ref="E2679" ca="1">IF(F2679&lt;&gt;"",INDIRECT("'"&amp;F2679&amp;"'!"&amp;G2679),"")</f>
        <v/>
      </c>
      <c r="F2679" s="1851"/>
      <c r="H2679" s="4"/>
      <c r="I2679" s="4"/>
      <c r="J2679" s="4"/>
      <c r="R2679" s="1504"/>
    </row>
    <row r="2680" spans="1:18" ht="16">
      <c r="A2680" s="1">
        <v>2675</v>
      </c>
      <c r="C2680" s="3" t="s">
        <v>3571</v>
      </c>
      <c r="E2680" s="2" t="str" cm="1">
        <f t="array" aca="1" ref="E2680" ca="1">IF(F2680&lt;&gt;"",INDIRECT("'"&amp;F2680&amp;"'!"&amp;G2680),"")</f>
        <v/>
      </c>
      <c r="F2680" s="1851"/>
      <c r="R2680" s="1502"/>
    </row>
    <row r="2681" spans="1:18" ht="16">
      <c r="A2681" s="1">
        <v>2676</v>
      </c>
      <c r="C2681" s="3" t="s">
        <v>3571</v>
      </c>
      <c r="E2681" s="2" t="str" cm="1">
        <f t="array" aca="1" ref="E2681" ca="1">IF(F2681&lt;&gt;"",INDIRECT("'"&amp;F2681&amp;"'!"&amp;G2681),"")</f>
        <v/>
      </c>
      <c r="F2681" s="1851"/>
      <c r="H2681" s="4"/>
      <c r="I2681" s="4"/>
      <c r="J2681" s="4"/>
      <c r="R2681" s="1504"/>
    </row>
    <row r="2682" spans="1:18" ht="16">
      <c r="A2682" s="1">
        <v>2677</v>
      </c>
      <c r="C2682" s="3" t="s">
        <v>3571</v>
      </c>
      <c r="E2682" s="2" t="str" cm="1">
        <f t="array" aca="1" ref="E2682" ca="1">IF(F2682&lt;&gt;"",INDIRECT("'"&amp;F2682&amp;"'!"&amp;G2682),"")</f>
        <v/>
      </c>
      <c r="F2682" s="1851"/>
      <c r="H2682" s="4"/>
      <c r="I2682" s="4"/>
      <c r="J2682" s="4"/>
      <c r="R2682" s="1504"/>
    </row>
    <row r="2683" spans="1:18" ht="16">
      <c r="A2683" s="1">
        <v>2678</v>
      </c>
      <c r="C2683" s="3" t="s">
        <v>3571</v>
      </c>
      <c r="E2683" s="2" t="str" cm="1">
        <f t="array" aca="1" ref="E2683" ca="1">IF(F2683&lt;&gt;"",INDIRECT("'"&amp;F2683&amp;"'!"&amp;G2683),"")</f>
        <v/>
      </c>
      <c r="F2683" s="1851"/>
      <c r="H2683" s="4"/>
      <c r="I2683" s="4"/>
      <c r="J2683" s="4"/>
      <c r="R2683" s="1504"/>
    </row>
    <row r="2684" spans="1:18" ht="16">
      <c r="A2684" s="1">
        <v>2679</v>
      </c>
      <c r="C2684" s="3" t="s">
        <v>3571</v>
      </c>
      <c r="E2684" s="2" t="str" cm="1">
        <f t="array" aca="1" ref="E2684" ca="1">IF(F2684&lt;&gt;"",INDIRECT("'"&amp;F2684&amp;"'!"&amp;G2684),"")</f>
        <v/>
      </c>
      <c r="F2684" s="1851"/>
      <c r="R2684" s="1502"/>
    </row>
    <row r="2685" spans="1:18" ht="16">
      <c r="A2685" s="1">
        <v>2680</v>
      </c>
      <c r="C2685" s="3" t="s">
        <v>3571</v>
      </c>
      <c r="E2685" s="2" t="str" cm="1">
        <f t="array" aca="1" ref="E2685" ca="1">IF(F2685&lt;&gt;"",INDIRECT("'"&amp;F2685&amp;"'!"&amp;G2685),"")</f>
        <v/>
      </c>
      <c r="F2685" s="1851"/>
      <c r="H2685" s="4"/>
      <c r="I2685" s="4"/>
      <c r="J2685" s="4"/>
      <c r="R2685" s="1504"/>
    </row>
    <row r="2686" spans="1:18" ht="16">
      <c r="A2686" s="1">
        <v>2681</v>
      </c>
      <c r="C2686" s="3" t="s">
        <v>3571</v>
      </c>
      <c r="E2686" s="2" t="str" cm="1">
        <f t="array" aca="1" ref="E2686" ca="1">IF(F2686&lt;&gt;"",INDIRECT("'"&amp;F2686&amp;"'!"&amp;G2686),"")</f>
        <v/>
      </c>
      <c r="F2686" s="1851"/>
      <c r="R2686" s="1502"/>
    </row>
    <row r="2687" spans="1:18" ht="16">
      <c r="A2687" s="1">
        <v>2682</v>
      </c>
      <c r="C2687" s="3" t="s">
        <v>3571</v>
      </c>
      <c r="E2687" s="2" t="str" cm="1">
        <f t="array" aca="1" ref="E2687" ca="1">IF(F2687&lt;&gt;"",INDIRECT("'"&amp;F2687&amp;"'!"&amp;G2687),"")</f>
        <v/>
      </c>
      <c r="F2687" s="1851"/>
      <c r="R2687" s="1502"/>
    </row>
    <row r="2688" spans="1:18" ht="16">
      <c r="A2688" s="1">
        <v>2683</v>
      </c>
      <c r="C2688" s="3" t="s">
        <v>3571</v>
      </c>
      <c r="E2688" s="2" t="str" cm="1">
        <f t="array" aca="1" ref="E2688" ca="1">IF(F2688&lt;&gt;"",INDIRECT("'"&amp;F2688&amp;"'!"&amp;G2688),"")</f>
        <v/>
      </c>
      <c r="F2688" s="1851"/>
      <c r="H2688" s="4"/>
      <c r="I2688" s="4"/>
      <c r="J2688" s="4"/>
      <c r="R2688" s="1504"/>
    </row>
    <row r="2689" spans="1:18" ht="16">
      <c r="A2689" s="1">
        <v>2684</v>
      </c>
      <c r="C2689" s="3" t="s">
        <v>3571</v>
      </c>
      <c r="E2689" s="2" t="str" cm="1">
        <f t="array" aca="1" ref="E2689" ca="1">IF(F2689&lt;&gt;"",INDIRECT("'"&amp;F2689&amp;"'!"&amp;G2689),"")</f>
        <v/>
      </c>
      <c r="F2689" s="1851"/>
      <c r="H2689" s="4"/>
      <c r="I2689" s="4"/>
      <c r="J2689" s="4"/>
      <c r="R2689" s="1504"/>
    </row>
    <row r="2690" spans="1:18" ht="16">
      <c r="A2690" s="1">
        <v>2685</v>
      </c>
      <c r="C2690" s="3" t="s">
        <v>3571</v>
      </c>
      <c r="E2690" s="2" t="str" cm="1">
        <f t="array" aca="1" ref="E2690" ca="1">IF(F2690&lt;&gt;"",INDIRECT("'"&amp;F2690&amp;"'!"&amp;G2690),"")</f>
        <v/>
      </c>
      <c r="F2690" s="1851"/>
      <c r="R2690" s="1502"/>
    </row>
    <row r="2691" spans="1:18" ht="16">
      <c r="A2691" s="1">
        <v>2686</v>
      </c>
      <c r="C2691" s="3" t="s">
        <v>3571</v>
      </c>
      <c r="E2691" s="2" t="str" cm="1">
        <f t="array" aca="1" ref="E2691" ca="1">IF(F2691&lt;&gt;"",INDIRECT("'"&amp;F2691&amp;"'!"&amp;G2691),"")</f>
        <v/>
      </c>
      <c r="F2691" s="1851"/>
      <c r="H2691" s="4"/>
      <c r="I2691" s="4"/>
      <c r="J2691" s="4"/>
      <c r="R2691" s="1504"/>
    </row>
    <row r="2692" spans="1:18" ht="16">
      <c r="A2692" s="1">
        <v>2687</v>
      </c>
      <c r="C2692" s="3" t="s">
        <v>3571</v>
      </c>
      <c r="E2692" s="2" t="str" cm="1">
        <f t="array" aca="1" ref="E2692" ca="1">IF(F2692&lt;&gt;"",INDIRECT("'"&amp;F2692&amp;"'!"&amp;G2692),"")</f>
        <v/>
      </c>
      <c r="F2692" s="1851"/>
      <c r="H2692" s="4"/>
      <c r="I2692" s="4"/>
      <c r="J2692" s="4"/>
      <c r="R2692" s="1504"/>
    </row>
    <row r="2693" spans="1:18" ht="16">
      <c r="A2693" s="1">
        <v>2688</v>
      </c>
      <c r="C2693" s="3" t="s">
        <v>3571</v>
      </c>
      <c r="E2693" s="2" t="str" cm="1">
        <f t="array" aca="1" ref="E2693" ca="1">IF(F2693&lt;&gt;"",INDIRECT("'"&amp;F2693&amp;"'!"&amp;G2693),"")</f>
        <v/>
      </c>
      <c r="F2693" s="1851"/>
      <c r="H2693" s="4"/>
      <c r="I2693" s="4"/>
      <c r="J2693" s="4"/>
      <c r="R2693" s="1504"/>
    </row>
    <row r="2694" spans="1:18" ht="16">
      <c r="A2694" s="1">
        <v>2689</v>
      </c>
      <c r="C2694" s="3" t="s">
        <v>3571</v>
      </c>
      <c r="E2694" s="2" t="str" cm="1">
        <f t="array" aca="1" ref="E2694" ca="1">IF(F2694&lt;&gt;"",INDIRECT("'"&amp;F2694&amp;"'!"&amp;G2694),"")</f>
        <v/>
      </c>
      <c r="F2694" s="1851"/>
      <c r="H2694" s="4"/>
      <c r="I2694" s="4"/>
      <c r="J2694" s="4"/>
      <c r="R2694" s="1504"/>
    </row>
    <row r="2695" spans="1:18" ht="16">
      <c r="A2695" s="1">
        <v>2690</v>
      </c>
      <c r="C2695" s="3" t="s">
        <v>3571</v>
      </c>
      <c r="E2695" s="2" t="str" cm="1">
        <f t="array" aca="1" ref="E2695" ca="1">IF(F2695&lt;&gt;"",INDIRECT("'"&amp;F2695&amp;"'!"&amp;G2695),"")</f>
        <v/>
      </c>
      <c r="F2695" s="1851"/>
      <c r="H2695" s="4"/>
      <c r="I2695" s="4"/>
      <c r="J2695" s="4"/>
      <c r="R2695" s="1504"/>
    </row>
    <row r="2696" spans="1:18" ht="16">
      <c r="A2696" s="1">
        <v>2691</v>
      </c>
      <c r="C2696" s="3" t="s">
        <v>3571</v>
      </c>
      <c r="E2696" s="2" t="str" cm="1">
        <f t="array" aca="1" ref="E2696" ca="1">IF(F2696&lt;&gt;"",INDIRECT("'"&amp;F2696&amp;"'!"&amp;G2696),"")</f>
        <v/>
      </c>
      <c r="F2696" s="1851"/>
      <c r="R2696" s="1502"/>
    </row>
    <row r="2697" spans="1:18" ht="16">
      <c r="A2697" s="1">
        <v>2692</v>
      </c>
      <c r="C2697" s="3" t="s">
        <v>3571</v>
      </c>
      <c r="E2697" s="2" t="str" cm="1">
        <f t="array" aca="1" ref="E2697" ca="1">IF(F2697&lt;&gt;"",INDIRECT("'"&amp;F2697&amp;"'!"&amp;G2697),"")</f>
        <v/>
      </c>
      <c r="F2697" s="1851"/>
      <c r="H2697" s="4"/>
      <c r="I2697" s="4"/>
      <c r="J2697" s="4"/>
      <c r="R2697" s="1504"/>
    </row>
    <row r="2698" spans="1:18" ht="16">
      <c r="A2698" s="1">
        <v>2693</v>
      </c>
      <c r="C2698" s="3" t="s">
        <v>3571</v>
      </c>
      <c r="E2698" s="2" t="str" cm="1">
        <f t="array" aca="1" ref="E2698" ca="1">IF(F2698&lt;&gt;"",INDIRECT("'"&amp;F2698&amp;"'!"&amp;G2698),"")</f>
        <v/>
      </c>
      <c r="F2698" s="1851"/>
      <c r="H2698" s="4"/>
      <c r="I2698" s="4"/>
      <c r="J2698" s="4"/>
      <c r="R2698" s="1504"/>
    </row>
    <row r="2699" spans="1:18" ht="16">
      <c r="A2699" s="1">
        <v>2694</v>
      </c>
      <c r="C2699" s="3" t="s">
        <v>3571</v>
      </c>
      <c r="E2699" s="2" t="str" cm="1">
        <f t="array" aca="1" ref="E2699" ca="1">IF(F2699&lt;&gt;"",INDIRECT("'"&amp;F2699&amp;"'!"&amp;G2699),"")</f>
        <v/>
      </c>
      <c r="F2699" s="1851"/>
      <c r="H2699" s="4"/>
      <c r="I2699" s="4"/>
      <c r="J2699" s="4"/>
      <c r="R2699" s="1504"/>
    </row>
    <row r="2700" spans="1:18" ht="16">
      <c r="A2700" s="1">
        <v>2695</v>
      </c>
      <c r="C2700" s="3" t="s">
        <v>3571</v>
      </c>
      <c r="E2700" s="2" t="str" cm="1">
        <f t="array" aca="1" ref="E2700" ca="1">IF(F2700&lt;&gt;"",INDIRECT("'"&amp;F2700&amp;"'!"&amp;G2700),"")</f>
        <v/>
      </c>
      <c r="F2700" s="1851"/>
      <c r="H2700" s="4"/>
      <c r="I2700" s="4"/>
      <c r="J2700" s="4"/>
      <c r="R2700" s="1504"/>
    </row>
    <row r="2701" spans="1:18" ht="15">
      <c r="A2701">
        <v>2696</v>
      </c>
      <c r="B2701" s="7">
        <f>'BudgetSum 2-4'!C30</f>
        <v>0</v>
      </c>
      <c r="D2701" s="2" t="b">
        <f ca="1">E2701=B2701</f>
        <v>1</v>
      </c>
      <c r="E2701" s="2" cm="1">
        <f t="array" aca="1" ref="E2701" ca="1">IF(F2701&lt;&gt;"",INDIRECT("'"&amp;F2701&amp;"'!"&amp;G2701),"")</f>
        <v>0</v>
      </c>
      <c r="F2701" s="1502" t="s">
        <v>3507</v>
      </c>
      <c r="G2701" t="s">
        <v>4206</v>
      </c>
      <c r="H2701" s="4"/>
      <c r="I2701" s="4"/>
      <c r="J2701" s="4"/>
      <c r="R2701" s="1504"/>
    </row>
    <row r="2702" spans="1:18" ht="15">
      <c r="A2702">
        <v>2697</v>
      </c>
      <c r="B2702" s="7">
        <f>'BudgetSum 2-4'!D30</f>
        <v>0</v>
      </c>
      <c r="D2702" s="2" t="b">
        <f ca="1">E2702=B2702</f>
        <v>1</v>
      </c>
      <c r="E2702" s="2" cm="1">
        <f t="array" aca="1" ref="E2702" ca="1">IF(F2702&lt;&gt;"",INDIRECT("'"&amp;F2702&amp;"'!"&amp;G2702),"")</f>
        <v>0</v>
      </c>
      <c r="F2702" s="1502" t="s">
        <v>3507</v>
      </c>
      <c r="G2702" t="s">
        <v>4207</v>
      </c>
      <c r="H2702" s="4"/>
      <c r="I2702" s="4"/>
      <c r="J2702" s="4"/>
      <c r="R2702" s="1504"/>
    </row>
    <row r="2703" spans="1:18" ht="16">
      <c r="A2703" s="1">
        <v>2698</v>
      </c>
      <c r="C2703" s="3" t="s">
        <v>3571</v>
      </c>
      <c r="E2703" s="2" t="str" cm="1">
        <f t="array" aca="1" ref="E2703" ca="1">IF(F2703&lt;&gt;"",INDIRECT("'"&amp;F2703&amp;"'!"&amp;G2703),"")</f>
        <v/>
      </c>
      <c r="F2703" s="1851"/>
      <c r="H2703" s="4"/>
      <c r="I2703" s="4"/>
      <c r="J2703" s="4"/>
      <c r="R2703" s="1504"/>
    </row>
    <row r="2704" spans="1:18" ht="15">
      <c r="A2704">
        <v>2699</v>
      </c>
      <c r="B2704" s="7">
        <f>'BudgetSum 2-4'!E30</f>
        <v>0</v>
      </c>
      <c r="D2704" s="2" t="b">
        <f ca="1">E2704=B2704</f>
        <v>1</v>
      </c>
      <c r="E2704" s="2" cm="1">
        <f t="array" aca="1" ref="E2704" ca="1">IF(F2704&lt;&gt;"",INDIRECT("'"&amp;F2704&amp;"'!"&amp;G2704),"")</f>
        <v>0</v>
      </c>
      <c r="F2704" s="1502" t="s">
        <v>3507</v>
      </c>
      <c r="G2704" t="s">
        <v>4208</v>
      </c>
      <c r="H2704" s="4"/>
      <c r="I2704" s="4"/>
      <c r="J2704" s="4"/>
      <c r="R2704" s="1504"/>
    </row>
    <row r="2705" spans="1:18" ht="16">
      <c r="A2705" s="1">
        <v>2700</v>
      </c>
      <c r="C2705" s="3" t="s">
        <v>3571</v>
      </c>
      <c r="E2705" s="2" t="str" cm="1">
        <f t="array" aca="1" ref="E2705" ca="1">IF(F2705&lt;&gt;"",INDIRECT("'"&amp;F2705&amp;"'!"&amp;G2705),"")</f>
        <v/>
      </c>
      <c r="F2705" s="1851"/>
      <c r="H2705" s="4"/>
      <c r="I2705" s="4"/>
      <c r="J2705" s="4"/>
      <c r="R2705" s="1504"/>
    </row>
    <row r="2706" spans="1:18">
      <c r="A2706">
        <v>2701</v>
      </c>
      <c r="B2706" s="7">
        <f>'BudgetSum 2-4'!F28</f>
        <v>0</v>
      </c>
      <c r="D2706" s="2" t="b">
        <f ca="1">E2706=B2706</f>
        <v>1</v>
      </c>
      <c r="E2706" s="2" cm="1">
        <f t="array" aca="1" ref="E2706" ca="1">IF(F2706&lt;&gt;"",INDIRECT("'"&amp;F2706&amp;"'!"&amp;G2706),"")</f>
        <v>0</v>
      </c>
      <c r="F2706" s="1502" t="s">
        <v>3507</v>
      </c>
      <c r="G2706" t="s">
        <v>4209</v>
      </c>
      <c r="R2706" s="1502"/>
    </row>
    <row r="2707" spans="1:18">
      <c r="A2707">
        <v>2702</v>
      </c>
      <c r="B2707" s="7">
        <f>'BudgetSum 2-4'!F30</f>
        <v>0</v>
      </c>
      <c r="D2707" s="2" t="b">
        <f ca="1">E2707=B2707</f>
        <v>1</v>
      </c>
      <c r="E2707" s="2" cm="1">
        <f t="array" aca="1" ref="E2707" ca="1">IF(F2707&lt;&gt;"",INDIRECT("'"&amp;F2707&amp;"'!"&amp;G2707),"")</f>
        <v>0</v>
      </c>
      <c r="F2707" s="1502" t="s">
        <v>3507</v>
      </c>
      <c r="G2707" t="s">
        <v>4210</v>
      </c>
      <c r="R2707" s="1502"/>
    </row>
    <row r="2708" spans="1:18" ht="16">
      <c r="A2708" s="1">
        <v>2703</v>
      </c>
      <c r="C2708" s="3" t="s">
        <v>3571</v>
      </c>
      <c r="E2708" s="2" t="str" cm="1">
        <f t="array" aca="1" ref="E2708" ca="1">IF(F2708&lt;&gt;"",INDIRECT("'"&amp;F2708&amp;"'!"&amp;G2708),"")</f>
        <v/>
      </c>
      <c r="F2708" s="1851"/>
      <c r="R2708" s="1502"/>
    </row>
    <row r="2709" spans="1:18" ht="16">
      <c r="A2709" s="1">
        <v>2704</v>
      </c>
      <c r="C2709" s="3" t="s">
        <v>3571</v>
      </c>
      <c r="E2709" s="2" t="str" cm="1">
        <f t="array" aca="1" ref="E2709" ca="1">IF(F2709&lt;&gt;"",INDIRECT("'"&amp;F2709&amp;"'!"&amp;G2709),"")</f>
        <v/>
      </c>
      <c r="F2709" s="1851"/>
      <c r="H2709" s="4"/>
      <c r="I2709" s="4"/>
      <c r="J2709" s="4"/>
      <c r="R2709" s="1504"/>
    </row>
    <row r="2710" spans="1:18">
      <c r="A2710">
        <v>2705</v>
      </c>
      <c r="B2710" s="7">
        <f>'BudgetSum 2-4'!G30</f>
        <v>0</v>
      </c>
      <c r="D2710" s="2" t="b">
        <f ca="1">E2710=B2710</f>
        <v>1</v>
      </c>
      <c r="E2710" s="2" cm="1">
        <f t="array" aca="1" ref="E2710" ca="1">IF(F2710&lt;&gt;"",INDIRECT("'"&amp;F2710&amp;"'!"&amp;G2710),"")</f>
        <v>0</v>
      </c>
      <c r="F2710" s="1502" t="s">
        <v>3507</v>
      </c>
      <c r="G2710" t="s">
        <v>4211</v>
      </c>
      <c r="R2710" s="1502"/>
    </row>
    <row r="2711" spans="1:18" ht="16">
      <c r="A2711" s="1">
        <v>2706</v>
      </c>
      <c r="C2711" s="3" t="s">
        <v>3571</v>
      </c>
      <c r="E2711" s="2" t="str" cm="1">
        <f t="array" aca="1" ref="E2711" ca="1">IF(F2711&lt;&gt;"",INDIRECT("'"&amp;F2711&amp;"'!"&amp;G2711),"")</f>
        <v/>
      </c>
      <c r="F2711" s="1851"/>
      <c r="R2711" s="1502"/>
    </row>
    <row r="2712" spans="1:18" ht="16">
      <c r="A2712" s="1">
        <v>2707</v>
      </c>
      <c r="C2712" s="3" t="s">
        <v>3571</v>
      </c>
      <c r="E2712" s="2" t="str" cm="1">
        <f t="array" aca="1" ref="E2712" ca="1">IF(F2712&lt;&gt;"",INDIRECT("'"&amp;F2712&amp;"'!"&amp;G2712),"")</f>
        <v/>
      </c>
      <c r="F2712" s="1851"/>
      <c r="H2712" s="4"/>
      <c r="I2712" s="4"/>
      <c r="J2712" s="4"/>
      <c r="R2712" s="1504"/>
    </row>
    <row r="2713" spans="1:18">
      <c r="A2713">
        <v>2708</v>
      </c>
      <c r="B2713" s="7">
        <f>'BudgetSum 2-4'!H30</f>
        <v>0</v>
      </c>
      <c r="D2713" s="2" t="b">
        <f ca="1">E2713=B2713</f>
        <v>1</v>
      </c>
      <c r="E2713" s="2" cm="1">
        <f t="array" aca="1" ref="E2713" ca="1">IF(F2713&lt;&gt;"",INDIRECT("'"&amp;F2713&amp;"'!"&amp;G2713),"")</f>
        <v>0</v>
      </c>
      <c r="F2713" s="1502" t="s">
        <v>3507</v>
      </c>
      <c r="G2713" t="s">
        <v>4212</v>
      </c>
      <c r="R2713" s="1502"/>
    </row>
    <row r="2714" spans="1:18" ht="16">
      <c r="A2714" s="1">
        <v>2709</v>
      </c>
      <c r="C2714" s="3" t="s">
        <v>3571</v>
      </c>
      <c r="E2714" s="2" t="str" cm="1">
        <f t="array" aca="1" ref="E2714" ca="1">IF(F2714&lt;&gt;"",INDIRECT("'"&amp;F2714&amp;"'!"&amp;G2714),"")</f>
        <v/>
      </c>
      <c r="F2714" s="1851"/>
      <c r="H2714" s="4"/>
      <c r="I2714" s="4"/>
      <c r="J2714" s="4"/>
      <c r="R2714" s="1504"/>
    </row>
    <row r="2715" spans="1:18" ht="16">
      <c r="A2715" s="1">
        <v>2710</v>
      </c>
      <c r="C2715" s="3" t="s">
        <v>3571</v>
      </c>
      <c r="E2715" s="2" t="str" cm="1">
        <f t="array" aca="1" ref="E2715" ca="1">IF(F2715&lt;&gt;"",INDIRECT("'"&amp;F2715&amp;"'!"&amp;G2715),"")</f>
        <v/>
      </c>
      <c r="F2715" s="1851"/>
      <c r="R2715" s="1504"/>
    </row>
    <row r="2716" spans="1:18">
      <c r="A2716">
        <v>2711</v>
      </c>
      <c r="B2716" s="7">
        <f>'BudgetSum 2-4'!I30</f>
        <v>0</v>
      </c>
      <c r="D2716" s="2" t="b">
        <f ca="1">E2716=B2716</f>
        <v>1</v>
      </c>
      <c r="E2716" s="2" cm="1">
        <f t="array" aca="1" ref="E2716" ca="1">IF(F2716&lt;&gt;"",INDIRECT("'"&amp;F2716&amp;"'!"&amp;G2716),"")</f>
        <v>0</v>
      </c>
      <c r="F2716" s="1502" t="s">
        <v>3507</v>
      </c>
      <c r="G2716" t="s">
        <v>4213</v>
      </c>
      <c r="R2716" s="1502"/>
    </row>
    <row r="2717" spans="1:18" ht="16">
      <c r="A2717" s="1">
        <v>2712</v>
      </c>
      <c r="C2717" s="3" t="s">
        <v>3571</v>
      </c>
      <c r="E2717" s="2" t="str" cm="1">
        <f t="array" aca="1" ref="E2717" ca="1">IF(F2717&lt;&gt;"",INDIRECT("'"&amp;F2717&amp;"'!"&amp;G2717),"")</f>
        <v/>
      </c>
      <c r="F2717" s="1851"/>
      <c r="R2717" s="1504"/>
    </row>
    <row r="2718" spans="1:18" ht="16">
      <c r="A2718" s="1">
        <v>2713</v>
      </c>
      <c r="C2718" s="3" t="s">
        <v>3571</v>
      </c>
      <c r="E2718" s="2" t="str" cm="1">
        <f t="array" aca="1" ref="E2718" ca="1">IF(F2718&lt;&gt;"",INDIRECT("'"&amp;F2718&amp;"'!"&amp;G2718),"")</f>
        <v/>
      </c>
      <c r="F2718" s="1851"/>
      <c r="H2718" s="4"/>
      <c r="I2718" s="4"/>
      <c r="J2718" s="4"/>
      <c r="R2718" s="1504"/>
    </row>
    <row r="2719" spans="1:18" ht="16">
      <c r="A2719" s="1">
        <v>2714</v>
      </c>
      <c r="C2719" s="3" t="s">
        <v>3571</v>
      </c>
      <c r="E2719" s="2" t="str" cm="1">
        <f t="array" aca="1" ref="E2719" ca="1">IF(F2719&lt;&gt;"",INDIRECT("'"&amp;F2719&amp;"'!"&amp;G2719),"")</f>
        <v/>
      </c>
      <c r="F2719" s="1851"/>
      <c r="H2719" s="4"/>
      <c r="I2719" s="4"/>
      <c r="J2719" s="4"/>
      <c r="R2719" s="1504"/>
    </row>
    <row r="2720" spans="1:18" ht="16">
      <c r="A2720" s="1">
        <v>2715</v>
      </c>
      <c r="C2720" s="3" t="s">
        <v>3858</v>
      </c>
      <c r="E2720" s="2" t="str" cm="1">
        <f t="array" aca="1" ref="E2720" ca="1">IF(F2720&lt;&gt;"",INDIRECT("'"&amp;F2720&amp;"'!"&amp;G2720),"")</f>
        <v/>
      </c>
      <c r="F2720" s="1851"/>
      <c r="H2720" s="4"/>
      <c r="I2720" s="4"/>
      <c r="J2720" s="4"/>
      <c r="R2720" s="1504"/>
    </row>
    <row r="2721" spans="1:18" ht="16">
      <c r="A2721" s="1">
        <v>2716</v>
      </c>
      <c r="C2721" s="3" t="s">
        <v>3571</v>
      </c>
      <c r="E2721" s="2" t="str" cm="1">
        <f t="array" aca="1" ref="E2721" ca="1">IF(F2721&lt;&gt;"",INDIRECT("'"&amp;F2721&amp;"'!"&amp;G2721),"")</f>
        <v/>
      </c>
      <c r="F2721" s="1851"/>
      <c r="H2721" s="4"/>
      <c r="I2721" s="4"/>
      <c r="J2721" s="4"/>
      <c r="R2721" s="1504"/>
    </row>
    <row r="2722" spans="1:18" ht="16">
      <c r="A2722" s="1">
        <v>2717</v>
      </c>
      <c r="C2722" s="3" t="s">
        <v>3571</v>
      </c>
      <c r="E2722" s="2" t="str" cm="1">
        <f t="array" aca="1" ref="E2722" ca="1">IF(F2722&lt;&gt;"",INDIRECT("'"&amp;F2722&amp;"'!"&amp;G2722),"")</f>
        <v/>
      </c>
      <c r="F2722" s="1851"/>
      <c r="H2722" s="4"/>
      <c r="I2722" s="4"/>
      <c r="J2722" s="4"/>
      <c r="R2722" s="1504"/>
    </row>
    <row r="2723" spans="1:18" ht="16">
      <c r="A2723" s="1">
        <v>2718</v>
      </c>
      <c r="C2723" s="3" t="s">
        <v>3571</v>
      </c>
      <c r="E2723" s="2" t="str" cm="1">
        <f t="array" aca="1" ref="E2723" ca="1">IF(F2723&lt;&gt;"",INDIRECT("'"&amp;F2723&amp;"'!"&amp;G2723),"")</f>
        <v/>
      </c>
      <c r="F2723" s="1851"/>
      <c r="H2723" s="4"/>
      <c r="I2723" s="4"/>
      <c r="J2723" s="4"/>
      <c r="R2723" s="1504"/>
    </row>
    <row r="2724" spans="1:18" ht="16">
      <c r="A2724" s="1">
        <v>2719</v>
      </c>
      <c r="C2724" s="3" t="s">
        <v>3571</v>
      </c>
      <c r="E2724" s="2" t="str" cm="1">
        <f t="array" aca="1" ref="E2724" ca="1">IF(F2724&lt;&gt;"",INDIRECT("'"&amp;F2724&amp;"'!"&amp;G2724),"")</f>
        <v/>
      </c>
      <c r="F2724" s="1851"/>
      <c r="R2724" s="1504"/>
    </row>
    <row r="2725" spans="1:18" ht="16">
      <c r="A2725" s="1">
        <v>2720</v>
      </c>
      <c r="C2725" s="3" t="s">
        <v>3571</v>
      </c>
      <c r="E2725" s="2" t="str" cm="1">
        <f t="array" aca="1" ref="E2725" ca="1">IF(F2725&lt;&gt;"",INDIRECT("'"&amp;F2725&amp;"'!"&amp;G2725),"")</f>
        <v/>
      </c>
      <c r="F2725" s="1851"/>
      <c r="R2725" s="1504"/>
    </row>
    <row r="2726" spans="1:18" ht="16">
      <c r="A2726" s="1">
        <v>2721</v>
      </c>
      <c r="C2726" s="3" t="s">
        <v>3571</v>
      </c>
      <c r="E2726" s="2" t="str" cm="1">
        <f t="array" aca="1" ref="E2726" ca="1">IF(F2726&lt;&gt;"",INDIRECT("'"&amp;F2726&amp;"'!"&amp;G2726),"")</f>
        <v/>
      </c>
      <c r="F2726" s="1851"/>
      <c r="R2726" s="1504"/>
    </row>
    <row r="2727" spans="1:18" ht="16">
      <c r="A2727" s="1">
        <v>2722</v>
      </c>
      <c r="C2727" s="3" t="s">
        <v>3571</v>
      </c>
      <c r="E2727" s="2" t="str" cm="1">
        <f t="array" aca="1" ref="E2727" ca="1">IF(F2727&lt;&gt;"",INDIRECT("'"&amp;F2727&amp;"'!"&amp;G2727),"")</f>
        <v/>
      </c>
      <c r="F2727" s="1851"/>
      <c r="R2727" s="1504"/>
    </row>
    <row r="2728" spans="1:18" ht="16">
      <c r="A2728" s="1">
        <v>2723</v>
      </c>
      <c r="C2728" s="3" t="s">
        <v>3571</v>
      </c>
      <c r="E2728" s="2" t="str" cm="1">
        <f t="array" aca="1" ref="E2728" ca="1">IF(F2728&lt;&gt;"",INDIRECT("'"&amp;F2728&amp;"'!"&amp;G2728),"")</f>
        <v/>
      </c>
      <c r="F2728" s="1851"/>
      <c r="R2728" s="1504"/>
    </row>
    <row r="2729" spans="1:18" ht="16">
      <c r="A2729" s="1">
        <v>2724</v>
      </c>
      <c r="C2729" s="3" t="s">
        <v>3571</v>
      </c>
      <c r="E2729" s="2" t="str" cm="1">
        <f t="array" aca="1" ref="E2729" ca="1">IF(F2729&lt;&gt;"",INDIRECT("'"&amp;F2729&amp;"'!"&amp;G2729),"")</f>
        <v/>
      </c>
      <c r="F2729" s="1851"/>
      <c r="R2729" s="1504"/>
    </row>
    <row r="2730" spans="1:18" ht="16">
      <c r="A2730" s="1">
        <v>2725</v>
      </c>
      <c r="C2730" s="3" t="s">
        <v>3571</v>
      </c>
      <c r="E2730" s="2" t="str" cm="1">
        <f t="array" aca="1" ref="E2730" ca="1">IF(F2730&lt;&gt;"",INDIRECT("'"&amp;F2730&amp;"'!"&amp;G2730),"")</f>
        <v/>
      </c>
      <c r="F2730" s="1851"/>
      <c r="R2730" s="1504"/>
    </row>
    <row r="2731" spans="1:18" ht="16">
      <c r="A2731" s="1">
        <v>2726</v>
      </c>
      <c r="C2731" s="3" t="s">
        <v>3571</v>
      </c>
      <c r="E2731" s="2" t="str" cm="1">
        <f t="array" aca="1" ref="E2731" ca="1">IF(F2731&lt;&gt;"",INDIRECT("'"&amp;F2731&amp;"'!"&amp;G2731),"")</f>
        <v/>
      </c>
      <c r="F2731" s="1851"/>
      <c r="R2731" s="1502"/>
    </row>
    <row r="2732" spans="1:18" ht="16">
      <c r="A2732" s="1">
        <v>2727</v>
      </c>
      <c r="C2732" s="3" t="s">
        <v>3571</v>
      </c>
      <c r="E2732" s="2" t="str" cm="1">
        <f t="array" aca="1" ref="E2732" ca="1">IF(F2732&lt;&gt;"",INDIRECT("'"&amp;F2732&amp;"'!"&amp;G2732),"")</f>
        <v/>
      </c>
      <c r="F2732" s="1851"/>
      <c r="H2732" s="4"/>
      <c r="I2732" s="4"/>
      <c r="J2732" s="4"/>
      <c r="R2732" s="1504"/>
    </row>
    <row r="2733" spans="1:18">
      <c r="A2733">
        <v>2728</v>
      </c>
      <c r="B2733" s="7">
        <f>'EstExp 11-19'!E86</f>
        <v>60000</v>
      </c>
      <c r="D2733" s="2" t="b">
        <f ca="1">E2733=B2733</f>
        <v>1</v>
      </c>
      <c r="E2733" s="2" cm="1">
        <f t="array" aca="1" ref="E2733" ca="1">IF(F2733&lt;&gt;"",INDIRECT("'"&amp;F2733&amp;"'!"&amp;G2733),"")</f>
        <v>60000</v>
      </c>
      <c r="F2733" s="1502" t="s">
        <v>6934</v>
      </c>
      <c r="G2733" t="s">
        <v>4214</v>
      </c>
      <c r="R2733" s="1502"/>
    </row>
    <row r="2734" spans="1:18">
      <c r="A2734">
        <v>2729</v>
      </c>
      <c r="B2734" s="7">
        <f>'EstExp 11-19'!E104</f>
        <v>60000</v>
      </c>
      <c r="D2734" s="2" t="b">
        <f ca="1">E2734=B2734</f>
        <v>1</v>
      </c>
      <c r="E2734" s="2" cm="1">
        <f t="array" aca="1" ref="E2734" ca="1">IF(F2734&lt;&gt;"",INDIRECT("'"&amp;F2734&amp;"'!"&amp;G2734),"")</f>
        <v>60000</v>
      </c>
      <c r="F2734" s="1502" t="s">
        <v>6934</v>
      </c>
      <c r="G2734" t="s">
        <v>4215</v>
      </c>
      <c r="R2734" s="1502"/>
    </row>
    <row r="2735" spans="1:18">
      <c r="A2735">
        <v>2730</v>
      </c>
      <c r="B2735" s="7">
        <f>'EstExp 11-19'!H109</f>
        <v>0</v>
      </c>
      <c r="D2735" s="2" t="b">
        <f ca="1">E2735=B2735</f>
        <v>1</v>
      </c>
      <c r="E2735" s="2" cm="1">
        <f t="array" aca="1" ref="E2735" ca="1">IF(F2735&lt;&gt;"",INDIRECT("'"&amp;F2735&amp;"'!"&amp;G2735),"")</f>
        <v>0</v>
      </c>
      <c r="F2735" s="1502" t="s">
        <v>6934</v>
      </c>
      <c r="G2735" t="s">
        <v>4216</v>
      </c>
      <c r="R2735" s="1502"/>
    </row>
    <row r="2736" spans="1:18">
      <c r="A2736">
        <v>2731</v>
      </c>
      <c r="B2736" s="7">
        <f>'EstExp 11-19'!H110</f>
        <v>0</v>
      </c>
      <c r="D2736" s="2" t="b">
        <f ca="1">E2736=B2736</f>
        <v>1</v>
      </c>
      <c r="E2736" s="2" cm="1">
        <f t="array" aca="1" ref="E2736" ca="1">IF(F2736&lt;&gt;"",INDIRECT("'"&amp;F2736&amp;"'!"&amp;G2736),"")</f>
        <v>0</v>
      </c>
      <c r="F2736" s="1502" t="s">
        <v>6934</v>
      </c>
      <c r="G2736" t="s">
        <v>4217</v>
      </c>
      <c r="R2736" s="1502"/>
    </row>
    <row r="2737" spans="1:18" ht="16">
      <c r="A2737" s="1">
        <v>2732</v>
      </c>
      <c r="C2737" s="3" t="s">
        <v>3571</v>
      </c>
      <c r="E2737" s="2" t="str" cm="1">
        <f t="array" aca="1" ref="E2737" ca="1">IF(F2737&lt;&gt;"",INDIRECT("'"&amp;F2737&amp;"'!"&amp;G2737),"")</f>
        <v/>
      </c>
      <c r="F2737" s="1851"/>
      <c r="H2737" s="4"/>
      <c r="I2737" s="4"/>
      <c r="J2737" s="4"/>
      <c r="R2737" s="1504"/>
    </row>
    <row r="2738" spans="1:18">
      <c r="A2738">
        <v>2733</v>
      </c>
      <c r="B2738" s="7">
        <f>'BudgetSum 2-4'!C53</f>
        <v>0</v>
      </c>
      <c r="D2738" s="2" t="b">
        <f t="shared" ref="D2738:D2746" ca="1" si="41">E2738=B2738</f>
        <v>1</v>
      </c>
      <c r="E2738" s="2" cm="1">
        <f t="array" aca="1" ref="E2738" ca="1">IF(F2738&lt;&gt;"",INDIRECT("'"&amp;F2738&amp;"'!"&amp;G2738),"")</f>
        <v>0</v>
      </c>
      <c r="F2738" s="1502" t="s">
        <v>3507</v>
      </c>
      <c r="G2738" t="s">
        <v>4197</v>
      </c>
      <c r="R2738" s="1502"/>
    </row>
    <row r="2739" spans="1:18">
      <c r="A2739">
        <v>2734</v>
      </c>
      <c r="B2739" s="7">
        <f>'EstExp 11-19'!K109</f>
        <v>0</v>
      </c>
      <c r="D2739" s="2" t="b">
        <f t="shared" ca="1" si="41"/>
        <v>1</v>
      </c>
      <c r="E2739" s="2" cm="1">
        <f t="array" aca="1" ref="E2739" ca="1">IF(F2739&lt;&gt;"",INDIRECT("'"&amp;F2739&amp;"'!"&amp;G2739),"")</f>
        <v>0</v>
      </c>
      <c r="F2739" s="1502" t="s">
        <v>6934</v>
      </c>
      <c r="G2739" t="s">
        <v>4218</v>
      </c>
      <c r="R2739" s="1502"/>
    </row>
    <row r="2740" spans="1:18">
      <c r="A2740">
        <v>2735</v>
      </c>
      <c r="B2740" s="7">
        <f>'EstExp 11-19'!K110</f>
        <v>0</v>
      </c>
      <c r="D2740" s="2" t="b">
        <f t="shared" ca="1" si="41"/>
        <v>1</v>
      </c>
      <c r="E2740" s="2" cm="1">
        <f t="array" aca="1" ref="E2740" ca="1">IF(F2740&lt;&gt;"",INDIRECT("'"&amp;F2740&amp;"'!"&amp;G2740),"")</f>
        <v>0</v>
      </c>
      <c r="F2740" s="1502" t="s">
        <v>6934</v>
      </c>
      <c r="G2740" t="s">
        <v>4219</v>
      </c>
      <c r="R2740" s="1502"/>
    </row>
    <row r="2741" spans="1:18">
      <c r="A2741">
        <v>2736</v>
      </c>
      <c r="B2741" s="7">
        <f>'EstExp 11-19'!C134</f>
        <v>0</v>
      </c>
      <c r="D2741" s="2" t="b">
        <f t="shared" ca="1" si="41"/>
        <v>1</v>
      </c>
      <c r="E2741" s="2" cm="1">
        <f t="array" aca="1" ref="E2741" ca="1">IF(F2741&lt;&gt;"",INDIRECT("'"&amp;F2741&amp;"'!"&amp;G2741),"")</f>
        <v>0</v>
      </c>
      <c r="F2741" s="1502" t="s">
        <v>6934</v>
      </c>
      <c r="G2741" t="s">
        <v>4220</v>
      </c>
      <c r="R2741" s="1502"/>
    </row>
    <row r="2742" spans="1:18">
      <c r="A2742">
        <v>2737</v>
      </c>
      <c r="B2742" s="7">
        <f>'EstExp 11-19'!D134</f>
        <v>0</v>
      </c>
      <c r="D2742" s="2" t="b">
        <f t="shared" ca="1" si="41"/>
        <v>1</v>
      </c>
      <c r="E2742" s="2" cm="1">
        <f t="array" aca="1" ref="E2742" ca="1">IF(F2742&lt;&gt;"",INDIRECT("'"&amp;F2742&amp;"'!"&amp;G2742),"")</f>
        <v>0</v>
      </c>
      <c r="F2742" s="1502" t="s">
        <v>6934</v>
      </c>
      <c r="G2742" t="s">
        <v>4221</v>
      </c>
      <c r="R2742" s="1502"/>
    </row>
    <row r="2743" spans="1:18">
      <c r="A2743">
        <v>2738</v>
      </c>
      <c r="B2743" s="7">
        <f>'EstExp 11-19'!E134</f>
        <v>0</v>
      </c>
      <c r="D2743" s="2" t="b">
        <f t="shared" ca="1" si="41"/>
        <v>1</v>
      </c>
      <c r="E2743" s="2" cm="1">
        <f t="array" aca="1" ref="E2743" ca="1">IF(F2743&lt;&gt;"",INDIRECT("'"&amp;F2743&amp;"'!"&amp;G2743),"")</f>
        <v>0</v>
      </c>
      <c r="F2743" s="1502" t="s">
        <v>6934</v>
      </c>
      <c r="G2743" t="s">
        <v>4222</v>
      </c>
      <c r="R2743" s="1502"/>
    </row>
    <row r="2744" spans="1:18">
      <c r="A2744">
        <v>2739</v>
      </c>
      <c r="B2744" s="7">
        <f>'EstExp 11-19'!F134</f>
        <v>0</v>
      </c>
      <c r="D2744" s="2" t="b">
        <f t="shared" ca="1" si="41"/>
        <v>1</v>
      </c>
      <c r="E2744" s="2" cm="1">
        <f t="array" aca="1" ref="E2744" ca="1">IF(F2744&lt;&gt;"",INDIRECT("'"&amp;F2744&amp;"'!"&amp;G2744),"")</f>
        <v>0</v>
      </c>
      <c r="F2744" s="1502" t="s">
        <v>6934</v>
      </c>
      <c r="G2744" t="s">
        <v>4223</v>
      </c>
      <c r="R2744" s="1502"/>
    </row>
    <row r="2745" spans="1:18">
      <c r="A2745">
        <v>2740</v>
      </c>
      <c r="B2745" s="7">
        <f>'EstExp 11-19'!G134</f>
        <v>0</v>
      </c>
      <c r="D2745" s="2" t="b">
        <f t="shared" ca="1" si="41"/>
        <v>1</v>
      </c>
      <c r="E2745" s="2" cm="1">
        <f t="array" aca="1" ref="E2745" ca="1">IF(F2745&lt;&gt;"",INDIRECT("'"&amp;F2745&amp;"'!"&amp;G2745),"")</f>
        <v>0</v>
      </c>
      <c r="F2745" s="1502" t="s">
        <v>6934</v>
      </c>
      <c r="G2745" t="s">
        <v>4224</v>
      </c>
      <c r="R2745" s="1502"/>
    </row>
    <row r="2746" spans="1:18">
      <c r="A2746">
        <v>2741</v>
      </c>
      <c r="B2746" s="7">
        <f>'EstExp 11-19'!H134</f>
        <v>0</v>
      </c>
      <c r="D2746" s="2" t="b">
        <f t="shared" ca="1" si="41"/>
        <v>1</v>
      </c>
      <c r="E2746" s="2" cm="1">
        <f t="array" aca="1" ref="E2746" ca="1">IF(F2746&lt;&gt;"",INDIRECT("'"&amp;F2746&amp;"'!"&amp;G2746),"")</f>
        <v>0</v>
      </c>
      <c r="F2746" s="1502" t="s">
        <v>6934</v>
      </c>
      <c r="G2746" t="s">
        <v>4225</v>
      </c>
      <c r="R2746" s="1502"/>
    </row>
    <row r="2747" spans="1:18" ht="16">
      <c r="A2747" s="1">
        <v>2742</v>
      </c>
      <c r="C2747" s="3" t="s">
        <v>3571</v>
      </c>
      <c r="E2747" s="2" t="str" cm="1">
        <f t="array" aca="1" ref="E2747" ca="1">IF(F2747&lt;&gt;"",INDIRECT("'"&amp;F2747&amp;"'!"&amp;G2747),"")</f>
        <v/>
      </c>
      <c r="F2747" s="1851"/>
      <c r="H2747" s="4"/>
      <c r="I2747" s="4"/>
      <c r="J2747" s="4"/>
      <c r="R2747" s="1504"/>
    </row>
    <row r="2748" spans="1:18" ht="16">
      <c r="A2748" s="1">
        <v>2743</v>
      </c>
      <c r="C2748" s="3" t="s">
        <v>3858</v>
      </c>
      <c r="E2748" s="2" t="str" cm="1">
        <f t="array" aca="1" ref="E2748" ca="1">IF(F2748&lt;&gt;"",INDIRECT("'"&amp;F2748&amp;"'!"&amp;G2748),"")</f>
        <v/>
      </c>
      <c r="F2748" s="1851"/>
      <c r="H2748" s="4"/>
      <c r="I2748" s="4"/>
      <c r="J2748" s="4"/>
      <c r="R2748" s="1504"/>
    </row>
    <row r="2749" spans="1:18">
      <c r="A2749">
        <v>2744</v>
      </c>
      <c r="B2749" s="7">
        <f>'EstExp 11-19'!K134</f>
        <v>0</v>
      </c>
      <c r="D2749" s="2" t="b">
        <f ca="1">E2749=B2749</f>
        <v>1</v>
      </c>
      <c r="E2749" s="2" cm="1">
        <f t="array" aca="1" ref="E2749" ca="1">IF(F2749&lt;&gt;"",INDIRECT("'"&amp;F2749&amp;"'!"&amp;G2749),"")</f>
        <v>0</v>
      </c>
      <c r="F2749" s="1502" t="s">
        <v>6934</v>
      </c>
      <c r="G2749" t="s">
        <v>4226</v>
      </c>
      <c r="R2749" s="1502"/>
    </row>
    <row r="2750" spans="1:18">
      <c r="A2750">
        <v>2745</v>
      </c>
      <c r="B2750" s="7">
        <f>'BudgetSum 2-4'!D53</f>
        <v>0</v>
      </c>
      <c r="D2750" s="2" t="b">
        <f ca="1">E2750=B2750</f>
        <v>1</v>
      </c>
      <c r="E2750" s="2" cm="1">
        <f t="array" aca="1" ref="E2750" ca="1">IF(F2750&lt;&gt;"",INDIRECT("'"&amp;F2750&amp;"'!"&amp;G2750),"")</f>
        <v>0</v>
      </c>
      <c r="F2750" s="1502" t="s">
        <v>3507</v>
      </c>
      <c r="G2750" t="s">
        <v>4198</v>
      </c>
      <c r="R2750" s="1502"/>
    </row>
    <row r="2751" spans="1:18">
      <c r="A2751">
        <v>2746</v>
      </c>
      <c r="B2751" s="7">
        <f>'EstExp 11-19'!H148</f>
        <v>0</v>
      </c>
      <c r="D2751" s="2" t="b">
        <f ca="1">E2751=B2751</f>
        <v>1</v>
      </c>
      <c r="E2751" s="2" cm="1">
        <f t="array" aca="1" ref="E2751" ca="1">IF(F2751&lt;&gt;"",INDIRECT("'"&amp;F2751&amp;"'!"&amp;G2751),"")</f>
        <v>0</v>
      </c>
      <c r="F2751" s="1502" t="s">
        <v>6934</v>
      </c>
      <c r="G2751" t="s">
        <v>4227</v>
      </c>
      <c r="R2751" s="1502"/>
    </row>
    <row r="2752" spans="1:18">
      <c r="A2752">
        <v>2747</v>
      </c>
      <c r="B2752" s="7">
        <f>'EstExp 11-19'!H149</f>
        <v>0</v>
      </c>
      <c r="D2752" s="2" t="b">
        <f ca="1">E2752=B2752</f>
        <v>1</v>
      </c>
      <c r="E2752" s="2" cm="1">
        <f t="array" aca="1" ref="E2752" ca="1">IF(F2752&lt;&gt;"",INDIRECT("'"&amp;F2752&amp;"'!"&amp;G2752),"")</f>
        <v>0</v>
      </c>
      <c r="F2752" s="1502" t="s">
        <v>6934</v>
      </c>
      <c r="G2752" t="s">
        <v>4228</v>
      </c>
      <c r="R2752" s="1502"/>
    </row>
    <row r="2753" spans="1:18" ht="16">
      <c r="A2753" s="1">
        <v>2748</v>
      </c>
      <c r="C2753" s="3" t="s">
        <v>3858</v>
      </c>
      <c r="E2753" s="2" t="str" cm="1">
        <f t="array" aca="1" ref="E2753" ca="1">IF(F2753&lt;&gt;"",INDIRECT("'"&amp;F2753&amp;"'!"&amp;G2753),"")</f>
        <v/>
      </c>
      <c r="F2753" s="1851"/>
      <c r="H2753" s="4"/>
      <c r="I2753" s="4"/>
      <c r="J2753" s="4"/>
      <c r="R2753" s="1504"/>
    </row>
    <row r="2754" spans="1:18">
      <c r="A2754">
        <v>2749</v>
      </c>
      <c r="B2754" s="7">
        <f>'EstExp 11-19'!K148</f>
        <v>0</v>
      </c>
      <c r="D2754" s="2" t="b">
        <f ca="1">E2754=B2754</f>
        <v>1</v>
      </c>
      <c r="E2754" s="2" cm="1">
        <f t="array" aca="1" ref="E2754" ca="1">IF(F2754&lt;&gt;"",INDIRECT("'"&amp;F2754&amp;"'!"&amp;G2754),"")</f>
        <v>0</v>
      </c>
      <c r="F2754" s="1502" t="s">
        <v>6934</v>
      </c>
      <c r="G2754" t="s">
        <v>4229</v>
      </c>
      <c r="R2754" s="1502"/>
    </row>
    <row r="2755" spans="1:18">
      <c r="A2755">
        <v>2750</v>
      </c>
      <c r="B2755" s="7">
        <f>'EstExp 11-19'!K149</f>
        <v>0</v>
      </c>
      <c r="D2755" s="2" t="b">
        <f ca="1">E2755=B2755</f>
        <v>1</v>
      </c>
      <c r="E2755" s="2" cm="1">
        <f t="array" aca="1" ref="E2755" ca="1">IF(F2755&lt;&gt;"",INDIRECT("'"&amp;F2755&amp;"'!"&amp;G2755),"")</f>
        <v>0</v>
      </c>
      <c r="F2755" s="1502" t="s">
        <v>6934</v>
      </c>
      <c r="G2755" t="s">
        <v>4230</v>
      </c>
      <c r="R2755" s="1502"/>
    </row>
    <row r="2756" spans="1:18">
      <c r="A2756">
        <v>2751</v>
      </c>
      <c r="B2756" s="7">
        <f>'EstExp 11-19'!H169</f>
        <v>0</v>
      </c>
      <c r="D2756" s="2" t="b">
        <f ca="1">E2756=B2756</f>
        <v>1</v>
      </c>
      <c r="E2756" s="2" cm="1">
        <f t="array" aca="1" ref="E2756" ca="1">IF(F2756&lt;&gt;"",INDIRECT("'"&amp;F2756&amp;"'!"&amp;G2756),"")</f>
        <v>0</v>
      </c>
      <c r="F2756" s="1502" t="s">
        <v>6934</v>
      </c>
      <c r="G2756" t="s">
        <v>4231</v>
      </c>
      <c r="R2756" s="1502"/>
    </row>
    <row r="2757" spans="1:18">
      <c r="A2757">
        <v>2752</v>
      </c>
      <c r="B2757" s="7">
        <f>'EstExp 11-19'!H170</f>
        <v>2615000</v>
      </c>
      <c r="D2757" s="2" t="b">
        <f ca="1">E2757=B2757</f>
        <v>1</v>
      </c>
      <c r="E2757" s="2" cm="1">
        <f t="array" aca="1" ref="E2757" ca="1">IF(F2757&lt;&gt;"",INDIRECT("'"&amp;F2757&amp;"'!"&amp;G2757),"")</f>
        <v>2615000</v>
      </c>
      <c r="F2757" s="1502" t="s">
        <v>6934</v>
      </c>
      <c r="G2757" t="s">
        <v>4232</v>
      </c>
      <c r="R2757" s="1502"/>
    </row>
    <row r="2758" spans="1:18" ht="16">
      <c r="A2758" s="1">
        <v>2753</v>
      </c>
      <c r="C2758" s="3" t="s">
        <v>3858</v>
      </c>
      <c r="E2758" s="2" t="str" cm="1">
        <f t="array" aca="1" ref="E2758" ca="1">IF(F2758&lt;&gt;"",INDIRECT("'"&amp;F2758&amp;"'!"&amp;G2758),"")</f>
        <v/>
      </c>
      <c r="F2758" s="1851"/>
      <c r="H2758" s="4"/>
      <c r="I2758" s="4"/>
      <c r="J2758" s="4"/>
      <c r="R2758" s="1504"/>
    </row>
    <row r="2759" spans="1:18" ht="16">
      <c r="A2759" s="1">
        <v>2754</v>
      </c>
      <c r="C2759" s="3" t="s">
        <v>3571</v>
      </c>
      <c r="E2759" s="2" t="str" cm="1">
        <f t="array" aca="1" ref="E2759" ca="1">IF(F2759&lt;&gt;"",INDIRECT("'"&amp;F2759&amp;"'!"&amp;G2759),"")</f>
        <v/>
      </c>
      <c r="F2759" s="1851"/>
      <c r="H2759" s="4"/>
      <c r="I2759" s="4"/>
      <c r="J2759" s="4"/>
      <c r="R2759" s="1504"/>
    </row>
    <row r="2760" spans="1:18" ht="16">
      <c r="A2760" s="1">
        <v>2755</v>
      </c>
      <c r="C2760" s="3" t="s">
        <v>3858</v>
      </c>
      <c r="E2760" s="2" t="str" cm="1">
        <f t="array" aca="1" ref="E2760" ca="1">IF(F2760&lt;&gt;"",INDIRECT("'"&amp;F2760&amp;"'!"&amp;G2760),"")</f>
        <v/>
      </c>
      <c r="F2760" s="1851"/>
      <c r="H2760" s="4"/>
      <c r="I2760" s="4"/>
      <c r="J2760" s="4"/>
      <c r="R2760" s="1504"/>
    </row>
    <row r="2761" spans="1:18">
      <c r="A2761">
        <v>2756</v>
      </c>
      <c r="B2761" s="7">
        <f>'BudgetSum 2-4'!E53</f>
        <v>0</v>
      </c>
      <c r="D2761" s="2" t="b">
        <f t="shared" ref="D2761:D2776" ca="1" si="42">E2761=B2761</f>
        <v>1</v>
      </c>
      <c r="E2761" s="2" cm="1">
        <f t="array" aca="1" ref="E2761" ca="1">IF(F2761&lt;&gt;"",INDIRECT("'"&amp;F2761&amp;"'!"&amp;G2761),"")</f>
        <v>0</v>
      </c>
      <c r="F2761" s="1502" t="s">
        <v>3507</v>
      </c>
      <c r="G2761" t="s">
        <v>4199</v>
      </c>
      <c r="R2761" s="1502"/>
    </row>
    <row r="2762" spans="1:18">
      <c r="A2762">
        <v>2757</v>
      </c>
      <c r="B2762" s="7">
        <f>'EstExp 11-19'!K169</f>
        <v>0</v>
      </c>
      <c r="D2762" s="2" t="b">
        <f t="shared" ca="1" si="42"/>
        <v>1</v>
      </c>
      <c r="E2762" s="2" cm="1">
        <f t="array" aca="1" ref="E2762" ca="1">IF(F2762&lt;&gt;"",INDIRECT("'"&amp;F2762&amp;"'!"&amp;G2762),"")</f>
        <v>0</v>
      </c>
      <c r="F2762" s="1502" t="s">
        <v>6934</v>
      </c>
      <c r="G2762" t="s">
        <v>4233</v>
      </c>
      <c r="R2762" s="1502"/>
    </row>
    <row r="2763" spans="1:18" ht="15">
      <c r="A2763">
        <v>2758</v>
      </c>
      <c r="B2763" s="7">
        <f>'EstExp 11-19'!K170</f>
        <v>2615000</v>
      </c>
      <c r="D2763" s="2" t="b">
        <f t="shared" ca="1" si="42"/>
        <v>1</v>
      </c>
      <c r="E2763" s="2" cm="1">
        <f t="array" aca="1" ref="E2763" ca="1">IF(F2763&lt;&gt;"",INDIRECT("'"&amp;F2763&amp;"'!"&amp;G2763),"")</f>
        <v>2615000</v>
      </c>
      <c r="F2763" s="1502" t="s">
        <v>6934</v>
      </c>
      <c r="G2763" t="s">
        <v>4234</v>
      </c>
      <c r="H2763" s="4"/>
      <c r="I2763" s="4"/>
      <c r="J2763" s="4"/>
      <c r="R2763" s="1504"/>
    </row>
    <row r="2764" spans="1:18">
      <c r="A2764">
        <v>2759</v>
      </c>
      <c r="B2764" s="7">
        <f>'EstExp 11-19'!C189</f>
        <v>0</v>
      </c>
      <c r="D2764" s="2" t="b">
        <f t="shared" ca="1" si="42"/>
        <v>1</v>
      </c>
      <c r="E2764" s="2" cm="1">
        <f t="array" aca="1" ref="E2764" ca="1">IF(F2764&lt;&gt;"",INDIRECT("'"&amp;F2764&amp;"'!"&amp;G2764),"")</f>
        <v>0</v>
      </c>
      <c r="F2764" s="1502" t="s">
        <v>6934</v>
      </c>
      <c r="G2764" t="s">
        <v>4235</v>
      </c>
      <c r="R2764" s="1502"/>
    </row>
    <row r="2765" spans="1:18">
      <c r="A2765">
        <v>2760</v>
      </c>
      <c r="B2765" s="7">
        <f>'EstExp 11-19'!D189</f>
        <v>0</v>
      </c>
      <c r="D2765" s="2" t="b">
        <f t="shared" ca="1" si="42"/>
        <v>1</v>
      </c>
      <c r="E2765" s="2" cm="1">
        <f t="array" aca="1" ref="E2765" ca="1">IF(F2765&lt;&gt;"",INDIRECT("'"&amp;F2765&amp;"'!"&amp;G2765),"")</f>
        <v>0</v>
      </c>
      <c r="F2765" s="1502" t="s">
        <v>6934</v>
      </c>
      <c r="G2765" t="s">
        <v>4236</v>
      </c>
      <c r="R2765" s="1502"/>
    </row>
    <row r="2766" spans="1:18">
      <c r="A2766">
        <v>2761</v>
      </c>
      <c r="B2766" s="7">
        <f>'EstExp 11-19'!E189</f>
        <v>0</v>
      </c>
      <c r="D2766" s="2" t="b">
        <f t="shared" ca="1" si="42"/>
        <v>1</v>
      </c>
      <c r="E2766" s="2" cm="1">
        <f t="array" aca="1" ref="E2766" ca="1">IF(F2766&lt;&gt;"",INDIRECT("'"&amp;F2766&amp;"'!"&amp;G2766),"")</f>
        <v>0</v>
      </c>
      <c r="F2766" s="1502" t="s">
        <v>6934</v>
      </c>
      <c r="G2766" t="s">
        <v>4237</v>
      </c>
      <c r="R2766" s="1502"/>
    </row>
    <row r="2767" spans="1:18">
      <c r="A2767">
        <v>2762</v>
      </c>
      <c r="B2767" s="7">
        <f>'EstExp 11-19'!E198</f>
        <v>0</v>
      </c>
      <c r="D2767" s="2" t="b">
        <f t="shared" ca="1" si="42"/>
        <v>1</v>
      </c>
      <c r="E2767" s="2" cm="1">
        <f t="array" aca="1" ref="E2767" ca="1">IF(F2767&lt;&gt;"",INDIRECT("'"&amp;F2767&amp;"'!"&amp;G2767),"")</f>
        <v>0</v>
      </c>
      <c r="F2767" s="1502" t="s">
        <v>6934</v>
      </c>
      <c r="G2767" t="s">
        <v>4238</v>
      </c>
      <c r="R2767" s="1502"/>
    </row>
    <row r="2768" spans="1:18">
      <c r="A2768">
        <v>2763</v>
      </c>
      <c r="B2768" s="7">
        <f>'EstExp 11-19'!E199</f>
        <v>0</v>
      </c>
      <c r="D2768" s="2" t="b">
        <f t="shared" ca="1" si="42"/>
        <v>1</v>
      </c>
      <c r="E2768" s="2" cm="1">
        <f t="array" aca="1" ref="E2768" ca="1">IF(F2768&lt;&gt;"",INDIRECT("'"&amp;F2768&amp;"'!"&amp;G2768),"")</f>
        <v>0</v>
      </c>
      <c r="F2768" s="1502" t="s">
        <v>6934</v>
      </c>
      <c r="G2768" t="s">
        <v>4239</v>
      </c>
      <c r="R2768" s="1502"/>
    </row>
    <row r="2769" spans="1:18" ht="15">
      <c r="A2769">
        <v>2764</v>
      </c>
      <c r="B2769" s="7">
        <f>'EstExp 11-19'!F189</f>
        <v>0</v>
      </c>
      <c r="D2769" s="2" t="b">
        <f t="shared" ca="1" si="42"/>
        <v>1</v>
      </c>
      <c r="E2769" s="2" cm="1">
        <f t="array" aca="1" ref="E2769" ca="1">IF(F2769&lt;&gt;"",INDIRECT("'"&amp;F2769&amp;"'!"&amp;G2769),"")</f>
        <v>0</v>
      </c>
      <c r="F2769" s="1502" t="s">
        <v>6934</v>
      </c>
      <c r="G2769" t="s">
        <v>4240</v>
      </c>
      <c r="H2769" s="4"/>
      <c r="I2769" s="4"/>
      <c r="J2769" s="4"/>
      <c r="R2769" s="1504"/>
    </row>
    <row r="2770" spans="1:18">
      <c r="A2770">
        <v>2765</v>
      </c>
      <c r="B2770" s="7">
        <f>'EstExp 11-19'!G189</f>
        <v>0</v>
      </c>
      <c r="D2770" s="2" t="b">
        <f t="shared" ca="1" si="42"/>
        <v>1</v>
      </c>
      <c r="E2770" s="2" cm="1">
        <f t="array" aca="1" ref="E2770" ca="1">IF(F2770&lt;&gt;"",INDIRECT("'"&amp;F2770&amp;"'!"&amp;G2770),"")</f>
        <v>0</v>
      </c>
      <c r="F2770" s="1502" t="s">
        <v>6934</v>
      </c>
      <c r="G2770" t="s">
        <v>4241</v>
      </c>
      <c r="R2770" s="1502"/>
    </row>
    <row r="2771" spans="1:18" ht="15">
      <c r="A2771">
        <v>2766</v>
      </c>
      <c r="B2771" s="7">
        <f>'EstExp 11-19'!H189</f>
        <v>0</v>
      </c>
      <c r="D2771" s="2" t="b">
        <f t="shared" ca="1" si="42"/>
        <v>1</v>
      </c>
      <c r="E2771" s="2" cm="1">
        <f t="array" aca="1" ref="E2771" ca="1">IF(F2771&lt;&gt;"",INDIRECT("'"&amp;F2771&amp;"'!"&amp;G2771),"")</f>
        <v>0</v>
      </c>
      <c r="F2771" s="1502" t="s">
        <v>6934</v>
      </c>
      <c r="G2771" t="s">
        <v>4242</v>
      </c>
      <c r="H2771" s="4"/>
      <c r="I2771" s="4"/>
      <c r="J2771" s="4"/>
      <c r="R2771" s="1504"/>
    </row>
    <row r="2772" spans="1:18">
      <c r="A2772">
        <v>2767</v>
      </c>
      <c r="B2772" s="7">
        <f>'EstExp 11-19'!H198</f>
        <v>0</v>
      </c>
      <c r="D2772" s="2" t="b">
        <f t="shared" ca="1" si="42"/>
        <v>1</v>
      </c>
      <c r="E2772" s="2" cm="1">
        <f t="array" aca="1" ref="E2772" ca="1">IF(F2772&lt;&gt;"",INDIRECT("'"&amp;F2772&amp;"'!"&amp;G2772),"")</f>
        <v>0</v>
      </c>
      <c r="F2772" s="1502" t="s">
        <v>6934</v>
      </c>
      <c r="G2772" t="s">
        <v>4243</v>
      </c>
      <c r="R2772" s="1502"/>
    </row>
    <row r="2773" spans="1:18">
      <c r="A2773">
        <v>2768</v>
      </c>
      <c r="B2773" s="7">
        <f>'EstExp 11-19'!H199</f>
        <v>0</v>
      </c>
      <c r="D2773" s="2" t="b">
        <f t="shared" ca="1" si="42"/>
        <v>1</v>
      </c>
      <c r="E2773" s="2" cm="1">
        <f t="array" aca="1" ref="E2773" ca="1">IF(F2773&lt;&gt;"",INDIRECT("'"&amp;F2773&amp;"'!"&amp;G2773),"")</f>
        <v>0</v>
      </c>
      <c r="F2773" s="1502" t="s">
        <v>6934</v>
      </c>
      <c r="G2773" t="s">
        <v>4244</v>
      </c>
      <c r="R2773" s="1502"/>
    </row>
    <row r="2774" spans="1:18">
      <c r="A2774">
        <v>2769</v>
      </c>
      <c r="B2774" s="7">
        <f>'EstExp 11-19'!H200</f>
        <v>0</v>
      </c>
      <c r="D2774" s="2" t="b">
        <f t="shared" ca="1" si="42"/>
        <v>1</v>
      </c>
      <c r="E2774" s="2" cm="1">
        <f t="array" aca="1" ref="E2774" ca="1">IF(F2774&lt;&gt;"",INDIRECT("'"&amp;F2774&amp;"'!"&amp;G2774),"")</f>
        <v>0</v>
      </c>
      <c r="F2774" s="1502" t="s">
        <v>6934</v>
      </c>
      <c r="G2774" t="s">
        <v>4245</v>
      </c>
      <c r="R2774" s="1502"/>
    </row>
    <row r="2775" spans="1:18">
      <c r="A2775">
        <v>2770</v>
      </c>
      <c r="B2775" s="7">
        <f>'EstExp 11-19'!H205</f>
        <v>0</v>
      </c>
      <c r="D2775" s="2" t="b">
        <f t="shared" ca="1" si="42"/>
        <v>1</v>
      </c>
      <c r="E2775" s="2" cm="1">
        <f t="array" aca="1" ref="E2775" ca="1">IF(F2775&lt;&gt;"",INDIRECT("'"&amp;F2775&amp;"'!"&amp;G2775),"")</f>
        <v>0</v>
      </c>
      <c r="F2775" s="1502" t="s">
        <v>6934</v>
      </c>
      <c r="G2775" t="s">
        <v>4246</v>
      </c>
      <c r="R2775" s="1502"/>
    </row>
    <row r="2776" spans="1:18">
      <c r="A2776">
        <v>2771</v>
      </c>
      <c r="B2776" s="7">
        <f>'EstExp 11-19'!H206</f>
        <v>0</v>
      </c>
      <c r="D2776" s="2" t="b">
        <f t="shared" ca="1" si="42"/>
        <v>1</v>
      </c>
      <c r="E2776" s="2" cm="1">
        <f t="array" aca="1" ref="E2776" ca="1">IF(F2776&lt;&gt;"",INDIRECT("'"&amp;F2776&amp;"'!"&amp;G2776),"")</f>
        <v>0</v>
      </c>
      <c r="F2776" s="1502" t="s">
        <v>6934</v>
      </c>
      <c r="G2776" t="s">
        <v>4247</v>
      </c>
      <c r="R2776" s="1502"/>
    </row>
    <row r="2777" spans="1:18" ht="16">
      <c r="A2777" s="1">
        <v>2772</v>
      </c>
      <c r="C2777" s="4" t="s">
        <v>3858</v>
      </c>
      <c r="E2777" s="2" t="str" cm="1">
        <f t="array" aca="1" ref="E2777" ca="1">IF(F2777&lt;&gt;"",INDIRECT("'"&amp;F2777&amp;"'!"&amp;G2777),"")</f>
        <v/>
      </c>
      <c r="F2777" s="1851"/>
      <c r="R2777" s="1502"/>
    </row>
    <row r="2778" spans="1:18" ht="16">
      <c r="A2778" s="1">
        <v>2773</v>
      </c>
      <c r="C2778" s="3" t="s">
        <v>3858</v>
      </c>
      <c r="E2778" s="2" t="str" cm="1">
        <f t="array" aca="1" ref="E2778" ca="1">IF(F2778&lt;&gt;"",INDIRECT("'"&amp;F2778&amp;"'!"&amp;G2778),"")</f>
        <v/>
      </c>
      <c r="F2778" s="1851"/>
      <c r="R2778" s="1502"/>
    </row>
    <row r="2779" spans="1:18" ht="16">
      <c r="A2779" s="1">
        <v>2774</v>
      </c>
      <c r="C2779" s="3" t="s">
        <v>3571</v>
      </c>
      <c r="E2779" s="2" t="str" cm="1">
        <f t="array" aca="1" ref="E2779" ca="1">IF(F2779&lt;&gt;"",INDIRECT("'"&amp;F2779&amp;"'!"&amp;G2779),"")</f>
        <v/>
      </c>
      <c r="F2779" s="1851"/>
      <c r="R2779" s="1502"/>
    </row>
    <row r="2780" spans="1:18" ht="15">
      <c r="A2780">
        <v>2775</v>
      </c>
      <c r="B2780" s="7">
        <f>'EstExp 11-19'!K189</f>
        <v>0</v>
      </c>
      <c r="D2780" s="2" t="b">
        <f ca="1">E2780=B2780</f>
        <v>1</v>
      </c>
      <c r="E2780" s="2" cm="1">
        <f t="array" aca="1" ref="E2780" ca="1">IF(F2780&lt;&gt;"",INDIRECT("'"&amp;F2780&amp;"'!"&amp;G2780),"")</f>
        <v>0</v>
      </c>
      <c r="F2780" s="1502" t="s">
        <v>6934</v>
      </c>
      <c r="G2780" t="s">
        <v>4248</v>
      </c>
      <c r="H2780" s="4"/>
      <c r="I2780" s="4"/>
      <c r="J2780" s="4"/>
      <c r="R2780" s="1504"/>
    </row>
    <row r="2781" spans="1:18" ht="15">
      <c r="A2781">
        <v>2776</v>
      </c>
      <c r="B2781" s="7">
        <f>'EstExp 11-19'!K198</f>
        <v>0</v>
      </c>
      <c r="D2781" s="2" t="b">
        <f ca="1">E2781=B2781</f>
        <v>1</v>
      </c>
      <c r="E2781" s="2" cm="1">
        <f t="array" aca="1" ref="E2781" ca="1">IF(F2781&lt;&gt;"",INDIRECT("'"&amp;F2781&amp;"'!"&amp;G2781),"")</f>
        <v>0</v>
      </c>
      <c r="F2781" s="1502" t="s">
        <v>6934</v>
      </c>
      <c r="G2781" t="s">
        <v>4249</v>
      </c>
      <c r="H2781" s="4"/>
      <c r="I2781" s="4"/>
      <c r="J2781" s="4"/>
      <c r="R2781" s="1504"/>
    </row>
    <row r="2782" spans="1:18" ht="16">
      <c r="A2782" s="1">
        <v>2777</v>
      </c>
      <c r="C2782" s="3" t="s">
        <v>3571</v>
      </c>
      <c r="E2782" s="2" t="str" cm="1">
        <f t="array" aca="1" ref="E2782" ca="1">IF(F2782&lt;&gt;"",INDIRECT("'"&amp;F2782&amp;"'!"&amp;G2782),"")</f>
        <v/>
      </c>
      <c r="F2782" s="1851"/>
      <c r="R2782" s="1504"/>
    </row>
    <row r="2783" spans="1:18" ht="15">
      <c r="A2783">
        <v>2778</v>
      </c>
      <c r="B2783" s="7">
        <f>'EstExp 11-19'!K199</f>
        <v>0</v>
      </c>
      <c r="D2783" s="2" t="b">
        <f t="shared" ref="D2783:D2790" ca="1" si="43">E2783=B2783</f>
        <v>1</v>
      </c>
      <c r="E2783" s="2" cm="1">
        <f t="array" aca="1" ref="E2783" ca="1">IF(F2783&lt;&gt;"",INDIRECT("'"&amp;F2783&amp;"'!"&amp;G2783),"")</f>
        <v>0</v>
      </c>
      <c r="F2783" s="1502" t="s">
        <v>6934</v>
      </c>
      <c r="G2783" t="s">
        <v>4250</v>
      </c>
      <c r="H2783" s="4"/>
      <c r="I2783" s="4"/>
      <c r="J2783" s="4"/>
      <c r="R2783" s="1504"/>
    </row>
    <row r="2784" spans="1:18" ht="15">
      <c r="A2784">
        <v>2779</v>
      </c>
      <c r="B2784" s="7">
        <f>'BudgetSum 2-4'!F53</f>
        <v>0</v>
      </c>
      <c r="D2784" s="2" t="b">
        <f t="shared" ca="1" si="43"/>
        <v>1</v>
      </c>
      <c r="E2784" s="2" cm="1">
        <f t="array" aca="1" ref="E2784" ca="1">IF(F2784&lt;&gt;"",INDIRECT("'"&amp;F2784&amp;"'!"&amp;G2784),"")</f>
        <v>0</v>
      </c>
      <c r="F2784" s="1502" t="s">
        <v>3507</v>
      </c>
      <c r="G2784" t="s">
        <v>4200</v>
      </c>
      <c r="H2784" s="4"/>
      <c r="I2784" s="4"/>
      <c r="J2784" s="4"/>
      <c r="R2784" s="1504"/>
    </row>
    <row r="2785" spans="1:18" ht="15">
      <c r="A2785">
        <v>2780</v>
      </c>
      <c r="B2785" s="7">
        <f>'EstExp 11-19'!K205</f>
        <v>0</v>
      </c>
      <c r="D2785" s="2" t="b">
        <f t="shared" ca="1" si="43"/>
        <v>1</v>
      </c>
      <c r="E2785" s="2" cm="1">
        <f t="array" aca="1" ref="E2785" ca="1">IF(F2785&lt;&gt;"",INDIRECT("'"&amp;F2785&amp;"'!"&amp;G2785),"")</f>
        <v>0</v>
      </c>
      <c r="F2785" s="1502" t="s">
        <v>6934</v>
      </c>
      <c r="G2785" t="s">
        <v>4251</v>
      </c>
      <c r="H2785" s="4"/>
      <c r="I2785" s="4"/>
      <c r="J2785" s="4"/>
      <c r="R2785" s="1504"/>
    </row>
    <row r="2786" spans="1:18">
      <c r="A2786">
        <v>2781</v>
      </c>
      <c r="B2786" s="7">
        <f>'EstExp 11-19'!K206</f>
        <v>0</v>
      </c>
      <c r="D2786" s="2" t="b">
        <f t="shared" ca="1" si="43"/>
        <v>1</v>
      </c>
      <c r="E2786" s="2" cm="1">
        <f t="array" aca="1" ref="E2786" ca="1">IF(F2786&lt;&gt;"",INDIRECT("'"&amp;F2786&amp;"'!"&amp;G2786),"")</f>
        <v>0</v>
      </c>
      <c r="F2786" s="1502" t="s">
        <v>6934</v>
      </c>
      <c r="G2786" t="s">
        <v>4252</v>
      </c>
      <c r="R2786" s="1502"/>
    </row>
    <row r="2787" spans="1:18">
      <c r="A2787">
        <v>2782</v>
      </c>
      <c r="B2787" s="7">
        <f>'EstExp 11-19'!H287</f>
        <v>0</v>
      </c>
      <c r="D2787" s="2" t="b">
        <f t="shared" ca="1" si="43"/>
        <v>1</v>
      </c>
      <c r="E2787" s="2" cm="1">
        <f t="array" aca="1" ref="E2787" ca="1">IF(F2787&lt;&gt;"",INDIRECT("'"&amp;F2787&amp;"'!"&amp;G2787),"")</f>
        <v>0</v>
      </c>
      <c r="F2787" s="1502" t="s">
        <v>6934</v>
      </c>
      <c r="G2787" t="s">
        <v>4253</v>
      </c>
      <c r="R2787" s="1502"/>
    </row>
    <row r="2788" spans="1:18" ht="15">
      <c r="A2788">
        <v>2783</v>
      </c>
      <c r="B2788" s="7">
        <f>'EstExp 11-19'!H288</f>
        <v>0</v>
      </c>
      <c r="D2788" s="2" t="b">
        <f t="shared" ca="1" si="43"/>
        <v>1</v>
      </c>
      <c r="E2788" s="2" cm="1">
        <f t="array" aca="1" ref="E2788" ca="1">IF(F2788&lt;&gt;"",INDIRECT("'"&amp;F2788&amp;"'!"&amp;G2788),"")</f>
        <v>0</v>
      </c>
      <c r="F2788" s="1502" t="s">
        <v>6934</v>
      </c>
      <c r="G2788" t="s">
        <v>4254</v>
      </c>
      <c r="H2788" s="4"/>
      <c r="I2788" s="4"/>
      <c r="J2788" s="4"/>
      <c r="R2788" s="1504"/>
    </row>
    <row r="2789" spans="1:18" ht="15">
      <c r="A2789">
        <v>2784</v>
      </c>
      <c r="B2789" s="7">
        <f>'EstExp 11-19'!K287</f>
        <v>0</v>
      </c>
      <c r="D2789" s="2" t="b">
        <f t="shared" ca="1" si="43"/>
        <v>1</v>
      </c>
      <c r="E2789" s="2" cm="1">
        <f t="array" aca="1" ref="E2789" ca="1">IF(F2789&lt;&gt;"",INDIRECT("'"&amp;F2789&amp;"'!"&amp;G2789),"")</f>
        <v>0</v>
      </c>
      <c r="F2789" s="1502" t="s">
        <v>6934</v>
      </c>
      <c r="G2789" t="s">
        <v>4255</v>
      </c>
      <c r="H2789" s="4"/>
      <c r="I2789" s="4"/>
      <c r="J2789" s="4"/>
      <c r="R2789" s="1504"/>
    </row>
    <row r="2790" spans="1:18" ht="15">
      <c r="A2790">
        <v>2785</v>
      </c>
      <c r="B2790" s="7">
        <f>'EstExp 11-19'!K288</f>
        <v>0</v>
      </c>
      <c r="D2790" s="2" t="b">
        <f t="shared" ca="1" si="43"/>
        <v>1</v>
      </c>
      <c r="E2790" s="2" cm="1">
        <f t="array" aca="1" ref="E2790" ca="1">IF(F2790&lt;&gt;"",INDIRECT("'"&amp;F2790&amp;"'!"&amp;G2790),"")</f>
        <v>0</v>
      </c>
      <c r="F2790" s="1502" t="s">
        <v>6934</v>
      </c>
      <c r="G2790" t="s">
        <v>4256</v>
      </c>
      <c r="H2790" s="4"/>
      <c r="I2790" s="4"/>
      <c r="J2790" s="4"/>
      <c r="R2790" s="1504"/>
    </row>
    <row r="2791" spans="1:18" ht="16">
      <c r="A2791" s="1">
        <v>2786</v>
      </c>
      <c r="C2791" s="3" t="s">
        <v>3571</v>
      </c>
      <c r="E2791" s="2" t="str" cm="1">
        <f t="array" aca="1" ref="E2791" ca="1">IF(F2791&lt;&gt;"",INDIRECT("'"&amp;F2791&amp;"'!"&amp;G2791),"")</f>
        <v/>
      </c>
      <c r="F2791" s="1851"/>
      <c r="R2791" s="1504"/>
    </row>
    <row r="2792" spans="1:18" ht="15">
      <c r="A2792">
        <v>2787</v>
      </c>
      <c r="B2792" s="7">
        <f>'BudgetSum 2-4'!H53</f>
        <v>0</v>
      </c>
      <c r="D2792" s="2" t="b">
        <f ca="1">E2792=B2792</f>
        <v>1</v>
      </c>
      <c r="E2792" s="2" cm="1">
        <f t="array" aca="1" ref="E2792" ca="1">IF(F2792&lt;&gt;"",INDIRECT("'"&amp;F2792&amp;"'!"&amp;G2792),"")</f>
        <v>0</v>
      </c>
      <c r="F2792" s="1502" t="s">
        <v>3507</v>
      </c>
      <c r="G2792" t="s">
        <v>4202</v>
      </c>
      <c r="H2792" s="4"/>
      <c r="I2792" s="4"/>
      <c r="J2792" s="4"/>
      <c r="R2792" s="1504"/>
    </row>
    <row r="2793" spans="1:18" ht="16">
      <c r="A2793" s="1">
        <v>2788</v>
      </c>
      <c r="C2793" s="3" t="s">
        <v>3571</v>
      </c>
      <c r="E2793" s="2" t="str" cm="1">
        <f t="array" aca="1" ref="E2793" ca="1">IF(F2793&lt;&gt;"",INDIRECT("'"&amp;F2793&amp;"'!"&amp;G2793),"")</f>
        <v/>
      </c>
      <c r="F2793" s="1851"/>
      <c r="R2793" s="1504"/>
    </row>
    <row r="2794" spans="1:18" ht="16">
      <c r="A2794" s="1">
        <v>2789</v>
      </c>
      <c r="C2794" s="3" t="s">
        <v>3571</v>
      </c>
      <c r="E2794" s="2" t="str" cm="1">
        <f t="array" aca="1" ref="E2794" ca="1">IF(F2794&lt;&gt;"",INDIRECT("'"&amp;F2794&amp;"'!"&amp;G2794),"")</f>
        <v/>
      </c>
      <c r="F2794" s="1851"/>
      <c r="R2794" s="1504"/>
    </row>
    <row r="2795" spans="1:18" ht="16">
      <c r="A2795" s="1">
        <v>2790</v>
      </c>
      <c r="C2795" s="3" t="s">
        <v>3571</v>
      </c>
      <c r="E2795" s="2" t="str" cm="1">
        <f t="array" aca="1" ref="E2795" ca="1">IF(F2795&lt;&gt;"",INDIRECT("'"&amp;F2795&amp;"'!"&amp;G2795),"")</f>
        <v/>
      </c>
      <c r="F2795" s="1851"/>
      <c r="R2795" s="1502"/>
    </row>
    <row r="2796" spans="1:18" ht="16">
      <c r="A2796" s="1">
        <v>2791</v>
      </c>
      <c r="C2796" s="3" t="s">
        <v>3858</v>
      </c>
      <c r="E2796" s="2" t="str" cm="1">
        <f t="array" aca="1" ref="E2796" ca="1">IF(F2796&lt;&gt;"",INDIRECT("'"&amp;F2796&amp;"'!"&amp;G2796),"")</f>
        <v/>
      </c>
      <c r="F2796" s="1851"/>
      <c r="R2796" s="1502"/>
    </row>
    <row r="2797" spans="1:18" ht="16">
      <c r="A2797" s="1">
        <v>2792</v>
      </c>
      <c r="C2797" s="3" t="s">
        <v>3571</v>
      </c>
      <c r="E2797" s="2" t="str" cm="1">
        <f t="array" aca="1" ref="E2797" ca="1">IF(F2797&lt;&gt;"",INDIRECT("'"&amp;F2797&amp;"'!"&amp;G2797),"")</f>
        <v/>
      </c>
      <c r="F2797" s="1851"/>
      <c r="R2797" s="1502"/>
    </row>
    <row r="2798" spans="1:18" ht="16">
      <c r="A2798" s="1">
        <v>2793</v>
      </c>
      <c r="C2798" s="3" t="s">
        <v>3571</v>
      </c>
      <c r="E2798" s="2" t="str" cm="1">
        <f t="array" aca="1" ref="E2798" ca="1">IF(F2798&lt;&gt;"",INDIRECT("'"&amp;F2798&amp;"'!"&amp;G2798),"")</f>
        <v/>
      </c>
      <c r="F2798" s="1851"/>
      <c r="R2798" s="1502"/>
    </row>
    <row r="2799" spans="1:18" ht="16">
      <c r="A2799" s="1">
        <v>2794</v>
      </c>
      <c r="C2799" s="3" t="s">
        <v>3571</v>
      </c>
      <c r="E2799" s="2" t="str" cm="1">
        <f t="array" aca="1" ref="E2799" ca="1">IF(F2799&lt;&gt;"",INDIRECT("'"&amp;F2799&amp;"'!"&amp;G2799),"")</f>
        <v/>
      </c>
      <c r="F2799" s="1851"/>
      <c r="H2799" s="4"/>
      <c r="I2799" s="4"/>
      <c r="J2799" s="4"/>
      <c r="R2799" s="1504"/>
    </row>
    <row r="2800" spans="1:18" ht="16">
      <c r="A2800" s="1">
        <v>2795</v>
      </c>
      <c r="C2800" s="3" t="s">
        <v>3571</v>
      </c>
      <c r="E2800" s="2" t="str" cm="1">
        <f t="array" aca="1" ref="E2800" ca="1">IF(F2800&lt;&gt;"",INDIRECT("'"&amp;F2800&amp;"'!"&amp;G2800),"")</f>
        <v/>
      </c>
      <c r="F2800" s="1851"/>
      <c r="H2800" s="4"/>
      <c r="I2800" s="4"/>
      <c r="J2800" s="4"/>
      <c r="R2800" s="1504"/>
    </row>
    <row r="2801" spans="1:18" ht="16">
      <c r="A2801" s="1">
        <v>2796</v>
      </c>
      <c r="C2801" s="3" t="s">
        <v>3571</v>
      </c>
      <c r="E2801" s="2" t="str" cm="1">
        <f t="array" aca="1" ref="E2801" ca="1">IF(F2801&lt;&gt;"",INDIRECT("'"&amp;F2801&amp;"'!"&amp;G2801),"")</f>
        <v/>
      </c>
      <c r="F2801" s="1851"/>
      <c r="H2801" s="4"/>
      <c r="I2801" s="4"/>
      <c r="J2801" s="4"/>
      <c r="R2801" s="1504"/>
    </row>
    <row r="2802" spans="1:18" ht="16">
      <c r="A2802" s="1">
        <v>2797</v>
      </c>
      <c r="C2802" s="3" t="s">
        <v>3571</v>
      </c>
      <c r="E2802" s="2" t="str" cm="1">
        <f t="array" aca="1" ref="E2802" ca="1">IF(F2802&lt;&gt;"",INDIRECT("'"&amp;F2802&amp;"'!"&amp;G2802),"")</f>
        <v/>
      </c>
      <c r="F2802" s="1851"/>
      <c r="H2802" s="4"/>
      <c r="I2802" s="4"/>
      <c r="J2802" s="4"/>
      <c r="R2802" s="1504"/>
    </row>
    <row r="2803" spans="1:18" ht="16">
      <c r="A2803" s="1">
        <v>2798</v>
      </c>
      <c r="C2803" s="3" t="s">
        <v>3571</v>
      </c>
      <c r="E2803" s="2" t="str" cm="1">
        <f t="array" aca="1" ref="E2803" ca="1">IF(F2803&lt;&gt;"",INDIRECT("'"&amp;F2803&amp;"'!"&amp;G2803),"")</f>
        <v/>
      </c>
      <c r="F2803" s="1851"/>
      <c r="H2803" s="4"/>
      <c r="I2803" s="4"/>
      <c r="J2803" s="4"/>
      <c r="R2803" s="1504"/>
    </row>
    <row r="2804" spans="1:18" ht="16">
      <c r="A2804" s="1">
        <v>2799</v>
      </c>
      <c r="C2804" s="3" t="s">
        <v>3571</v>
      </c>
      <c r="E2804" s="2" t="str" cm="1">
        <f t="array" aca="1" ref="E2804" ca="1">IF(F2804&lt;&gt;"",INDIRECT("'"&amp;F2804&amp;"'!"&amp;G2804),"")</f>
        <v/>
      </c>
      <c r="F2804" s="1851"/>
      <c r="R2804" s="1502"/>
    </row>
    <row r="2805" spans="1:18" ht="16">
      <c r="A2805" s="1">
        <v>2800</v>
      </c>
      <c r="C2805" s="3" t="s">
        <v>3571</v>
      </c>
      <c r="E2805" s="2" t="str" cm="1">
        <f t="array" aca="1" ref="E2805" ca="1">IF(F2805&lt;&gt;"",INDIRECT("'"&amp;F2805&amp;"'!"&amp;G2805),"")</f>
        <v/>
      </c>
      <c r="F2805" s="1851"/>
      <c r="R2805" s="1502"/>
    </row>
    <row r="2806" spans="1:18" ht="16">
      <c r="A2806" s="1">
        <v>2801</v>
      </c>
      <c r="C2806" s="3" t="s">
        <v>3571</v>
      </c>
      <c r="E2806" s="2" t="str" cm="1">
        <f t="array" aca="1" ref="E2806" ca="1">IF(F2806&lt;&gt;"",INDIRECT("'"&amp;F2806&amp;"'!"&amp;G2806),"")</f>
        <v/>
      </c>
      <c r="F2806" s="1851"/>
      <c r="R2806" s="1502"/>
    </row>
    <row r="2807" spans="1:18" ht="16">
      <c r="A2807" s="1">
        <v>2802</v>
      </c>
      <c r="C2807" s="3" t="s">
        <v>3571</v>
      </c>
      <c r="E2807" s="2" t="str" cm="1">
        <f t="array" aca="1" ref="E2807" ca="1">IF(F2807&lt;&gt;"",INDIRECT("'"&amp;F2807&amp;"'!"&amp;G2807),"")</f>
        <v/>
      </c>
      <c r="F2807" s="1851"/>
      <c r="R2807" s="1502"/>
    </row>
    <row r="2808" spans="1:18" ht="16">
      <c r="A2808" s="1">
        <v>2803</v>
      </c>
      <c r="C2808" s="3" t="s">
        <v>3571</v>
      </c>
      <c r="E2808" s="2" t="str" cm="1">
        <f t="array" aca="1" ref="E2808" ca="1">IF(F2808&lt;&gt;"",INDIRECT("'"&amp;F2808&amp;"'!"&amp;G2808),"")</f>
        <v/>
      </c>
      <c r="F2808" s="1851"/>
      <c r="R2808" s="1502"/>
    </row>
    <row r="2809" spans="1:18" ht="16">
      <c r="A2809" s="1">
        <v>2804</v>
      </c>
      <c r="C2809" s="3" t="s">
        <v>3571</v>
      </c>
      <c r="E2809" s="2" t="str" cm="1">
        <f t="array" aca="1" ref="E2809" ca="1">IF(F2809&lt;&gt;"",INDIRECT("'"&amp;F2809&amp;"'!"&amp;G2809),"")</f>
        <v/>
      </c>
      <c r="F2809" s="1851"/>
      <c r="H2809" s="4"/>
      <c r="I2809" s="4"/>
      <c r="J2809" s="4"/>
      <c r="R2809" s="1504"/>
    </row>
    <row r="2810" spans="1:18" ht="16">
      <c r="A2810" s="1">
        <v>2805</v>
      </c>
      <c r="C2810" s="3" t="s">
        <v>3571</v>
      </c>
      <c r="E2810" s="2" t="str" cm="1">
        <f t="array" aca="1" ref="E2810" ca="1">IF(F2810&lt;&gt;"",INDIRECT("'"&amp;F2810&amp;"'!"&amp;G2810),"")</f>
        <v/>
      </c>
      <c r="F2810" s="1851"/>
      <c r="H2810" s="4"/>
      <c r="I2810" s="4"/>
      <c r="J2810" s="4"/>
      <c r="R2810" s="1504"/>
    </row>
    <row r="2811" spans="1:18" ht="16">
      <c r="A2811" s="1">
        <v>2806</v>
      </c>
      <c r="C2811" s="3" t="s">
        <v>3571</v>
      </c>
      <c r="E2811" s="2" t="str" cm="1">
        <f t="array" aca="1" ref="E2811" ca="1">IF(F2811&lt;&gt;"",INDIRECT("'"&amp;F2811&amp;"'!"&amp;G2811),"")</f>
        <v/>
      </c>
      <c r="F2811" s="1851"/>
      <c r="R2811" s="1502"/>
    </row>
    <row r="2812" spans="1:18" ht="16">
      <c r="A2812" s="1">
        <v>2807</v>
      </c>
      <c r="C2812" s="3" t="s">
        <v>3571</v>
      </c>
      <c r="E2812" s="2" t="str" cm="1">
        <f t="array" aca="1" ref="E2812" ca="1">IF(F2812&lt;&gt;"",INDIRECT("'"&amp;F2812&amp;"'!"&amp;G2812),"")</f>
        <v/>
      </c>
      <c r="F2812" s="1851"/>
      <c r="R2812" s="1502"/>
    </row>
    <row r="2813" spans="1:18" ht="16">
      <c r="A2813" s="1">
        <v>2808</v>
      </c>
      <c r="C2813" s="3" t="s">
        <v>3571</v>
      </c>
      <c r="E2813" s="2" t="str" cm="1">
        <f t="array" aca="1" ref="E2813" ca="1">IF(F2813&lt;&gt;"",INDIRECT("'"&amp;F2813&amp;"'!"&amp;G2813),"")</f>
        <v/>
      </c>
      <c r="F2813" s="1851"/>
      <c r="R2813" s="1502"/>
    </row>
    <row r="2814" spans="1:18" ht="16">
      <c r="A2814" s="1">
        <v>2809</v>
      </c>
      <c r="C2814" s="3" t="s">
        <v>3571</v>
      </c>
      <c r="E2814" s="2" t="str" cm="1">
        <f t="array" aca="1" ref="E2814" ca="1">IF(F2814&lt;&gt;"",INDIRECT("'"&amp;F2814&amp;"'!"&amp;G2814),"")</f>
        <v/>
      </c>
      <c r="F2814" s="1851"/>
      <c r="H2814" s="4"/>
      <c r="I2814" s="4"/>
      <c r="J2814" s="4"/>
      <c r="R2814" s="1504"/>
    </row>
    <row r="2815" spans="1:18" ht="16">
      <c r="A2815" s="1">
        <v>2810</v>
      </c>
      <c r="C2815" s="3" t="s">
        <v>3571</v>
      </c>
      <c r="E2815" s="2" t="str" cm="1">
        <f t="array" aca="1" ref="E2815" ca="1">IF(F2815&lt;&gt;"",INDIRECT("'"&amp;F2815&amp;"'!"&amp;G2815),"")</f>
        <v/>
      </c>
      <c r="F2815" s="1851"/>
      <c r="H2815" s="4"/>
      <c r="I2815" s="4"/>
      <c r="J2815" s="4"/>
      <c r="R2815" s="1504"/>
    </row>
    <row r="2816" spans="1:18" ht="16">
      <c r="A2816" s="1">
        <v>2811</v>
      </c>
      <c r="C2816" s="3" t="s">
        <v>3571</v>
      </c>
      <c r="E2816" s="2" t="str" cm="1">
        <f t="array" aca="1" ref="E2816" ca="1">IF(F2816&lt;&gt;"",INDIRECT("'"&amp;F2816&amp;"'!"&amp;G2816),"")</f>
        <v/>
      </c>
      <c r="F2816" s="1851"/>
      <c r="H2816" s="4"/>
      <c r="I2816" s="4"/>
      <c r="J2816" s="4"/>
      <c r="R2816" s="1504"/>
    </row>
    <row r="2817" spans="1:18" ht="16">
      <c r="A2817" s="1">
        <v>2812</v>
      </c>
      <c r="C2817" s="3" t="s">
        <v>3571</v>
      </c>
      <c r="E2817" s="2" t="str" cm="1">
        <f t="array" aca="1" ref="E2817" ca="1">IF(F2817&lt;&gt;"",INDIRECT("'"&amp;F2817&amp;"'!"&amp;G2817),"")</f>
        <v/>
      </c>
      <c r="F2817" s="1851"/>
      <c r="R2817" s="1504"/>
    </row>
    <row r="2818" spans="1:18" ht="16">
      <c r="A2818" s="1">
        <v>2813</v>
      </c>
      <c r="C2818" s="3" t="s">
        <v>3571</v>
      </c>
      <c r="E2818" s="2" t="str" cm="1">
        <f t="array" aca="1" ref="E2818" ca="1">IF(F2818&lt;&gt;"",INDIRECT("'"&amp;F2818&amp;"'!"&amp;G2818),"")</f>
        <v/>
      </c>
      <c r="F2818" s="1851"/>
      <c r="R2818" s="1504"/>
    </row>
    <row r="2819" spans="1:18" ht="16">
      <c r="A2819" s="1">
        <v>2814</v>
      </c>
      <c r="C2819" s="3" t="s">
        <v>3571</v>
      </c>
      <c r="E2819" s="2" t="str" cm="1">
        <f t="array" aca="1" ref="E2819" ca="1">IF(F2819&lt;&gt;"",INDIRECT("'"&amp;F2819&amp;"'!"&amp;G2819),"")</f>
        <v/>
      </c>
      <c r="F2819" s="1851"/>
      <c r="R2819" s="1504"/>
    </row>
    <row r="2820" spans="1:18" ht="16">
      <c r="A2820" s="1">
        <v>2815</v>
      </c>
      <c r="C2820" s="3" t="s">
        <v>3571</v>
      </c>
      <c r="E2820" s="2" t="str" cm="1">
        <f t="array" aca="1" ref="E2820" ca="1">IF(F2820&lt;&gt;"",INDIRECT("'"&amp;F2820&amp;"'!"&amp;G2820),"")</f>
        <v/>
      </c>
      <c r="F2820" s="1851"/>
      <c r="R2820" s="1502"/>
    </row>
    <row r="2821" spans="1:18" ht="16">
      <c r="A2821" s="1">
        <v>2816</v>
      </c>
      <c r="C2821" s="3" t="s">
        <v>3571</v>
      </c>
      <c r="E2821" s="2" t="str" cm="1">
        <f t="array" aca="1" ref="E2821" ca="1">IF(F2821&lt;&gt;"",INDIRECT("'"&amp;F2821&amp;"'!"&amp;G2821),"")</f>
        <v/>
      </c>
      <c r="F2821" s="1851"/>
      <c r="R2821" s="1502"/>
    </row>
    <row r="2822" spans="1:18" ht="16">
      <c r="A2822" s="1">
        <v>2817</v>
      </c>
      <c r="C2822" s="3" t="s">
        <v>3571</v>
      </c>
      <c r="E2822" s="2" t="str" cm="1">
        <f t="array" aca="1" ref="E2822" ca="1">IF(F2822&lt;&gt;"",INDIRECT("'"&amp;F2822&amp;"'!"&amp;G2822),"")</f>
        <v/>
      </c>
      <c r="F2822" s="1851"/>
      <c r="R2822" s="1504"/>
    </row>
    <row r="2823" spans="1:18" ht="16">
      <c r="A2823" s="1">
        <v>2818</v>
      </c>
      <c r="C2823" s="3" t="s">
        <v>3571</v>
      </c>
      <c r="E2823" s="2" t="str" cm="1">
        <f t="array" aca="1" ref="E2823" ca="1">IF(F2823&lt;&gt;"",INDIRECT("'"&amp;F2823&amp;"'!"&amp;G2823),"")</f>
        <v/>
      </c>
      <c r="F2823" s="1851"/>
      <c r="H2823" s="4"/>
      <c r="I2823" s="4"/>
      <c r="J2823" s="4"/>
      <c r="R2823" s="1504"/>
    </row>
    <row r="2824" spans="1:18" ht="16">
      <c r="A2824" s="1">
        <v>2819</v>
      </c>
      <c r="C2824" s="3" t="s">
        <v>3571</v>
      </c>
      <c r="E2824" s="2" t="str" cm="1">
        <f t="array" aca="1" ref="E2824" ca="1">IF(F2824&lt;&gt;"",INDIRECT("'"&amp;F2824&amp;"'!"&amp;G2824),"")</f>
        <v/>
      </c>
      <c r="F2824" s="1851"/>
      <c r="H2824" s="4"/>
      <c r="I2824" s="4"/>
      <c r="J2824" s="4"/>
      <c r="R2824" s="1504"/>
    </row>
    <row r="2825" spans="1:18" ht="16">
      <c r="A2825" s="1">
        <v>2820</v>
      </c>
      <c r="C2825" s="3" t="s">
        <v>3571</v>
      </c>
      <c r="E2825" s="2" t="str" cm="1">
        <f t="array" aca="1" ref="E2825" ca="1">IF(F2825&lt;&gt;"",INDIRECT("'"&amp;F2825&amp;"'!"&amp;G2825),"")</f>
        <v/>
      </c>
      <c r="F2825" s="1851"/>
      <c r="R2825" s="1502"/>
    </row>
    <row r="2826" spans="1:18" ht="16">
      <c r="A2826" s="1">
        <v>2821</v>
      </c>
      <c r="C2826" s="3" t="s">
        <v>3571</v>
      </c>
      <c r="E2826" s="2" t="str" cm="1">
        <f t="array" aca="1" ref="E2826" ca="1">IF(F2826&lt;&gt;"",INDIRECT("'"&amp;F2826&amp;"'!"&amp;G2826),"")</f>
        <v/>
      </c>
      <c r="F2826" s="1851"/>
      <c r="H2826" s="4"/>
      <c r="I2826" s="4"/>
      <c r="J2826" s="4"/>
      <c r="R2826" s="1504"/>
    </row>
    <row r="2827" spans="1:18" ht="16">
      <c r="A2827" s="1">
        <v>2822</v>
      </c>
      <c r="C2827" s="3" t="s">
        <v>3571</v>
      </c>
      <c r="E2827" s="2" t="str" cm="1">
        <f t="array" aca="1" ref="E2827" ca="1">IF(F2827&lt;&gt;"",INDIRECT("'"&amp;F2827&amp;"'!"&amp;G2827),"")</f>
        <v/>
      </c>
      <c r="F2827" s="1851"/>
      <c r="H2827" s="4"/>
      <c r="I2827" s="4"/>
      <c r="J2827" s="4"/>
      <c r="R2827" s="1504"/>
    </row>
    <row r="2828" spans="1:18" ht="16">
      <c r="A2828" s="1">
        <v>2823</v>
      </c>
      <c r="C2828" s="3" t="s">
        <v>3571</v>
      </c>
      <c r="E2828" s="2" t="str" cm="1">
        <f t="array" aca="1" ref="E2828" ca="1">IF(F2828&lt;&gt;"",INDIRECT("'"&amp;F2828&amp;"'!"&amp;G2828),"")</f>
        <v/>
      </c>
      <c r="F2828" s="1851"/>
      <c r="H2828" s="4"/>
      <c r="I2828" s="4"/>
      <c r="J2828" s="4"/>
      <c r="R2828" s="1504"/>
    </row>
    <row r="2829" spans="1:18" ht="16">
      <c r="A2829" s="1">
        <v>2824</v>
      </c>
      <c r="C2829" s="3" t="s">
        <v>3571</v>
      </c>
      <c r="E2829" s="2" t="str" cm="1">
        <f t="array" aca="1" ref="E2829" ca="1">IF(F2829&lt;&gt;"",INDIRECT("'"&amp;F2829&amp;"'!"&amp;G2829),"")</f>
        <v/>
      </c>
      <c r="F2829" s="1851"/>
      <c r="H2829" s="4"/>
      <c r="I2829" s="4"/>
      <c r="J2829" s="4"/>
      <c r="R2829" s="1504"/>
    </row>
    <row r="2830" spans="1:18" ht="16">
      <c r="A2830" s="1">
        <v>2825</v>
      </c>
      <c r="C2830" s="3" t="s">
        <v>3571</v>
      </c>
      <c r="E2830" s="2" t="str" cm="1">
        <f t="array" aca="1" ref="E2830" ca="1">IF(F2830&lt;&gt;"",INDIRECT("'"&amp;F2830&amp;"'!"&amp;G2830),"")</f>
        <v/>
      </c>
      <c r="F2830" s="1851"/>
      <c r="H2830" s="4"/>
      <c r="I2830" s="4"/>
      <c r="J2830" s="4"/>
      <c r="R2830" s="1504"/>
    </row>
    <row r="2831" spans="1:18" ht="16">
      <c r="A2831" s="1">
        <v>2826</v>
      </c>
      <c r="C2831" s="3" t="s">
        <v>3571</v>
      </c>
      <c r="E2831" s="2" t="str" cm="1">
        <f t="array" aca="1" ref="E2831" ca="1">IF(F2831&lt;&gt;"",INDIRECT("'"&amp;F2831&amp;"'!"&amp;G2831),"")</f>
        <v/>
      </c>
      <c r="F2831" s="1851"/>
      <c r="H2831" s="4"/>
      <c r="I2831" s="4"/>
      <c r="J2831" s="4"/>
      <c r="R2831" s="1504"/>
    </row>
    <row r="2832" spans="1:18" ht="16">
      <c r="A2832" s="1">
        <v>2827</v>
      </c>
      <c r="C2832" s="3" t="s">
        <v>3571</v>
      </c>
      <c r="E2832" s="2" t="str" cm="1">
        <f t="array" aca="1" ref="E2832" ca="1">IF(F2832&lt;&gt;"",INDIRECT("'"&amp;F2832&amp;"'!"&amp;G2832),"")</f>
        <v/>
      </c>
      <c r="F2832" s="1851"/>
      <c r="H2832" s="4"/>
      <c r="I2832" s="4"/>
      <c r="J2832" s="4"/>
      <c r="R2832" s="1504"/>
    </row>
    <row r="2833" spans="1:18" ht="16">
      <c r="A2833" s="1">
        <v>2828</v>
      </c>
      <c r="C2833" s="3" t="s">
        <v>3571</v>
      </c>
      <c r="E2833" s="2" t="str" cm="1">
        <f t="array" aca="1" ref="E2833" ca="1">IF(F2833&lt;&gt;"",INDIRECT("'"&amp;F2833&amp;"'!"&amp;G2833),"")</f>
        <v/>
      </c>
      <c r="F2833" s="1851"/>
      <c r="H2833" s="4"/>
      <c r="I2833" s="4"/>
      <c r="J2833" s="4"/>
      <c r="R2833" s="1504"/>
    </row>
    <row r="2834" spans="1:18" ht="16">
      <c r="A2834" s="1">
        <v>2829</v>
      </c>
      <c r="C2834" s="3" t="s">
        <v>3571</v>
      </c>
      <c r="E2834" s="2" t="str" cm="1">
        <f t="array" aca="1" ref="E2834" ca="1">IF(F2834&lt;&gt;"",INDIRECT("'"&amp;F2834&amp;"'!"&amp;G2834),"")</f>
        <v/>
      </c>
      <c r="F2834" s="1851"/>
      <c r="H2834" s="4"/>
      <c r="I2834" s="4"/>
      <c r="J2834" s="4"/>
      <c r="R2834" s="1504"/>
    </row>
    <row r="2835" spans="1:18" ht="16">
      <c r="A2835" s="1">
        <v>2830</v>
      </c>
      <c r="C2835" s="3" t="s">
        <v>3571</v>
      </c>
      <c r="E2835" s="2" t="str" cm="1">
        <f t="array" aca="1" ref="E2835" ca="1">IF(F2835&lt;&gt;"",INDIRECT("'"&amp;F2835&amp;"'!"&amp;G2835),"")</f>
        <v/>
      </c>
      <c r="F2835" s="1851"/>
      <c r="H2835" s="4"/>
      <c r="I2835" s="4"/>
      <c r="J2835" s="4"/>
      <c r="R2835" s="1504"/>
    </row>
    <row r="2836" spans="1:18" ht="16">
      <c r="A2836" s="1">
        <v>2831</v>
      </c>
      <c r="C2836" s="3" t="s">
        <v>3571</v>
      </c>
      <c r="E2836" s="2" t="str" cm="1">
        <f t="array" aca="1" ref="E2836" ca="1">IF(F2836&lt;&gt;"",INDIRECT("'"&amp;F2836&amp;"'!"&amp;G2836),"")</f>
        <v/>
      </c>
      <c r="F2836" s="1851"/>
      <c r="H2836" s="4"/>
      <c r="I2836" s="4"/>
      <c r="J2836" s="4"/>
      <c r="R2836" s="1504"/>
    </row>
    <row r="2837" spans="1:18" ht="16">
      <c r="A2837" s="1">
        <v>2832</v>
      </c>
      <c r="C2837" s="3" t="s">
        <v>3571</v>
      </c>
      <c r="E2837" s="2" t="str" cm="1">
        <f t="array" aca="1" ref="E2837" ca="1">IF(F2837&lt;&gt;"",INDIRECT("'"&amp;F2837&amp;"'!"&amp;G2837),"")</f>
        <v/>
      </c>
      <c r="F2837" s="1851"/>
      <c r="H2837" s="4"/>
      <c r="I2837" s="4"/>
      <c r="J2837" s="4"/>
      <c r="R2837" s="1504"/>
    </row>
    <row r="2838" spans="1:18" ht="16">
      <c r="A2838" s="1">
        <v>2833</v>
      </c>
      <c r="C2838" s="3" t="s">
        <v>3571</v>
      </c>
      <c r="E2838" s="2" t="str" cm="1">
        <f t="array" aca="1" ref="E2838" ca="1">IF(F2838&lt;&gt;"",INDIRECT("'"&amp;F2838&amp;"'!"&amp;G2838),"")</f>
        <v/>
      </c>
      <c r="F2838" s="1851"/>
      <c r="H2838" s="4"/>
      <c r="I2838" s="4"/>
      <c r="J2838" s="4"/>
      <c r="R2838" s="1504"/>
    </row>
    <row r="2839" spans="1:18" ht="16">
      <c r="A2839" s="1">
        <v>2834</v>
      </c>
      <c r="C2839" s="3" t="s">
        <v>3571</v>
      </c>
      <c r="E2839" s="2" t="str" cm="1">
        <f t="array" aca="1" ref="E2839" ca="1">IF(F2839&lt;&gt;"",INDIRECT("'"&amp;F2839&amp;"'!"&amp;G2839),"")</f>
        <v/>
      </c>
      <c r="F2839" s="1851"/>
      <c r="R2839" s="1502"/>
    </row>
    <row r="2840" spans="1:18" ht="16">
      <c r="A2840" s="1">
        <v>2835</v>
      </c>
      <c r="C2840" s="3" t="s">
        <v>3571</v>
      </c>
      <c r="E2840" s="2" t="str" cm="1">
        <f t="array" aca="1" ref="E2840" ca="1">IF(F2840&lt;&gt;"",INDIRECT("'"&amp;F2840&amp;"'!"&amp;G2840),"")</f>
        <v/>
      </c>
      <c r="F2840" s="1851"/>
      <c r="R2840" s="1502"/>
    </row>
    <row r="2841" spans="1:18" ht="16">
      <c r="A2841" s="1">
        <v>2836</v>
      </c>
      <c r="C2841" s="3" t="s">
        <v>3571</v>
      </c>
      <c r="E2841" s="2" t="str" cm="1">
        <f t="array" aca="1" ref="E2841" ca="1">IF(F2841&lt;&gt;"",INDIRECT("'"&amp;F2841&amp;"'!"&amp;G2841),"")</f>
        <v/>
      </c>
      <c r="F2841" s="1851"/>
      <c r="H2841" s="4"/>
      <c r="I2841" s="4"/>
      <c r="J2841" s="4"/>
      <c r="R2841" s="1504"/>
    </row>
    <row r="2842" spans="1:18" ht="16">
      <c r="A2842" s="1">
        <v>2837</v>
      </c>
      <c r="C2842" s="3" t="s">
        <v>3571</v>
      </c>
      <c r="E2842" s="2" t="str" cm="1">
        <f t="array" aca="1" ref="E2842" ca="1">IF(F2842&lt;&gt;"",INDIRECT("'"&amp;F2842&amp;"'!"&amp;G2842),"")</f>
        <v/>
      </c>
      <c r="F2842" s="1851"/>
      <c r="H2842" s="4"/>
      <c r="I2842" s="4"/>
      <c r="J2842" s="4"/>
      <c r="R2842" s="1504"/>
    </row>
    <row r="2843" spans="1:18" ht="16">
      <c r="A2843" s="1">
        <v>2838</v>
      </c>
      <c r="C2843" s="3" t="s">
        <v>3571</v>
      </c>
      <c r="E2843" s="2" t="str" cm="1">
        <f t="array" aca="1" ref="E2843" ca="1">IF(F2843&lt;&gt;"",INDIRECT("'"&amp;F2843&amp;"'!"&amp;G2843),"")</f>
        <v/>
      </c>
      <c r="F2843" s="1851"/>
      <c r="R2843" s="1502"/>
    </row>
    <row r="2844" spans="1:18" ht="16">
      <c r="A2844" s="1">
        <v>2839</v>
      </c>
      <c r="C2844" s="3" t="s">
        <v>3571</v>
      </c>
      <c r="E2844" s="2" t="str" cm="1">
        <f t="array" aca="1" ref="E2844" ca="1">IF(F2844&lt;&gt;"",INDIRECT("'"&amp;F2844&amp;"'!"&amp;G2844),"")</f>
        <v/>
      </c>
      <c r="F2844" s="1851"/>
      <c r="R2844" s="1502"/>
    </row>
    <row r="2845" spans="1:18" ht="16">
      <c r="A2845" s="1">
        <v>2840</v>
      </c>
      <c r="C2845" s="3" t="s">
        <v>3571</v>
      </c>
      <c r="E2845" s="2" t="str" cm="1">
        <f t="array" aca="1" ref="E2845" ca="1">IF(F2845&lt;&gt;"",INDIRECT("'"&amp;F2845&amp;"'!"&amp;G2845),"")</f>
        <v/>
      </c>
      <c r="F2845" s="1851"/>
      <c r="R2845" s="1502"/>
    </row>
    <row r="2846" spans="1:18" ht="16">
      <c r="A2846" s="1">
        <v>2841</v>
      </c>
      <c r="C2846" s="3" t="s">
        <v>3571</v>
      </c>
      <c r="E2846" s="2" t="str" cm="1">
        <f t="array" aca="1" ref="E2846" ca="1">IF(F2846&lt;&gt;"",INDIRECT("'"&amp;F2846&amp;"'!"&amp;G2846),"")</f>
        <v/>
      </c>
      <c r="F2846" s="1851"/>
      <c r="H2846" s="4"/>
      <c r="I2846" s="4"/>
      <c r="J2846" s="4"/>
      <c r="R2846" s="1504"/>
    </row>
    <row r="2847" spans="1:18" ht="16">
      <c r="A2847" s="1">
        <v>2842</v>
      </c>
      <c r="C2847" s="3" t="s">
        <v>3571</v>
      </c>
      <c r="E2847" s="2" t="str" cm="1">
        <f t="array" aca="1" ref="E2847" ca="1">IF(F2847&lt;&gt;"",INDIRECT("'"&amp;F2847&amp;"'!"&amp;G2847),"")</f>
        <v/>
      </c>
      <c r="F2847" s="1851"/>
      <c r="H2847" s="4"/>
      <c r="I2847" s="4"/>
      <c r="J2847" s="4"/>
      <c r="R2847" s="1504"/>
    </row>
    <row r="2848" spans="1:18" ht="16">
      <c r="A2848" s="1">
        <v>2843</v>
      </c>
      <c r="C2848" s="3" t="s">
        <v>3571</v>
      </c>
      <c r="E2848" s="2" t="str" cm="1">
        <f t="array" aca="1" ref="E2848" ca="1">IF(F2848&lt;&gt;"",INDIRECT("'"&amp;F2848&amp;"'!"&amp;G2848),"")</f>
        <v/>
      </c>
      <c r="F2848" s="1851"/>
      <c r="H2848" s="4"/>
      <c r="I2848" s="4"/>
      <c r="J2848" s="4"/>
      <c r="R2848" s="1504"/>
    </row>
    <row r="2849" spans="1:18" ht="16">
      <c r="A2849" s="1">
        <v>2844</v>
      </c>
      <c r="C2849" s="3" t="s">
        <v>3571</v>
      </c>
      <c r="E2849" s="2" t="str" cm="1">
        <f t="array" aca="1" ref="E2849" ca="1">IF(F2849&lt;&gt;"",INDIRECT("'"&amp;F2849&amp;"'!"&amp;G2849),"")</f>
        <v/>
      </c>
      <c r="F2849" s="1851"/>
      <c r="H2849" s="4"/>
      <c r="I2849" s="4"/>
      <c r="J2849" s="4"/>
      <c r="R2849" s="1504"/>
    </row>
    <row r="2850" spans="1:18" ht="16">
      <c r="A2850" s="1">
        <v>2845</v>
      </c>
      <c r="C2850" s="3" t="s">
        <v>3571</v>
      </c>
      <c r="E2850" s="2" t="str" cm="1">
        <f t="array" aca="1" ref="E2850" ca="1">IF(F2850&lt;&gt;"",INDIRECT("'"&amp;F2850&amp;"'!"&amp;G2850),"")</f>
        <v/>
      </c>
      <c r="F2850" s="1851"/>
      <c r="H2850" s="4"/>
      <c r="I2850" s="4"/>
      <c r="J2850" s="4"/>
      <c r="R2850" s="1504"/>
    </row>
    <row r="2851" spans="1:18" ht="16">
      <c r="A2851" s="1">
        <v>2846</v>
      </c>
      <c r="C2851" s="3" t="s">
        <v>3571</v>
      </c>
      <c r="E2851" s="2" t="str" cm="1">
        <f t="array" aca="1" ref="E2851" ca="1">IF(F2851&lt;&gt;"",INDIRECT("'"&amp;F2851&amp;"'!"&amp;G2851),"")</f>
        <v/>
      </c>
      <c r="F2851" s="1851"/>
      <c r="R2851" s="1502"/>
    </row>
    <row r="2852" spans="1:18" ht="16">
      <c r="A2852" s="1">
        <v>2847</v>
      </c>
      <c r="C2852" s="3" t="s">
        <v>3571</v>
      </c>
      <c r="E2852" s="2" t="str" cm="1">
        <f t="array" aca="1" ref="E2852" ca="1">IF(F2852&lt;&gt;"",INDIRECT("'"&amp;F2852&amp;"'!"&amp;G2852),"")</f>
        <v/>
      </c>
      <c r="F2852" s="1851"/>
      <c r="H2852" s="4"/>
      <c r="I2852" s="4"/>
      <c r="J2852" s="4"/>
      <c r="R2852" s="1504"/>
    </row>
    <row r="2853" spans="1:18" ht="16">
      <c r="A2853" s="1">
        <v>2848</v>
      </c>
      <c r="C2853" s="3" t="s">
        <v>3858</v>
      </c>
      <c r="E2853" s="2" t="str" cm="1">
        <f t="array" aca="1" ref="E2853" ca="1">IF(F2853&lt;&gt;"",INDIRECT("'"&amp;F2853&amp;"'!"&amp;G2853),"")</f>
        <v/>
      </c>
      <c r="F2853" s="1851"/>
      <c r="H2853" s="4"/>
      <c r="I2853" s="4"/>
      <c r="J2853" s="4"/>
      <c r="R2853" s="1504"/>
    </row>
    <row r="2854" spans="1:18" ht="16">
      <c r="A2854" s="1">
        <v>2849</v>
      </c>
      <c r="C2854" s="3" t="s">
        <v>3571</v>
      </c>
      <c r="E2854" s="2" t="str" cm="1">
        <f t="array" aca="1" ref="E2854" ca="1">IF(F2854&lt;&gt;"",INDIRECT("'"&amp;F2854&amp;"'!"&amp;G2854),"")</f>
        <v/>
      </c>
      <c r="F2854" s="1851"/>
      <c r="H2854" s="4"/>
      <c r="I2854" s="4"/>
      <c r="J2854" s="4"/>
      <c r="R2854" s="1504"/>
    </row>
    <row r="2855" spans="1:18" ht="16">
      <c r="A2855" s="1">
        <v>2850</v>
      </c>
      <c r="C2855" s="3" t="s">
        <v>3571</v>
      </c>
      <c r="E2855" s="2" t="str" cm="1">
        <f t="array" aca="1" ref="E2855" ca="1">IF(F2855&lt;&gt;"",INDIRECT("'"&amp;F2855&amp;"'!"&amp;G2855),"")</f>
        <v/>
      </c>
      <c r="F2855" s="1851"/>
      <c r="H2855" s="4"/>
      <c r="I2855" s="4"/>
      <c r="J2855" s="4"/>
      <c r="R2855" s="1504"/>
    </row>
    <row r="2856" spans="1:18" ht="16">
      <c r="A2856" s="1">
        <v>2851</v>
      </c>
      <c r="C2856" s="3" t="s">
        <v>3571</v>
      </c>
      <c r="E2856" s="2" t="str" cm="1">
        <f t="array" aca="1" ref="E2856" ca="1">IF(F2856&lt;&gt;"",INDIRECT("'"&amp;F2856&amp;"'!"&amp;G2856),"")</f>
        <v/>
      </c>
      <c r="F2856" s="1851"/>
      <c r="R2856" s="1504"/>
    </row>
    <row r="2857" spans="1:18" ht="16">
      <c r="A2857" s="1">
        <v>2852</v>
      </c>
      <c r="C2857" s="3" t="s">
        <v>3571</v>
      </c>
      <c r="E2857" s="2" t="str" cm="1">
        <f t="array" aca="1" ref="E2857" ca="1">IF(F2857&lt;&gt;"",INDIRECT("'"&amp;F2857&amp;"'!"&amp;G2857),"")</f>
        <v/>
      </c>
      <c r="F2857" s="1851"/>
      <c r="H2857" s="4"/>
      <c r="I2857" s="4"/>
      <c r="J2857" s="4"/>
      <c r="R2857" s="1504"/>
    </row>
    <row r="2858" spans="1:18" ht="16">
      <c r="A2858" s="1">
        <v>2853</v>
      </c>
      <c r="C2858" s="3" t="s">
        <v>3571</v>
      </c>
      <c r="E2858" s="2" t="str" cm="1">
        <f t="array" aca="1" ref="E2858" ca="1">IF(F2858&lt;&gt;"",INDIRECT("'"&amp;F2858&amp;"'!"&amp;G2858),"")</f>
        <v/>
      </c>
      <c r="F2858" s="1851"/>
      <c r="H2858" s="4"/>
      <c r="I2858" s="4"/>
      <c r="J2858" s="4"/>
      <c r="R2858" s="1504"/>
    </row>
    <row r="2859" spans="1:18" ht="16">
      <c r="A2859" s="1">
        <v>2854</v>
      </c>
      <c r="C2859" s="3" t="s">
        <v>3571</v>
      </c>
      <c r="E2859" s="2" t="str" cm="1">
        <f t="array" aca="1" ref="E2859" ca="1">IF(F2859&lt;&gt;"",INDIRECT("'"&amp;F2859&amp;"'!"&amp;G2859),"")</f>
        <v/>
      </c>
      <c r="F2859" s="1851"/>
      <c r="H2859" s="4"/>
      <c r="I2859" s="4"/>
      <c r="J2859" s="4"/>
      <c r="R2859" s="1504"/>
    </row>
    <row r="2860" spans="1:18" ht="16">
      <c r="A2860" s="1">
        <v>2855</v>
      </c>
      <c r="C2860" s="3" t="s">
        <v>3571</v>
      </c>
      <c r="E2860" s="2" t="str" cm="1">
        <f t="array" aca="1" ref="E2860" ca="1">IF(F2860&lt;&gt;"",INDIRECT("'"&amp;F2860&amp;"'!"&amp;G2860),"")</f>
        <v/>
      </c>
      <c r="F2860" s="1851"/>
      <c r="H2860" s="4"/>
      <c r="I2860" s="4"/>
      <c r="J2860" s="4"/>
      <c r="R2860" s="1504"/>
    </row>
    <row r="2861" spans="1:18" ht="16">
      <c r="A2861" s="1">
        <v>2856</v>
      </c>
      <c r="C2861" s="3" t="s">
        <v>3571</v>
      </c>
      <c r="E2861" s="2" t="str" cm="1">
        <f t="array" aca="1" ref="E2861" ca="1">IF(F2861&lt;&gt;"",INDIRECT("'"&amp;F2861&amp;"'!"&amp;G2861),"")</f>
        <v/>
      </c>
      <c r="F2861" s="1851"/>
      <c r="R2861" s="1504"/>
    </row>
    <row r="2862" spans="1:18" ht="16">
      <c r="A2862" s="1">
        <v>2857</v>
      </c>
      <c r="C2862" s="3" t="s">
        <v>3571</v>
      </c>
      <c r="E2862" s="2" t="str" cm="1">
        <f t="array" aca="1" ref="E2862" ca="1">IF(F2862&lt;&gt;"",INDIRECT("'"&amp;F2862&amp;"'!"&amp;G2862),"")</f>
        <v/>
      </c>
      <c r="F2862" s="1851"/>
      <c r="R2862" s="1504"/>
    </row>
    <row r="2863" spans="1:18" ht="16">
      <c r="A2863" s="1">
        <v>2858</v>
      </c>
      <c r="C2863" s="3" t="s">
        <v>3571</v>
      </c>
      <c r="E2863" s="2" t="str" cm="1">
        <f t="array" aca="1" ref="E2863" ca="1">IF(F2863&lt;&gt;"",INDIRECT("'"&amp;F2863&amp;"'!"&amp;G2863),"")</f>
        <v/>
      </c>
      <c r="F2863" s="1851"/>
      <c r="H2863" s="4"/>
      <c r="I2863" s="4"/>
      <c r="J2863" s="4"/>
      <c r="R2863" s="1504"/>
    </row>
    <row r="2864" spans="1:18" ht="16">
      <c r="A2864" s="1">
        <v>2859</v>
      </c>
      <c r="C2864" s="3" t="s">
        <v>3571</v>
      </c>
      <c r="E2864" s="2" t="str" cm="1">
        <f t="array" aca="1" ref="E2864" ca="1">IF(F2864&lt;&gt;"",INDIRECT("'"&amp;F2864&amp;"'!"&amp;G2864),"")</f>
        <v/>
      </c>
      <c r="F2864" s="1851"/>
      <c r="H2864" s="4"/>
      <c r="I2864" s="4"/>
      <c r="J2864" s="4"/>
      <c r="R2864" s="1504"/>
    </row>
    <row r="2865" spans="1:18" ht="16">
      <c r="A2865" s="1">
        <v>2860</v>
      </c>
      <c r="C2865" s="3" t="s">
        <v>3571</v>
      </c>
      <c r="E2865" s="2" t="str" cm="1">
        <f t="array" aca="1" ref="E2865" ca="1">IF(F2865&lt;&gt;"",INDIRECT("'"&amp;F2865&amp;"'!"&amp;G2865),"")</f>
        <v/>
      </c>
      <c r="F2865" s="1851"/>
      <c r="H2865" s="4"/>
      <c r="I2865" s="4"/>
      <c r="J2865" s="4"/>
      <c r="R2865" s="1504"/>
    </row>
    <row r="2866" spans="1:18" ht="16">
      <c r="A2866" s="1">
        <v>2861</v>
      </c>
      <c r="C2866" s="3" t="s">
        <v>3571</v>
      </c>
      <c r="E2866" s="2" t="str" cm="1">
        <f t="array" aca="1" ref="E2866" ca="1">IF(F2866&lt;&gt;"",INDIRECT("'"&amp;F2866&amp;"'!"&amp;G2866),"")</f>
        <v/>
      </c>
      <c r="F2866" s="1851"/>
      <c r="R2866" s="1502"/>
    </row>
    <row r="2867" spans="1:18" ht="16">
      <c r="A2867" s="1">
        <v>2862</v>
      </c>
      <c r="C2867" s="3" t="s">
        <v>3571</v>
      </c>
      <c r="E2867" s="2" t="str" cm="1">
        <f t="array" aca="1" ref="E2867" ca="1">IF(F2867&lt;&gt;"",INDIRECT("'"&amp;F2867&amp;"'!"&amp;G2867),"")</f>
        <v/>
      </c>
      <c r="F2867" s="1851"/>
      <c r="H2867" s="4"/>
      <c r="I2867" s="4"/>
      <c r="J2867" s="4"/>
      <c r="R2867" s="1504"/>
    </row>
    <row r="2868" spans="1:18" ht="16">
      <c r="A2868" s="1">
        <v>2863</v>
      </c>
      <c r="C2868" s="3" t="s">
        <v>3571</v>
      </c>
      <c r="E2868" s="2" t="str" cm="1">
        <f t="array" aca="1" ref="E2868" ca="1">IF(F2868&lt;&gt;"",INDIRECT("'"&amp;F2868&amp;"'!"&amp;G2868),"")</f>
        <v/>
      </c>
      <c r="F2868" s="1851"/>
      <c r="H2868" s="4"/>
      <c r="I2868" s="4"/>
      <c r="J2868" s="4"/>
      <c r="R2868" s="1504"/>
    </row>
    <row r="2869" spans="1:18" ht="16">
      <c r="A2869" s="1">
        <v>2864</v>
      </c>
      <c r="C2869" s="3" t="s">
        <v>3571</v>
      </c>
      <c r="E2869" s="2" t="str" cm="1">
        <f t="array" aca="1" ref="E2869" ca="1">IF(F2869&lt;&gt;"",INDIRECT("'"&amp;F2869&amp;"'!"&amp;G2869),"")</f>
        <v/>
      </c>
      <c r="F2869" s="1851"/>
      <c r="R2869" s="1502"/>
    </row>
    <row r="2870" spans="1:18" ht="16">
      <c r="A2870" s="1">
        <v>2865</v>
      </c>
      <c r="C2870" s="3" t="s">
        <v>3571</v>
      </c>
      <c r="E2870" s="2" t="str" cm="1">
        <f t="array" aca="1" ref="E2870" ca="1">IF(F2870&lt;&gt;"",INDIRECT("'"&amp;F2870&amp;"'!"&amp;G2870),"")</f>
        <v/>
      </c>
      <c r="F2870" s="1851"/>
      <c r="H2870" s="4"/>
      <c r="I2870" s="4"/>
      <c r="J2870" s="4"/>
      <c r="R2870" s="1504"/>
    </row>
    <row r="2871" spans="1:18" ht="16">
      <c r="A2871" s="1">
        <v>2866</v>
      </c>
      <c r="C2871" s="3" t="s">
        <v>3571</v>
      </c>
      <c r="E2871" s="2" t="str" cm="1">
        <f t="array" aca="1" ref="E2871" ca="1">IF(F2871&lt;&gt;"",INDIRECT("'"&amp;F2871&amp;"'!"&amp;G2871),"")</f>
        <v/>
      </c>
      <c r="F2871" s="1851"/>
      <c r="H2871" s="4"/>
      <c r="I2871" s="4"/>
      <c r="J2871" s="4"/>
      <c r="R2871" s="1504"/>
    </row>
    <row r="2872" spans="1:18" ht="16">
      <c r="A2872" s="1">
        <v>2867</v>
      </c>
      <c r="C2872" s="3" t="s">
        <v>3571</v>
      </c>
      <c r="E2872" s="2" t="str" cm="1">
        <f t="array" aca="1" ref="E2872" ca="1">IF(F2872&lt;&gt;"",INDIRECT("'"&amp;F2872&amp;"'!"&amp;G2872),"")</f>
        <v/>
      </c>
      <c r="F2872" s="1851"/>
      <c r="H2872" s="4"/>
      <c r="I2872" s="4"/>
      <c r="J2872" s="4"/>
      <c r="R2872" s="1504"/>
    </row>
    <row r="2873" spans="1:18" ht="16">
      <c r="A2873" s="1">
        <v>2868</v>
      </c>
      <c r="C2873" s="3" t="s">
        <v>3571</v>
      </c>
      <c r="E2873" s="2" t="str" cm="1">
        <f t="array" aca="1" ref="E2873" ca="1">IF(F2873&lt;&gt;"",INDIRECT("'"&amp;F2873&amp;"'!"&amp;G2873),"")</f>
        <v/>
      </c>
      <c r="F2873" s="1851"/>
      <c r="H2873" s="4"/>
      <c r="I2873" s="4"/>
      <c r="J2873" s="4"/>
      <c r="R2873" s="1504"/>
    </row>
    <row r="2874" spans="1:18" ht="16">
      <c r="A2874" s="1">
        <v>2869</v>
      </c>
      <c r="C2874" s="3" t="s">
        <v>3571</v>
      </c>
      <c r="E2874" s="2" t="str" cm="1">
        <f t="array" aca="1" ref="E2874" ca="1">IF(F2874&lt;&gt;"",INDIRECT("'"&amp;F2874&amp;"'!"&amp;G2874),"")</f>
        <v/>
      </c>
      <c r="F2874" s="1851"/>
      <c r="H2874" s="4"/>
      <c r="I2874" s="4"/>
      <c r="J2874" s="4"/>
      <c r="R2874" s="1504"/>
    </row>
    <row r="2875" spans="1:18" ht="16">
      <c r="A2875" s="1">
        <v>2870</v>
      </c>
      <c r="C2875" s="3" t="s">
        <v>3571</v>
      </c>
      <c r="E2875" s="2" t="str" cm="1">
        <f t="array" aca="1" ref="E2875" ca="1">IF(F2875&lt;&gt;"",INDIRECT("'"&amp;F2875&amp;"'!"&amp;G2875),"")</f>
        <v/>
      </c>
      <c r="F2875" s="1851"/>
      <c r="R2875" s="1502"/>
    </row>
    <row r="2876" spans="1:18" ht="16">
      <c r="A2876" s="1">
        <v>2871</v>
      </c>
      <c r="C2876" s="3" t="s">
        <v>3571</v>
      </c>
      <c r="E2876" s="2" t="str" cm="1">
        <f t="array" aca="1" ref="E2876" ca="1">IF(F2876&lt;&gt;"",INDIRECT("'"&amp;F2876&amp;"'!"&amp;G2876),"")</f>
        <v/>
      </c>
      <c r="F2876" s="1851"/>
      <c r="H2876" s="4"/>
      <c r="I2876" s="4"/>
      <c r="J2876" s="4"/>
      <c r="R2876" s="1504"/>
    </row>
    <row r="2877" spans="1:18" ht="16">
      <c r="A2877" s="1">
        <v>2872</v>
      </c>
      <c r="C2877" s="3" t="s">
        <v>3571</v>
      </c>
      <c r="E2877" s="2" t="str" cm="1">
        <f t="array" aca="1" ref="E2877" ca="1">IF(F2877&lt;&gt;"",INDIRECT("'"&amp;F2877&amp;"'!"&amp;G2877),"")</f>
        <v/>
      </c>
      <c r="F2877" s="1851"/>
      <c r="R2877" s="1502"/>
    </row>
    <row r="2878" spans="1:18" ht="16">
      <c r="A2878" s="1">
        <v>2873</v>
      </c>
      <c r="C2878" s="3" t="s">
        <v>3571</v>
      </c>
      <c r="E2878" s="2" t="str" cm="1">
        <f t="array" aca="1" ref="E2878" ca="1">IF(F2878&lt;&gt;"",INDIRECT("'"&amp;F2878&amp;"'!"&amp;G2878),"")</f>
        <v/>
      </c>
      <c r="F2878" s="1851"/>
      <c r="R2878" s="1504"/>
    </row>
    <row r="2879" spans="1:18" ht="16">
      <c r="A2879" s="1">
        <v>2874</v>
      </c>
      <c r="C2879" s="3" t="s">
        <v>3571</v>
      </c>
      <c r="E2879" s="2" t="str" cm="1">
        <f t="array" aca="1" ref="E2879" ca="1">IF(F2879&lt;&gt;"",INDIRECT("'"&amp;F2879&amp;"'!"&amp;G2879),"")</f>
        <v/>
      </c>
      <c r="F2879" s="1851"/>
      <c r="H2879" s="4"/>
      <c r="I2879" s="4"/>
      <c r="J2879" s="4"/>
      <c r="R2879" s="1504"/>
    </row>
    <row r="2880" spans="1:18" ht="16">
      <c r="A2880" s="1">
        <v>2875</v>
      </c>
      <c r="C2880" s="3" t="s">
        <v>3571</v>
      </c>
      <c r="E2880" s="2" t="str" cm="1">
        <f t="array" aca="1" ref="E2880" ca="1">IF(F2880&lt;&gt;"",INDIRECT("'"&amp;F2880&amp;"'!"&amp;G2880),"")</f>
        <v/>
      </c>
      <c r="F2880" s="1851"/>
      <c r="R2880" s="1502"/>
    </row>
    <row r="2881" spans="1:18" ht="16">
      <c r="A2881" s="1">
        <v>2876</v>
      </c>
      <c r="C2881" s="3" t="s">
        <v>3571</v>
      </c>
      <c r="E2881" s="2" t="str" cm="1">
        <f t="array" aca="1" ref="E2881" ca="1">IF(F2881&lt;&gt;"",INDIRECT("'"&amp;F2881&amp;"'!"&amp;G2881),"")</f>
        <v/>
      </c>
      <c r="F2881" s="1851"/>
      <c r="H2881" s="4"/>
      <c r="I2881" s="4"/>
      <c r="J2881" s="4"/>
      <c r="R2881" s="1504"/>
    </row>
    <row r="2882" spans="1:18" ht="16">
      <c r="A2882" s="1">
        <v>2877</v>
      </c>
      <c r="C2882" s="3" t="s">
        <v>3571</v>
      </c>
      <c r="E2882" s="2" t="str" cm="1">
        <f t="array" aca="1" ref="E2882" ca="1">IF(F2882&lt;&gt;"",INDIRECT("'"&amp;F2882&amp;"'!"&amp;G2882),"")</f>
        <v/>
      </c>
      <c r="F2882" s="1851"/>
      <c r="R2882" s="1502"/>
    </row>
    <row r="2883" spans="1:18" ht="16">
      <c r="A2883" s="1">
        <v>2878</v>
      </c>
      <c r="C2883" s="3" t="s">
        <v>3571</v>
      </c>
      <c r="E2883" s="2" t="str" cm="1">
        <f t="array" aca="1" ref="E2883" ca="1">IF(F2883&lt;&gt;"",INDIRECT("'"&amp;F2883&amp;"'!"&amp;G2883),"")</f>
        <v/>
      </c>
      <c r="F2883" s="1851"/>
      <c r="H2883" s="4"/>
      <c r="I2883" s="4"/>
      <c r="J2883" s="4"/>
      <c r="R2883" s="1504"/>
    </row>
    <row r="2884" spans="1:18" ht="16">
      <c r="A2884" s="1">
        <v>2879</v>
      </c>
      <c r="C2884" s="3" t="s">
        <v>3571</v>
      </c>
      <c r="E2884" s="2" t="str" cm="1">
        <f t="array" aca="1" ref="E2884" ca="1">IF(F2884&lt;&gt;"",INDIRECT("'"&amp;F2884&amp;"'!"&amp;G2884),"")</f>
        <v/>
      </c>
      <c r="F2884" s="1851"/>
      <c r="R2884" s="1504"/>
    </row>
    <row r="2885" spans="1:18" ht="16">
      <c r="A2885" s="1">
        <v>2880</v>
      </c>
      <c r="C2885" s="3" t="s">
        <v>3571</v>
      </c>
      <c r="E2885" s="2" t="str" cm="1">
        <f t="array" aca="1" ref="E2885" ca="1">IF(F2885&lt;&gt;"",INDIRECT("'"&amp;F2885&amp;"'!"&amp;G2885),"")</f>
        <v/>
      </c>
      <c r="F2885" s="1851"/>
      <c r="R2885" s="1502"/>
    </row>
    <row r="2886" spans="1:18" ht="16">
      <c r="A2886" s="1">
        <v>2881</v>
      </c>
      <c r="C2886" s="3" t="s">
        <v>3571</v>
      </c>
      <c r="E2886" s="2" t="str" cm="1">
        <f t="array" aca="1" ref="E2886" ca="1">IF(F2886&lt;&gt;"",INDIRECT("'"&amp;F2886&amp;"'!"&amp;G2886),"")</f>
        <v/>
      </c>
      <c r="F2886" s="1851"/>
      <c r="H2886" s="4"/>
      <c r="I2886" s="4"/>
      <c r="J2886" s="4"/>
      <c r="R2886" s="1504"/>
    </row>
    <row r="2887" spans="1:18" ht="16">
      <c r="A2887" s="1">
        <v>2882</v>
      </c>
      <c r="C2887" s="3" t="s">
        <v>3571</v>
      </c>
      <c r="E2887" s="2" t="str" cm="1">
        <f t="array" aca="1" ref="E2887" ca="1">IF(F2887&lt;&gt;"",INDIRECT("'"&amp;F2887&amp;"'!"&amp;G2887),"")</f>
        <v/>
      </c>
      <c r="F2887" s="1851"/>
      <c r="H2887" s="4"/>
      <c r="I2887" s="4"/>
      <c r="J2887" s="4"/>
      <c r="R2887" s="1504"/>
    </row>
    <row r="2888" spans="1:18" ht="16">
      <c r="A2888" s="1">
        <v>2883</v>
      </c>
      <c r="C2888" s="3" t="s">
        <v>3571</v>
      </c>
      <c r="E2888" s="2" t="str" cm="1">
        <f t="array" aca="1" ref="E2888" ca="1">IF(F2888&lt;&gt;"",INDIRECT("'"&amp;F2888&amp;"'!"&amp;G2888),"")</f>
        <v/>
      </c>
      <c r="F2888" s="1851"/>
      <c r="H2888" s="4"/>
      <c r="I2888" s="4"/>
      <c r="J2888" s="4"/>
      <c r="R2888" s="1504"/>
    </row>
    <row r="2889" spans="1:18" ht="16">
      <c r="A2889" s="1">
        <v>2884</v>
      </c>
      <c r="C2889" s="3" t="s">
        <v>3571</v>
      </c>
      <c r="E2889" s="2" t="str" cm="1">
        <f t="array" aca="1" ref="E2889" ca="1">IF(F2889&lt;&gt;"",INDIRECT("'"&amp;F2889&amp;"'!"&amp;G2889),"")</f>
        <v/>
      </c>
      <c r="F2889" s="1851"/>
      <c r="H2889" s="4"/>
      <c r="I2889" s="4"/>
      <c r="J2889" s="4"/>
      <c r="R2889" s="1504"/>
    </row>
    <row r="2890" spans="1:18" ht="16">
      <c r="A2890" s="1">
        <v>2885</v>
      </c>
      <c r="C2890" s="3" t="s">
        <v>3571</v>
      </c>
      <c r="E2890" s="2" t="str" cm="1">
        <f t="array" aca="1" ref="E2890" ca="1">IF(F2890&lt;&gt;"",INDIRECT("'"&amp;F2890&amp;"'!"&amp;G2890),"")</f>
        <v/>
      </c>
      <c r="F2890" s="1851"/>
      <c r="H2890" s="4"/>
      <c r="I2890" s="4"/>
      <c r="J2890" s="4"/>
      <c r="R2890" s="1504"/>
    </row>
    <row r="2891" spans="1:18" ht="15">
      <c r="A2891">
        <v>2886</v>
      </c>
      <c r="B2891" s="7">
        <f>'EstExp 11-19'!E103</f>
        <v>0</v>
      </c>
      <c r="D2891" s="2" t="b">
        <f ca="1">E2891=B2891</f>
        <v>1</v>
      </c>
      <c r="E2891" s="2" cm="1">
        <f t="array" aca="1" ref="E2891" ca="1">IF(F2891&lt;&gt;"",INDIRECT("'"&amp;F2891&amp;"'!"&amp;G2891),"")</f>
        <v>0</v>
      </c>
      <c r="F2891" s="1502" t="s">
        <v>6934</v>
      </c>
      <c r="G2891" t="s">
        <v>4257</v>
      </c>
      <c r="H2891" s="4"/>
      <c r="I2891" s="4"/>
      <c r="J2891" s="4"/>
      <c r="R2891" s="1504"/>
    </row>
    <row r="2892" spans="1:18" ht="16">
      <c r="A2892" s="1">
        <v>2887</v>
      </c>
      <c r="C2892" s="3" t="s">
        <v>3571</v>
      </c>
      <c r="E2892" s="2" t="str" cm="1">
        <f t="array" aca="1" ref="E2892" ca="1">IF(F2892&lt;&gt;"",INDIRECT("'"&amp;F2892&amp;"'!"&amp;G2892),"")</f>
        <v/>
      </c>
      <c r="F2892" s="1851"/>
      <c r="R2892" s="1502"/>
    </row>
    <row r="2893" spans="1:18">
      <c r="A2893">
        <v>2888</v>
      </c>
      <c r="B2893" s="7">
        <f>'EstExp 11-19'!E80</f>
        <v>55000</v>
      </c>
      <c r="D2893" s="2" t="b">
        <f t="shared" ref="D2893:D2904" ca="1" si="44">E2893=B2893</f>
        <v>1</v>
      </c>
      <c r="E2893" s="2" cm="1">
        <f t="array" aca="1" ref="E2893" ca="1">IF(F2893&lt;&gt;"",INDIRECT("'"&amp;F2893&amp;"'!"&amp;G2893),"")</f>
        <v>55000</v>
      </c>
      <c r="F2893" s="1502" t="s">
        <v>6934</v>
      </c>
      <c r="G2893" t="s">
        <v>4258</v>
      </c>
      <c r="R2893" s="1502"/>
    </row>
    <row r="2894" spans="1:18" ht="15">
      <c r="A2894">
        <v>2889</v>
      </c>
      <c r="B2894" s="7">
        <f>'EstExp 11-19'!E81</f>
        <v>0</v>
      </c>
      <c r="D2894" s="2" t="b">
        <f t="shared" ca="1" si="44"/>
        <v>1</v>
      </c>
      <c r="E2894" s="2" cm="1">
        <f t="array" aca="1" ref="E2894" ca="1">IF(F2894&lt;&gt;"",INDIRECT("'"&amp;F2894&amp;"'!"&amp;G2894),"")</f>
        <v>0</v>
      </c>
      <c r="F2894" s="1502" t="s">
        <v>6934</v>
      </c>
      <c r="G2894" t="s">
        <v>4158</v>
      </c>
      <c r="H2894" s="4"/>
      <c r="I2894" s="4"/>
      <c r="J2894" s="4"/>
      <c r="R2894" s="1504"/>
    </row>
    <row r="2895" spans="1:18" ht="15">
      <c r="A2895">
        <v>2890</v>
      </c>
      <c r="B2895" s="7">
        <f>'EstExp 11-19'!E82</f>
        <v>0</v>
      </c>
      <c r="D2895" s="2" t="b">
        <f t="shared" ca="1" si="44"/>
        <v>1</v>
      </c>
      <c r="E2895" s="2" cm="1">
        <f t="array" aca="1" ref="E2895" ca="1">IF(F2895&lt;&gt;"",INDIRECT("'"&amp;F2895&amp;"'!"&amp;G2895),"")</f>
        <v>0</v>
      </c>
      <c r="F2895" s="1502" t="s">
        <v>6934</v>
      </c>
      <c r="G2895" t="s">
        <v>4259</v>
      </c>
      <c r="H2895" s="4"/>
      <c r="I2895" s="4"/>
      <c r="J2895" s="4"/>
      <c r="R2895" s="1504"/>
    </row>
    <row r="2896" spans="1:18" ht="15">
      <c r="A2896">
        <v>2891</v>
      </c>
      <c r="B2896" s="7">
        <f>'EstExp 11-19'!E83</f>
        <v>0</v>
      </c>
      <c r="D2896" s="2" t="b">
        <f t="shared" ca="1" si="44"/>
        <v>1</v>
      </c>
      <c r="E2896" s="2" cm="1">
        <f t="array" aca="1" ref="E2896" ca="1">IF(F2896&lt;&gt;"",INDIRECT("'"&amp;F2896&amp;"'!"&amp;G2896),"")</f>
        <v>0</v>
      </c>
      <c r="F2896" s="1502" t="s">
        <v>6934</v>
      </c>
      <c r="G2896" t="s">
        <v>4260</v>
      </c>
      <c r="H2896" s="4"/>
      <c r="I2896" s="4"/>
      <c r="J2896" s="4"/>
      <c r="R2896" s="1504"/>
    </row>
    <row r="2897" spans="1:18">
      <c r="A2897">
        <v>2892</v>
      </c>
      <c r="B2897" s="7">
        <f>'EstExp 11-19'!E84</f>
        <v>0</v>
      </c>
      <c r="D2897" s="2" t="b">
        <f t="shared" ca="1" si="44"/>
        <v>1</v>
      </c>
      <c r="E2897" s="2" cm="1">
        <f t="array" aca="1" ref="E2897" ca="1">IF(F2897&lt;&gt;"",INDIRECT("'"&amp;F2897&amp;"'!"&amp;G2897),"")</f>
        <v>0</v>
      </c>
      <c r="F2897" s="1502" t="s">
        <v>6934</v>
      </c>
      <c r="G2897" t="s">
        <v>4261</v>
      </c>
      <c r="R2897" s="1502"/>
    </row>
    <row r="2898" spans="1:18">
      <c r="A2898">
        <v>2893</v>
      </c>
      <c r="B2898" s="7">
        <f>'EstExp 11-19'!E85</f>
        <v>5000</v>
      </c>
      <c r="D2898" s="2" t="b">
        <f t="shared" ca="1" si="44"/>
        <v>1</v>
      </c>
      <c r="E2898" s="2" cm="1">
        <f t="array" aca="1" ref="E2898" ca="1">IF(F2898&lt;&gt;"",INDIRECT("'"&amp;F2898&amp;"'!"&amp;G2898),"")</f>
        <v>5000</v>
      </c>
      <c r="F2898" s="1502" t="s">
        <v>6934</v>
      </c>
      <c r="G2898" t="s">
        <v>4262</v>
      </c>
      <c r="R2898" s="1502"/>
    </row>
    <row r="2899" spans="1:18">
      <c r="A2899">
        <v>2894</v>
      </c>
      <c r="B2899" s="7">
        <f>'EstExp 11-19'!H80</f>
        <v>106000</v>
      </c>
      <c r="D2899" s="2" t="b">
        <f t="shared" ca="1" si="44"/>
        <v>1</v>
      </c>
      <c r="E2899" s="2" cm="1">
        <f t="array" aca="1" ref="E2899" ca="1">IF(F2899&lt;&gt;"",INDIRECT("'"&amp;F2899&amp;"'!"&amp;G2899),"")</f>
        <v>106000</v>
      </c>
      <c r="F2899" s="1502" t="s">
        <v>6934</v>
      </c>
      <c r="G2899" t="s">
        <v>4263</v>
      </c>
      <c r="R2899" s="1502"/>
    </row>
    <row r="2900" spans="1:18">
      <c r="A2900">
        <v>2895</v>
      </c>
      <c r="B2900" s="7">
        <f>'EstExp 11-19'!H81</f>
        <v>2738000</v>
      </c>
      <c r="D2900" s="2" t="b">
        <f t="shared" ca="1" si="44"/>
        <v>1</v>
      </c>
      <c r="E2900" s="2" cm="1">
        <f t="array" aca="1" ref="E2900" ca="1">IF(F2900&lt;&gt;"",INDIRECT("'"&amp;F2900&amp;"'!"&amp;G2900),"")</f>
        <v>2738000</v>
      </c>
      <c r="F2900" s="1502" t="s">
        <v>6934</v>
      </c>
      <c r="G2900" t="s">
        <v>4164</v>
      </c>
      <c r="R2900" s="1502"/>
    </row>
    <row r="2901" spans="1:18">
      <c r="A2901">
        <v>2896</v>
      </c>
      <c r="B2901" s="7">
        <f>'EstExp 11-19'!H82</f>
        <v>0</v>
      </c>
      <c r="D2901" s="2" t="b">
        <f t="shared" ca="1" si="44"/>
        <v>1</v>
      </c>
      <c r="E2901" s="2" cm="1">
        <f t="array" aca="1" ref="E2901" ca="1">IF(F2901&lt;&gt;"",INDIRECT("'"&amp;F2901&amp;"'!"&amp;G2901),"")</f>
        <v>0</v>
      </c>
      <c r="F2901" s="1502" t="s">
        <v>6934</v>
      </c>
      <c r="G2901" t="s">
        <v>4264</v>
      </c>
      <c r="R2901" s="1502"/>
    </row>
    <row r="2902" spans="1:18">
      <c r="A2902">
        <v>2897</v>
      </c>
      <c r="B2902" s="7">
        <f>'EstExp 11-19'!H83</f>
        <v>0</v>
      </c>
      <c r="D2902" s="2" t="b">
        <f t="shared" ca="1" si="44"/>
        <v>1</v>
      </c>
      <c r="E2902" s="2" cm="1">
        <f t="array" aca="1" ref="E2902" ca="1">IF(F2902&lt;&gt;"",INDIRECT("'"&amp;F2902&amp;"'!"&amp;G2902),"")</f>
        <v>0</v>
      </c>
      <c r="F2902" s="1502" t="s">
        <v>6934</v>
      </c>
      <c r="G2902" t="s">
        <v>4265</v>
      </c>
      <c r="R2902" s="1502"/>
    </row>
    <row r="2903" spans="1:18">
      <c r="A2903">
        <v>2898</v>
      </c>
      <c r="B2903" s="7">
        <f>'EstExp 11-19'!H84</f>
        <v>0</v>
      </c>
      <c r="D2903" s="2" t="b">
        <f t="shared" ca="1" si="44"/>
        <v>1</v>
      </c>
      <c r="E2903" s="2" cm="1">
        <f t="array" aca="1" ref="E2903" ca="1">IF(F2903&lt;&gt;"",INDIRECT("'"&amp;F2903&amp;"'!"&amp;G2903),"")</f>
        <v>0</v>
      </c>
      <c r="F2903" s="1502" t="s">
        <v>6934</v>
      </c>
      <c r="G2903" t="s">
        <v>4266</v>
      </c>
      <c r="R2903" s="1502"/>
    </row>
    <row r="2904" spans="1:18">
      <c r="A2904">
        <v>2899</v>
      </c>
      <c r="B2904" s="7">
        <f>'EstExp 11-19'!H85</f>
        <v>0</v>
      </c>
      <c r="D2904" s="2" t="b">
        <f t="shared" ca="1" si="44"/>
        <v>1</v>
      </c>
      <c r="E2904" s="2" cm="1">
        <f t="array" aca="1" ref="E2904" ca="1">IF(F2904&lt;&gt;"",INDIRECT("'"&amp;F2904&amp;"'!"&amp;G2904),"")</f>
        <v>0</v>
      </c>
      <c r="F2904" s="1502" t="s">
        <v>6934</v>
      </c>
      <c r="G2904" t="s">
        <v>4267</v>
      </c>
      <c r="R2904" s="1502"/>
    </row>
    <row r="2905" spans="1:18" ht="16">
      <c r="A2905" s="1">
        <v>2900</v>
      </c>
      <c r="C2905" s="3" t="s">
        <v>3858</v>
      </c>
      <c r="E2905" s="2" t="str" cm="1">
        <f t="array" aca="1" ref="E2905" ca="1">IF(F2905&lt;&gt;"",INDIRECT("'"&amp;F2905&amp;"'!"&amp;G2905),"")</f>
        <v/>
      </c>
      <c r="F2905" s="1851"/>
      <c r="R2905" s="1502"/>
    </row>
    <row r="2906" spans="1:18" ht="16">
      <c r="A2906" s="1">
        <v>2901</v>
      </c>
      <c r="C2906" s="3" t="s">
        <v>3858</v>
      </c>
      <c r="E2906" s="2" t="str" cm="1">
        <f t="array" aca="1" ref="E2906" ca="1">IF(F2906&lt;&gt;"",INDIRECT("'"&amp;F2906&amp;"'!"&amp;G2906),"")</f>
        <v/>
      </c>
      <c r="F2906" s="1851"/>
      <c r="R2906" s="1502"/>
    </row>
    <row r="2907" spans="1:18" ht="16">
      <c r="A2907" s="1">
        <v>2902</v>
      </c>
      <c r="C2907" s="3" t="s">
        <v>3858</v>
      </c>
      <c r="E2907" s="2" t="str" cm="1">
        <f t="array" aca="1" ref="E2907" ca="1">IF(F2907&lt;&gt;"",INDIRECT("'"&amp;F2907&amp;"'!"&amp;G2907),"")</f>
        <v/>
      </c>
      <c r="F2907" s="1851"/>
      <c r="R2907" s="1504"/>
    </row>
    <row r="2908" spans="1:18" ht="16">
      <c r="A2908" s="1">
        <v>2903</v>
      </c>
      <c r="C2908" s="3" t="s">
        <v>3858</v>
      </c>
      <c r="E2908" s="2" t="str" cm="1">
        <f t="array" aca="1" ref="E2908" ca="1">IF(F2908&lt;&gt;"",INDIRECT("'"&amp;F2908&amp;"'!"&amp;G2908),"")</f>
        <v/>
      </c>
      <c r="F2908" s="1851"/>
      <c r="R2908" s="1502"/>
    </row>
    <row r="2909" spans="1:18" ht="16">
      <c r="A2909" s="1">
        <v>2904</v>
      </c>
      <c r="C2909" s="3" t="s">
        <v>3858</v>
      </c>
      <c r="E2909" s="2" t="str" cm="1">
        <f t="array" aca="1" ref="E2909" ca="1">IF(F2909&lt;&gt;"",INDIRECT("'"&amp;F2909&amp;"'!"&amp;G2909),"")</f>
        <v/>
      </c>
      <c r="F2909" s="1851"/>
      <c r="R2909" s="1502"/>
    </row>
    <row r="2910" spans="1:18" ht="16">
      <c r="A2910" s="1">
        <v>2905</v>
      </c>
      <c r="C2910" s="3" t="s">
        <v>3858</v>
      </c>
      <c r="E2910" s="2" t="str" cm="1">
        <f t="array" aca="1" ref="E2910" ca="1">IF(F2910&lt;&gt;"",INDIRECT("'"&amp;F2910&amp;"'!"&amp;G2910),"")</f>
        <v/>
      </c>
      <c r="F2910" s="1851"/>
      <c r="R2910" s="1502"/>
    </row>
    <row r="2911" spans="1:18" ht="16">
      <c r="A2911" s="1">
        <v>2906</v>
      </c>
      <c r="C2911" s="3" t="s">
        <v>3858</v>
      </c>
      <c r="E2911" s="2" t="str" cm="1">
        <f t="array" aca="1" ref="E2911" ca="1">IF(F2911&lt;&gt;"",INDIRECT("'"&amp;F2911&amp;"'!"&amp;G2911),"")</f>
        <v/>
      </c>
      <c r="F2911" s="1851"/>
      <c r="R2911" s="1502"/>
    </row>
    <row r="2912" spans="1:18" ht="16">
      <c r="A2912" s="1">
        <v>2907</v>
      </c>
      <c r="C2912" s="3" t="s">
        <v>3858</v>
      </c>
      <c r="E2912" s="2" t="str" cm="1">
        <f t="array" aca="1" ref="E2912" ca="1">IF(F2912&lt;&gt;"",INDIRECT("'"&amp;F2912&amp;"'!"&amp;G2912),"")</f>
        <v/>
      </c>
      <c r="F2912" s="1851"/>
      <c r="R2912" s="1502"/>
    </row>
    <row r="2913" spans="1:18" ht="16">
      <c r="A2913" s="1">
        <v>2908</v>
      </c>
      <c r="C2913" s="3" t="s">
        <v>3858</v>
      </c>
      <c r="E2913" s="2" t="str" cm="1">
        <f t="array" aca="1" ref="E2913" ca="1">IF(F2913&lt;&gt;"",INDIRECT("'"&amp;F2913&amp;"'!"&amp;G2913),"")</f>
        <v/>
      </c>
      <c r="F2913" s="1851"/>
      <c r="R2913" s="1502"/>
    </row>
    <row r="2914" spans="1:18" ht="16">
      <c r="A2914" s="1">
        <v>2909</v>
      </c>
      <c r="C2914" s="3" t="s">
        <v>3858</v>
      </c>
      <c r="E2914" s="2" t="str" cm="1">
        <f t="array" aca="1" ref="E2914" ca="1">IF(F2914&lt;&gt;"",INDIRECT("'"&amp;F2914&amp;"'!"&amp;G2914),"")</f>
        <v/>
      </c>
      <c r="F2914" s="1851"/>
      <c r="R2914" s="1502"/>
    </row>
    <row r="2915" spans="1:18" ht="16">
      <c r="A2915" s="1">
        <v>2910</v>
      </c>
      <c r="C2915" s="3" t="s">
        <v>3858</v>
      </c>
      <c r="E2915" s="2" t="str" cm="1">
        <f t="array" aca="1" ref="E2915" ca="1">IF(F2915&lt;&gt;"",INDIRECT("'"&amp;F2915&amp;"'!"&amp;G2915),"")</f>
        <v/>
      </c>
      <c r="F2915" s="1851"/>
      <c r="R2915" s="1502"/>
    </row>
    <row r="2916" spans="1:18" ht="16">
      <c r="A2916" s="1">
        <v>2911</v>
      </c>
      <c r="C2916" s="3" t="s">
        <v>3858</v>
      </c>
      <c r="E2916" s="2" t="str" cm="1">
        <f t="array" aca="1" ref="E2916" ca="1">IF(F2916&lt;&gt;"",INDIRECT("'"&amp;F2916&amp;"'!"&amp;G2916),"")</f>
        <v/>
      </c>
      <c r="F2916" s="1851"/>
      <c r="R2916" s="1502"/>
    </row>
    <row r="2917" spans="1:18">
      <c r="A2917">
        <v>2912</v>
      </c>
      <c r="B2917" s="7">
        <f>'EstExp 11-19'!K80</f>
        <v>161000</v>
      </c>
      <c r="D2917" s="2" t="b">
        <f t="shared" ref="D2917:D2925" ca="1" si="45">E2917=B2917</f>
        <v>1</v>
      </c>
      <c r="E2917" s="2" cm="1">
        <f t="array" aca="1" ref="E2917" ca="1">IF(F2917&lt;&gt;"",INDIRECT("'"&amp;F2917&amp;"'!"&amp;G2917),"")</f>
        <v>161000</v>
      </c>
      <c r="F2917" s="1502" t="s">
        <v>6934</v>
      </c>
      <c r="G2917" t="s">
        <v>4268</v>
      </c>
      <c r="R2917" s="1502"/>
    </row>
    <row r="2918" spans="1:18">
      <c r="A2918">
        <v>2913</v>
      </c>
      <c r="B2918" s="7">
        <f>'EstExp 11-19'!K81</f>
        <v>2738000</v>
      </c>
      <c r="D2918" s="2" t="b">
        <f t="shared" ca="1" si="45"/>
        <v>1</v>
      </c>
      <c r="E2918" s="2" cm="1">
        <f t="array" aca="1" ref="E2918" ca="1">IF(F2918&lt;&gt;"",INDIRECT("'"&amp;F2918&amp;"'!"&amp;G2918),"")</f>
        <v>2738000</v>
      </c>
      <c r="F2918" s="1502" t="s">
        <v>6934</v>
      </c>
      <c r="G2918" t="s">
        <v>4269</v>
      </c>
      <c r="R2918" s="1502"/>
    </row>
    <row r="2919" spans="1:18">
      <c r="A2919">
        <v>2914</v>
      </c>
      <c r="B2919" s="7">
        <f>'EstExp 11-19'!K82</f>
        <v>0</v>
      </c>
      <c r="D2919" s="2" t="b">
        <f t="shared" ca="1" si="45"/>
        <v>1</v>
      </c>
      <c r="E2919" s="2" cm="1">
        <f t="array" aca="1" ref="E2919" ca="1">IF(F2919&lt;&gt;"",INDIRECT("'"&amp;F2919&amp;"'!"&amp;G2919),"")</f>
        <v>0</v>
      </c>
      <c r="F2919" s="1502" t="s">
        <v>6934</v>
      </c>
      <c r="G2919" t="s">
        <v>4270</v>
      </c>
      <c r="R2919" s="1502"/>
    </row>
    <row r="2920" spans="1:18">
      <c r="A2920">
        <v>2915</v>
      </c>
      <c r="B2920" s="7">
        <f>'EstExp 11-19'!K83</f>
        <v>0</v>
      </c>
      <c r="D2920" s="2" t="b">
        <f t="shared" ca="1" si="45"/>
        <v>1</v>
      </c>
      <c r="E2920" s="2" cm="1">
        <f t="array" aca="1" ref="E2920" ca="1">IF(F2920&lt;&gt;"",INDIRECT("'"&amp;F2920&amp;"'!"&amp;G2920),"")</f>
        <v>0</v>
      </c>
      <c r="F2920" s="1502" t="s">
        <v>6934</v>
      </c>
      <c r="G2920" t="s">
        <v>4271</v>
      </c>
      <c r="R2920" s="1502"/>
    </row>
    <row r="2921" spans="1:18">
      <c r="A2921">
        <v>2916</v>
      </c>
      <c r="B2921" s="7">
        <f>'EstExp 11-19'!K84</f>
        <v>0</v>
      </c>
      <c r="D2921" s="2" t="b">
        <f t="shared" ca="1" si="45"/>
        <v>1</v>
      </c>
      <c r="E2921" s="2" cm="1">
        <f t="array" aca="1" ref="E2921" ca="1">IF(F2921&lt;&gt;"",INDIRECT("'"&amp;F2921&amp;"'!"&amp;G2921),"")</f>
        <v>0</v>
      </c>
      <c r="F2921" s="1502" t="s">
        <v>6934</v>
      </c>
      <c r="G2921" t="s">
        <v>4272</v>
      </c>
      <c r="R2921" s="1502"/>
    </row>
    <row r="2922" spans="1:18">
      <c r="A2922">
        <v>2917</v>
      </c>
      <c r="B2922" s="7">
        <f>'EstExp 11-19'!K85</f>
        <v>5000</v>
      </c>
      <c r="D2922" s="2" t="b">
        <f t="shared" ca="1" si="45"/>
        <v>1</v>
      </c>
      <c r="E2922" s="2" cm="1">
        <f t="array" aca="1" ref="E2922" ca="1">IF(F2922&lt;&gt;"",INDIRECT("'"&amp;F2922&amp;"'!"&amp;G2922),"")</f>
        <v>5000</v>
      </c>
      <c r="F2922" s="1502" t="s">
        <v>6934</v>
      </c>
      <c r="G2922" t="s">
        <v>4273</v>
      </c>
      <c r="R2922" s="1502"/>
    </row>
    <row r="2923" spans="1:18">
      <c r="A2923">
        <v>2918</v>
      </c>
      <c r="B2923" s="7">
        <f>'EstExp 11-19'!H138</f>
        <v>0</v>
      </c>
      <c r="D2923" s="2" t="b">
        <f t="shared" ca="1" si="45"/>
        <v>1</v>
      </c>
      <c r="E2923" s="2" cm="1">
        <f t="array" aca="1" ref="E2923" ca="1">IF(F2923&lt;&gt;"",INDIRECT("'"&amp;F2923&amp;"'!"&amp;G2923),"")</f>
        <v>0</v>
      </c>
      <c r="F2923" s="1502" t="s">
        <v>6934</v>
      </c>
      <c r="G2923" t="s">
        <v>4274</v>
      </c>
      <c r="R2923" s="1502"/>
    </row>
    <row r="2924" spans="1:18">
      <c r="A2924">
        <v>2919</v>
      </c>
      <c r="B2924" s="7">
        <f>'EstExp 11-19'!H139</f>
        <v>0</v>
      </c>
      <c r="D2924" s="2" t="b">
        <f t="shared" ca="1" si="45"/>
        <v>1</v>
      </c>
      <c r="E2924" s="2" cm="1">
        <f t="array" aca="1" ref="E2924" ca="1">IF(F2924&lt;&gt;"",INDIRECT("'"&amp;F2924&amp;"'!"&amp;G2924),"")</f>
        <v>0</v>
      </c>
      <c r="F2924" s="1502" t="s">
        <v>6934</v>
      </c>
      <c r="G2924" t="s">
        <v>4275</v>
      </c>
      <c r="R2924" s="1502"/>
    </row>
    <row r="2925" spans="1:18">
      <c r="A2925">
        <v>2920</v>
      </c>
      <c r="B2925" s="7">
        <f>'EstExp 11-19'!H140</f>
        <v>0</v>
      </c>
      <c r="D2925" s="2" t="b">
        <f t="shared" ca="1" si="45"/>
        <v>1</v>
      </c>
      <c r="E2925" s="2" cm="1">
        <f t="array" aca="1" ref="E2925" ca="1">IF(F2925&lt;&gt;"",INDIRECT("'"&amp;F2925&amp;"'!"&amp;G2925),"")</f>
        <v>0</v>
      </c>
      <c r="F2925" s="1502" t="s">
        <v>6934</v>
      </c>
      <c r="G2925" t="s">
        <v>4276</v>
      </c>
      <c r="R2925" s="1502"/>
    </row>
    <row r="2926" spans="1:18" ht="16">
      <c r="A2926" s="1">
        <v>2921</v>
      </c>
      <c r="C2926" s="3" t="s">
        <v>3858</v>
      </c>
      <c r="E2926" s="2" t="str" cm="1">
        <f t="array" aca="1" ref="E2926" ca="1">IF(F2926&lt;&gt;"",INDIRECT("'"&amp;F2926&amp;"'!"&amp;G2926),"")</f>
        <v/>
      </c>
      <c r="F2926" s="1851"/>
      <c r="R2926" s="1502"/>
    </row>
    <row r="2927" spans="1:18" ht="16">
      <c r="A2927" s="1">
        <v>2922</v>
      </c>
      <c r="C2927" s="3" t="s">
        <v>3858</v>
      </c>
      <c r="E2927" s="2" t="str" cm="1">
        <f t="array" aca="1" ref="E2927" ca="1">IF(F2927&lt;&gt;"",INDIRECT("'"&amp;F2927&amp;"'!"&amp;G2927),"")</f>
        <v/>
      </c>
      <c r="F2927" s="1851"/>
      <c r="R2927" s="1502"/>
    </row>
    <row r="2928" spans="1:18" ht="16">
      <c r="A2928" s="1">
        <v>2923</v>
      </c>
      <c r="C2928" s="3" t="s">
        <v>3858</v>
      </c>
      <c r="E2928" s="2" t="str" cm="1">
        <f t="array" aca="1" ref="E2928" ca="1">IF(F2928&lt;&gt;"",INDIRECT("'"&amp;F2928&amp;"'!"&amp;G2928),"")</f>
        <v/>
      </c>
      <c r="F2928" s="1851"/>
      <c r="R2928" s="1502"/>
    </row>
    <row r="2929" spans="1:18" ht="16">
      <c r="A2929" s="1">
        <v>2924</v>
      </c>
      <c r="C2929" s="3" t="s">
        <v>3858</v>
      </c>
      <c r="E2929" s="2" t="str" cm="1">
        <f t="array" aca="1" ref="E2929" ca="1">IF(F2929&lt;&gt;"",INDIRECT("'"&amp;F2929&amp;"'!"&amp;G2929),"")</f>
        <v/>
      </c>
      <c r="F2929" s="1851"/>
      <c r="R2929" s="1502"/>
    </row>
    <row r="2930" spans="1:18">
      <c r="A2930">
        <v>2925</v>
      </c>
      <c r="B2930" s="7">
        <f>'EstExp 11-19'!K138</f>
        <v>0</v>
      </c>
      <c r="D2930" s="2" t="b">
        <f t="shared" ref="D2930:D2944" ca="1" si="46">E2930=B2930</f>
        <v>1</v>
      </c>
      <c r="E2930" s="2" cm="1">
        <f t="array" aca="1" ref="E2930" ca="1">IF(F2930&lt;&gt;"",INDIRECT("'"&amp;F2930&amp;"'!"&amp;G2930),"")</f>
        <v>0</v>
      </c>
      <c r="F2930" s="1502" t="s">
        <v>6934</v>
      </c>
      <c r="G2930" t="s">
        <v>4277</v>
      </c>
      <c r="R2930" s="1502"/>
    </row>
    <row r="2931" spans="1:18">
      <c r="A2931">
        <v>2926</v>
      </c>
      <c r="B2931" s="7">
        <f>'EstExp 11-19'!K139</f>
        <v>0</v>
      </c>
      <c r="D2931" s="2" t="b">
        <f t="shared" ca="1" si="46"/>
        <v>1</v>
      </c>
      <c r="E2931" s="2" cm="1">
        <f t="array" aca="1" ref="E2931" ca="1">IF(F2931&lt;&gt;"",INDIRECT("'"&amp;F2931&amp;"'!"&amp;G2931),"")</f>
        <v>0</v>
      </c>
      <c r="F2931" s="1502" t="s">
        <v>6934</v>
      </c>
      <c r="G2931" t="s">
        <v>4278</v>
      </c>
      <c r="R2931" s="1502"/>
    </row>
    <row r="2932" spans="1:18">
      <c r="A2932">
        <v>2927</v>
      </c>
      <c r="B2932" s="7">
        <f>'EstExp 11-19'!K140</f>
        <v>0</v>
      </c>
      <c r="D2932" s="2" t="b">
        <f t="shared" ca="1" si="46"/>
        <v>1</v>
      </c>
      <c r="E2932" s="2" cm="1">
        <f t="array" aca="1" ref="E2932" ca="1">IF(F2932&lt;&gt;"",INDIRECT("'"&amp;F2932&amp;"'!"&amp;G2932),"")</f>
        <v>0</v>
      </c>
      <c r="F2932" s="1502" t="s">
        <v>6934</v>
      </c>
      <c r="G2932" t="s">
        <v>4279</v>
      </c>
      <c r="R2932" s="1502"/>
    </row>
    <row r="2933" spans="1:18">
      <c r="A2933">
        <v>2928</v>
      </c>
      <c r="B2933" s="7">
        <f>'EstExp 11-19'!E192</f>
        <v>0</v>
      </c>
      <c r="D2933" s="2" t="b">
        <f t="shared" ca="1" si="46"/>
        <v>1</v>
      </c>
      <c r="E2933" s="2" cm="1">
        <f t="array" aca="1" ref="E2933" ca="1">IF(F2933&lt;&gt;"",INDIRECT("'"&amp;F2933&amp;"'!"&amp;G2933),"")</f>
        <v>0</v>
      </c>
      <c r="F2933" s="1502" t="s">
        <v>6934</v>
      </c>
      <c r="G2933" t="s">
        <v>4280</v>
      </c>
      <c r="R2933" s="1502"/>
    </row>
    <row r="2934" spans="1:18">
      <c r="A2934">
        <v>2929</v>
      </c>
      <c r="B2934" s="7">
        <f>'EstExp 11-19'!E193</f>
        <v>0</v>
      </c>
      <c r="D2934" s="2" t="b">
        <f t="shared" ca="1" si="46"/>
        <v>1</v>
      </c>
      <c r="E2934" s="2" cm="1">
        <f t="array" aca="1" ref="E2934" ca="1">IF(F2934&lt;&gt;"",INDIRECT("'"&amp;F2934&amp;"'!"&amp;G2934),"")</f>
        <v>0</v>
      </c>
      <c r="F2934" s="1502" t="s">
        <v>6934</v>
      </c>
      <c r="G2934" t="s">
        <v>4281</v>
      </c>
      <c r="R2934" s="1502"/>
    </row>
    <row r="2935" spans="1:18">
      <c r="A2935">
        <v>2930</v>
      </c>
      <c r="B2935" s="7">
        <f>'EstExp 11-19'!E194</f>
        <v>0</v>
      </c>
      <c r="D2935" s="2" t="b">
        <f t="shared" ca="1" si="46"/>
        <v>1</v>
      </c>
      <c r="E2935" s="2" cm="1">
        <f t="array" aca="1" ref="E2935" ca="1">IF(F2935&lt;&gt;"",INDIRECT("'"&amp;F2935&amp;"'!"&amp;G2935),"")</f>
        <v>0</v>
      </c>
      <c r="F2935" s="1502" t="s">
        <v>6934</v>
      </c>
      <c r="G2935" t="s">
        <v>4282</v>
      </c>
      <c r="R2935" s="1502"/>
    </row>
    <row r="2936" spans="1:18">
      <c r="A2936">
        <v>2931</v>
      </c>
      <c r="B2936" s="7">
        <f>'EstExp 11-19'!E195</f>
        <v>0</v>
      </c>
      <c r="D2936" s="2" t="b">
        <f t="shared" ca="1" si="46"/>
        <v>1</v>
      </c>
      <c r="E2936" s="2" cm="1">
        <f t="array" aca="1" ref="E2936" ca="1">IF(F2936&lt;&gt;"",INDIRECT("'"&amp;F2936&amp;"'!"&amp;G2936),"")</f>
        <v>0</v>
      </c>
      <c r="F2936" s="1502" t="s">
        <v>6934</v>
      </c>
      <c r="G2936" t="s">
        <v>4283</v>
      </c>
      <c r="R2936" s="1502"/>
    </row>
    <row r="2937" spans="1:18">
      <c r="A2937">
        <v>2932</v>
      </c>
      <c r="B2937" s="7">
        <f>'EstExp 11-19'!E196</f>
        <v>0</v>
      </c>
      <c r="D2937" s="2" t="b">
        <f t="shared" ca="1" si="46"/>
        <v>1</v>
      </c>
      <c r="E2937" s="2" cm="1">
        <f t="array" aca="1" ref="E2937" ca="1">IF(F2937&lt;&gt;"",INDIRECT("'"&amp;F2937&amp;"'!"&amp;G2937),"")</f>
        <v>0</v>
      </c>
      <c r="F2937" s="1502" t="s">
        <v>6934</v>
      </c>
      <c r="G2937" t="s">
        <v>4284</v>
      </c>
      <c r="R2937" s="1502"/>
    </row>
    <row r="2938" spans="1:18">
      <c r="A2938">
        <v>2933</v>
      </c>
      <c r="B2938" s="7">
        <f>'EstExp 11-19'!E197</f>
        <v>0</v>
      </c>
      <c r="D2938" s="2" t="b">
        <f t="shared" ca="1" si="46"/>
        <v>1</v>
      </c>
      <c r="E2938" s="2" cm="1">
        <f t="array" aca="1" ref="E2938" ca="1">IF(F2938&lt;&gt;"",INDIRECT("'"&amp;F2938&amp;"'!"&amp;G2938),"")</f>
        <v>0</v>
      </c>
      <c r="F2938" s="1502" t="s">
        <v>6934</v>
      </c>
      <c r="G2938" t="s">
        <v>4285</v>
      </c>
      <c r="R2938" s="1502"/>
    </row>
    <row r="2939" spans="1:18">
      <c r="A2939">
        <v>2934</v>
      </c>
      <c r="B2939" s="7">
        <f>'EstExp 11-19'!H192</f>
        <v>0</v>
      </c>
      <c r="D2939" s="2" t="b">
        <f t="shared" ca="1" si="46"/>
        <v>1</v>
      </c>
      <c r="E2939" s="2" cm="1">
        <f t="array" aca="1" ref="E2939" ca="1">IF(F2939&lt;&gt;"",INDIRECT("'"&amp;F2939&amp;"'!"&amp;G2939),"")</f>
        <v>0</v>
      </c>
      <c r="F2939" s="1502" t="s">
        <v>6934</v>
      </c>
      <c r="G2939" t="s">
        <v>4286</v>
      </c>
      <c r="R2939" s="1502"/>
    </row>
    <row r="2940" spans="1:18">
      <c r="A2940">
        <v>2935</v>
      </c>
      <c r="B2940" s="7">
        <f>'EstExp 11-19'!H193</f>
        <v>0</v>
      </c>
      <c r="D2940" s="2" t="b">
        <f t="shared" ca="1" si="46"/>
        <v>1</v>
      </c>
      <c r="E2940" s="2" cm="1">
        <f t="array" aca="1" ref="E2940" ca="1">IF(F2940&lt;&gt;"",INDIRECT("'"&amp;F2940&amp;"'!"&amp;G2940),"")</f>
        <v>0</v>
      </c>
      <c r="F2940" s="1502" t="s">
        <v>6934</v>
      </c>
      <c r="G2940" t="s">
        <v>4287</v>
      </c>
      <c r="R2940" s="1502"/>
    </row>
    <row r="2941" spans="1:18" ht="15">
      <c r="A2941">
        <v>2936</v>
      </c>
      <c r="B2941" s="7">
        <f>'EstExp 11-19'!H194</f>
        <v>0</v>
      </c>
      <c r="D2941" s="2" t="b">
        <f t="shared" ca="1" si="46"/>
        <v>1</v>
      </c>
      <c r="E2941" s="2" cm="1">
        <f t="array" aca="1" ref="E2941" ca="1">IF(F2941&lt;&gt;"",INDIRECT("'"&amp;F2941&amp;"'!"&amp;G2941),"")</f>
        <v>0</v>
      </c>
      <c r="F2941" s="1502" t="s">
        <v>6934</v>
      </c>
      <c r="G2941" t="s">
        <v>4288</v>
      </c>
      <c r="H2941" s="4"/>
      <c r="I2941" s="4"/>
      <c r="J2941" s="4"/>
      <c r="R2941" s="1504"/>
    </row>
    <row r="2942" spans="1:18">
      <c r="A2942">
        <v>2937</v>
      </c>
      <c r="B2942" s="7">
        <f>'EstExp 11-19'!H195</f>
        <v>0</v>
      </c>
      <c r="D2942" s="2" t="b">
        <f t="shared" ca="1" si="46"/>
        <v>1</v>
      </c>
      <c r="E2942" s="2" cm="1">
        <f t="array" aca="1" ref="E2942" ca="1">IF(F2942&lt;&gt;"",INDIRECT("'"&amp;F2942&amp;"'!"&amp;G2942),"")</f>
        <v>0</v>
      </c>
      <c r="F2942" s="1502" t="s">
        <v>6934</v>
      </c>
      <c r="G2942" t="s">
        <v>4289</v>
      </c>
      <c r="R2942" s="1502"/>
    </row>
    <row r="2943" spans="1:18">
      <c r="A2943">
        <v>2938</v>
      </c>
      <c r="B2943" s="7">
        <f>'EstExp 11-19'!H196</f>
        <v>0</v>
      </c>
      <c r="D2943" s="2" t="b">
        <f t="shared" ca="1" si="46"/>
        <v>1</v>
      </c>
      <c r="E2943" s="2" cm="1">
        <f t="array" aca="1" ref="E2943" ca="1">IF(F2943&lt;&gt;"",INDIRECT("'"&amp;F2943&amp;"'!"&amp;G2943),"")</f>
        <v>0</v>
      </c>
      <c r="F2943" s="1502" t="s">
        <v>6934</v>
      </c>
      <c r="G2943" t="s">
        <v>4290</v>
      </c>
      <c r="R2943" s="1502"/>
    </row>
    <row r="2944" spans="1:18">
      <c r="A2944">
        <v>2939</v>
      </c>
      <c r="B2944" s="7">
        <f>'EstExp 11-19'!H197</f>
        <v>0</v>
      </c>
      <c r="D2944" s="2" t="b">
        <f t="shared" ca="1" si="46"/>
        <v>1</v>
      </c>
      <c r="E2944" s="2" cm="1">
        <f t="array" aca="1" ref="E2944" ca="1">IF(F2944&lt;&gt;"",INDIRECT("'"&amp;F2944&amp;"'!"&amp;G2944),"")</f>
        <v>0</v>
      </c>
      <c r="F2944" s="1502" t="s">
        <v>6934</v>
      </c>
      <c r="G2944" t="s">
        <v>4291</v>
      </c>
      <c r="R2944" s="1502"/>
    </row>
    <row r="2945" spans="1:18" ht="16">
      <c r="A2945" s="1">
        <v>2940</v>
      </c>
      <c r="C2945" s="3" t="s">
        <v>3571</v>
      </c>
      <c r="E2945" s="2" t="str" cm="1">
        <f t="array" aca="1" ref="E2945" ca="1">IF(F2945&lt;&gt;"",INDIRECT("'"&amp;F2945&amp;"'!"&amp;G2945),"")</f>
        <v/>
      </c>
      <c r="F2945" s="1851"/>
      <c r="R2945" s="1502"/>
    </row>
    <row r="2946" spans="1:18" ht="16">
      <c r="A2946" s="1">
        <v>2941</v>
      </c>
      <c r="C2946" s="3" t="s">
        <v>3571</v>
      </c>
      <c r="E2946" s="2" t="str" cm="1">
        <f t="array" aca="1" ref="E2946" ca="1">IF(F2946&lt;&gt;"",INDIRECT("'"&amp;F2946&amp;"'!"&amp;G2946),"")</f>
        <v/>
      </c>
      <c r="F2946" s="1851"/>
      <c r="R2946" s="1502"/>
    </row>
    <row r="2947" spans="1:18" ht="16">
      <c r="A2947" s="1">
        <v>2942</v>
      </c>
      <c r="C2947" s="3" t="s">
        <v>3571</v>
      </c>
      <c r="E2947" s="2" t="str" cm="1">
        <f t="array" aca="1" ref="E2947" ca="1">IF(F2947&lt;&gt;"",INDIRECT("'"&amp;F2947&amp;"'!"&amp;G2947),"")</f>
        <v/>
      </c>
      <c r="F2947" s="1851"/>
      <c r="R2947" s="1502"/>
    </row>
    <row r="2948" spans="1:18" ht="16">
      <c r="A2948" s="1">
        <v>2943</v>
      </c>
      <c r="C2948" s="3" t="s">
        <v>3571</v>
      </c>
      <c r="E2948" s="2" t="str" cm="1">
        <f t="array" aca="1" ref="E2948" ca="1">IF(F2948&lt;&gt;"",INDIRECT("'"&amp;F2948&amp;"'!"&amp;G2948),"")</f>
        <v/>
      </c>
      <c r="F2948" s="1851"/>
      <c r="R2948" s="1502"/>
    </row>
    <row r="2949" spans="1:18" ht="16">
      <c r="A2949" s="1">
        <v>2944</v>
      </c>
      <c r="C2949" s="3" t="s">
        <v>3571</v>
      </c>
      <c r="E2949" s="2" t="str" cm="1">
        <f t="array" aca="1" ref="E2949" ca="1">IF(F2949&lt;&gt;"",INDIRECT("'"&amp;F2949&amp;"'!"&amp;G2949),"")</f>
        <v/>
      </c>
      <c r="F2949" s="1851"/>
      <c r="R2949" s="1502"/>
    </row>
    <row r="2950" spans="1:18" ht="16">
      <c r="A2950" s="1">
        <v>2945</v>
      </c>
      <c r="C2950" s="3" t="s">
        <v>3571</v>
      </c>
      <c r="E2950" s="2" t="str" cm="1">
        <f t="array" aca="1" ref="E2950" ca="1">IF(F2950&lt;&gt;"",INDIRECT("'"&amp;F2950&amp;"'!"&amp;G2950),"")</f>
        <v/>
      </c>
      <c r="F2950" s="1851"/>
      <c r="R2950" s="1502"/>
    </row>
    <row r="2951" spans="1:18">
      <c r="A2951">
        <v>2946</v>
      </c>
      <c r="B2951" s="7">
        <f>'EstExp 11-19'!K192</f>
        <v>0</v>
      </c>
      <c r="D2951" s="2" t="b">
        <f t="shared" ref="D2951:D2956" ca="1" si="47">E2951=B2951</f>
        <v>1</v>
      </c>
      <c r="E2951" s="2" cm="1">
        <f t="array" aca="1" ref="E2951" ca="1">IF(F2951&lt;&gt;"",INDIRECT("'"&amp;F2951&amp;"'!"&amp;G2951),"")</f>
        <v>0</v>
      </c>
      <c r="F2951" s="1502" t="s">
        <v>6934</v>
      </c>
      <c r="G2951" t="s">
        <v>4292</v>
      </c>
      <c r="R2951" s="1502"/>
    </row>
    <row r="2952" spans="1:18">
      <c r="A2952">
        <v>2947</v>
      </c>
      <c r="B2952" s="7">
        <f>'EstExp 11-19'!K193</f>
        <v>0</v>
      </c>
      <c r="D2952" s="2" t="b">
        <f t="shared" ca="1" si="47"/>
        <v>1</v>
      </c>
      <c r="E2952" s="2" cm="1">
        <f t="array" aca="1" ref="E2952" ca="1">IF(F2952&lt;&gt;"",INDIRECT("'"&amp;F2952&amp;"'!"&amp;G2952),"")</f>
        <v>0</v>
      </c>
      <c r="F2952" s="1502" t="s">
        <v>6934</v>
      </c>
      <c r="G2952" t="s">
        <v>4293</v>
      </c>
      <c r="R2952" s="1502"/>
    </row>
    <row r="2953" spans="1:18" ht="15">
      <c r="A2953">
        <v>2948</v>
      </c>
      <c r="B2953" s="7">
        <f>'EstExp 11-19'!K194</f>
        <v>0</v>
      </c>
      <c r="D2953" s="2" t="b">
        <f t="shared" ca="1" si="47"/>
        <v>1</v>
      </c>
      <c r="E2953" s="2" cm="1">
        <f t="array" aca="1" ref="E2953" ca="1">IF(F2953&lt;&gt;"",INDIRECT("'"&amp;F2953&amp;"'!"&amp;G2953),"")</f>
        <v>0</v>
      </c>
      <c r="F2953" s="1502" t="s">
        <v>6934</v>
      </c>
      <c r="G2953" t="s">
        <v>4294</v>
      </c>
      <c r="H2953" s="4"/>
      <c r="I2953" s="4"/>
      <c r="J2953" s="4"/>
      <c r="R2953" s="1504"/>
    </row>
    <row r="2954" spans="1:18">
      <c r="A2954">
        <v>2949</v>
      </c>
      <c r="B2954" s="7">
        <f>'EstExp 11-19'!K195</f>
        <v>0</v>
      </c>
      <c r="D2954" s="2" t="b">
        <f t="shared" ca="1" si="47"/>
        <v>1</v>
      </c>
      <c r="E2954" s="2" cm="1">
        <f t="array" aca="1" ref="E2954" ca="1">IF(F2954&lt;&gt;"",INDIRECT("'"&amp;F2954&amp;"'!"&amp;G2954),"")</f>
        <v>0</v>
      </c>
      <c r="F2954" s="1502" t="s">
        <v>6934</v>
      </c>
      <c r="G2954" t="s">
        <v>4295</v>
      </c>
      <c r="R2954" s="1502"/>
    </row>
    <row r="2955" spans="1:18" ht="15">
      <c r="A2955">
        <v>2950</v>
      </c>
      <c r="B2955" s="7">
        <f>'EstExp 11-19'!K196</f>
        <v>0</v>
      </c>
      <c r="D2955" s="2" t="b">
        <f t="shared" ca="1" si="47"/>
        <v>1</v>
      </c>
      <c r="E2955" s="2" cm="1">
        <f t="array" aca="1" ref="E2955" ca="1">IF(F2955&lt;&gt;"",INDIRECT("'"&amp;F2955&amp;"'!"&amp;G2955),"")</f>
        <v>0</v>
      </c>
      <c r="F2955" s="1502" t="s">
        <v>6934</v>
      </c>
      <c r="G2955" t="s">
        <v>4296</v>
      </c>
      <c r="H2955" s="4"/>
      <c r="I2955" s="4"/>
      <c r="J2955" s="4"/>
      <c r="R2955" s="1504"/>
    </row>
    <row r="2956" spans="1:18">
      <c r="A2956">
        <v>2951</v>
      </c>
      <c r="B2956" s="7">
        <f>'EstExp 11-19'!K197</f>
        <v>0</v>
      </c>
      <c r="D2956" s="2" t="b">
        <f t="shared" ca="1" si="47"/>
        <v>1</v>
      </c>
      <c r="E2956" s="2" cm="1">
        <f t="array" aca="1" ref="E2956" ca="1">IF(F2956&lt;&gt;"",INDIRECT("'"&amp;F2956&amp;"'!"&amp;G2956),"")</f>
        <v>0</v>
      </c>
      <c r="F2956" s="1502" t="s">
        <v>6934</v>
      </c>
      <c r="G2956" t="s">
        <v>4297</v>
      </c>
      <c r="R2956" s="1502"/>
    </row>
    <row r="2957" spans="1:18" ht="16">
      <c r="A2957" s="1">
        <v>2952</v>
      </c>
      <c r="C2957" s="3" t="s">
        <v>3571</v>
      </c>
      <c r="E2957" s="2" t="str" cm="1">
        <f t="array" aca="1" ref="E2957" ca="1">IF(F2957&lt;&gt;"",INDIRECT("'"&amp;F2957&amp;"'!"&amp;G2957),"")</f>
        <v/>
      </c>
      <c r="F2957" s="1851"/>
      <c r="R2957" s="1502"/>
    </row>
    <row r="2958" spans="1:18" ht="16">
      <c r="A2958" s="1">
        <v>2953</v>
      </c>
      <c r="C2958" s="3" t="s">
        <v>3571</v>
      </c>
      <c r="E2958" s="2" t="str" cm="1">
        <f t="array" aca="1" ref="E2958" ca="1">IF(F2958&lt;&gt;"",INDIRECT("'"&amp;F2958&amp;"'!"&amp;G2958),"")</f>
        <v/>
      </c>
      <c r="F2958" s="1851"/>
      <c r="R2958" s="1502"/>
    </row>
    <row r="2959" spans="1:18" ht="16">
      <c r="A2959" s="1">
        <v>2954</v>
      </c>
      <c r="C2959" s="3" t="s">
        <v>3571</v>
      </c>
      <c r="E2959" s="2" t="str" cm="1">
        <f t="array" aca="1" ref="E2959" ca="1">IF(F2959&lt;&gt;"",INDIRECT("'"&amp;F2959&amp;"'!"&amp;G2959),"")</f>
        <v/>
      </c>
      <c r="F2959" s="1851"/>
      <c r="R2959" s="1502"/>
    </row>
    <row r="2960" spans="1:18" ht="16">
      <c r="A2960" s="1">
        <v>2955</v>
      </c>
      <c r="C2960" s="3" t="s">
        <v>3571</v>
      </c>
      <c r="E2960" s="2" t="str" cm="1">
        <f t="array" aca="1" ref="E2960" ca="1">IF(F2960&lt;&gt;"",INDIRECT("'"&amp;F2960&amp;"'!"&amp;G2960),"")</f>
        <v/>
      </c>
      <c r="F2960" s="1851"/>
      <c r="R2960" s="1502"/>
    </row>
    <row r="2961" spans="1:18" ht="16">
      <c r="A2961" s="1">
        <v>2956</v>
      </c>
      <c r="C2961" s="3" t="s">
        <v>3571</v>
      </c>
      <c r="E2961" s="2" t="str" cm="1">
        <f t="array" aca="1" ref="E2961" ca="1">IF(F2961&lt;&gt;"",INDIRECT("'"&amp;F2961&amp;"'!"&amp;G2961),"")</f>
        <v/>
      </c>
      <c r="F2961" s="1851"/>
      <c r="R2961" s="1502"/>
    </row>
    <row r="2962" spans="1:18" ht="16">
      <c r="A2962" s="1">
        <v>2957</v>
      </c>
      <c r="C2962" s="3" t="s">
        <v>3571</v>
      </c>
      <c r="E2962" s="2" t="str" cm="1">
        <f t="array" aca="1" ref="E2962" ca="1">IF(F2962&lt;&gt;"",INDIRECT("'"&amp;F2962&amp;"'!"&amp;G2962),"")</f>
        <v/>
      </c>
      <c r="F2962" s="1851"/>
      <c r="R2962" s="1502"/>
    </row>
    <row r="2963" spans="1:18" ht="16">
      <c r="A2963" s="1">
        <v>2958</v>
      </c>
      <c r="C2963" s="3" t="s">
        <v>3571</v>
      </c>
      <c r="E2963" s="2" t="str" cm="1">
        <f t="array" aca="1" ref="E2963" ca="1">IF(F2963&lt;&gt;"",INDIRECT("'"&amp;F2963&amp;"'!"&amp;G2963),"")</f>
        <v/>
      </c>
      <c r="F2963" s="1851"/>
      <c r="R2963" s="1502"/>
    </row>
    <row r="2964" spans="1:18" ht="16">
      <c r="A2964" s="1">
        <v>2959</v>
      </c>
      <c r="C2964" s="3" t="s">
        <v>3571</v>
      </c>
      <c r="E2964" s="2" t="str" cm="1">
        <f t="array" aca="1" ref="E2964" ca="1">IF(F2964&lt;&gt;"",INDIRECT("'"&amp;F2964&amp;"'!"&amp;G2964),"")</f>
        <v/>
      </c>
      <c r="F2964" s="1851"/>
      <c r="R2964" s="1502"/>
    </row>
    <row r="2965" spans="1:18" ht="16">
      <c r="A2965" s="1">
        <v>2960</v>
      </c>
      <c r="C2965" s="3" t="s">
        <v>3571</v>
      </c>
      <c r="E2965" s="2" t="str" cm="1">
        <f t="array" aca="1" ref="E2965" ca="1">IF(F2965&lt;&gt;"",INDIRECT("'"&amp;F2965&amp;"'!"&amp;G2965),"")</f>
        <v/>
      </c>
      <c r="F2965" s="1851"/>
      <c r="R2965" s="1502"/>
    </row>
    <row r="2966" spans="1:18" ht="16">
      <c r="A2966" s="1">
        <v>2961</v>
      </c>
      <c r="C2966" s="3" t="s">
        <v>3571</v>
      </c>
      <c r="E2966" s="2" t="str" cm="1">
        <f t="array" aca="1" ref="E2966" ca="1">IF(F2966&lt;&gt;"",INDIRECT("'"&amp;F2966&amp;"'!"&amp;G2966),"")</f>
        <v/>
      </c>
      <c r="F2966" s="1851"/>
      <c r="R2966" s="1502"/>
    </row>
    <row r="2967" spans="1:18" ht="16">
      <c r="A2967" s="1">
        <v>2962</v>
      </c>
      <c r="C2967" s="3" t="s">
        <v>3571</v>
      </c>
      <c r="E2967" s="2" t="str" cm="1">
        <f t="array" aca="1" ref="E2967" ca="1">IF(F2967&lt;&gt;"",INDIRECT("'"&amp;F2967&amp;"'!"&amp;G2967),"")</f>
        <v/>
      </c>
      <c r="F2967" s="1851"/>
      <c r="R2967" s="1502"/>
    </row>
    <row r="2968" spans="1:18" ht="16">
      <c r="A2968" s="1">
        <v>2963</v>
      </c>
      <c r="C2968" s="3" t="s">
        <v>3571</v>
      </c>
      <c r="E2968" s="2" t="str" cm="1">
        <f t="array" aca="1" ref="E2968" ca="1">IF(F2968&lt;&gt;"",INDIRECT("'"&amp;F2968&amp;"'!"&amp;G2968),"")</f>
        <v/>
      </c>
      <c r="F2968" s="1851"/>
      <c r="R2968" s="1502"/>
    </row>
    <row r="2969" spans="1:18" ht="16">
      <c r="A2969" s="1">
        <v>2964</v>
      </c>
      <c r="C2969" s="3" t="s">
        <v>3571</v>
      </c>
      <c r="E2969" s="2" t="str" cm="1">
        <f t="array" aca="1" ref="E2969" ca="1">IF(F2969&lt;&gt;"",INDIRECT("'"&amp;F2969&amp;"'!"&amp;G2969),"")</f>
        <v/>
      </c>
      <c r="F2969" s="1851"/>
      <c r="R2969" s="1502"/>
    </row>
    <row r="2970" spans="1:18" ht="16">
      <c r="A2970" s="1">
        <v>2965</v>
      </c>
      <c r="C2970" s="3" t="s">
        <v>3571</v>
      </c>
      <c r="E2970" s="2" t="str" cm="1">
        <f t="array" aca="1" ref="E2970" ca="1">IF(F2970&lt;&gt;"",INDIRECT("'"&amp;F2970&amp;"'!"&amp;G2970),"")</f>
        <v/>
      </c>
      <c r="F2970" s="1851"/>
      <c r="R2970" s="1502"/>
    </row>
    <row r="2971" spans="1:18" ht="16">
      <c r="A2971" s="1">
        <v>2966</v>
      </c>
      <c r="C2971" s="3" t="s">
        <v>3571</v>
      </c>
      <c r="E2971" s="2" t="str" cm="1">
        <f t="array" aca="1" ref="E2971" ca="1">IF(F2971&lt;&gt;"",INDIRECT("'"&amp;F2971&amp;"'!"&amp;G2971),"")</f>
        <v/>
      </c>
      <c r="F2971" s="1851"/>
      <c r="H2971" s="4"/>
      <c r="I2971" s="4"/>
      <c r="J2971" s="4"/>
      <c r="R2971" s="1504"/>
    </row>
    <row r="2972" spans="1:18" ht="16">
      <c r="A2972" s="1">
        <v>2967</v>
      </c>
      <c r="C2972" s="3" t="s">
        <v>3571</v>
      </c>
      <c r="E2972" s="2" t="str" cm="1">
        <f t="array" aca="1" ref="E2972" ca="1">IF(F2972&lt;&gt;"",INDIRECT("'"&amp;F2972&amp;"'!"&amp;G2972),"")</f>
        <v/>
      </c>
      <c r="F2972" s="1851"/>
      <c r="H2972" s="4"/>
      <c r="I2972" s="4"/>
      <c r="J2972" s="4"/>
      <c r="R2972" s="1504"/>
    </row>
    <row r="2973" spans="1:18" ht="16">
      <c r="A2973" s="1">
        <v>2968</v>
      </c>
      <c r="C2973" s="3" t="s">
        <v>3571</v>
      </c>
      <c r="E2973" s="2" t="str" cm="1">
        <f t="array" aca="1" ref="E2973" ca="1">IF(F2973&lt;&gt;"",INDIRECT("'"&amp;F2973&amp;"'!"&amp;G2973),"")</f>
        <v/>
      </c>
      <c r="F2973" s="1851"/>
      <c r="H2973" s="4"/>
      <c r="I2973" s="4"/>
      <c r="J2973" s="4"/>
      <c r="R2973" s="1504"/>
    </row>
    <row r="2974" spans="1:18" ht="16">
      <c r="A2974" s="1">
        <v>2969</v>
      </c>
      <c r="C2974" s="3" t="s">
        <v>3571</v>
      </c>
      <c r="E2974" s="2" t="str" cm="1">
        <f t="array" aca="1" ref="E2974" ca="1">IF(F2974&lt;&gt;"",INDIRECT("'"&amp;F2974&amp;"'!"&amp;G2974),"")</f>
        <v/>
      </c>
      <c r="F2974" s="1851"/>
      <c r="H2974" s="4"/>
      <c r="I2974" s="4"/>
      <c r="J2974" s="4"/>
      <c r="R2974" s="1504"/>
    </row>
    <row r="2975" spans="1:18" ht="16">
      <c r="A2975" s="1">
        <v>2970</v>
      </c>
      <c r="C2975" s="3" t="s">
        <v>3571</v>
      </c>
      <c r="E2975" s="2" t="str" cm="1">
        <f t="array" aca="1" ref="E2975" ca="1">IF(F2975&lt;&gt;"",INDIRECT("'"&amp;F2975&amp;"'!"&amp;G2975),"")</f>
        <v/>
      </c>
      <c r="F2975" s="1851"/>
      <c r="R2975" s="1502"/>
    </row>
    <row r="2976" spans="1:18" ht="16">
      <c r="A2976" s="1">
        <v>2971</v>
      </c>
      <c r="C2976" s="3" t="s">
        <v>3571</v>
      </c>
      <c r="E2976" s="2" t="str" cm="1">
        <f t="array" aca="1" ref="E2976" ca="1">IF(F2976&lt;&gt;"",INDIRECT("'"&amp;F2976&amp;"'!"&amp;G2976),"")</f>
        <v/>
      </c>
      <c r="F2976" s="1851"/>
      <c r="R2976" s="1504"/>
    </row>
    <row r="2977" spans="1:18" ht="16">
      <c r="A2977" s="1">
        <v>2972</v>
      </c>
      <c r="C2977" s="3" t="s">
        <v>3571</v>
      </c>
      <c r="E2977" s="2" t="str" cm="1">
        <f t="array" aca="1" ref="E2977" ca="1">IF(F2977&lt;&gt;"",INDIRECT("'"&amp;F2977&amp;"'!"&amp;G2977),"")</f>
        <v/>
      </c>
      <c r="F2977" s="1851"/>
      <c r="R2977" s="1502"/>
    </row>
    <row r="2978" spans="1:18" ht="16">
      <c r="A2978" s="1">
        <v>2973</v>
      </c>
      <c r="C2978" s="3" t="s">
        <v>3571</v>
      </c>
      <c r="E2978" s="2" t="str" cm="1">
        <f t="array" aca="1" ref="E2978" ca="1">IF(F2978&lt;&gt;"",INDIRECT("'"&amp;F2978&amp;"'!"&amp;G2978),"")</f>
        <v/>
      </c>
      <c r="F2978" s="1851"/>
      <c r="R2978" s="1502"/>
    </row>
    <row r="2979" spans="1:18" ht="16">
      <c r="A2979" s="1">
        <v>2974</v>
      </c>
      <c r="C2979" s="3" t="s">
        <v>3571</v>
      </c>
      <c r="E2979" s="2" t="str" cm="1">
        <f t="array" aca="1" ref="E2979" ca="1">IF(F2979&lt;&gt;"",INDIRECT("'"&amp;F2979&amp;"'!"&amp;G2979),"")</f>
        <v/>
      </c>
      <c r="F2979" s="1851"/>
      <c r="H2979" s="4"/>
      <c r="I2979" s="4"/>
      <c r="J2979" s="4"/>
      <c r="R2979" s="1504"/>
    </row>
    <row r="2980" spans="1:18" ht="16">
      <c r="A2980" s="1">
        <v>2975</v>
      </c>
      <c r="C2980" s="3" t="s">
        <v>3571</v>
      </c>
      <c r="E2980" s="2" t="str" cm="1">
        <f t="array" aca="1" ref="E2980" ca="1">IF(F2980&lt;&gt;"",INDIRECT("'"&amp;F2980&amp;"'!"&amp;G2980),"")</f>
        <v/>
      </c>
      <c r="F2980" s="1851"/>
      <c r="R2980" s="1504"/>
    </row>
    <row r="2981" spans="1:18" ht="16">
      <c r="A2981" s="1">
        <v>2976</v>
      </c>
      <c r="C2981" s="3" t="s">
        <v>3571</v>
      </c>
      <c r="E2981" s="2" t="str" cm="1">
        <f t="array" aca="1" ref="E2981" ca="1">IF(F2981&lt;&gt;"",INDIRECT("'"&amp;F2981&amp;"'!"&amp;G2981),"")</f>
        <v/>
      </c>
      <c r="F2981" s="1851"/>
      <c r="R2981" s="1504"/>
    </row>
    <row r="2982" spans="1:18" ht="16">
      <c r="A2982" s="1">
        <v>2977</v>
      </c>
      <c r="C2982" s="3" t="s">
        <v>3571</v>
      </c>
      <c r="E2982" s="2" t="str" cm="1">
        <f t="array" aca="1" ref="E2982" ca="1">IF(F2982&lt;&gt;"",INDIRECT("'"&amp;F2982&amp;"'!"&amp;G2982),"")</f>
        <v/>
      </c>
      <c r="F2982" s="1851"/>
      <c r="R2982" s="1502"/>
    </row>
    <row r="2983" spans="1:18" ht="16">
      <c r="A2983" s="1">
        <v>2978</v>
      </c>
      <c r="C2983" s="3" t="s">
        <v>3571</v>
      </c>
      <c r="E2983" s="2" t="str" cm="1">
        <f t="array" aca="1" ref="E2983" ca="1">IF(F2983&lt;&gt;"",INDIRECT("'"&amp;F2983&amp;"'!"&amp;G2983),"")</f>
        <v/>
      </c>
      <c r="F2983" s="1851"/>
      <c r="R2983" s="1502"/>
    </row>
    <row r="2984" spans="1:18" ht="16">
      <c r="A2984" s="1">
        <v>2979</v>
      </c>
      <c r="C2984" s="3" t="s">
        <v>3571</v>
      </c>
      <c r="E2984" s="2" t="str" cm="1">
        <f t="array" aca="1" ref="E2984" ca="1">IF(F2984&lt;&gt;"",INDIRECT("'"&amp;F2984&amp;"'!"&amp;G2984),"")</f>
        <v/>
      </c>
      <c r="F2984" s="1851"/>
      <c r="H2984" s="4"/>
      <c r="I2984" s="4"/>
      <c r="J2984" s="4"/>
      <c r="R2984" s="1504"/>
    </row>
    <row r="2985" spans="1:18" ht="16">
      <c r="A2985" s="1">
        <v>2980</v>
      </c>
      <c r="C2985" s="3" t="s">
        <v>3571</v>
      </c>
      <c r="E2985" s="2" t="str" cm="1">
        <f t="array" aca="1" ref="E2985" ca="1">IF(F2985&lt;&gt;"",INDIRECT("'"&amp;F2985&amp;"'!"&amp;G2985),"")</f>
        <v/>
      </c>
      <c r="F2985" s="1851"/>
      <c r="H2985" s="4"/>
      <c r="I2985" s="4"/>
      <c r="J2985" s="4"/>
      <c r="R2985" s="1504"/>
    </row>
    <row r="2986" spans="1:18" ht="16">
      <c r="A2986" s="1">
        <v>2981</v>
      </c>
      <c r="C2986" s="3" t="s">
        <v>3571</v>
      </c>
      <c r="E2986" s="2" t="str" cm="1">
        <f t="array" aca="1" ref="E2986" ca="1">IF(F2986&lt;&gt;"",INDIRECT("'"&amp;F2986&amp;"'!"&amp;G2986),"")</f>
        <v/>
      </c>
      <c r="F2986" s="1851"/>
      <c r="H2986" s="4"/>
      <c r="I2986" s="4"/>
      <c r="J2986" s="4"/>
      <c r="R2986" s="1504"/>
    </row>
    <row r="2987" spans="1:18" ht="16">
      <c r="A2987" s="1">
        <v>2982</v>
      </c>
      <c r="C2987" s="3" t="s">
        <v>3571</v>
      </c>
      <c r="E2987" s="2" t="str" cm="1">
        <f t="array" aca="1" ref="E2987" ca="1">IF(F2987&lt;&gt;"",INDIRECT("'"&amp;F2987&amp;"'!"&amp;G2987),"")</f>
        <v/>
      </c>
      <c r="F2987" s="1851"/>
      <c r="H2987" s="4"/>
      <c r="I2987" s="4"/>
      <c r="J2987" s="4"/>
      <c r="R2987" s="1504"/>
    </row>
    <row r="2988" spans="1:18" ht="16">
      <c r="A2988" s="1">
        <v>2983</v>
      </c>
      <c r="C2988" s="3" t="s">
        <v>3571</v>
      </c>
      <c r="E2988" s="2" t="str" cm="1">
        <f t="array" aca="1" ref="E2988" ca="1">IF(F2988&lt;&gt;"",INDIRECT("'"&amp;F2988&amp;"'!"&amp;G2988),"")</f>
        <v/>
      </c>
      <c r="F2988" s="1851"/>
      <c r="H2988" s="4"/>
      <c r="I2988" s="4"/>
      <c r="J2988" s="4"/>
      <c r="R2988" s="1504"/>
    </row>
    <row r="2989" spans="1:18" ht="16">
      <c r="A2989" s="1">
        <v>2984</v>
      </c>
      <c r="C2989" s="3" t="s">
        <v>3571</v>
      </c>
      <c r="E2989" s="2" t="str" cm="1">
        <f t="array" aca="1" ref="E2989" ca="1">IF(F2989&lt;&gt;"",INDIRECT("'"&amp;F2989&amp;"'!"&amp;G2989),"")</f>
        <v/>
      </c>
      <c r="F2989" s="1851"/>
      <c r="H2989" s="4"/>
      <c r="I2989" s="4"/>
      <c r="J2989" s="4"/>
      <c r="R2989" s="1504"/>
    </row>
    <row r="2990" spans="1:18" ht="16">
      <c r="A2990" s="1">
        <v>2985</v>
      </c>
      <c r="C2990" s="3" t="s">
        <v>3571</v>
      </c>
      <c r="E2990" s="2" t="str" cm="1">
        <f t="array" aca="1" ref="E2990" ca="1">IF(F2990&lt;&gt;"",INDIRECT("'"&amp;F2990&amp;"'!"&amp;G2990),"")</f>
        <v/>
      </c>
      <c r="F2990" s="1851"/>
      <c r="H2990" s="4"/>
      <c r="I2990" s="4"/>
      <c r="J2990" s="4"/>
      <c r="R2990" s="1504"/>
    </row>
    <row r="2991" spans="1:18" ht="16">
      <c r="A2991" s="1">
        <v>2986</v>
      </c>
      <c r="C2991" s="3" t="s">
        <v>3571</v>
      </c>
      <c r="E2991" s="2" t="str" cm="1">
        <f t="array" aca="1" ref="E2991" ca="1">IF(F2991&lt;&gt;"",INDIRECT("'"&amp;F2991&amp;"'!"&amp;G2991),"")</f>
        <v/>
      </c>
      <c r="F2991" s="1851"/>
      <c r="R2991" s="1502"/>
    </row>
    <row r="2992" spans="1:18" ht="16">
      <c r="A2992" s="1">
        <v>2987</v>
      </c>
      <c r="C2992" s="3" t="s">
        <v>3571</v>
      </c>
      <c r="E2992" s="2" t="str" cm="1">
        <f t="array" aca="1" ref="E2992" ca="1">IF(F2992&lt;&gt;"",INDIRECT("'"&amp;F2992&amp;"'!"&amp;G2992),"")</f>
        <v/>
      </c>
      <c r="F2992" s="1851"/>
      <c r="R2992" s="1502"/>
    </row>
    <row r="2993" spans="1:18" ht="16">
      <c r="A2993" s="1">
        <v>2988</v>
      </c>
      <c r="C2993" s="3" t="s">
        <v>3571</v>
      </c>
      <c r="E2993" s="2" t="str" cm="1">
        <f t="array" aca="1" ref="E2993" ca="1">IF(F2993&lt;&gt;"",INDIRECT("'"&amp;F2993&amp;"'!"&amp;G2993),"")</f>
        <v/>
      </c>
      <c r="F2993" s="1851"/>
      <c r="H2993" s="4"/>
      <c r="I2993" s="4"/>
      <c r="J2993" s="4"/>
      <c r="R2993" s="1504"/>
    </row>
    <row r="2994" spans="1:18" ht="16">
      <c r="A2994" s="1">
        <v>2989</v>
      </c>
      <c r="C2994" s="3" t="s">
        <v>3571</v>
      </c>
      <c r="E2994" s="2" t="str" cm="1">
        <f t="array" aca="1" ref="E2994" ca="1">IF(F2994&lt;&gt;"",INDIRECT("'"&amp;F2994&amp;"'!"&amp;G2994),"")</f>
        <v/>
      </c>
      <c r="F2994" s="1851"/>
      <c r="H2994" s="4"/>
      <c r="I2994" s="4"/>
      <c r="J2994" s="4"/>
      <c r="R2994" s="1504"/>
    </row>
    <row r="2995" spans="1:18" ht="16">
      <c r="A2995" s="1">
        <v>2990</v>
      </c>
      <c r="C2995" s="3" t="s">
        <v>3571</v>
      </c>
      <c r="E2995" s="2" t="str" cm="1">
        <f t="array" aca="1" ref="E2995" ca="1">IF(F2995&lt;&gt;"",INDIRECT("'"&amp;F2995&amp;"'!"&amp;G2995),"")</f>
        <v/>
      </c>
      <c r="F2995" s="1851"/>
      <c r="R2995" s="1502"/>
    </row>
    <row r="2996" spans="1:18" ht="16">
      <c r="A2996" s="1">
        <v>2991</v>
      </c>
      <c r="C2996" s="3" t="s">
        <v>3571</v>
      </c>
      <c r="E2996" s="2" t="str" cm="1">
        <f t="array" aca="1" ref="E2996" ca="1">IF(F2996&lt;&gt;"",INDIRECT("'"&amp;F2996&amp;"'!"&amp;G2996),"")</f>
        <v/>
      </c>
      <c r="F2996" s="1851"/>
      <c r="H2996" s="4"/>
      <c r="I2996" s="4"/>
      <c r="J2996" s="4"/>
      <c r="R2996" s="1504"/>
    </row>
    <row r="2997" spans="1:18" ht="16">
      <c r="A2997" s="1">
        <v>2992</v>
      </c>
      <c r="C2997" s="3" t="s">
        <v>3571</v>
      </c>
      <c r="E2997" s="2" t="str" cm="1">
        <f t="array" aca="1" ref="E2997" ca="1">IF(F2997&lt;&gt;"",INDIRECT("'"&amp;F2997&amp;"'!"&amp;G2997),"")</f>
        <v/>
      </c>
      <c r="F2997" s="1851"/>
      <c r="H2997" s="4"/>
      <c r="I2997" s="4"/>
      <c r="J2997" s="4"/>
      <c r="R2997" s="1504"/>
    </row>
    <row r="2998" spans="1:18" ht="16">
      <c r="A2998" s="1">
        <v>2993</v>
      </c>
      <c r="C2998" s="3" t="s">
        <v>3571</v>
      </c>
      <c r="E2998" s="2" t="str" cm="1">
        <f t="array" aca="1" ref="E2998" ca="1">IF(F2998&lt;&gt;"",INDIRECT("'"&amp;F2998&amp;"'!"&amp;G2998),"")</f>
        <v/>
      </c>
      <c r="F2998" s="1851"/>
      <c r="H2998" s="4"/>
      <c r="I2998" s="4"/>
      <c r="J2998" s="4"/>
      <c r="R2998" s="1504"/>
    </row>
    <row r="2999" spans="1:18">
      <c r="A2999">
        <v>2994</v>
      </c>
      <c r="B2999" s="7">
        <f>'EstExp 11-19'!C10</f>
        <v>0</v>
      </c>
      <c r="D2999" s="2" t="b">
        <f t="shared" ref="D2999:D3004" ca="1" si="48">E2999=B2999</f>
        <v>1</v>
      </c>
      <c r="E2999" s="2" cm="1">
        <f t="array" aca="1" ref="E2999" ca="1">IF(F2999&lt;&gt;"",INDIRECT("'"&amp;F2999&amp;"'!"&amp;G2999),"")</f>
        <v>0</v>
      </c>
      <c r="F2999" s="1502" t="s">
        <v>6934</v>
      </c>
      <c r="G2999" t="s">
        <v>3518</v>
      </c>
      <c r="R2999" s="1502"/>
    </row>
    <row r="3000" spans="1:18">
      <c r="A3000">
        <v>2995</v>
      </c>
      <c r="B3000" s="7">
        <f>'EstExp 11-19'!D10</f>
        <v>0</v>
      </c>
      <c r="D3000" s="2" t="b">
        <f t="shared" ca="1" si="48"/>
        <v>1</v>
      </c>
      <c r="E3000" s="2" cm="1">
        <f t="array" aca="1" ref="E3000" ca="1">IF(F3000&lt;&gt;"",INDIRECT("'"&amp;F3000&amp;"'!"&amp;G3000),"")</f>
        <v>0</v>
      </c>
      <c r="F3000" s="1502" t="s">
        <v>6934</v>
      </c>
      <c r="G3000" t="s">
        <v>3532</v>
      </c>
      <c r="R3000" s="1502"/>
    </row>
    <row r="3001" spans="1:18">
      <c r="A3001">
        <v>2996</v>
      </c>
      <c r="B3001" s="7">
        <f>'EstExp 11-19'!E10</f>
        <v>0</v>
      </c>
      <c r="D3001" s="2" t="b">
        <f t="shared" ca="1" si="48"/>
        <v>1</v>
      </c>
      <c r="E3001" s="2" cm="1">
        <f t="array" aca="1" ref="E3001" ca="1">IF(F3001&lt;&gt;"",INDIRECT("'"&amp;F3001&amp;"'!"&amp;G3001),"")</f>
        <v>0</v>
      </c>
      <c r="F3001" s="1502" t="s">
        <v>6934</v>
      </c>
      <c r="G3001" t="s">
        <v>3543</v>
      </c>
      <c r="R3001" s="1502"/>
    </row>
    <row r="3002" spans="1:18">
      <c r="A3002">
        <v>2997</v>
      </c>
      <c r="B3002" s="7">
        <f>'EstExp 11-19'!F10</f>
        <v>0</v>
      </c>
      <c r="D3002" s="2" t="b">
        <f t="shared" ca="1" si="48"/>
        <v>1</v>
      </c>
      <c r="E3002" s="2" cm="1">
        <f t="array" aca="1" ref="E3002" ca="1">IF(F3002&lt;&gt;"",INDIRECT("'"&amp;F3002&amp;"'!"&amp;G3002),"")</f>
        <v>0</v>
      </c>
      <c r="F3002" s="1502" t="s">
        <v>6934</v>
      </c>
      <c r="G3002" t="s">
        <v>3554</v>
      </c>
      <c r="R3002" s="1502"/>
    </row>
    <row r="3003" spans="1:18" ht="15">
      <c r="A3003">
        <v>2998</v>
      </c>
      <c r="B3003" s="7">
        <f>'EstExp 11-19'!G10</f>
        <v>0</v>
      </c>
      <c r="D3003" s="2" t="b">
        <f t="shared" ca="1" si="48"/>
        <v>1</v>
      </c>
      <c r="E3003" s="2" cm="1">
        <f t="array" aca="1" ref="E3003" ca="1">IF(F3003&lt;&gt;"",INDIRECT("'"&amp;F3003&amp;"'!"&amp;G3003),"")</f>
        <v>0</v>
      </c>
      <c r="F3003" s="1502" t="s">
        <v>6934</v>
      </c>
      <c r="G3003" t="s">
        <v>3565</v>
      </c>
      <c r="H3003" s="4"/>
      <c r="I3003" s="4"/>
      <c r="J3003" s="4"/>
      <c r="R3003" s="1504"/>
    </row>
    <row r="3004" spans="1:18" ht="15">
      <c r="A3004">
        <v>2999</v>
      </c>
      <c r="B3004" s="7">
        <f>'EstExp 11-19'!H10</f>
        <v>0</v>
      </c>
      <c r="D3004" s="2" t="b">
        <f t="shared" ca="1" si="48"/>
        <v>1</v>
      </c>
      <c r="E3004" s="2" cm="1">
        <f t="array" aca="1" ref="E3004" ca="1">IF(F3004&lt;&gt;"",INDIRECT("'"&amp;F3004&amp;"'!"&amp;G3004),"")</f>
        <v>0</v>
      </c>
      <c r="F3004" s="1502" t="s">
        <v>6934</v>
      </c>
      <c r="G3004" t="s">
        <v>3576</v>
      </c>
      <c r="H3004" s="4"/>
      <c r="I3004" s="4"/>
      <c r="J3004" s="4"/>
      <c r="R3004" s="1504"/>
    </row>
    <row r="3005" spans="1:18" ht="16">
      <c r="A3005" s="1">
        <v>3000</v>
      </c>
      <c r="C3005" s="3" t="s">
        <v>3858</v>
      </c>
      <c r="E3005" s="2" t="str" cm="1">
        <f t="array" aca="1" ref="E3005" ca="1">IF(F3005&lt;&gt;"",INDIRECT("'"&amp;F3005&amp;"'!"&amp;G3005),"")</f>
        <v/>
      </c>
      <c r="F3005" s="1851"/>
      <c r="R3005" s="1502"/>
    </row>
    <row r="3006" spans="1:18" ht="15">
      <c r="A3006">
        <v>3001</v>
      </c>
      <c r="B3006" s="7">
        <f>'EstExp 11-19'!K10</f>
        <v>0</v>
      </c>
      <c r="D3006" s="2" t="b">
        <f ca="1">E3006=B3006</f>
        <v>1</v>
      </c>
      <c r="E3006" s="2" cm="1">
        <f t="array" aca="1" ref="E3006" ca="1">IF(F3006&lt;&gt;"",INDIRECT("'"&amp;F3006&amp;"'!"&amp;G3006),"")</f>
        <v>0</v>
      </c>
      <c r="F3006" s="1502" t="s">
        <v>6934</v>
      </c>
      <c r="G3006" t="s">
        <v>3594</v>
      </c>
      <c r="H3006" s="4"/>
      <c r="I3006" s="4"/>
      <c r="J3006" s="4"/>
      <c r="R3006" s="1504"/>
    </row>
    <row r="3007" spans="1:18" ht="16">
      <c r="A3007" s="1">
        <v>3002</v>
      </c>
      <c r="C3007" s="3" t="s">
        <v>3858</v>
      </c>
      <c r="E3007" s="2" t="str" cm="1">
        <f t="array" aca="1" ref="E3007" ca="1">IF(F3007&lt;&gt;"",INDIRECT("'"&amp;F3007&amp;"'!"&amp;G3007),"")</f>
        <v/>
      </c>
      <c r="F3007" s="1851"/>
      <c r="H3007" s="4"/>
      <c r="I3007" s="4"/>
      <c r="J3007" s="4"/>
      <c r="R3007" s="1504"/>
    </row>
    <row r="3008" spans="1:18" ht="15">
      <c r="A3008">
        <v>3003</v>
      </c>
      <c r="B3008" s="7">
        <f>'EstExp 11-19'!D223</f>
        <v>0</v>
      </c>
      <c r="D3008" s="2" t="b">
        <f ca="1">E3008=B3008</f>
        <v>1</v>
      </c>
      <c r="E3008" s="2" cm="1">
        <f t="array" aca="1" ref="E3008" ca="1">IF(F3008&lt;&gt;"",INDIRECT("'"&amp;F3008&amp;"'!"&amp;G3008),"")</f>
        <v>0</v>
      </c>
      <c r="F3008" s="1502" t="s">
        <v>6934</v>
      </c>
      <c r="G3008" t="s">
        <v>4298</v>
      </c>
      <c r="H3008" s="4"/>
      <c r="I3008" s="4"/>
      <c r="J3008" s="4"/>
      <c r="R3008" s="1504"/>
    </row>
    <row r="3009" spans="1:18" ht="15">
      <c r="A3009">
        <v>3004</v>
      </c>
      <c r="B3009" s="7">
        <f>'EstExp 11-19'!K223</f>
        <v>0</v>
      </c>
      <c r="D3009" s="2" t="b">
        <f ca="1">E3009=B3009</f>
        <v>1</v>
      </c>
      <c r="E3009" s="2" cm="1">
        <f t="array" aca="1" ref="E3009" ca="1">IF(F3009&lt;&gt;"",INDIRECT("'"&amp;F3009&amp;"'!"&amp;G3009),"")</f>
        <v>0</v>
      </c>
      <c r="F3009" s="1502" t="s">
        <v>6934</v>
      </c>
      <c r="G3009" t="s">
        <v>4299</v>
      </c>
      <c r="H3009" s="4"/>
      <c r="I3009" s="4"/>
      <c r="J3009" s="4"/>
      <c r="R3009" s="1504"/>
    </row>
    <row r="3010" spans="1:18" ht="16">
      <c r="A3010" s="1">
        <v>3005</v>
      </c>
      <c r="C3010" s="3" t="s">
        <v>3571</v>
      </c>
      <c r="E3010" s="2" t="str" cm="1">
        <f t="array" aca="1" ref="E3010" ca="1">IF(F3010&lt;&gt;"",INDIRECT("'"&amp;F3010&amp;"'!"&amp;G3010),"")</f>
        <v/>
      </c>
      <c r="F3010" s="1851"/>
      <c r="R3010" s="1502"/>
    </row>
    <row r="3011" spans="1:18" ht="16">
      <c r="A3011" s="1">
        <v>3006</v>
      </c>
      <c r="C3011" s="3" t="s">
        <v>3571</v>
      </c>
      <c r="E3011" s="2" t="str" cm="1">
        <f t="array" aca="1" ref="E3011" ca="1">IF(F3011&lt;&gt;"",INDIRECT("'"&amp;F3011&amp;"'!"&amp;G3011),"")</f>
        <v/>
      </c>
      <c r="F3011" s="1851"/>
      <c r="R3011" s="1502"/>
    </row>
    <row r="3012" spans="1:18" ht="16">
      <c r="A3012" s="1">
        <v>3007</v>
      </c>
      <c r="C3012" s="3" t="s">
        <v>3571</v>
      </c>
      <c r="E3012" s="2" t="str" cm="1">
        <f t="array" aca="1" ref="E3012" ca="1">IF(F3012&lt;&gt;"",INDIRECT("'"&amp;F3012&amp;"'!"&amp;G3012),"")</f>
        <v/>
      </c>
      <c r="F3012" s="1851"/>
      <c r="R3012" s="1502"/>
    </row>
    <row r="3013" spans="1:18" ht="16">
      <c r="A3013" s="1">
        <v>3008</v>
      </c>
      <c r="C3013" s="3" t="s">
        <v>3571</v>
      </c>
      <c r="E3013" s="2" t="str" cm="1">
        <f t="array" aca="1" ref="E3013" ca="1">IF(F3013&lt;&gt;"",INDIRECT("'"&amp;F3013&amp;"'!"&amp;G3013),"")</f>
        <v/>
      </c>
      <c r="F3013" s="1851"/>
      <c r="H3013" s="4"/>
      <c r="I3013" s="4"/>
      <c r="J3013" s="4"/>
      <c r="R3013" s="1504"/>
    </row>
    <row r="3014" spans="1:18" ht="16">
      <c r="A3014" s="1">
        <v>3009</v>
      </c>
      <c r="C3014" s="3" t="s">
        <v>3571</v>
      </c>
      <c r="E3014" s="2" t="str" cm="1">
        <f t="array" aca="1" ref="E3014" ca="1">IF(F3014&lt;&gt;"",INDIRECT("'"&amp;F3014&amp;"'!"&amp;G3014),"")</f>
        <v/>
      </c>
      <c r="F3014" s="1851"/>
      <c r="H3014" s="4"/>
      <c r="I3014" s="4"/>
      <c r="J3014" s="4"/>
      <c r="R3014" s="1504"/>
    </row>
    <row r="3015" spans="1:18" ht="16">
      <c r="A3015" s="1">
        <v>3010</v>
      </c>
      <c r="C3015" s="3" t="s">
        <v>3571</v>
      </c>
      <c r="E3015" s="2" t="str" cm="1">
        <f t="array" aca="1" ref="E3015" ca="1">IF(F3015&lt;&gt;"",INDIRECT("'"&amp;F3015&amp;"'!"&amp;G3015),"")</f>
        <v/>
      </c>
      <c r="F3015" s="1851"/>
      <c r="H3015" s="4"/>
      <c r="I3015" s="4"/>
      <c r="J3015" s="4"/>
      <c r="R3015" s="1504"/>
    </row>
    <row r="3016" spans="1:18" ht="16">
      <c r="A3016" s="1">
        <v>3011</v>
      </c>
      <c r="C3016" s="3" t="s">
        <v>3571</v>
      </c>
      <c r="E3016" s="2" t="str" cm="1">
        <f t="array" aca="1" ref="E3016" ca="1">IF(F3016&lt;&gt;"",INDIRECT("'"&amp;F3016&amp;"'!"&amp;G3016),"")</f>
        <v/>
      </c>
      <c r="F3016" s="1851"/>
      <c r="H3016" s="4"/>
      <c r="I3016" s="4"/>
      <c r="J3016" s="4"/>
      <c r="R3016" s="1504"/>
    </row>
    <row r="3017" spans="1:18" ht="16">
      <c r="A3017" s="1">
        <v>3012</v>
      </c>
      <c r="C3017" s="3" t="s">
        <v>3571</v>
      </c>
      <c r="E3017" s="2" t="str" cm="1">
        <f t="array" aca="1" ref="E3017" ca="1">IF(F3017&lt;&gt;"",INDIRECT("'"&amp;F3017&amp;"'!"&amp;G3017),"")</f>
        <v/>
      </c>
      <c r="F3017" s="1851"/>
      <c r="H3017" s="4"/>
      <c r="I3017" s="4"/>
      <c r="J3017" s="4"/>
      <c r="R3017" s="1504"/>
    </row>
    <row r="3018" spans="1:18" ht="16">
      <c r="A3018" s="1">
        <v>3013</v>
      </c>
      <c r="C3018" s="3" t="s">
        <v>3571</v>
      </c>
      <c r="E3018" s="2" t="str" cm="1">
        <f t="array" aca="1" ref="E3018" ca="1">IF(F3018&lt;&gt;"",INDIRECT("'"&amp;F3018&amp;"'!"&amp;G3018),"")</f>
        <v/>
      </c>
      <c r="F3018" s="1851"/>
      <c r="R3018" s="1502"/>
    </row>
    <row r="3019" spans="1:18" ht="16">
      <c r="A3019" s="1">
        <v>3014</v>
      </c>
      <c r="C3019" s="3" t="s">
        <v>3571</v>
      </c>
      <c r="E3019" s="2" t="str" cm="1">
        <f t="array" aca="1" ref="E3019" ca="1">IF(F3019&lt;&gt;"",INDIRECT("'"&amp;F3019&amp;"'!"&amp;G3019),"")</f>
        <v/>
      </c>
      <c r="F3019" s="1851"/>
      <c r="H3019" s="4"/>
      <c r="I3019" s="4"/>
      <c r="J3019" s="4"/>
      <c r="R3019" s="1504"/>
    </row>
    <row r="3020" spans="1:18" ht="16">
      <c r="A3020" s="1">
        <v>3015</v>
      </c>
      <c r="C3020" s="3" t="s">
        <v>3571</v>
      </c>
      <c r="E3020" s="2" t="str" cm="1">
        <f t="array" aca="1" ref="E3020" ca="1">IF(F3020&lt;&gt;"",INDIRECT("'"&amp;F3020&amp;"'!"&amp;G3020),"")</f>
        <v/>
      </c>
      <c r="F3020" s="1851"/>
      <c r="H3020" s="4"/>
      <c r="I3020" s="4"/>
      <c r="J3020" s="4"/>
      <c r="R3020" s="1504"/>
    </row>
    <row r="3021" spans="1:18" ht="16">
      <c r="A3021" s="1">
        <v>3016</v>
      </c>
      <c r="C3021" s="3" t="s">
        <v>3571</v>
      </c>
      <c r="E3021" s="2" t="str" cm="1">
        <f t="array" aca="1" ref="E3021" ca="1">IF(F3021&lt;&gt;"",INDIRECT("'"&amp;F3021&amp;"'!"&amp;G3021),"")</f>
        <v/>
      </c>
      <c r="F3021" s="1851"/>
      <c r="H3021" s="4"/>
      <c r="I3021" s="4"/>
      <c r="J3021" s="4"/>
      <c r="R3021" s="1504"/>
    </row>
    <row r="3022" spans="1:18">
      <c r="A3022">
        <v>3017</v>
      </c>
      <c r="B3022" s="7">
        <f>'BudgetSum 2-4'!D35</f>
        <v>0</v>
      </c>
      <c r="D3022" s="2" t="b">
        <f ca="1">E3022=B3022</f>
        <v>1</v>
      </c>
      <c r="E3022" s="2" cm="1">
        <f t="array" aca="1" ref="E3022" ca="1">IF(F3022&lt;&gt;"",INDIRECT("'"&amp;F3022&amp;"'!"&amp;G3022),"")</f>
        <v>0</v>
      </c>
      <c r="F3022" s="1502" t="s">
        <v>3507</v>
      </c>
      <c r="G3022" t="s">
        <v>4300</v>
      </c>
      <c r="R3022" s="1502"/>
    </row>
    <row r="3023" spans="1:18">
      <c r="A3023">
        <v>3018</v>
      </c>
      <c r="B3023" s="7">
        <f>'BudgetSum 2-4'!D36</f>
        <v>0</v>
      </c>
      <c r="D3023" s="2" t="b">
        <f ca="1">E3023=B3023</f>
        <v>1</v>
      </c>
      <c r="E3023" s="2" cm="1">
        <f t="array" aca="1" ref="E3023" ca="1">IF(F3023&lt;&gt;"",INDIRECT("'"&amp;F3023&amp;"'!"&amp;G3023),"")</f>
        <v>0</v>
      </c>
      <c r="F3023" s="1502" t="s">
        <v>3507</v>
      </c>
      <c r="G3023" t="s">
        <v>4301</v>
      </c>
      <c r="R3023" s="1502"/>
    </row>
    <row r="3024" spans="1:18" ht="15">
      <c r="A3024">
        <v>3019</v>
      </c>
      <c r="B3024" s="7">
        <f>'BudgetSum 2-4'!D37</f>
        <v>0</v>
      </c>
      <c r="D3024" s="2" t="b">
        <f ca="1">E3024=B3024</f>
        <v>1</v>
      </c>
      <c r="E3024" s="2" cm="1">
        <f t="array" aca="1" ref="E3024" ca="1">IF(F3024&lt;&gt;"",INDIRECT("'"&amp;F3024&amp;"'!"&amp;G3024),"")</f>
        <v>0</v>
      </c>
      <c r="F3024" s="1502" t="s">
        <v>3507</v>
      </c>
      <c r="G3024" t="s">
        <v>4302</v>
      </c>
      <c r="H3024" s="4"/>
      <c r="I3024" s="4"/>
      <c r="J3024" s="4"/>
      <c r="R3024" s="1504"/>
    </row>
    <row r="3025" spans="1:18" ht="16">
      <c r="A3025" s="1">
        <v>3020</v>
      </c>
      <c r="C3025" s="3" t="s">
        <v>3571</v>
      </c>
      <c r="E3025" s="2" t="str" cm="1">
        <f t="array" aca="1" ref="E3025" ca="1">IF(F3025&lt;&gt;"",INDIRECT("'"&amp;F3025&amp;"'!"&amp;G3025),"")</f>
        <v/>
      </c>
      <c r="F3025" s="1851"/>
      <c r="H3025" s="4"/>
      <c r="I3025" s="4"/>
      <c r="J3025" s="4"/>
      <c r="R3025" s="1504"/>
    </row>
    <row r="3026" spans="1:18" ht="15">
      <c r="A3026">
        <v>3021</v>
      </c>
      <c r="B3026" s="7">
        <f>'BudgetSum 2-4'!E35</f>
        <v>0</v>
      </c>
      <c r="D3026" s="2" t="b">
        <f ca="1">E3026=B3026</f>
        <v>1</v>
      </c>
      <c r="E3026" s="2" cm="1">
        <f t="array" aca="1" ref="E3026" ca="1">IF(F3026&lt;&gt;"",INDIRECT("'"&amp;F3026&amp;"'!"&amp;G3026),"")</f>
        <v>0</v>
      </c>
      <c r="F3026" s="1502" t="s">
        <v>3507</v>
      </c>
      <c r="G3026" t="s">
        <v>4303</v>
      </c>
      <c r="H3026" s="4"/>
      <c r="I3026" s="4"/>
      <c r="J3026" s="4"/>
      <c r="R3026" s="1504"/>
    </row>
    <row r="3027" spans="1:18" ht="15">
      <c r="A3027">
        <v>3022</v>
      </c>
      <c r="B3027" s="7">
        <f>'BudgetSum 2-4'!F35</f>
        <v>0</v>
      </c>
      <c r="D3027" s="2" t="b">
        <f ca="1">E3027=B3027</f>
        <v>1</v>
      </c>
      <c r="E3027" s="2" cm="1">
        <f t="array" aca="1" ref="E3027" ca="1">IF(F3027&lt;&gt;"",INDIRECT("'"&amp;F3027&amp;"'!"&amp;G3027),"")</f>
        <v>0</v>
      </c>
      <c r="F3027" s="1502" t="s">
        <v>3507</v>
      </c>
      <c r="G3027" t="s">
        <v>4304</v>
      </c>
      <c r="H3027" s="4"/>
      <c r="I3027" s="4"/>
      <c r="J3027" s="4"/>
      <c r="R3027" s="1504"/>
    </row>
    <row r="3028" spans="1:18" ht="15">
      <c r="A3028">
        <v>3023</v>
      </c>
      <c r="B3028" s="7">
        <f>'BudgetSum 2-4'!F36</f>
        <v>0</v>
      </c>
      <c r="D3028" s="2" t="b">
        <f ca="1">E3028=B3028</f>
        <v>1</v>
      </c>
      <c r="E3028" s="2" cm="1">
        <f t="array" aca="1" ref="E3028" ca="1">IF(F3028&lt;&gt;"",INDIRECT("'"&amp;F3028&amp;"'!"&amp;G3028),"")</f>
        <v>0</v>
      </c>
      <c r="F3028" s="1502" t="s">
        <v>3507</v>
      </c>
      <c r="G3028" t="s">
        <v>4305</v>
      </c>
      <c r="H3028" s="4"/>
      <c r="I3028" s="4"/>
      <c r="J3028" s="4"/>
      <c r="R3028" s="1504"/>
    </row>
    <row r="3029" spans="1:18" ht="15">
      <c r="A3029">
        <v>3024</v>
      </c>
      <c r="B3029" s="7">
        <f>'BudgetSum 2-4'!F37</f>
        <v>0</v>
      </c>
      <c r="D3029" s="2" t="b">
        <f ca="1">E3029=B3029</f>
        <v>1</v>
      </c>
      <c r="E3029" s="2" cm="1">
        <f t="array" aca="1" ref="E3029" ca="1">IF(F3029&lt;&gt;"",INDIRECT("'"&amp;F3029&amp;"'!"&amp;G3029),"")</f>
        <v>0</v>
      </c>
      <c r="F3029" s="1502" t="s">
        <v>3507</v>
      </c>
      <c r="G3029" t="s">
        <v>4306</v>
      </c>
      <c r="H3029" s="4"/>
      <c r="I3029" s="4"/>
      <c r="J3029" s="4"/>
      <c r="R3029" s="1504"/>
    </row>
    <row r="3030" spans="1:18" ht="16">
      <c r="A3030" s="1">
        <v>3025</v>
      </c>
      <c r="C3030" s="3" t="s">
        <v>3571</v>
      </c>
      <c r="E3030" s="2" t="str" cm="1">
        <f t="array" aca="1" ref="E3030" ca="1">IF(F3030&lt;&gt;"",INDIRECT("'"&amp;F3030&amp;"'!"&amp;G3030),"")</f>
        <v/>
      </c>
      <c r="F3030" s="1851"/>
      <c r="H3030" s="4"/>
      <c r="I3030" s="4"/>
      <c r="J3030" s="4"/>
      <c r="R3030" s="1504"/>
    </row>
    <row r="3031" spans="1:18" ht="16">
      <c r="A3031" s="1">
        <v>3026</v>
      </c>
      <c r="C3031" s="3" t="s">
        <v>3571</v>
      </c>
      <c r="E3031" s="2" t="str" cm="1">
        <f t="array" aca="1" ref="E3031" ca="1">IF(F3031&lt;&gt;"",INDIRECT("'"&amp;F3031&amp;"'!"&amp;G3031),"")</f>
        <v/>
      </c>
      <c r="F3031" s="1851"/>
      <c r="R3031" s="1504"/>
    </row>
    <row r="3032" spans="1:18" ht="16">
      <c r="A3032" s="1">
        <v>3027</v>
      </c>
      <c r="C3032" s="3" t="s">
        <v>3571</v>
      </c>
      <c r="E3032" s="2" t="str" cm="1">
        <f t="array" aca="1" ref="E3032" ca="1">IF(F3032&lt;&gt;"",INDIRECT("'"&amp;F3032&amp;"'!"&amp;G3032),"")</f>
        <v/>
      </c>
      <c r="F3032" s="1851"/>
      <c r="H3032" s="4"/>
      <c r="I3032" s="4"/>
      <c r="J3032" s="4"/>
      <c r="R3032" s="1504"/>
    </row>
    <row r="3033" spans="1:18" ht="16">
      <c r="A3033" s="1">
        <v>3028</v>
      </c>
      <c r="C3033" s="3" t="s">
        <v>3571</v>
      </c>
      <c r="E3033" s="2" t="str" cm="1">
        <f t="array" aca="1" ref="E3033" ca="1">IF(F3033&lt;&gt;"",INDIRECT("'"&amp;F3033&amp;"'!"&amp;G3033),"")</f>
        <v/>
      </c>
      <c r="F3033" s="1851"/>
      <c r="H3033" s="4"/>
      <c r="I3033" s="4"/>
      <c r="J3033" s="4"/>
      <c r="R3033" s="1504"/>
    </row>
    <row r="3034" spans="1:18" ht="16">
      <c r="A3034" s="1">
        <v>3029</v>
      </c>
      <c r="C3034" s="3" t="s">
        <v>3571</v>
      </c>
      <c r="E3034" s="2" t="str" cm="1">
        <f t="array" aca="1" ref="E3034" ca="1">IF(F3034&lt;&gt;"",INDIRECT("'"&amp;F3034&amp;"'!"&amp;G3034),"")</f>
        <v/>
      </c>
      <c r="F3034" s="1851"/>
      <c r="R3034" s="1504"/>
    </row>
    <row r="3035" spans="1:18" ht="16">
      <c r="A3035" s="1">
        <v>3030</v>
      </c>
      <c r="C3035" s="3" t="s">
        <v>3571</v>
      </c>
      <c r="E3035" s="2" t="str" cm="1">
        <f t="array" aca="1" ref="E3035" ca="1">IF(F3035&lt;&gt;"",INDIRECT("'"&amp;F3035&amp;"'!"&amp;G3035),"")</f>
        <v/>
      </c>
      <c r="F3035" s="1851"/>
      <c r="R3035" s="1504"/>
    </row>
    <row r="3036" spans="1:18" ht="16">
      <c r="A3036" s="1">
        <v>3031</v>
      </c>
      <c r="C3036" s="3" t="s">
        <v>3571</v>
      </c>
      <c r="E3036" s="2" t="str" cm="1">
        <f t="array" aca="1" ref="E3036" ca="1">IF(F3036&lt;&gt;"",INDIRECT("'"&amp;F3036&amp;"'!"&amp;G3036),"")</f>
        <v/>
      </c>
      <c r="F3036" s="1851"/>
      <c r="R3036" s="1502"/>
    </row>
    <row r="3037" spans="1:18" ht="16">
      <c r="A3037" s="1">
        <v>3032</v>
      </c>
      <c r="C3037" s="3" t="s">
        <v>3571</v>
      </c>
      <c r="E3037" s="2" t="str" cm="1">
        <f t="array" aca="1" ref="E3037" ca="1">IF(F3037&lt;&gt;"",INDIRECT("'"&amp;F3037&amp;"'!"&amp;G3037),"")</f>
        <v/>
      </c>
      <c r="F3037" s="1851"/>
      <c r="H3037" s="4"/>
      <c r="I3037" s="4"/>
      <c r="J3037" s="4"/>
      <c r="R3037" s="1504"/>
    </row>
    <row r="3038" spans="1:18" ht="16">
      <c r="A3038" s="1">
        <v>3033</v>
      </c>
      <c r="C3038" s="3" t="s">
        <v>3571</v>
      </c>
      <c r="E3038" s="2" t="str" cm="1">
        <f t="array" aca="1" ref="E3038" ca="1">IF(F3038&lt;&gt;"",INDIRECT("'"&amp;F3038&amp;"'!"&amp;G3038),"")</f>
        <v/>
      </c>
      <c r="F3038" s="1851"/>
      <c r="H3038" s="4"/>
      <c r="I3038" s="4"/>
      <c r="J3038" s="4"/>
      <c r="R3038" s="1504"/>
    </row>
    <row r="3039" spans="1:18" ht="16">
      <c r="A3039" s="1">
        <v>3034</v>
      </c>
      <c r="C3039" s="3" t="s">
        <v>3571</v>
      </c>
      <c r="E3039" s="2" t="str" cm="1">
        <f t="array" aca="1" ref="E3039" ca="1">IF(F3039&lt;&gt;"",INDIRECT("'"&amp;F3039&amp;"'!"&amp;G3039),"")</f>
        <v/>
      </c>
      <c r="F3039" s="1851"/>
      <c r="H3039" s="4"/>
      <c r="I3039" s="4"/>
      <c r="J3039" s="4"/>
      <c r="R3039" s="1504"/>
    </row>
    <row r="3040" spans="1:18" ht="16">
      <c r="A3040" s="1">
        <v>3035</v>
      </c>
      <c r="C3040" s="3" t="s">
        <v>3571</v>
      </c>
      <c r="E3040" s="2" t="str" cm="1">
        <f t="array" aca="1" ref="E3040" ca="1">IF(F3040&lt;&gt;"",INDIRECT("'"&amp;F3040&amp;"'!"&amp;G3040),"")</f>
        <v/>
      </c>
      <c r="F3040" s="1851"/>
      <c r="H3040" s="4"/>
      <c r="I3040" s="4"/>
      <c r="J3040" s="4"/>
      <c r="R3040" s="1504"/>
    </row>
    <row r="3041" spans="1:18" ht="16">
      <c r="A3041" s="1">
        <v>3036</v>
      </c>
      <c r="C3041" s="3" t="s">
        <v>3571</v>
      </c>
      <c r="E3041" s="2" t="str" cm="1">
        <f t="array" aca="1" ref="E3041" ca="1">IF(F3041&lt;&gt;"",INDIRECT("'"&amp;F3041&amp;"'!"&amp;G3041),"")</f>
        <v/>
      </c>
      <c r="F3041" s="1851"/>
      <c r="H3041" s="4"/>
      <c r="I3041" s="4"/>
      <c r="J3041" s="4"/>
      <c r="R3041" s="1504"/>
    </row>
    <row r="3042" spans="1:18" ht="16">
      <c r="A3042" s="1">
        <v>3037</v>
      </c>
      <c r="C3042" s="3" t="s">
        <v>3571</v>
      </c>
      <c r="E3042" s="2" t="str" cm="1">
        <f t="array" aca="1" ref="E3042" ca="1">IF(F3042&lt;&gt;"",INDIRECT("'"&amp;F3042&amp;"'!"&amp;G3042),"")</f>
        <v/>
      </c>
      <c r="F3042" s="1851"/>
      <c r="H3042" s="4"/>
      <c r="I3042" s="4"/>
      <c r="J3042" s="4"/>
      <c r="R3042" s="1504"/>
    </row>
    <row r="3043" spans="1:18" ht="16">
      <c r="A3043" s="1">
        <v>3038</v>
      </c>
      <c r="C3043" s="3" t="s">
        <v>3571</v>
      </c>
      <c r="E3043" s="2" t="str" cm="1">
        <f t="array" aca="1" ref="E3043" ca="1">IF(F3043&lt;&gt;"",INDIRECT("'"&amp;F3043&amp;"'!"&amp;G3043),"")</f>
        <v/>
      </c>
      <c r="F3043" s="1851"/>
      <c r="H3043" s="4"/>
      <c r="I3043" s="4"/>
      <c r="J3043" s="4"/>
      <c r="R3043" s="1504"/>
    </row>
    <row r="3044" spans="1:18" ht="16">
      <c r="A3044" s="1">
        <v>3039</v>
      </c>
      <c r="C3044" s="3" t="s">
        <v>3571</v>
      </c>
      <c r="E3044" s="2" t="str" cm="1">
        <f t="array" aca="1" ref="E3044" ca="1">IF(F3044&lt;&gt;"",INDIRECT("'"&amp;F3044&amp;"'!"&amp;G3044),"")</f>
        <v/>
      </c>
      <c r="F3044" s="1851"/>
      <c r="H3044" s="4"/>
      <c r="I3044" s="4"/>
      <c r="J3044" s="4"/>
      <c r="R3044" s="1504"/>
    </row>
    <row r="3045" spans="1:18" ht="16">
      <c r="A3045" s="1">
        <v>3040</v>
      </c>
      <c r="C3045" s="3" t="s">
        <v>3571</v>
      </c>
      <c r="E3045" s="2" t="str" cm="1">
        <f t="array" aca="1" ref="E3045" ca="1">IF(F3045&lt;&gt;"",INDIRECT("'"&amp;F3045&amp;"'!"&amp;G3045),"")</f>
        <v/>
      </c>
      <c r="F3045" s="1851"/>
      <c r="R3045" s="1502"/>
    </row>
    <row r="3046" spans="1:18" ht="16">
      <c r="A3046" s="1">
        <v>3041</v>
      </c>
      <c r="C3046" s="3" t="s">
        <v>3571</v>
      </c>
      <c r="E3046" s="2" t="str" cm="1">
        <f t="array" aca="1" ref="E3046" ca="1">IF(F3046&lt;&gt;"",INDIRECT("'"&amp;F3046&amp;"'!"&amp;G3046),"")</f>
        <v/>
      </c>
      <c r="F3046" s="1851"/>
      <c r="R3046" s="1502"/>
    </row>
    <row r="3047" spans="1:18" ht="16">
      <c r="A3047" s="1">
        <v>3042</v>
      </c>
      <c r="C3047" s="3" t="s">
        <v>3571</v>
      </c>
      <c r="E3047" s="2" t="str" cm="1">
        <f t="array" aca="1" ref="E3047" ca="1">IF(F3047&lt;&gt;"",INDIRECT("'"&amp;F3047&amp;"'!"&amp;G3047),"")</f>
        <v/>
      </c>
      <c r="F3047" s="1851"/>
      <c r="R3047" s="1502"/>
    </row>
    <row r="3048" spans="1:18" ht="16">
      <c r="A3048" s="1">
        <v>3043</v>
      </c>
      <c r="C3048" s="3" t="s">
        <v>3571</v>
      </c>
      <c r="E3048" s="2" t="str" cm="1">
        <f t="array" aca="1" ref="E3048" ca="1">IF(F3048&lt;&gt;"",INDIRECT("'"&amp;F3048&amp;"'!"&amp;G3048),"")</f>
        <v/>
      </c>
      <c r="F3048" s="1851"/>
      <c r="R3048" s="1502"/>
    </row>
    <row r="3049" spans="1:18" ht="16">
      <c r="A3049" s="1">
        <v>3044</v>
      </c>
      <c r="C3049" s="3" t="s">
        <v>3571</v>
      </c>
      <c r="E3049" s="2" t="str" cm="1">
        <f t="array" aca="1" ref="E3049" ca="1">IF(F3049&lt;&gt;"",INDIRECT("'"&amp;F3049&amp;"'!"&amp;G3049),"")</f>
        <v/>
      </c>
      <c r="F3049" s="1851"/>
      <c r="R3049" s="1502"/>
    </row>
    <row r="3050" spans="1:18" ht="16">
      <c r="A3050" s="1">
        <v>3045</v>
      </c>
      <c r="C3050" s="3" t="s">
        <v>3571</v>
      </c>
      <c r="E3050" s="2" t="str" cm="1">
        <f t="array" aca="1" ref="E3050" ca="1">IF(F3050&lt;&gt;"",INDIRECT("'"&amp;F3050&amp;"'!"&amp;G3050),"")</f>
        <v/>
      </c>
      <c r="F3050" s="1851"/>
      <c r="R3050" s="1502"/>
    </row>
    <row r="3051" spans="1:18" ht="16">
      <c r="A3051" s="1">
        <v>3046</v>
      </c>
      <c r="C3051" s="3" t="s">
        <v>3571</v>
      </c>
      <c r="E3051" s="2" t="str" cm="1">
        <f t="array" aca="1" ref="E3051" ca="1">IF(F3051&lt;&gt;"",INDIRECT("'"&amp;F3051&amp;"'!"&amp;G3051),"")</f>
        <v/>
      </c>
      <c r="F3051" s="1851"/>
      <c r="H3051" s="4"/>
      <c r="I3051" s="4"/>
      <c r="J3051" s="4"/>
      <c r="R3051" s="1504"/>
    </row>
    <row r="3052" spans="1:18" ht="16">
      <c r="A3052" s="1">
        <v>3047</v>
      </c>
      <c r="C3052" s="3" t="s">
        <v>3571</v>
      </c>
      <c r="E3052" s="2" t="str" cm="1">
        <f t="array" aca="1" ref="E3052" ca="1">IF(F3052&lt;&gt;"",INDIRECT("'"&amp;F3052&amp;"'!"&amp;G3052),"")</f>
        <v/>
      </c>
      <c r="F3052" s="1851"/>
      <c r="H3052" s="4"/>
      <c r="I3052" s="4"/>
      <c r="J3052" s="4"/>
      <c r="R3052" s="1504"/>
    </row>
    <row r="3053" spans="1:18" ht="16">
      <c r="A3053" s="1">
        <v>3048</v>
      </c>
      <c r="C3053" s="3" t="s">
        <v>3571</v>
      </c>
      <c r="E3053" s="2" t="str" cm="1">
        <f t="array" aca="1" ref="E3053" ca="1">IF(F3053&lt;&gt;"",INDIRECT("'"&amp;F3053&amp;"'!"&amp;G3053),"")</f>
        <v/>
      </c>
      <c r="F3053" s="1851"/>
      <c r="H3053" s="4"/>
      <c r="I3053" s="4"/>
      <c r="J3053" s="4"/>
      <c r="R3053" s="1504"/>
    </row>
    <row r="3054" spans="1:18" ht="16">
      <c r="A3054" s="1">
        <v>3049</v>
      </c>
      <c r="C3054" s="3" t="s">
        <v>3571</v>
      </c>
      <c r="E3054" s="2" t="str" cm="1">
        <f t="array" aca="1" ref="E3054" ca="1">IF(F3054&lt;&gt;"",INDIRECT("'"&amp;F3054&amp;"'!"&amp;G3054),"")</f>
        <v/>
      </c>
      <c r="F3054" s="1851"/>
      <c r="H3054" s="4"/>
      <c r="I3054" s="4"/>
      <c r="J3054" s="4"/>
      <c r="R3054" s="1504"/>
    </row>
    <row r="3055" spans="1:18" ht="16">
      <c r="A3055" s="1">
        <v>3050</v>
      </c>
      <c r="C3055" s="3" t="s">
        <v>3571</v>
      </c>
      <c r="E3055" s="2" t="str" cm="1">
        <f t="array" aca="1" ref="E3055" ca="1">IF(F3055&lt;&gt;"",INDIRECT("'"&amp;F3055&amp;"'!"&amp;G3055),"")</f>
        <v/>
      </c>
      <c r="F3055" s="1851"/>
      <c r="R3055" s="1502"/>
    </row>
    <row r="3056" spans="1:18" ht="16">
      <c r="A3056" s="1">
        <v>3051</v>
      </c>
      <c r="C3056" s="3" t="s">
        <v>3571</v>
      </c>
      <c r="E3056" s="2" t="str" cm="1">
        <f t="array" aca="1" ref="E3056" ca="1">IF(F3056&lt;&gt;"",INDIRECT("'"&amp;F3056&amp;"'!"&amp;G3056),"")</f>
        <v/>
      </c>
      <c r="F3056" s="1851"/>
      <c r="R3056" s="1502"/>
    </row>
    <row r="3057" spans="1:18" ht="16">
      <c r="A3057" s="1">
        <v>3052</v>
      </c>
      <c r="C3057" s="3" t="s">
        <v>3571</v>
      </c>
      <c r="E3057" s="2" t="str" cm="1">
        <f t="array" aca="1" ref="E3057" ca="1">IF(F3057&lt;&gt;"",INDIRECT("'"&amp;F3057&amp;"'!"&amp;G3057),"")</f>
        <v/>
      </c>
      <c r="F3057" s="1851"/>
      <c r="H3057" s="4"/>
      <c r="I3057" s="4"/>
      <c r="J3057" s="4"/>
      <c r="R3057" s="1504"/>
    </row>
    <row r="3058" spans="1:18" ht="16">
      <c r="A3058" s="1">
        <v>3053</v>
      </c>
      <c r="C3058" s="3" t="s">
        <v>3571</v>
      </c>
      <c r="E3058" s="2" t="str" cm="1">
        <f t="array" aca="1" ref="E3058" ca="1">IF(F3058&lt;&gt;"",INDIRECT("'"&amp;F3058&amp;"'!"&amp;G3058),"")</f>
        <v/>
      </c>
      <c r="F3058" s="1851"/>
      <c r="H3058" s="4"/>
      <c r="I3058" s="4"/>
      <c r="J3058" s="4"/>
      <c r="R3058" s="1504"/>
    </row>
    <row r="3059" spans="1:18" ht="16">
      <c r="A3059" s="1">
        <v>3054</v>
      </c>
      <c r="C3059" s="3" t="s">
        <v>3571</v>
      </c>
      <c r="E3059" s="2" t="str" cm="1">
        <f t="array" aca="1" ref="E3059" ca="1">IF(F3059&lt;&gt;"",INDIRECT("'"&amp;F3059&amp;"'!"&amp;G3059),"")</f>
        <v/>
      </c>
      <c r="F3059" s="1851"/>
      <c r="H3059" s="4"/>
      <c r="I3059" s="4"/>
      <c r="J3059" s="4"/>
      <c r="R3059" s="1504"/>
    </row>
    <row r="3060" spans="1:18" ht="16">
      <c r="A3060" s="1">
        <v>3055</v>
      </c>
      <c r="C3060" s="3" t="s">
        <v>3571</v>
      </c>
      <c r="E3060" s="2" t="str" cm="1">
        <f t="array" aca="1" ref="E3060" ca="1">IF(F3060&lt;&gt;"",INDIRECT("'"&amp;F3060&amp;"'!"&amp;G3060),"")</f>
        <v/>
      </c>
      <c r="F3060" s="1851"/>
      <c r="R3060" s="1504"/>
    </row>
    <row r="3061" spans="1:18" ht="16">
      <c r="A3061" s="1">
        <v>3056</v>
      </c>
      <c r="C3061" s="3" t="s">
        <v>3571</v>
      </c>
      <c r="E3061" s="2" t="str" cm="1">
        <f t="array" aca="1" ref="E3061" ca="1">IF(F3061&lt;&gt;"",INDIRECT("'"&amp;F3061&amp;"'!"&amp;G3061),"")</f>
        <v/>
      </c>
      <c r="F3061" s="1851"/>
      <c r="R3061" s="1504"/>
    </row>
    <row r="3062" spans="1:18" ht="16">
      <c r="A3062" s="1">
        <v>3057</v>
      </c>
      <c r="C3062" s="3" t="s">
        <v>3571</v>
      </c>
      <c r="E3062" s="2" t="str" cm="1">
        <f t="array" aca="1" ref="E3062" ca="1">IF(F3062&lt;&gt;"",INDIRECT("'"&amp;F3062&amp;"'!"&amp;G3062),"")</f>
        <v/>
      </c>
      <c r="F3062" s="1851"/>
      <c r="R3062" s="1504"/>
    </row>
    <row r="3063" spans="1:18" ht="16">
      <c r="A3063" s="1">
        <v>3058</v>
      </c>
      <c r="C3063" s="3" t="s">
        <v>3571</v>
      </c>
      <c r="E3063" s="2" t="str" cm="1">
        <f t="array" aca="1" ref="E3063" ca="1">IF(F3063&lt;&gt;"",INDIRECT("'"&amp;F3063&amp;"'!"&amp;G3063),"")</f>
        <v/>
      </c>
      <c r="F3063" s="1851"/>
      <c r="R3063" s="1502"/>
    </row>
    <row r="3064" spans="1:18" ht="16">
      <c r="A3064" s="1">
        <v>3059</v>
      </c>
      <c r="C3064" s="3" t="s">
        <v>3571</v>
      </c>
      <c r="E3064" s="2" t="str" cm="1">
        <f t="array" aca="1" ref="E3064" ca="1">IF(F3064&lt;&gt;"",INDIRECT("'"&amp;F3064&amp;"'!"&amp;G3064),"")</f>
        <v/>
      </c>
      <c r="F3064" s="1851"/>
      <c r="R3064" s="1502"/>
    </row>
    <row r="3065" spans="1:18" ht="16">
      <c r="A3065" s="1">
        <v>3060</v>
      </c>
      <c r="C3065" s="3" t="s">
        <v>3571</v>
      </c>
      <c r="E3065" s="2" t="str" cm="1">
        <f t="array" aca="1" ref="E3065" ca="1">IF(F3065&lt;&gt;"",INDIRECT("'"&amp;F3065&amp;"'!"&amp;G3065),"")</f>
        <v/>
      </c>
      <c r="F3065" s="1851"/>
      <c r="R3065" s="1504"/>
    </row>
    <row r="3066" spans="1:18" ht="16">
      <c r="A3066" s="1">
        <v>3061</v>
      </c>
      <c r="C3066" s="3" t="s">
        <v>3571</v>
      </c>
      <c r="E3066" s="2" t="str" cm="1">
        <f t="array" aca="1" ref="E3066" ca="1">IF(F3066&lt;&gt;"",INDIRECT("'"&amp;F3066&amp;"'!"&amp;G3066),"")</f>
        <v/>
      </c>
      <c r="F3066" s="1851"/>
      <c r="H3066" s="4"/>
      <c r="I3066" s="4"/>
      <c r="J3066" s="4"/>
      <c r="R3066" s="1504"/>
    </row>
    <row r="3067" spans="1:18" ht="16">
      <c r="A3067" s="1">
        <v>3062</v>
      </c>
      <c r="C3067" s="3" t="s">
        <v>3571</v>
      </c>
      <c r="E3067" s="2" t="str" cm="1">
        <f t="array" aca="1" ref="E3067" ca="1">IF(F3067&lt;&gt;"",INDIRECT("'"&amp;F3067&amp;"'!"&amp;G3067),"")</f>
        <v/>
      </c>
      <c r="F3067" s="1851"/>
      <c r="H3067" s="4"/>
      <c r="I3067" s="4"/>
      <c r="J3067" s="4"/>
      <c r="R3067" s="1504"/>
    </row>
    <row r="3068" spans="1:18" ht="16">
      <c r="A3068" s="1">
        <v>3063</v>
      </c>
      <c r="C3068" s="3" t="s">
        <v>3571</v>
      </c>
      <c r="E3068" s="2" t="str" cm="1">
        <f t="array" aca="1" ref="E3068" ca="1">IF(F3068&lt;&gt;"",INDIRECT("'"&amp;F3068&amp;"'!"&amp;G3068),"")</f>
        <v/>
      </c>
      <c r="F3068" s="1851"/>
      <c r="R3068" s="1502"/>
    </row>
    <row r="3069" spans="1:18" ht="16">
      <c r="A3069" s="1">
        <v>3064</v>
      </c>
      <c r="C3069" s="3" t="s">
        <v>3571</v>
      </c>
      <c r="E3069" s="2" t="str" cm="1">
        <f t="array" aca="1" ref="E3069" ca="1">IF(F3069&lt;&gt;"",INDIRECT("'"&amp;F3069&amp;"'!"&amp;G3069),"")</f>
        <v/>
      </c>
      <c r="F3069" s="1851"/>
      <c r="H3069" s="4"/>
      <c r="I3069" s="4"/>
      <c r="J3069" s="4"/>
      <c r="R3069" s="1504"/>
    </row>
    <row r="3070" spans="1:18" ht="16">
      <c r="A3070" s="1">
        <v>3065</v>
      </c>
      <c r="C3070" s="3" t="s">
        <v>3571</v>
      </c>
      <c r="E3070" s="2" t="str" cm="1">
        <f t="array" aca="1" ref="E3070" ca="1">IF(F3070&lt;&gt;"",INDIRECT("'"&amp;F3070&amp;"'!"&amp;G3070),"")</f>
        <v/>
      </c>
      <c r="F3070" s="1851"/>
      <c r="H3070" s="4"/>
      <c r="I3070" s="4"/>
      <c r="J3070" s="4"/>
      <c r="R3070" s="1504"/>
    </row>
    <row r="3071" spans="1:18" ht="16">
      <c r="A3071" s="1">
        <v>3066</v>
      </c>
      <c r="C3071" s="3" t="s">
        <v>3571</v>
      </c>
      <c r="E3071" s="2" t="str" cm="1">
        <f t="array" aca="1" ref="E3071" ca="1">IF(F3071&lt;&gt;"",INDIRECT("'"&amp;F3071&amp;"'!"&amp;G3071),"")</f>
        <v/>
      </c>
      <c r="F3071" s="1851"/>
      <c r="H3071" s="4"/>
      <c r="I3071" s="4"/>
      <c r="J3071" s="4"/>
      <c r="R3071" s="1504"/>
    </row>
    <row r="3072" spans="1:18" ht="16">
      <c r="A3072" s="1">
        <v>3067</v>
      </c>
      <c r="C3072" s="3" t="s">
        <v>3571</v>
      </c>
      <c r="E3072" s="2" t="str" cm="1">
        <f t="array" aca="1" ref="E3072" ca="1">IF(F3072&lt;&gt;"",INDIRECT("'"&amp;F3072&amp;"'!"&amp;G3072),"")</f>
        <v/>
      </c>
      <c r="F3072" s="1851"/>
      <c r="H3072" s="4"/>
      <c r="I3072" s="4"/>
      <c r="J3072" s="4"/>
      <c r="R3072" s="1504"/>
    </row>
    <row r="3073" spans="1:18" ht="16">
      <c r="A3073" s="1">
        <v>3068</v>
      </c>
      <c r="C3073" s="3" t="s">
        <v>3571</v>
      </c>
      <c r="E3073" s="2" t="str" cm="1">
        <f t="array" aca="1" ref="E3073" ca="1">IF(F3073&lt;&gt;"",INDIRECT("'"&amp;F3073&amp;"'!"&amp;G3073),"")</f>
        <v/>
      </c>
      <c r="F3073" s="1851"/>
      <c r="H3073" s="4"/>
      <c r="I3073" s="4"/>
      <c r="J3073" s="4"/>
      <c r="R3073" s="1504"/>
    </row>
    <row r="3074" spans="1:18" ht="16">
      <c r="A3074" s="1">
        <v>3069</v>
      </c>
      <c r="C3074" s="3" t="s">
        <v>3571</v>
      </c>
      <c r="E3074" s="2" t="str" cm="1">
        <f t="array" aca="1" ref="E3074" ca="1">IF(F3074&lt;&gt;"",INDIRECT("'"&amp;F3074&amp;"'!"&amp;G3074),"")</f>
        <v/>
      </c>
      <c r="F3074" s="1851"/>
      <c r="H3074" s="4"/>
      <c r="I3074" s="4"/>
      <c r="J3074" s="4"/>
      <c r="R3074" s="1504"/>
    </row>
    <row r="3075" spans="1:18" ht="16">
      <c r="A3075" s="1">
        <v>3070</v>
      </c>
      <c r="C3075" s="3" t="s">
        <v>3571</v>
      </c>
      <c r="E3075" s="2" t="str" cm="1">
        <f t="array" aca="1" ref="E3075" ca="1">IF(F3075&lt;&gt;"",INDIRECT("'"&amp;F3075&amp;"'!"&amp;G3075),"")</f>
        <v/>
      </c>
      <c r="F3075" s="1851"/>
      <c r="H3075" s="4"/>
      <c r="I3075" s="4"/>
      <c r="J3075" s="4"/>
      <c r="R3075" s="1504"/>
    </row>
    <row r="3076" spans="1:18" ht="16">
      <c r="A3076" s="1">
        <v>3071</v>
      </c>
      <c r="C3076" s="3" t="s">
        <v>3571</v>
      </c>
      <c r="E3076" s="2" t="str" cm="1">
        <f t="array" aca="1" ref="E3076" ca="1">IF(F3076&lt;&gt;"",INDIRECT("'"&amp;F3076&amp;"'!"&amp;G3076),"")</f>
        <v/>
      </c>
      <c r="F3076" s="1851"/>
      <c r="H3076" s="4"/>
      <c r="I3076" s="4"/>
      <c r="J3076" s="4"/>
      <c r="R3076" s="1504"/>
    </row>
    <row r="3077" spans="1:18" ht="16">
      <c r="A3077" s="1">
        <v>3072</v>
      </c>
      <c r="C3077" s="3" t="s">
        <v>3571</v>
      </c>
      <c r="E3077" s="2" t="str" cm="1">
        <f t="array" aca="1" ref="E3077" ca="1">IF(F3077&lt;&gt;"",INDIRECT("'"&amp;F3077&amp;"'!"&amp;G3077),"")</f>
        <v/>
      </c>
      <c r="F3077" s="1851"/>
      <c r="H3077" s="4"/>
      <c r="I3077" s="4"/>
      <c r="J3077" s="4"/>
      <c r="R3077" s="1504"/>
    </row>
    <row r="3078" spans="1:18" ht="16">
      <c r="A3078" s="1">
        <v>3073</v>
      </c>
      <c r="C3078" s="3" t="s">
        <v>3571</v>
      </c>
      <c r="E3078" s="2" t="str" cm="1">
        <f t="array" aca="1" ref="E3078" ca="1">IF(F3078&lt;&gt;"",INDIRECT("'"&amp;F3078&amp;"'!"&amp;G3078),"")</f>
        <v/>
      </c>
      <c r="F3078" s="1851"/>
      <c r="H3078" s="4"/>
      <c r="I3078" s="4"/>
      <c r="J3078" s="4"/>
      <c r="R3078" s="1504"/>
    </row>
    <row r="3079" spans="1:18" ht="16">
      <c r="A3079" s="1">
        <v>3074</v>
      </c>
      <c r="C3079" s="3" t="s">
        <v>3571</v>
      </c>
      <c r="E3079" s="2" t="str" cm="1">
        <f t="array" aca="1" ref="E3079" ca="1">IF(F3079&lt;&gt;"",INDIRECT("'"&amp;F3079&amp;"'!"&amp;G3079),"")</f>
        <v/>
      </c>
      <c r="F3079" s="1851"/>
      <c r="H3079" s="4"/>
      <c r="I3079" s="4"/>
      <c r="J3079" s="4"/>
      <c r="R3079" s="1504"/>
    </row>
    <row r="3080" spans="1:18" ht="16">
      <c r="A3080" s="1">
        <v>3075</v>
      </c>
      <c r="C3080" s="3" t="s">
        <v>3571</v>
      </c>
      <c r="E3080" s="2" t="str" cm="1">
        <f t="array" aca="1" ref="E3080" ca="1">IF(F3080&lt;&gt;"",INDIRECT("'"&amp;F3080&amp;"'!"&amp;G3080),"")</f>
        <v/>
      </c>
      <c r="F3080" s="1851"/>
      <c r="H3080" s="4"/>
      <c r="I3080" s="4"/>
      <c r="J3080" s="4"/>
      <c r="R3080" s="1504"/>
    </row>
    <row r="3081" spans="1:18" ht="16">
      <c r="A3081" s="1">
        <v>3076</v>
      </c>
      <c r="C3081" s="3" t="s">
        <v>3571</v>
      </c>
      <c r="E3081" s="2" t="str" cm="1">
        <f t="array" aca="1" ref="E3081" ca="1">IF(F3081&lt;&gt;"",INDIRECT("'"&amp;F3081&amp;"'!"&amp;G3081),"")</f>
        <v/>
      </c>
      <c r="F3081" s="1851"/>
      <c r="H3081" s="4"/>
      <c r="I3081" s="4"/>
      <c r="J3081" s="4"/>
      <c r="R3081" s="1504"/>
    </row>
    <row r="3082" spans="1:18" ht="16">
      <c r="A3082" s="1">
        <v>3077</v>
      </c>
      <c r="C3082" s="3" t="s">
        <v>3571</v>
      </c>
      <c r="E3082" s="2" t="str" cm="1">
        <f t="array" aca="1" ref="E3082" ca="1">IF(F3082&lt;&gt;"",INDIRECT("'"&amp;F3082&amp;"'!"&amp;G3082),"")</f>
        <v/>
      </c>
      <c r="F3082" s="1851"/>
      <c r="R3082" s="1502"/>
    </row>
    <row r="3083" spans="1:18" ht="16">
      <c r="A3083" s="1">
        <v>3078</v>
      </c>
      <c r="C3083" s="3" t="s">
        <v>3571</v>
      </c>
      <c r="E3083" s="2" t="str" cm="1">
        <f t="array" aca="1" ref="E3083" ca="1">IF(F3083&lt;&gt;"",INDIRECT("'"&amp;F3083&amp;"'!"&amp;G3083),"")</f>
        <v/>
      </c>
      <c r="F3083" s="1851"/>
      <c r="R3083" s="1502"/>
    </row>
    <row r="3084" spans="1:18" ht="16">
      <c r="A3084" s="1">
        <v>3079</v>
      </c>
      <c r="C3084" s="3" t="s">
        <v>3571</v>
      </c>
      <c r="E3084" s="2" t="str" cm="1">
        <f t="array" aca="1" ref="E3084" ca="1">IF(F3084&lt;&gt;"",INDIRECT("'"&amp;F3084&amp;"'!"&amp;G3084),"")</f>
        <v/>
      </c>
      <c r="F3084" s="1851"/>
      <c r="H3084" s="4"/>
      <c r="I3084" s="4"/>
      <c r="J3084" s="4"/>
      <c r="R3084" s="1504"/>
    </row>
    <row r="3085" spans="1:18" ht="16">
      <c r="A3085" s="1">
        <v>3080</v>
      </c>
      <c r="C3085" s="3" t="s">
        <v>3571</v>
      </c>
      <c r="E3085" s="2" t="str" cm="1">
        <f t="array" aca="1" ref="E3085" ca="1">IF(F3085&lt;&gt;"",INDIRECT("'"&amp;F3085&amp;"'!"&amp;G3085),"")</f>
        <v/>
      </c>
      <c r="F3085" s="1851"/>
      <c r="H3085" s="4"/>
      <c r="I3085" s="4"/>
      <c r="J3085" s="4"/>
      <c r="R3085" s="1504"/>
    </row>
    <row r="3086" spans="1:18" ht="16">
      <c r="A3086" s="1">
        <v>3081</v>
      </c>
      <c r="C3086" s="3" t="s">
        <v>3571</v>
      </c>
      <c r="E3086" s="2" t="str" cm="1">
        <f t="array" aca="1" ref="E3086" ca="1">IF(F3086&lt;&gt;"",INDIRECT("'"&amp;F3086&amp;"'!"&amp;G3086),"")</f>
        <v/>
      </c>
      <c r="F3086" s="1851"/>
      <c r="R3086" s="1502"/>
    </row>
    <row r="3087" spans="1:18" ht="16">
      <c r="A3087" s="1">
        <v>3082</v>
      </c>
      <c r="C3087" s="3" t="s">
        <v>3571</v>
      </c>
      <c r="E3087" s="2" t="str" cm="1">
        <f t="array" aca="1" ref="E3087" ca="1">IF(F3087&lt;&gt;"",INDIRECT("'"&amp;F3087&amp;"'!"&amp;G3087),"")</f>
        <v/>
      </c>
      <c r="F3087" s="1851"/>
      <c r="R3087" s="1502"/>
    </row>
    <row r="3088" spans="1:18" ht="16">
      <c r="A3088" s="1">
        <v>3083</v>
      </c>
      <c r="C3088" s="3" t="s">
        <v>3571</v>
      </c>
      <c r="E3088" s="2" t="str" cm="1">
        <f t="array" aca="1" ref="E3088" ca="1">IF(F3088&lt;&gt;"",INDIRECT("'"&amp;F3088&amp;"'!"&amp;G3088),"")</f>
        <v/>
      </c>
      <c r="F3088" s="1851"/>
      <c r="R3088" s="1502"/>
    </row>
    <row r="3089" spans="1:18" ht="16">
      <c r="A3089" s="1">
        <v>3084</v>
      </c>
      <c r="C3089" s="3" t="s">
        <v>3571</v>
      </c>
      <c r="E3089" s="2" t="str" cm="1">
        <f t="array" aca="1" ref="E3089" ca="1">IF(F3089&lt;&gt;"",INDIRECT("'"&amp;F3089&amp;"'!"&amp;G3089),"")</f>
        <v/>
      </c>
      <c r="F3089" s="1851"/>
      <c r="H3089" s="4"/>
      <c r="I3089" s="4"/>
      <c r="J3089" s="4"/>
      <c r="R3089" s="1504"/>
    </row>
    <row r="3090" spans="1:18" ht="16">
      <c r="A3090" s="1">
        <v>3085</v>
      </c>
      <c r="C3090" s="3" t="s">
        <v>3571</v>
      </c>
      <c r="E3090" s="2" t="str" cm="1">
        <f t="array" aca="1" ref="E3090" ca="1">IF(F3090&lt;&gt;"",INDIRECT("'"&amp;F3090&amp;"'!"&amp;G3090),"")</f>
        <v/>
      </c>
      <c r="F3090" s="1851"/>
      <c r="H3090" s="4"/>
      <c r="I3090" s="4"/>
      <c r="J3090" s="4"/>
      <c r="R3090" s="1504"/>
    </row>
    <row r="3091" spans="1:18" ht="16">
      <c r="A3091" s="1">
        <v>3086</v>
      </c>
      <c r="C3091" s="3" t="s">
        <v>3571</v>
      </c>
      <c r="E3091" s="2" t="str" cm="1">
        <f t="array" aca="1" ref="E3091" ca="1">IF(F3091&lt;&gt;"",INDIRECT("'"&amp;F3091&amp;"'!"&amp;G3091),"")</f>
        <v/>
      </c>
      <c r="F3091" s="1851"/>
      <c r="H3091" s="4"/>
      <c r="I3091" s="4"/>
      <c r="J3091" s="4"/>
      <c r="R3091" s="1504"/>
    </row>
    <row r="3092" spans="1:18" ht="16">
      <c r="A3092" s="1">
        <v>3087</v>
      </c>
      <c r="C3092" s="3" t="s">
        <v>3571</v>
      </c>
      <c r="E3092" s="2" t="str" cm="1">
        <f t="array" aca="1" ref="E3092" ca="1">IF(F3092&lt;&gt;"",INDIRECT("'"&amp;F3092&amp;"'!"&amp;G3092),"")</f>
        <v/>
      </c>
      <c r="F3092" s="1851"/>
      <c r="H3092" s="4"/>
      <c r="I3092" s="4"/>
      <c r="J3092" s="4"/>
      <c r="R3092" s="1504"/>
    </row>
    <row r="3093" spans="1:18" ht="16">
      <c r="A3093" s="1">
        <v>3088</v>
      </c>
      <c r="C3093" s="3" t="s">
        <v>3571</v>
      </c>
      <c r="E3093" s="2" t="str" cm="1">
        <f t="array" aca="1" ref="E3093" ca="1">IF(F3093&lt;&gt;"",INDIRECT("'"&amp;F3093&amp;"'!"&amp;G3093),"")</f>
        <v/>
      </c>
      <c r="F3093" s="1851"/>
      <c r="H3093" s="4"/>
      <c r="I3093" s="4"/>
      <c r="J3093" s="4"/>
      <c r="R3093" s="1504"/>
    </row>
    <row r="3094" spans="1:18" ht="16">
      <c r="A3094" s="1">
        <v>3089</v>
      </c>
      <c r="C3094" s="3" t="s">
        <v>3571</v>
      </c>
      <c r="E3094" s="2" t="str" cm="1">
        <f t="array" aca="1" ref="E3094" ca="1">IF(F3094&lt;&gt;"",INDIRECT("'"&amp;F3094&amp;"'!"&amp;G3094),"")</f>
        <v/>
      </c>
      <c r="F3094" s="1851"/>
      <c r="R3094" s="1502"/>
    </row>
    <row r="3095" spans="1:18" ht="16">
      <c r="A3095" s="1">
        <v>3090</v>
      </c>
      <c r="C3095" s="3" t="s">
        <v>3571</v>
      </c>
      <c r="E3095" s="2" t="str" cm="1">
        <f t="array" aca="1" ref="E3095" ca="1">IF(F3095&lt;&gt;"",INDIRECT("'"&amp;F3095&amp;"'!"&amp;G3095),"")</f>
        <v/>
      </c>
      <c r="F3095" s="1851"/>
      <c r="H3095" s="4"/>
      <c r="I3095" s="4"/>
      <c r="J3095" s="4"/>
      <c r="R3095" s="1504"/>
    </row>
    <row r="3096" spans="1:18" ht="16">
      <c r="A3096" s="1">
        <v>3091</v>
      </c>
      <c r="C3096" s="3" t="s">
        <v>3571</v>
      </c>
      <c r="E3096" s="2" t="str" cm="1">
        <f t="array" aca="1" ref="E3096" ca="1">IF(F3096&lt;&gt;"",INDIRECT("'"&amp;F3096&amp;"'!"&amp;G3096),"")</f>
        <v/>
      </c>
      <c r="F3096" s="1851"/>
      <c r="H3096" s="4"/>
      <c r="I3096" s="4"/>
      <c r="J3096" s="4"/>
      <c r="R3096" s="1504"/>
    </row>
    <row r="3097" spans="1:18" ht="16">
      <c r="A3097" s="1">
        <v>3092</v>
      </c>
      <c r="C3097" s="3" t="s">
        <v>3571</v>
      </c>
      <c r="E3097" s="2" t="str" cm="1">
        <f t="array" aca="1" ref="E3097" ca="1">IF(F3097&lt;&gt;"",INDIRECT("'"&amp;F3097&amp;"'!"&amp;G3097),"")</f>
        <v/>
      </c>
      <c r="F3097" s="1851"/>
      <c r="H3097" s="4"/>
      <c r="I3097" s="4"/>
      <c r="J3097" s="4"/>
      <c r="R3097" s="1504"/>
    </row>
    <row r="3098" spans="1:18" ht="16">
      <c r="A3098" s="1">
        <v>3093</v>
      </c>
      <c r="C3098" s="3" t="s">
        <v>3571</v>
      </c>
      <c r="E3098" s="2" t="str" cm="1">
        <f t="array" aca="1" ref="E3098" ca="1">IF(F3098&lt;&gt;"",INDIRECT("'"&amp;F3098&amp;"'!"&amp;G3098),"")</f>
        <v/>
      </c>
      <c r="F3098" s="1851"/>
      <c r="H3098" s="4"/>
      <c r="I3098" s="4"/>
      <c r="J3098" s="4"/>
      <c r="R3098" s="1504"/>
    </row>
    <row r="3099" spans="1:18" ht="16">
      <c r="A3099" s="1">
        <v>3094</v>
      </c>
      <c r="C3099" s="3" t="s">
        <v>3571</v>
      </c>
      <c r="E3099" s="2" t="str" cm="1">
        <f t="array" aca="1" ref="E3099" ca="1">IF(F3099&lt;&gt;"",INDIRECT("'"&amp;F3099&amp;"'!"&amp;G3099),"")</f>
        <v/>
      </c>
      <c r="F3099" s="1851"/>
      <c r="R3099" s="1504"/>
    </row>
    <row r="3100" spans="1:18" ht="16">
      <c r="A3100" s="1">
        <v>3095</v>
      </c>
      <c r="C3100" s="3" t="s">
        <v>3571</v>
      </c>
      <c r="E3100" s="2" t="str" cm="1">
        <f t="array" aca="1" ref="E3100" ca="1">IF(F3100&lt;&gt;"",INDIRECT("'"&amp;F3100&amp;"'!"&amp;G3100),"")</f>
        <v/>
      </c>
      <c r="F3100" s="1851"/>
      <c r="H3100" s="4"/>
      <c r="I3100" s="4"/>
      <c r="J3100" s="4"/>
      <c r="R3100" s="1504"/>
    </row>
    <row r="3101" spans="1:18" ht="16">
      <c r="A3101" s="1">
        <v>3096</v>
      </c>
      <c r="C3101" s="3" t="s">
        <v>3571</v>
      </c>
      <c r="E3101" s="2" t="str" cm="1">
        <f t="array" aca="1" ref="E3101" ca="1">IF(F3101&lt;&gt;"",INDIRECT("'"&amp;F3101&amp;"'!"&amp;G3101),"")</f>
        <v/>
      </c>
      <c r="F3101" s="1851"/>
      <c r="H3101" s="4"/>
      <c r="I3101" s="4"/>
      <c r="J3101" s="4"/>
      <c r="R3101" s="1504"/>
    </row>
    <row r="3102" spans="1:18" ht="16">
      <c r="A3102" s="1">
        <v>3097</v>
      </c>
      <c r="C3102" s="3" t="s">
        <v>3571</v>
      </c>
      <c r="E3102" s="2" t="str" cm="1">
        <f t="array" aca="1" ref="E3102" ca="1">IF(F3102&lt;&gt;"",INDIRECT("'"&amp;F3102&amp;"'!"&amp;G3102),"")</f>
        <v/>
      </c>
      <c r="F3102" s="1851"/>
      <c r="H3102" s="4"/>
      <c r="I3102" s="4"/>
      <c r="J3102" s="4"/>
      <c r="R3102" s="1504"/>
    </row>
    <row r="3103" spans="1:18" ht="16">
      <c r="A3103" s="1">
        <v>3098</v>
      </c>
      <c r="C3103" s="3" t="s">
        <v>3571</v>
      </c>
      <c r="E3103" s="2" t="str" cm="1">
        <f t="array" aca="1" ref="E3103" ca="1">IF(F3103&lt;&gt;"",INDIRECT("'"&amp;F3103&amp;"'!"&amp;G3103),"")</f>
        <v/>
      </c>
      <c r="F3103" s="1851"/>
      <c r="H3103" s="4"/>
      <c r="I3103" s="4"/>
      <c r="J3103" s="4"/>
      <c r="R3103" s="1504"/>
    </row>
    <row r="3104" spans="1:18" ht="16">
      <c r="A3104" s="1">
        <v>3099</v>
      </c>
      <c r="C3104" s="3" t="s">
        <v>3571</v>
      </c>
      <c r="E3104" s="2" t="str" cm="1">
        <f t="array" aca="1" ref="E3104" ca="1">IF(F3104&lt;&gt;"",INDIRECT("'"&amp;F3104&amp;"'!"&amp;G3104),"")</f>
        <v/>
      </c>
      <c r="F3104" s="1851"/>
      <c r="R3104" s="1504"/>
    </row>
    <row r="3105" spans="1:18">
      <c r="A3105">
        <v>3100</v>
      </c>
      <c r="B3105" s="7">
        <f>'BudgetSum 2-4'!D31</f>
        <v>0</v>
      </c>
      <c r="D3105" s="2" t="b">
        <f ca="1">E3105=B3105</f>
        <v>1</v>
      </c>
      <c r="E3105" s="2" cm="1">
        <f t="array" aca="1" ref="E3105" ca="1">IF(F3105&lt;&gt;"",INDIRECT("'"&amp;F3105&amp;"'!"&amp;G3105),"")</f>
        <v>0</v>
      </c>
      <c r="F3105" s="1502" t="s">
        <v>3507</v>
      </c>
      <c r="G3105" t="s">
        <v>4307</v>
      </c>
      <c r="R3105" s="1502"/>
    </row>
    <row r="3106" spans="1:18" ht="16">
      <c r="A3106" s="1">
        <v>3101</v>
      </c>
      <c r="C3106" s="3" t="s">
        <v>3858</v>
      </c>
      <c r="E3106" s="2" t="str" cm="1">
        <f t="array" aca="1" ref="E3106" ca="1">IF(F3106&lt;&gt;"",INDIRECT("'"&amp;F3106&amp;"'!"&amp;G3106),"")</f>
        <v/>
      </c>
      <c r="F3106" s="1851"/>
      <c r="R3106" s="1504"/>
    </row>
    <row r="3107" spans="1:18" ht="16">
      <c r="A3107" s="1">
        <v>3102</v>
      </c>
      <c r="C3107" s="3" t="s">
        <v>3571</v>
      </c>
      <c r="E3107" s="2" t="str" cm="1">
        <f t="array" aca="1" ref="E3107" ca="1">IF(F3107&lt;&gt;"",INDIRECT("'"&amp;F3107&amp;"'!"&amp;G3107),"")</f>
        <v/>
      </c>
      <c r="F3107" s="1851"/>
      <c r="H3107" s="4"/>
      <c r="I3107" s="4"/>
      <c r="J3107" s="4"/>
      <c r="R3107" s="1504"/>
    </row>
    <row r="3108" spans="1:18" ht="16">
      <c r="A3108" s="1">
        <v>3103</v>
      </c>
      <c r="C3108" s="3" t="s">
        <v>3571</v>
      </c>
      <c r="E3108" s="2" t="str" cm="1">
        <f t="array" aca="1" ref="E3108" ca="1">IF(F3108&lt;&gt;"",INDIRECT("'"&amp;F3108&amp;"'!"&amp;G3108),"")</f>
        <v/>
      </c>
      <c r="F3108" s="1851"/>
      <c r="H3108" s="4"/>
      <c r="I3108" s="4"/>
      <c r="J3108" s="4"/>
      <c r="R3108" s="1504"/>
    </row>
    <row r="3109" spans="1:18" ht="16">
      <c r="A3109" s="1">
        <v>3104</v>
      </c>
      <c r="C3109" s="3" t="s">
        <v>3571</v>
      </c>
      <c r="E3109" s="2" t="str" cm="1">
        <f t="array" aca="1" ref="E3109" ca="1">IF(F3109&lt;&gt;"",INDIRECT("'"&amp;F3109&amp;"'!"&amp;G3109),"")</f>
        <v/>
      </c>
      <c r="F3109" s="1851"/>
      <c r="H3109" s="4"/>
      <c r="I3109" s="4"/>
      <c r="J3109" s="4"/>
      <c r="R3109" s="1504"/>
    </row>
    <row r="3110" spans="1:18" ht="16">
      <c r="A3110" s="1">
        <v>3105</v>
      </c>
      <c r="C3110" s="3" t="s">
        <v>3571</v>
      </c>
      <c r="E3110" s="2" t="str" cm="1">
        <f t="array" aca="1" ref="E3110" ca="1">IF(F3110&lt;&gt;"",INDIRECT("'"&amp;F3110&amp;"'!"&amp;G3110),"")</f>
        <v/>
      </c>
      <c r="F3110" s="1851"/>
      <c r="R3110" s="1502"/>
    </row>
    <row r="3111" spans="1:18" ht="16">
      <c r="A3111" s="1">
        <v>3106</v>
      </c>
      <c r="C3111" s="3" t="s">
        <v>3571</v>
      </c>
      <c r="E3111" s="2" t="str" cm="1">
        <f t="array" aca="1" ref="E3111" ca="1">IF(F3111&lt;&gt;"",INDIRECT("'"&amp;F3111&amp;"'!"&amp;G3111),"")</f>
        <v/>
      </c>
      <c r="F3111" s="1851"/>
      <c r="H3111" s="4"/>
      <c r="I3111" s="4"/>
      <c r="J3111" s="4"/>
      <c r="R3111" s="1504"/>
    </row>
    <row r="3112" spans="1:18" ht="16">
      <c r="A3112" s="1">
        <v>3107</v>
      </c>
      <c r="C3112" s="3" t="s">
        <v>3858</v>
      </c>
      <c r="E3112" s="2" t="str" cm="1">
        <f t="array" aca="1" ref="E3112" ca="1">IF(F3112&lt;&gt;"",INDIRECT("'"&amp;F3112&amp;"'!"&amp;G3112),"")</f>
        <v/>
      </c>
      <c r="F3112" s="1851"/>
      <c r="H3112" s="4"/>
      <c r="I3112" s="4"/>
      <c r="J3112" s="4"/>
      <c r="R3112" s="1504"/>
    </row>
    <row r="3113" spans="1:18" ht="16">
      <c r="A3113" s="1">
        <v>3108</v>
      </c>
      <c r="C3113" s="3" t="s">
        <v>3571</v>
      </c>
      <c r="E3113" s="2" t="str" cm="1">
        <f t="array" aca="1" ref="E3113" ca="1">IF(F3113&lt;&gt;"",INDIRECT("'"&amp;F3113&amp;"'!"&amp;G3113),"")</f>
        <v/>
      </c>
      <c r="F3113" s="1851"/>
      <c r="R3113" s="1502"/>
    </row>
    <row r="3114" spans="1:18" ht="15">
      <c r="A3114">
        <v>3109</v>
      </c>
      <c r="B3114" s="7">
        <f>'BudgetSum 2-4'!H54</f>
        <v>0</v>
      </c>
      <c r="D3114" s="2" t="b">
        <f ca="1">E3114=B3114</f>
        <v>1</v>
      </c>
      <c r="E3114" s="2" cm="1">
        <f t="array" aca="1" ref="E3114" ca="1">IF(F3114&lt;&gt;"",INDIRECT("'"&amp;F3114&amp;"'!"&amp;G3114),"")</f>
        <v>0</v>
      </c>
      <c r="F3114" s="1502" t="s">
        <v>3507</v>
      </c>
      <c r="G3114" t="s">
        <v>4308</v>
      </c>
      <c r="H3114" s="4"/>
      <c r="I3114" s="4"/>
      <c r="J3114" s="4"/>
      <c r="R3114" s="1504"/>
    </row>
    <row r="3115" spans="1:18" ht="16">
      <c r="A3115" s="1">
        <v>3110</v>
      </c>
      <c r="C3115" s="3" t="s">
        <v>3571</v>
      </c>
      <c r="E3115" s="2" t="str" cm="1">
        <f t="array" aca="1" ref="E3115" ca="1">IF(F3115&lt;&gt;"",INDIRECT("'"&amp;F3115&amp;"'!"&amp;G3115),"")</f>
        <v/>
      </c>
      <c r="F3115" s="1851"/>
      <c r="H3115" s="4"/>
      <c r="I3115" s="4"/>
      <c r="J3115" s="4"/>
      <c r="R3115" s="1504"/>
    </row>
    <row r="3116" spans="1:18" ht="16">
      <c r="A3116" s="1">
        <v>3111</v>
      </c>
      <c r="C3116" s="3" t="s">
        <v>3571</v>
      </c>
      <c r="E3116" s="2" t="str" cm="1">
        <f t="array" aca="1" ref="E3116" ca="1">IF(F3116&lt;&gt;"",INDIRECT("'"&amp;F3116&amp;"'!"&amp;G3116),"")</f>
        <v/>
      </c>
      <c r="F3116" s="1851"/>
      <c r="H3116" s="4"/>
      <c r="I3116" s="4"/>
      <c r="J3116" s="4"/>
      <c r="R3116" s="1504"/>
    </row>
    <row r="3117" spans="1:18" ht="16">
      <c r="A3117" s="1">
        <v>3112</v>
      </c>
      <c r="C3117" s="3" t="s">
        <v>3571</v>
      </c>
      <c r="E3117" s="2" t="str" cm="1">
        <f t="array" aca="1" ref="E3117" ca="1">IF(F3117&lt;&gt;"",INDIRECT("'"&amp;F3117&amp;"'!"&amp;G3117),"")</f>
        <v/>
      </c>
      <c r="F3117" s="1851"/>
      <c r="H3117" s="4"/>
      <c r="I3117" s="4"/>
      <c r="J3117" s="4"/>
      <c r="R3117" s="1504"/>
    </row>
    <row r="3118" spans="1:18" ht="16">
      <c r="A3118" s="1">
        <v>3113</v>
      </c>
      <c r="C3118" s="3" t="s">
        <v>3571</v>
      </c>
      <c r="E3118" s="2" t="str" cm="1">
        <f t="array" aca="1" ref="E3118" ca="1">IF(F3118&lt;&gt;"",INDIRECT("'"&amp;F3118&amp;"'!"&amp;G3118),"")</f>
        <v/>
      </c>
      <c r="F3118" s="1851"/>
      <c r="H3118" s="4"/>
      <c r="I3118" s="4"/>
      <c r="J3118" s="4"/>
      <c r="R3118" s="1504"/>
    </row>
    <row r="3119" spans="1:18" ht="16">
      <c r="A3119" s="1">
        <v>3114</v>
      </c>
      <c r="C3119" s="3" t="s">
        <v>3571</v>
      </c>
      <c r="E3119" s="2" t="str" cm="1">
        <f t="array" aca="1" ref="E3119" ca="1">IF(F3119&lt;&gt;"",INDIRECT("'"&amp;F3119&amp;"'!"&amp;G3119),"")</f>
        <v/>
      </c>
      <c r="F3119" s="1851"/>
      <c r="H3119" s="4"/>
      <c r="I3119" s="4"/>
      <c r="J3119" s="4"/>
      <c r="R3119" s="1504"/>
    </row>
    <row r="3120" spans="1:18" ht="16">
      <c r="A3120" s="1">
        <v>3115</v>
      </c>
      <c r="C3120" s="3" t="s">
        <v>3571</v>
      </c>
      <c r="E3120" s="2" t="str" cm="1">
        <f t="array" aca="1" ref="E3120" ca="1">IF(F3120&lt;&gt;"",INDIRECT("'"&amp;F3120&amp;"'!"&amp;G3120),"")</f>
        <v/>
      </c>
      <c r="F3120" s="1851"/>
      <c r="R3120" s="1502"/>
    </row>
    <row r="3121" spans="1:18" ht="16">
      <c r="A3121" s="1">
        <v>3116</v>
      </c>
      <c r="C3121" s="3" t="s">
        <v>3571</v>
      </c>
      <c r="E3121" s="2" t="str" cm="1">
        <f t="array" aca="1" ref="E3121" ca="1">IF(F3121&lt;&gt;"",INDIRECT("'"&amp;F3121&amp;"'!"&amp;G3121),"")</f>
        <v/>
      </c>
      <c r="F3121" s="1851"/>
      <c r="H3121" s="4"/>
      <c r="I3121" s="4"/>
      <c r="J3121" s="4"/>
      <c r="R3121" s="1504"/>
    </row>
    <row r="3122" spans="1:18" ht="16">
      <c r="A3122" s="1">
        <v>3117</v>
      </c>
      <c r="C3122" s="3" t="s">
        <v>3571</v>
      </c>
      <c r="E3122" s="2" t="str" cm="1">
        <f t="array" aca="1" ref="E3122" ca="1">IF(F3122&lt;&gt;"",INDIRECT("'"&amp;F3122&amp;"'!"&amp;G3122),"")</f>
        <v/>
      </c>
      <c r="F3122" s="1851"/>
      <c r="R3122" s="1502"/>
    </row>
    <row r="3123" spans="1:18" ht="16">
      <c r="A3123" s="1">
        <v>3118</v>
      </c>
      <c r="C3123" s="3" t="s">
        <v>3571</v>
      </c>
      <c r="E3123" s="2" t="str" cm="1">
        <f t="array" aca="1" ref="E3123" ca="1">IF(F3123&lt;&gt;"",INDIRECT("'"&amp;F3123&amp;"'!"&amp;G3123),"")</f>
        <v/>
      </c>
      <c r="F3123" s="1851"/>
      <c r="H3123" s="4"/>
      <c r="I3123" s="4"/>
      <c r="J3123" s="4"/>
      <c r="R3123" s="1504"/>
    </row>
    <row r="3124" spans="1:18" ht="16">
      <c r="A3124" s="1">
        <v>3119</v>
      </c>
      <c r="C3124" s="3" t="s">
        <v>3571</v>
      </c>
      <c r="E3124" s="2" t="str" cm="1">
        <f t="array" aca="1" ref="E3124" ca="1">IF(F3124&lt;&gt;"",INDIRECT("'"&amp;F3124&amp;"'!"&amp;G3124),"")</f>
        <v/>
      </c>
      <c r="F3124" s="1851"/>
      <c r="R3124" s="1502"/>
    </row>
    <row r="3125" spans="1:18" ht="16">
      <c r="A3125" s="1">
        <v>3120</v>
      </c>
      <c r="C3125" s="3" t="s">
        <v>3571</v>
      </c>
      <c r="E3125" s="2" t="str" cm="1">
        <f t="array" aca="1" ref="E3125" ca="1">IF(F3125&lt;&gt;"",INDIRECT("'"&amp;F3125&amp;"'!"&amp;G3125),"")</f>
        <v/>
      </c>
      <c r="F3125" s="1851"/>
      <c r="H3125" s="4"/>
      <c r="I3125" s="4"/>
      <c r="J3125" s="4"/>
      <c r="R3125" s="1504"/>
    </row>
    <row r="3126" spans="1:18" ht="16">
      <c r="A3126" s="1">
        <v>3121</v>
      </c>
      <c r="C3126" s="3" t="s">
        <v>3571</v>
      </c>
      <c r="E3126" s="2" t="str" cm="1">
        <f t="array" aca="1" ref="E3126" ca="1">IF(F3126&lt;&gt;"",INDIRECT("'"&amp;F3126&amp;"'!"&amp;G3126),"")</f>
        <v/>
      </c>
      <c r="F3126" s="1851"/>
      <c r="R3126" s="1504"/>
    </row>
    <row r="3127" spans="1:18" ht="16">
      <c r="A3127" s="1">
        <v>3122</v>
      </c>
      <c r="C3127" s="3" t="s">
        <v>3571</v>
      </c>
      <c r="E3127" s="2" t="str" cm="1">
        <f t="array" aca="1" ref="E3127" ca="1">IF(F3127&lt;&gt;"",INDIRECT("'"&amp;F3127&amp;"'!"&amp;G3127),"")</f>
        <v/>
      </c>
      <c r="F3127" s="1851"/>
      <c r="R3127" s="1502"/>
    </row>
    <row r="3128" spans="1:18" ht="16">
      <c r="A3128" s="1">
        <v>3123</v>
      </c>
      <c r="C3128" s="3" t="s">
        <v>3571</v>
      </c>
      <c r="E3128" s="2" t="str" cm="1">
        <f t="array" aca="1" ref="E3128" ca="1">IF(F3128&lt;&gt;"",INDIRECT("'"&amp;F3128&amp;"'!"&amp;G3128),"")</f>
        <v/>
      </c>
      <c r="F3128" s="1851"/>
      <c r="H3128" s="4"/>
      <c r="I3128" s="4"/>
      <c r="J3128" s="4"/>
      <c r="R3128" s="1504"/>
    </row>
    <row r="3129" spans="1:18" ht="16">
      <c r="A3129" s="1">
        <v>3124</v>
      </c>
      <c r="C3129" s="3" t="s">
        <v>3571</v>
      </c>
      <c r="E3129" s="2" t="str" cm="1">
        <f t="array" aca="1" ref="E3129" ca="1">IF(F3129&lt;&gt;"",INDIRECT("'"&amp;F3129&amp;"'!"&amp;G3129),"")</f>
        <v/>
      </c>
      <c r="F3129" s="1851"/>
      <c r="H3129" s="4"/>
      <c r="I3129" s="4"/>
      <c r="J3129" s="4"/>
      <c r="R3129" s="1504"/>
    </row>
    <row r="3130" spans="1:18" ht="16">
      <c r="A3130" s="1">
        <v>3125</v>
      </c>
      <c r="C3130" s="3" t="s">
        <v>3571</v>
      </c>
      <c r="E3130" s="2" t="str" cm="1">
        <f t="array" aca="1" ref="E3130" ca="1">IF(F3130&lt;&gt;"",INDIRECT("'"&amp;F3130&amp;"'!"&amp;G3130),"")</f>
        <v/>
      </c>
      <c r="F3130" s="1851"/>
      <c r="H3130" s="4"/>
      <c r="I3130" s="4"/>
      <c r="J3130" s="4"/>
      <c r="R3130" s="1504"/>
    </row>
    <row r="3131" spans="1:18" ht="16">
      <c r="A3131" s="1">
        <v>3126</v>
      </c>
      <c r="C3131" s="3" t="s">
        <v>3571</v>
      </c>
      <c r="E3131" s="2" t="str" cm="1">
        <f t="array" aca="1" ref="E3131" ca="1">IF(F3131&lt;&gt;"",INDIRECT("'"&amp;F3131&amp;"'!"&amp;G3131),"")</f>
        <v/>
      </c>
      <c r="F3131" s="1851"/>
      <c r="H3131" s="4"/>
      <c r="I3131" s="4"/>
      <c r="J3131" s="4"/>
      <c r="R3131" s="1504"/>
    </row>
    <row r="3132" spans="1:18" ht="16">
      <c r="A3132" s="1">
        <v>3127</v>
      </c>
      <c r="C3132" s="3" t="s">
        <v>3571</v>
      </c>
      <c r="E3132" s="2" t="str" cm="1">
        <f t="array" aca="1" ref="E3132" ca="1">IF(F3132&lt;&gt;"",INDIRECT("'"&amp;F3132&amp;"'!"&amp;G3132),"")</f>
        <v/>
      </c>
      <c r="F3132" s="1851"/>
      <c r="H3132" s="4"/>
      <c r="I3132" s="4"/>
      <c r="J3132" s="4"/>
      <c r="R3132" s="1504"/>
    </row>
    <row r="3133" spans="1:18" ht="16">
      <c r="A3133" s="1">
        <v>3128</v>
      </c>
      <c r="C3133" s="3" t="s">
        <v>3571</v>
      </c>
      <c r="E3133" s="2" t="str" cm="1">
        <f t="array" aca="1" ref="E3133" ca="1">IF(F3133&lt;&gt;"",INDIRECT("'"&amp;F3133&amp;"'!"&amp;G3133),"")</f>
        <v/>
      </c>
      <c r="F3133" s="1851"/>
      <c r="R3133" s="1502"/>
    </row>
    <row r="3134" spans="1:18" ht="16">
      <c r="A3134" s="1">
        <v>3129</v>
      </c>
      <c r="C3134" s="3" t="s">
        <v>3571</v>
      </c>
      <c r="E3134" s="2" t="str" cm="1">
        <f t="array" aca="1" ref="E3134" ca="1">IF(F3134&lt;&gt;"",INDIRECT("'"&amp;F3134&amp;"'!"&amp;G3134),"")</f>
        <v/>
      </c>
      <c r="F3134" s="1851"/>
      <c r="R3134" s="1502"/>
    </row>
    <row r="3135" spans="1:18" ht="16">
      <c r="A3135" s="1">
        <v>3130</v>
      </c>
      <c r="C3135" s="3" t="s">
        <v>3571</v>
      </c>
      <c r="E3135" s="2" t="str" cm="1">
        <f t="array" aca="1" ref="E3135" ca="1">IF(F3135&lt;&gt;"",INDIRECT("'"&amp;F3135&amp;"'!"&amp;G3135),"")</f>
        <v/>
      </c>
      <c r="F3135" s="1851"/>
      <c r="R3135" s="1502"/>
    </row>
    <row r="3136" spans="1:18" ht="16">
      <c r="A3136" s="1">
        <v>3131</v>
      </c>
      <c r="C3136" s="3" t="s">
        <v>3571</v>
      </c>
      <c r="E3136" s="2" t="str" cm="1">
        <f t="array" aca="1" ref="E3136" ca="1">IF(F3136&lt;&gt;"",INDIRECT("'"&amp;F3136&amp;"'!"&amp;G3136),"")</f>
        <v/>
      </c>
      <c r="F3136" s="1851"/>
      <c r="R3136" s="1504"/>
    </row>
    <row r="3137" spans="1:18" ht="16">
      <c r="A3137" s="1">
        <v>3132</v>
      </c>
      <c r="C3137" s="3" t="s">
        <v>3571</v>
      </c>
      <c r="E3137" s="2" t="str" cm="1">
        <f t="array" aca="1" ref="E3137" ca="1">IF(F3137&lt;&gt;"",INDIRECT("'"&amp;F3137&amp;"'!"&amp;G3137),"")</f>
        <v/>
      </c>
      <c r="F3137" s="1851"/>
      <c r="R3137" s="1502"/>
    </row>
    <row r="3138" spans="1:18" ht="16">
      <c r="A3138" s="1">
        <v>3133</v>
      </c>
      <c r="C3138" s="3" t="s">
        <v>3571</v>
      </c>
      <c r="E3138" s="2" t="str" cm="1">
        <f t="array" aca="1" ref="E3138" ca="1">IF(F3138&lt;&gt;"",INDIRECT("'"&amp;F3138&amp;"'!"&amp;G3138),"")</f>
        <v/>
      </c>
      <c r="F3138" s="1851"/>
      <c r="R3138" s="1502"/>
    </row>
    <row r="3139" spans="1:18" ht="16">
      <c r="A3139" s="1">
        <v>3134</v>
      </c>
      <c r="C3139" s="3" t="s">
        <v>3571</v>
      </c>
      <c r="E3139" s="2" t="str" cm="1">
        <f t="array" aca="1" ref="E3139" ca="1">IF(F3139&lt;&gt;"",INDIRECT("'"&amp;F3139&amp;"'!"&amp;G3139),"")</f>
        <v/>
      </c>
      <c r="F3139" s="1851"/>
      <c r="R3139" s="1502"/>
    </row>
    <row r="3140" spans="1:18" ht="16">
      <c r="A3140" s="1">
        <v>3135</v>
      </c>
      <c r="C3140" s="3" t="s">
        <v>3571</v>
      </c>
      <c r="E3140" s="2" t="str" cm="1">
        <f t="array" aca="1" ref="E3140" ca="1">IF(F3140&lt;&gt;"",INDIRECT("'"&amp;F3140&amp;"'!"&amp;G3140),"")</f>
        <v/>
      </c>
      <c r="F3140" s="1851"/>
      <c r="R3140" s="1502"/>
    </row>
    <row r="3141" spans="1:18" ht="16">
      <c r="A3141" s="1">
        <v>3136</v>
      </c>
      <c r="C3141" s="3" t="s">
        <v>3571</v>
      </c>
      <c r="E3141" s="2" t="str" cm="1">
        <f t="array" aca="1" ref="E3141" ca="1">IF(F3141&lt;&gt;"",INDIRECT("'"&amp;F3141&amp;"'!"&amp;G3141),"")</f>
        <v/>
      </c>
      <c r="F3141" s="1851"/>
      <c r="R3141" s="1502"/>
    </row>
    <row r="3142" spans="1:18" ht="16">
      <c r="A3142" s="1">
        <v>3137</v>
      </c>
      <c r="C3142" s="3" t="s">
        <v>3571</v>
      </c>
      <c r="E3142" s="2" t="str" cm="1">
        <f t="array" aca="1" ref="E3142" ca="1">IF(F3142&lt;&gt;"",INDIRECT("'"&amp;F3142&amp;"'!"&amp;G3142),"")</f>
        <v/>
      </c>
      <c r="F3142" s="1851"/>
      <c r="R3142" s="1502"/>
    </row>
    <row r="3143" spans="1:18" ht="16">
      <c r="A3143" s="1">
        <v>3138</v>
      </c>
      <c r="C3143" s="3" t="s">
        <v>3571</v>
      </c>
      <c r="E3143" s="2" t="str" cm="1">
        <f t="array" aca="1" ref="E3143" ca="1">IF(F3143&lt;&gt;"",INDIRECT("'"&amp;F3143&amp;"'!"&amp;G3143),"")</f>
        <v/>
      </c>
      <c r="F3143" s="1851"/>
      <c r="R3143" s="1502"/>
    </row>
    <row r="3144" spans="1:18" ht="16">
      <c r="A3144" s="1">
        <v>3139</v>
      </c>
      <c r="C3144" s="3" t="s">
        <v>3571</v>
      </c>
      <c r="E3144" s="2" t="str" cm="1">
        <f t="array" aca="1" ref="E3144" ca="1">IF(F3144&lt;&gt;"",INDIRECT("'"&amp;F3144&amp;"'!"&amp;G3144),"")</f>
        <v/>
      </c>
      <c r="F3144" s="1851"/>
      <c r="R3144" s="1502"/>
    </row>
    <row r="3145" spans="1:18" ht="16">
      <c r="A3145" s="1">
        <v>3140</v>
      </c>
      <c r="C3145" s="3" t="s">
        <v>3571</v>
      </c>
      <c r="E3145" s="2" t="str" cm="1">
        <f t="array" aca="1" ref="E3145" ca="1">IF(F3145&lt;&gt;"",INDIRECT("'"&amp;F3145&amp;"'!"&amp;G3145),"")</f>
        <v/>
      </c>
      <c r="F3145" s="1851"/>
      <c r="R3145" s="1502"/>
    </row>
    <row r="3146" spans="1:18" ht="16">
      <c r="A3146" s="1">
        <v>3141</v>
      </c>
      <c r="C3146" s="3" t="s">
        <v>3571</v>
      </c>
      <c r="E3146" s="2" t="str" cm="1">
        <f t="array" aca="1" ref="E3146" ca="1">IF(F3146&lt;&gt;"",INDIRECT("'"&amp;F3146&amp;"'!"&amp;G3146),"")</f>
        <v/>
      </c>
      <c r="F3146" s="1851"/>
      <c r="R3146" s="1502"/>
    </row>
    <row r="3147" spans="1:18" ht="16">
      <c r="A3147" s="1">
        <v>3142</v>
      </c>
      <c r="C3147" s="3" t="s">
        <v>3571</v>
      </c>
      <c r="E3147" s="2" t="str" cm="1">
        <f t="array" aca="1" ref="E3147" ca="1">IF(F3147&lt;&gt;"",INDIRECT("'"&amp;F3147&amp;"'!"&amp;G3147),"")</f>
        <v/>
      </c>
      <c r="F3147" s="1851"/>
      <c r="R3147" s="1502"/>
    </row>
    <row r="3148" spans="1:18" ht="16">
      <c r="A3148" s="1">
        <v>3143</v>
      </c>
      <c r="C3148" s="3" t="s">
        <v>3571</v>
      </c>
      <c r="E3148" s="2" t="str" cm="1">
        <f t="array" aca="1" ref="E3148" ca="1">IF(F3148&lt;&gt;"",INDIRECT("'"&amp;F3148&amp;"'!"&amp;G3148),"")</f>
        <v/>
      </c>
      <c r="F3148" s="1851"/>
      <c r="R3148" s="1502"/>
    </row>
    <row r="3149" spans="1:18" ht="16">
      <c r="A3149" s="1">
        <v>3144</v>
      </c>
      <c r="C3149" s="3" t="s">
        <v>3571</v>
      </c>
      <c r="E3149" s="2" t="str" cm="1">
        <f t="array" aca="1" ref="E3149" ca="1">IF(F3149&lt;&gt;"",INDIRECT("'"&amp;F3149&amp;"'!"&amp;G3149),"")</f>
        <v/>
      </c>
      <c r="F3149" s="1851"/>
      <c r="R3149" s="1502"/>
    </row>
    <row r="3150" spans="1:18" ht="16">
      <c r="A3150" s="1">
        <v>3145</v>
      </c>
      <c r="C3150" s="3" t="s">
        <v>3571</v>
      </c>
      <c r="E3150" s="2" t="str" cm="1">
        <f t="array" aca="1" ref="E3150" ca="1">IF(F3150&lt;&gt;"",INDIRECT("'"&amp;F3150&amp;"'!"&amp;G3150),"")</f>
        <v/>
      </c>
      <c r="F3150" s="1851"/>
      <c r="R3150" s="1502"/>
    </row>
    <row r="3151" spans="1:18" ht="16">
      <c r="A3151" s="1">
        <v>3146</v>
      </c>
      <c r="C3151" s="3" t="s">
        <v>3571</v>
      </c>
      <c r="E3151" s="2" t="str" cm="1">
        <f t="array" aca="1" ref="E3151" ca="1">IF(F3151&lt;&gt;"",INDIRECT("'"&amp;F3151&amp;"'!"&amp;G3151),"")</f>
        <v/>
      </c>
      <c r="F3151" s="1851"/>
      <c r="R3151" s="1502"/>
    </row>
    <row r="3152" spans="1:18" ht="16">
      <c r="A3152" s="1">
        <v>3147</v>
      </c>
      <c r="C3152" s="3" t="s">
        <v>3571</v>
      </c>
      <c r="E3152" s="2" t="str" cm="1">
        <f t="array" aca="1" ref="E3152" ca="1">IF(F3152&lt;&gt;"",INDIRECT("'"&amp;F3152&amp;"'!"&amp;G3152),"")</f>
        <v/>
      </c>
      <c r="F3152" s="1851"/>
      <c r="R3152" s="1502"/>
    </row>
    <row r="3153" spans="1:18" ht="16">
      <c r="A3153" s="1">
        <v>3148</v>
      </c>
      <c r="C3153" s="3" t="s">
        <v>3571</v>
      </c>
      <c r="E3153" s="2" t="str" cm="1">
        <f t="array" aca="1" ref="E3153" ca="1">IF(F3153&lt;&gt;"",INDIRECT("'"&amp;F3153&amp;"'!"&amp;G3153),"")</f>
        <v/>
      </c>
      <c r="F3153" s="1851"/>
      <c r="R3153" s="1502"/>
    </row>
    <row r="3154" spans="1:18" ht="16">
      <c r="A3154" s="1">
        <v>3149</v>
      </c>
      <c r="C3154" s="3" t="s">
        <v>3571</v>
      </c>
      <c r="E3154" s="2" t="str" cm="1">
        <f t="array" aca="1" ref="E3154" ca="1">IF(F3154&lt;&gt;"",INDIRECT("'"&amp;F3154&amp;"'!"&amp;G3154),"")</f>
        <v/>
      </c>
      <c r="F3154" s="1851"/>
      <c r="R3154" s="1502"/>
    </row>
    <row r="3155" spans="1:18" ht="16">
      <c r="A3155" s="1">
        <v>3150</v>
      </c>
      <c r="C3155" s="3" t="s">
        <v>3571</v>
      </c>
      <c r="E3155" s="2" t="str" cm="1">
        <f t="array" aca="1" ref="E3155" ca="1">IF(F3155&lt;&gt;"",INDIRECT("'"&amp;F3155&amp;"'!"&amp;G3155),"")</f>
        <v/>
      </c>
      <c r="F3155" s="1851"/>
      <c r="R3155" s="1502"/>
    </row>
    <row r="3156" spans="1:18" ht="16">
      <c r="A3156" s="1">
        <v>3151</v>
      </c>
      <c r="C3156" s="3" t="s">
        <v>3571</v>
      </c>
      <c r="E3156" s="2" t="str" cm="1">
        <f t="array" aca="1" ref="E3156" ca="1">IF(F3156&lt;&gt;"",INDIRECT("'"&amp;F3156&amp;"'!"&amp;G3156),"")</f>
        <v/>
      </c>
      <c r="F3156" s="1851"/>
      <c r="H3156" s="4"/>
      <c r="I3156" s="4"/>
      <c r="J3156" s="4"/>
      <c r="R3156" s="1504"/>
    </row>
    <row r="3157" spans="1:18" ht="16">
      <c r="A3157" s="1">
        <v>3152</v>
      </c>
      <c r="C3157" s="3" t="s">
        <v>3571</v>
      </c>
      <c r="E3157" s="2" t="str" cm="1">
        <f t="array" aca="1" ref="E3157" ca="1">IF(F3157&lt;&gt;"",INDIRECT("'"&amp;F3157&amp;"'!"&amp;G3157),"")</f>
        <v/>
      </c>
      <c r="F3157" s="1851"/>
      <c r="H3157" s="4"/>
      <c r="I3157" s="4"/>
      <c r="J3157" s="4"/>
      <c r="R3157" s="1504"/>
    </row>
    <row r="3158" spans="1:18" ht="16">
      <c r="A3158" s="1">
        <v>3153</v>
      </c>
      <c r="C3158" s="3" t="s">
        <v>3571</v>
      </c>
      <c r="E3158" s="2" t="str" cm="1">
        <f t="array" aca="1" ref="E3158" ca="1">IF(F3158&lt;&gt;"",INDIRECT("'"&amp;F3158&amp;"'!"&amp;G3158),"")</f>
        <v/>
      </c>
      <c r="F3158" s="1851"/>
      <c r="H3158" s="4"/>
      <c r="I3158" s="4"/>
      <c r="J3158" s="4"/>
      <c r="R3158" s="1504"/>
    </row>
    <row r="3159" spans="1:18" ht="16">
      <c r="A3159" s="1">
        <v>3154</v>
      </c>
      <c r="C3159" s="3" t="s">
        <v>3571</v>
      </c>
      <c r="E3159" s="2" t="str" cm="1">
        <f t="array" aca="1" ref="E3159" ca="1">IF(F3159&lt;&gt;"",INDIRECT("'"&amp;F3159&amp;"'!"&amp;G3159),"")</f>
        <v/>
      </c>
      <c r="F3159" s="1851"/>
      <c r="H3159" s="4"/>
      <c r="I3159" s="4"/>
      <c r="J3159" s="4"/>
      <c r="R3159" s="1504"/>
    </row>
    <row r="3160" spans="1:18" ht="16">
      <c r="A3160" s="1">
        <v>3155</v>
      </c>
      <c r="C3160" s="3" t="s">
        <v>3571</v>
      </c>
      <c r="E3160" s="2" t="str" cm="1">
        <f t="array" aca="1" ref="E3160" ca="1">IF(F3160&lt;&gt;"",INDIRECT("'"&amp;F3160&amp;"'!"&amp;G3160),"")</f>
        <v/>
      </c>
      <c r="F3160" s="1851"/>
      <c r="R3160" s="1502"/>
    </row>
    <row r="3161" spans="1:18" ht="16">
      <c r="A3161" s="1">
        <v>3156</v>
      </c>
      <c r="C3161" s="3" t="s">
        <v>3571</v>
      </c>
      <c r="E3161" s="2" t="str" cm="1">
        <f t="array" aca="1" ref="E3161" ca="1">IF(F3161&lt;&gt;"",INDIRECT("'"&amp;F3161&amp;"'!"&amp;G3161),"")</f>
        <v/>
      </c>
      <c r="F3161" s="1851"/>
      <c r="H3161" s="4"/>
      <c r="I3161" s="4"/>
      <c r="J3161" s="4"/>
      <c r="R3161" s="1504"/>
    </row>
    <row r="3162" spans="1:18" ht="16">
      <c r="A3162" s="1">
        <v>3157</v>
      </c>
      <c r="C3162" s="3" t="s">
        <v>3571</v>
      </c>
      <c r="E3162" s="2" t="str" cm="1">
        <f t="array" aca="1" ref="E3162" ca="1">IF(F3162&lt;&gt;"",INDIRECT("'"&amp;F3162&amp;"'!"&amp;G3162),"")</f>
        <v/>
      </c>
      <c r="F3162" s="1851"/>
      <c r="H3162" s="4"/>
      <c r="I3162" s="4"/>
      <c r="J3162" s="4"/>
      <c r="R3162" s="1504"/>
    </row>
    <row r="3163" spans="1:18" ht="16">
      <c r="A3163" s="1">
        <v>3158</v>
      </c>
      <c r="C3163" s="3" t="s">
        <v>3571</v>
      </c>
      <c r="E3163" s="2" t="str" cm="1">
        <f t="array" aca="1" ref="E3163" ca="1">IF(F3163&lt;&gt;"",INDIRECT("'"&amp;F3163&amp;"'!"&amp;G3163),"")</f>
        <v/>
      </c>
      <c r="F3163" s="1851"/>
      <c r="R3163" s="1502"/>
    </row>
    <row r="3164" spans="1:18" ht="16">
      <c r="A3164" s="1">
        <v>3159</v>
      </c>
      <c r="C3164" s="3" t="s">
        <v>3571</v>
      </c>
      <c r="E3164" s="2" t="str" cm="1">
        <f t="array" aca="1" ref="E3164" ca="1">IF(F3164&lt;&gt;"",INDIRECT("'"&amp;F3164&amp;"'!"&amp;G3164),"")</f>
        <v/>
      </c>
      <c r="F3164" s="1851"/>
      <c r="H3164" s="4"/>
      <c r="I3164" s="4"/>
      <c r="J3164" s="4"/>
      <c r="R3164" s="1504"/>
    </row>
    <row r="3165" spans="1:18" ht="16">
      <c r="A3165" s="1">
        <v>3160</v>
      </c>
      <c r="C3165" s="3" t="s">
        <v>3571</v>
      </c>
      <c r="E3165" s="2" t="str" cm="1">
        <f t="array" aca="1" ref="E3165" ca="1">IF(F3165&lt;&gt;"",INDIRECT("'"&amp;F3165&amp;"'!"&amp;G3165),"")</f>
        <v/>
      </c>
      <c r="F3165" s="1851"/>
      <c r="H3165" s="4"/>
      <c r="I3165" s="4"/>
      <c r="J3165" s="4"/>
      <c r="R3165" s="1504"/>
    </row>
    <row r="3166" spans="1:18" ht="16">
      <c r="A3166" s="1">
        <v>3161</v>
      </c>
      <c r="C3166" s="3" t="s">
        <v>3571</v>
      </c>
      <c r="E3166" s="2" t="str" cm="1">
        <f t="array" aca="1" ref="E3166" ca="1">IF(F3166&lt;&gt;"",INDIRECT("'"&amp;F3166&amp;"'!"&amp;G3166),"")</f>
        <v/>
      </c>
      <c r="F3166" s="1851"/>
      <c r="H3166" s="4"/>
      <c r="I3166" s="4"/>
      <c r="J3166" s="4"/>
      <c r="R3166" s="1504"/>
    </row>
    <row r="3167" spans="1:18" ht="16">
      <c r="A3167" s="1">
        <v>3162</v>
      </c>
      <c r="C3167" s="3" t="s">
        <v>3571</v>
      </c>
      <c r="E3167" s="2" t="str" cm="1">
        <f t="array" aca="1" ref="E3167" ca="1">IF(F3167&lt;&gt;"",INDIRECT("'"&amp;F3167&amp;"'!"&amp;G3167),"")</f>
        <v/>
      </c>
      <c r="F3167" s="1851"/>
      <c r="H3167" s="4"/>
      <c r="I3167" s="4"/>
      <c r="J3167" s="4"/>
      <c r="R3167" s="1504"/>
    </row>
    <row r="3168" spans="1:18" ht="16">
      <c r="A3168" s="1">
        <v>3163</v>
      </c>
      <c r="C3168" s="3" t="s">
        <v>3571</v>
      </c>
      <c r="E3168" s="2" t="str" cm="1">
        <f t="array" aca="1" ref="E3168" ca="1">IF(F3168&lt;&gt;"",INDIRECT("'"&amp;F3168&amp;"'!"&amp;G3168),"")</f>
        <v/>
      </c>
      <c r="F3168" s="1851"/>
      <c r="H3168" s="4"/>
      <c r="I3168" s="4"/>
      <c r="J3168" s="4"/>
      <c r="R3168" s="1504"/>
    </row>
    <row r="3169" spans="1:18" ht="15">
      <c r="A3169">
        <v>3164</v>
      </c>
      <c r="B3169" s="7">
        <f>'BudgetSum 2-4'!I5</f>
        <v>476730</v>
      </c>
      <c r="D3169" s="2" t="b">
        <f t="shared" ref="D3169:D3176" ca="1" si="49">E3169=B3169</f>
        <v>1</v>
      </c>
      <c r="E3169" s="2" cm="1">
        <f t="array" aca="1" ref="E3169" ca="1">IF(F3169&lt;&gt;"",INDIRECT("'"&amp;F3169&amp;"'!"&amp;G3169),"")</f>
        <v>476730</v>
      </c>
      <c r="F3169" s="1502" t="s">
        <v>3507</v>
      </c>
      <c r="G3169" t="s">
        <v>4309</v>
      </c>
      <c r="H3169" s="4"/>
      <c r="I3169" s="4"/>
      <c r="J3169" s="4"/>
      <c r="R3169" s="1504"/>
    </row>
    <row r="3170" spans="1:18" ht="15">
      <c r="A3170">
        <v>3165</v>
      </c>
      <c r="B3170" s="7">
        <f>'BudgetSum 2-4'!I9</f>
        <v>476730</v>
      </c>
      <c r="D3170" s="2" t="b">
        <f t="shared" ca="1" si="49"/>
        <v>1</v>
      </c>
      <c r="E3170" s="2" cm="1">
        <f t="array" aca="1" ref="E3170" ca="1">IF(F3170&lt;&gt;"",INDIRECT("'"&amp;F3170&amp;"'!"&amp;G3170),"")</f>
        <v>476730</v>
      </c>
      <c r="F3170" s="1502" t="s">
        <v>3507</v>
      </c>
      <c r="G3170" t="s">
        <v>4310</v>
      </c>
      <c r="H3170" s="4"/>
      <c r="I3170" s="4"/>
      <c r="J3170" s="4"/>
      <c r="R3170" s="1504"/>
    </row>
    <row r="3171" spans="1:18">
      <c r="A3171">
        <v>3166</v>
      </c>
      <c r="B3171" s="7">
        <f>'BudgetSum 2-4'!I22</f>
        <v>476730</v>
      </c>
      <c r="D3171" s="2" t="b">
        <f t="shared" ca="1" si="49"/>
        <v>1</v>
      </c>
      <c r="E3171" s="2" cm="1">
        <f t="array" aca="1" ref="E3171" ca="1">IF(F3171&lt;&gt;"",INDIRECT("'"&amp;F3171&amp;"'!"&amp;G3171),"")</f>
        <v>476730</v>
      </c>
      <c r="F3171" s="1502" t="s">
        <v>3507</v>
      </c>
      <c r="G3171" t="s">
        <v>4311</v>
      </c>
      <c r="R3171" s="1502"/>
    </row>
    <row r="3172" spans="1:18">
      <c r="A3172">
        <v>3167</v>
      </c>
      <c r="B3172" s="7">
        <f>'BudgetSum 2-4'!C45</f>
        <v>0</v>
      </c>
      <c r="D3172" s="2" t="b">
        <f t="shared" ca="1" si="49"/>
        <v>1</v>
      </c>
      <c r="E3172" s="2" cm="1">
        <f t="array" aca="1" ref="E3172" ca="1">IF(F3172&lt;&gt;"",INDIRECT("'"&amp;F3172&amp;"'!"&amp;G3172),"")</f>
        <v>0</v>
      </c>
      <c r="F3172" s="1502" t="s">
        <v>3507</v>
      </c>
      <c r="G3172" t="s">
        <v>4312</v>
      </c>
      <c r="R3172" s="1502"/>
    </row>
    <row r="3173" spans="1:18">
      <c r="A3173">
        <v>3168</v>
      </c>
      <c r="B3173" s="7">
        <f>'BudgetSum 2-4'!C46</f>
        <v>0</v>
      </c>
      <c r="D3173" s="2" t="b">
        <f t="shared" ca="1" si="49"/>
        <v>1</v>
      </c>
      <c r="E3173" s="2" cm="1">
        <f t="array" aca="1" ref="E3173" ca="1">IF(F3173&lt;&gt;"",INDIRECT("'"&amp;F3173&amp;"'!"&amp;G3173),"")</f>
        <v>0</v>
      </c>
      <c r="F3173" s="1502" t="s">
        <v>3507</v>
      </c>
      <c r="G3173" t="s">
        <v>3642</v>
      </c>
      <c r="R3173" s="1502"/>
    </row>
    <row r="3174" spans="1:18">
      <c r="A3174">
        <v>3169</v>
      </c>
      <c r="B3174" s="7">
        <f>'BudgetSum 2-4'!C78</f>
        <v>0</v>
      </c>
      <c r="D3174" s="2" t="b">
        <f t="shared" ca="1" si="49"/>
        <v>1</v>
      </c>
      <c r="E3174" s="2" cm="1">
        <f t="array" aca="1" ref="E3174" ca="1">IF(F3174&lt;&gt;"",INDIRECT("'"&amp;F3174&amp;"'!"&amp;G3174),"")</f>
        <v>0</v>
      </c>
      <c r="F3174" s="1502" t="s">
        <v>3507</v>
      </c>
      <c r="G3174" t="s">
        <v>4313</v>
      </c>
      <c r="R3174" s="1502"/>
    </row>
    <row r="3175" spans="1:18">
      <c r="A3175">
        <v>3170</v>
      </c>
      <c r="B3175" s="7">
        <f>'BudgetSum 2-4'!C79</f>
        <v>0</v>
      </c>
      <c r="D3175" s="2" t="b">
        <f t="shared" ca="1" si="49"/>
        <v>1</v>
      </c>
      <c r="E3175" s="2" cm="1">
        <f t="array" aca="1" ref="E3175" ca="1">IF(F3175&lt;&gt;"",INDIRECT("'"&amp;F3175&amp;"'!"&amp;G3175),"")</f>
        <v>0</v>
      </c>
      <c r="F3175" s="1502" t="s">
        <v>3507</v>
      </c>
      <c r="G3175" t="s">
        <v>4314</v>
      </c>
      <c r="R3175" s="1502"/>
    </row>
    <row r="3176" spans="1:18">
      <c r="A3176">
        <v>3171</v>
      </c>
      <c r="B3176" s="7">
        <f>'BudgetSum 2-4'!C80</f>
        <v>0</v>
      </c>
      <c r="D3176" s="2" t="b">
        <f t="shared" ca="1" si="49"/>
        <v>1</v>
      </c>
      <c r="E3176" s="2" cm="1">
        <f t="array" aca="1" ref="E3176" ca="1">IF(F3176&lt;&gt;"",INDIRECT("'"&amp;F3176&amp;"'!"&amp;G3176),"")</f>
        <v>0</v>
      </c>
      <c r="F3176" s="1502" t="s">
        <v>3507</v>
      </c>
      <c r="G3176" t="s">
        <v>4315</v>
      </c>
      <c r="R3176" s="1502"/>
    </row>
    <row r="3177" spans="1:18" ht="16">
      <c r="A3177" s="1">
        <v>3172</v>
      </c>
      <c r="C3177" s="3" t="s">
        <v>3571</v>
      </c>
      <c r="E3177" s="2" t="str" cm="1">
        <f t="array" aca="1" ref="E3177" ca="1">IF(F3177&lt;&gt;"",INDIRECT("'"&amp;F3177&amp;"'!"&amp;G3177),"")</f>
        <v/>
      </c>
      <c r="F3177" s="1851"/>
      <c r="H3177" s="4"/>
      <c r="I3177" s="4"/>
      <c r="J3177" s="4"/>
      <c r="R3177" s="1504"/>
    </row>
    <row r="3178" spans="1:18">
      <c r="A3178">
        <v>3173</v>
      </c>
      <c r="B3178" s="7">
        <f>'BudgetSum 2-4'!D45</f>
        <v>0</v>
      </c>
      <c r="D3178" s="2" t="b">
        <f ca="1">E3178=B3178</f>
        <v>1</v>
      </c>
      <c r="E3178" s="2" cm="1">
        <f t="array" aca="1" ref="E3178" ca="1">IF(F3178&lt;&gt;"",INDIRECT("'"&amp;F3178&amp;"'!"&amp;G3178),"")</f>
        <v>0</v>
      </c>
      <c r="F3178" s="1502" t="s">
        <v>3507</v>
      </c>
      <c r="G3178" t="s">
        <v>4316</v>
      </c>
      <c r="R3178" s="1502"/>
    </row>
    <row r="3179" spans="1:18">
      <c r="A3179">
        <v>3174</v>
      </c>
      <c r="B3179" s="7">
        <f>'BudgetSum 2-4'!D46</f>
        <v>0</v>
      </c>
      <c r="D3179" s="2" t="b">
        <f ca="1">E3179=B3179</f>
        <v>1</v>
      </c>
      <c r="E3179" s="2" cm="1">
        <f t="array" aca="1" ref="E3179" ca="1">IF(F3179&lt;&gt;"",INDIRECT("'"&amp;F3179&amp;"'!"&amp;G3179),"")</f>
        <v>0</v>
      </c>
      <c r="F3179" s="1502" t="s">
        <v>3507</v>
      </c>
      <c r="G3179" t="s">
        <v>3679</v>
      </c>
      <c r="R3179" s="1502"/>
    </row>
    <row r="3180" spans="1:18">
      <c r="A3180">
        <v>3175</v>
      </c>
      <c r="B3180" s="7">
        <f>'BudgetSum 2-4'!D78</f>
        <v>0</v>
      </c>
      <c r="D3180" s="2" t="b">
        <f ca="1">E3180=B3180</f>
        <v>1</v>
      </c>
      <c r="E3180" s="2" cm="1">
        <f t="array" aca="1" ref="E3180" ca="1">IF(F3180&lt;&gt;"",INDIRECT("'"&amp;F3180&amp;"'!"&amp;G3180),"")</f>
        <v>0</v>
      </c>
      <c r="F3180" s="1502" t="s">
        <v>3507</v>
      </c>
      <c r="G3180" t="s">
        <v>4317</v>
      </c>
      <c r="R3180" s="1502"/>
    </row>
    <row r="3181" spans="1:18">
      <c r="A3181">
        <v>3176</v>
      </c>
      <c r="B3181" s="7">
        <f>'BudgetSum 2-4'!D79</f>
        <v>0</v>
      </c>
      <c r="D3181" s="2" t="b">
        <f ca="1">E3181=B3181</f>
        <v>1</v>
      </c>
      <c r="E3181" s="2" cm="1">
        <f t="array" aca="1" ref="E3181" ca="1">IF(F3181&lt;&gt;"",INDIRECT("'"&amp;F3181&amp;"'!"&amp;G3181),"")</f>
        <v>0</v>
      </c>
      <c r="F3181" s="1502" t="s">
        <v>3507</v>
      </c>
      <c r="G3181" t="s">
        <v>4318</v>
      </c>
      <c r="R3181" s="1502"/>
    </row>
    <row r="3182" spans="1:18">
      <c r="A3182">
        <v>3177</v>
      </c>
      <c r="B3182" s="7">
        <f>'BudgetSum 2-4'!D80</f>
        <v>0</v>
      </c>
      <c r="D3182" s="2" t="b">
        <f ca="1">E3182=B3182</f>
        <v>1</v>
      </c>
      <c r="E3182" s="2" cm="1">
        <f t="array" aca="1" ref="E3182" ca="1">IF(F3182&lt;&gt;"",INDIRECT("'"&amp;F3182&amp;"'!"&amp;G3182),"")</f>
        <v>0</v>
      </c>
      <c r="F3182" s="1502" t="s">
        <v>3507</v>
      </c>
      <c r="G3182" t="s">
        <v>4319</v>
      </c>
      <c r="R3182" s="1502"/>
    </row>
    <row r="3183" spans="1:18" ht="16">
      <c r="A3183" s="1">
        <v>3178</v>
      </c>
      <c r="C3183" s="3" t="s">
        <v>3571</v>
      </c>
      <c r="E3183" s="2" t="str" cm="1">
        <f t="array" aca="1" ref="E3183" ca="1">IF(F3183&lt;&gt;"",INDIRECT("'"&amp;F3183&amp;"'!"&amp;G3183),"")</f>
        <v/>
      </c>
      <c r="F3183" s="1851"/>
      <c r="R3183" s="1502"/>
    </row>
    <row r="3184" spans="1:18" ht="16">
      <c r="A3184" s="1">
        <v>3179</v>
      </c>
      <c r="C3184" s="3" t="s">
        <v>3571</v>
      </c>
      <c r="E3184" s="2" t="str" cm="1">
        <f t="array" aca="1" ref="E3184" ca="1">IF(F3184&lt;&gt;"",INDIRECT("'"&amp;F3184&amp;"'!"&amp;G3184),"")</f>
        <v/>
      </c>
      <c r="F3184" s="1851"/>
      <c r="H3184" s="4"/>
      <c r="I3184" s="4"/>
      <c r="J3184" s="4"/>
      <c r="R3184" s="1504"/>
    </row>
    <row r="3185" spans="1:18" ht="16">
      <c r="A3185" s="1">
        <v>3180</v>
      </c>
      <c r="C3185" s="3" t="s">
        <v>3571</v>
      </c>
      <c r="E3185" s="2" t="str" cm="1">
        <f t="array" aca="1" ref="E3185" ca="1">IF(F3185&lt;&gt;"",INDIRECT("'"&amp;F3185&amp;"'!"&amp;G3185),"")</f>
        <v/>
      </c>
      <c r="F3185" s="1851"/>
      <c r="H3185" s="4"/>
      <c r="I3185" s="4"/>
      <c r="J3185" s="4"/>
      <c r="R3185" s="1504"/>
    </row>
    <row r="3186" spans="1:18" ht="16">
      <c r="A3186" s="1">
        <v>3181</v>
      </c>
      <c r="C3186" s="3" t="s">
        <v>3571</v>
      </c>
      <c r="E3186" s="2" t="str" cm="1">
        <f t="array" aca="1" ref="E3186" ca="1">IF(F3186&lt;&gt;"",INDIRECT("'"&amp;F3186&amp;"'!"&amp;G3186),"")</f>
        <v/>
      </c>
      <c r="F3186" s="1851"/>
      <c r="H3186" s="4"/>
      <c r="I3186" s="4"/>
      <c r="J3186" s="4"/>
      <c r="R3186" s="1504"/>
    </row>
    <row r="3187" spans="1:18" ht="16">
      <c r="A3187" s="1">
        <v>3182</v>
      </c>
      <c r="C3187" s="3" t="s">
        <v>3571</v>
      </c>
      <c r="E3187" s="2" t="str" cm="1">
        <f t="array" aca="1" ref="E3187" ca="1">IF(F3187&lt;&gt;"",INDIRECT("'"&amp;F3187&amp;"'!"&amp;G3187),"")</f>
        <v/>
      </c>
      <c r="F3187" s="1851"/>
      <c r="H3187" s="4"/>
      <c r="I3187" s="4"/>
      <c r="J3187" s="4"/>
      <c r="R3187" s="1504"/>
    </row>
    <row r="3188" spans="1:18" ht="16">
      <c r="A3188" s="1">
        <v>3183</v>
      </c>
      <c r="C3188" s="3" t="s">
        <v>3571</v>
      </c>
      <c r="E3188" s="2" t="str" cm="1">
        <f t="array" aca="1" ref="E3188" ca="1">IF(F3188&lt;&gt;"",INDIRECT("'"&amp;F3188&amp;"'!"&amp;G3188),"")</f>
        <v/>
      </c>
      <c r="F3188" s="1851"/>
      <c r="H3188" s="4"/>
      <c r="I3188" s="4"/>
      <c r="J3188" s="4"/>
      <c r="R3188" s="1504"/>
    </row>
    <row r="3189" spans="1:18" ht="16">
      <c r="A3189" s="1">
        <v>3184</v>
      </c>
      <c r="C3189" s="3" t="s">
        <v>3571</v>
      </c>
      <c r="E3189" s="2" t="str" cm="1">
        <f t="array" aca="1" ref="E3189" ca="1">IF(F3189&lt;&gt;"",INDIRECT("'"&amp;F3189&amp;"'!"&amp;G3189),"")</f>
        <v/>
      </c>
      <c r="F3189" s="1851"/>
      <c r="H3189" s="4"/>
      <c r="I3189" s="4"/>
      <c r="J3189" s="4"/>
      <c r="R3189" s="1504"/>
    </row>
    <row r="3190" spans="1:18" ht="16">
      <c r="A3190" s="1">
        <v>3185</v>
      </c>
      <c r="C3190" s="3" t="s">
        <v>3571</v>
      </c>
      <c r="E3190" s="2" t="str" cm="1">
        <f t="array" aca="1" ref="E3190" ca="1">IF(F3190&lt;&gt;"",INDIRECT("'"&amp;F3190&amp;"'!"&amp;G3190),"")</f>
        <v/>
      </c>
      <c r="F3190" s="1851"/>
      <c r="H3190" s="4"/>
      <c r="I3190" s="4"/>
      <c r="J3190" s="4"/>
      <c r="R3190" s="1504"/>
    </row>
    <row r="3191" spans="1:18" ht="16">
      <c r="A3191" s="1">
        <v>3186</v>
      </c>
      <c r="C3191" s="3" t="s">
        <v>3571</v>
      </c>
      <c r="E3191" s="2" t="str" cm="1">
        <f t="array" aca="1" ref="E3191" ca="1">IF(F3191&lt;&gt;"",INDIRECT("'"&amp;F3191&amp;"'!"&amp;G3191),"")</f>
        <v/>
      </c>
      <c r="F3191" s="1851"/>
      <c r="R3191" s="1502"/>
    </row>
    <row r="3192" spans="1:18" ht="16">
      <c r="A3192" s="1">
        <v>3187</v>
      </c>
      <c r="C3192" s="3" t="s">
        <v>3571</v>
      </c>
      <c r="E3192" s="2" t="str" cm="1">
        <f t="array" aca="1" ref="E3192" ca="1">IF(F3192&lt;&gt;"",INDIRECT("'"&amp;F3192&amp;"'!"&amp;G3192),"")</f>
        <v/>
      </c>
      <c r="F3192" s="1851"/>
      <c r="R3192" s="1502"/>
    </row>
    <row r="3193" spans="1:18" ht="16">
      <c r="A3193" s="1">
        <v>3188</v>
      </c>
      <c r="C3193" s="3" t="s">
        <v>3571</v>
      </c>
      <c r="E3193" s="2" t="str" cm="1">
        <f t="array" aca="1" ref="E3193" ca="1">IF(F3193&lt;&gt;"",INDIRECT("'"&amp;F3193&amp;"'!"&amp;G3193),"")</f>
        <v/>
      </c>
      <c r="F3193" s="1851"/>
      <c r="R3193" s="1504"/>
    </row>
    <row r="3194" spans="1:18" ht="16">
      <c r="A3194" s="1">
        <v>3189</v>
      </c>
      <c r="C3194" s="3" t="s">
        <v>3571</v>
      </c>
      <c r="E3194" s="2" t="str" cm="1">
        <f t="array" aca="1" ref="E3194" ca="1">IF(F3194&lt;&gt;"",INDIRECT("'"&amp;F3194&amp;"'!"&amp;G3194),"")</f>
        <v/>
      </c>
      <c r="F3194" s="1851"/>
      <c r="R3194" s="1502"/>
    </row>
    <row r="3195" spans="1:18">
      <c r="A3195">
        <v>3190</v>
      </c>
      <c r="B3195" s="7">
        <f>'BudgetSum 2-4'!F45</f>
        <v>0</v>
      </c>
      <c r="D3195" s="2" t="b">
        <f ca="1">E3195=B3195</f>
        <v>1</v>
      </c>
      <c r="E3195" s="2" cm="1">
        <f t="array" aca="1" ref="E3195" ca="1">IF(F3195&lt;&gt;"",INDIRECT("'"&amp;F3195&amp;"'!"&amp;G3195),"")</f>
        <v>0</v>
      </c>
      <c r="F3195" s="1502" t="s">
        <v>3507</v>
      </c>
      <c r="G3195" t="s">
        <v>4320</v>
      </c>
      <c r="R3195" s="1502"/>
    </row>
    <row r="3196" spans="1:18">
      <c r="A3196">
        <v>3191</v>
      </c>
      <c r="B3196" s="7">
        <f>'BudgetSum 2-4'!F46</f>
        <v>0</v>
      </c>
      <c r="D3196" s="2" t="b">
        <f ca="1">E3196=B3196</f>
        <v>1</v>
      </c>
      <c r="E3196" s="2" cm="1">
        <f t="array" aca="1" ref="E3196" ca="1">IF(F3196&lt;&gt;"",INDIRECT("'"&amp;F3196&amp;"'!"&amp;G3196),"")</f>
        <v>0</v>
      </c>
      <c r="F3196" s="1502" t="s">
        <v>3507</v>
      </c>
      <c r="G3196" t="s">
        <v>3754</v>
      </c>
      <c r="R3196" s="1502"/>
    </row>
    <row r="3197" spans="1:18">
      <c r="A3197">
        <v>3192</v>
      </c>
      <c r="B3197" s="7">
        <f>'BudgetSum 2-4'!F78</f>
        <v>0</v>
      </c>
      <c r="D3197" s="2" t="b">
        <f ca="1">E3197=B3197</f>
        <v>1</v>
      </c>
      <c r="E3197" s="2" cm="1">
        <f t="array" aca="1" ref="E3197" ca="1">IF(F3197&lt;&gt;"",INDIRECT("'"&amp;F3197&amp;"'!"&amp;G3197),"")</f>
        <v>0</v>
      </c>
      <c r="F3197" s="1502" t="s">
        <v>3507</v>
      </c>
      <c r="G3197" t="s">
        <v>4321</v>
      </c>
      <c r="R3197" s="1502"/>
    </row>
    <row r="3198" spans="1:18">
      <c r="A3198">
        <v>3193</v>
      </c>
      <c r="B3198" s="7">
        <f>'BudgetSum 2-4'!F79</f>
        <v>0</v>
      </c>
      <c r="D3198" s="2" t="b">
        <f ca="1">E3198=B3198</f>
        <v>1</v>
      </c>
      <c r="E3198" s="2" cm="1">
        <f t="array" aca="1" ref="E3198" ca="1">IF(F3198&lt;&gt;"",INDIRECT("'"&amp;F3198&amp;"'!"&amp;G3198),"")</f>
        <v>0</v>
      </c>
      <c r="F3198" s="1502" t="s">
        <v>3507</v>
      </c>
      <c r="G3198" t="s">
        <v>4322</v>
      </c>
      <c r="R3198" s="1502"/>
    </row>
    <row r="3199" spans="1:18">
      <c r="A3199">
        <v>3194</v>
      </c>
      <c r="B3199" s="7">
        <f>'BudgetSum 2-4'!F80</f>
        <v>0</v>
      </c>
      <c r="D3199" s="2" t="b">
        <f ca="1">E3199=B3199</f>
        <v>1</v>
      </c>
      <c r="E3199" s="2" cm="1">
        <f t="array" aca="1" ref="E3199" ca="1">IF(F3199&lt;&gt;"",INDIRECT("'"&amp;F3199&amp;"'!"&amp;G3199),"")</f>
        <v>0</v>
      </c>
      <c r="F3199" s="1502" t="s">
        <v>3507</v>
      </c>
      <c r="G3199" t="s">
        <v>4323</v>
      </c>
      <c r="R3199" s="1502"/>
    </row>
    <row r="3200" spans="1:18" ht="16">
      <c r="A3200" s="1">
        <v>3195</v>
      </c>
      <c r="C3200" s="3" t="s">
        <v>3571</v>
      </c>
      <c r="E3200" s="2" t="str" cm="1">
        <f t="array" aca="1" ref="E3200" ca="1">IF(F3200&lt;&gt;"",INDIRECT("'"&amp;F3200&amp;"'!"&amp;G3200),"")</f>
        <v/>
      </c>
      <c r="F3200" s="1851"/>
      <c r="R3200" s="1502"/>
    </row>
    <row r="3201" spans="1:18">
      <c r="A3201">
        <v>3196</v>
      </c>
      <c r="B3201" s="7">
        <f>'BudgetSum 2-4'!G45</f>
        <v>0</v>
      </c>
      <c r="D3201" s="2" t="b">
        <f ca="1">E3201=B3201</f>
        <v>1</v>
      </c>
      <c r="E3201" s="2" cm="1">
        <f t="array" aca="1" ref="E3201" ca="1">IF(F3201&lt;&gt;"",INDIRECT("'"&amp;F3201&amp;"'!"&amp;G3201),"")</f>
        <v>0</v>
      </c>
      <c r="F3201" s="1502" t="s">
        <v>3507</v>
      </c>
      <c r="G3201" t="s">
        <v>4324</v>
      </c>
      <c r="R3201" s="1502"/>
    </row>
    <row r="3202" spans="1:18">
      <c r="A3202">
        <v>3197</v>
      </c>
      <c r="B3202" s="7">
        <f>'BudgetSum 2-4'!G46</f>
        <v>0</v>
      </c>
      <c r="D3202" s="2" t="b">
        <f ca="1">E3202=B3202</f>
        <v>1</v>
      </c>
      <c r="E3202" s="2" cm="1">
        <f t="array" aca="1" ref="E3202" ca="1">IF(F3202&lt;&gt;"",INDIRECT("'"&amp;F3202&amp;"'!"&amp;G3202),"")</f>
        <v>0</v>
      </c>
      <c r="F3202" s="1502" t="s">
        <v>3507</v>
      </c>
      <c r="G3202" t="s">
        <v>3792</v>
      </c>
      <c r="R3202" s="1502"/>
    </row>
    <row r="3203" spans="1:18">
      <c r="A3203">
        <v>3198</v>
      </c>
      <c r="B3203" s="7">
        <f>'BudgetSum 2-4'!G53</f>
        <v>0</v>
      </c>
      <c r="D3203" s="2" t="b">
        <f ca="1">E3203=B3203</f>
        <v>1</v>
      </c>
      <c r="E3203" s="2" cm="1">
        <f t="array" aca="1" ref="E3203" ca="1">IF(F3203&lt;&gt;"",INDIRECT("'"&amp;F3203&amp;"'!"&amp;G3203),"")</f>
        <v>0</v>
      </c>
      <c r="F3203" s="1502" t="s">
        <v>3507</v>
      </c>
      <c r="G3203" t="s">
        <v>4201</v>
      </c>
      <c r="R3203" s="1502"/>
    </row>
    <row r="3204" spans="1:18">
      <c r="A3204">
        <v>3199</v>
      </c>
      <c r="B3204" s="7">
        <f>'BudgetSum 2-4'!G79</f>
        <v>0</v>
      </c>
      <c r="D3204" s="2" t="b">
        <f ca="1">E3204=B3204</f>
        <v>1</v>
      </c>
      <c r="E3204" s="2" cm="1">
        <f t="array" aca="1" ref="E3204" ca="1">IF(F3204&lt;&gt;"",INDIRECT("'"&amp;F3204&amp;"'!"&amp;G3204),"")</f>
        <v>0</v>
      </c>
      <c r="F3204" s="1502" t="s">
        <v>3507</v>
      </c>
      <c r="G3204" t="s">
        <v>4325</v>
      </c>
      <c r="R3204" s="1502"/>
    </row>
    <row r="3205" spans="1:18">
      <c r="A3205">
        <v>3200</v>
      </c>
      <c r="B3205" s="7">
        <f>'BudgetSum 2-4'!G80</f>
        <v>0</v>
      </c>
      <c r="D3205" s="2" t="b">
        <f ca="1">E3205=B3205</f>
        <v>1</v>
      </c>
      <c r="E3205" s="2" cm="1">
        <f t="array" aca="1" ref="E3205" ca="1">IF(F3205&lt;&gt;"",INDIRECT("'"&amp;F3205&amp;"'!"&amp;G3205),"")</f>
        <v>0</v>
      </c>
      <c r="F3205" s="1502" t="s">
        <v>3507</v>
      </c>
      <c r="G3205" t="s">
        <v>4326</v>
      </c>
      <c r="R3205" s="1502"/>
    </row>
    <row r="3206" spans="1:18" ht="16">
      <c r="A3206" s="1">
        <v>3201</v>
      </c>
      <c r="C3206" s="3" t="s">
        <v>3571</v>
      </c>
      <c r="E3206" s="2" t="str" cm="1">
        <f t="array" aca="1" ref="E3206" ca="1">IF(F3206&lt;&gt;"",INDIRECT("'"&amp;F3206&amp;"'!"&amp;G3206),"")</f>
        <v/>
      </c>
      <c r="F3206" s="1851"/>
      <c r="R3206" s="1502"/>
    </row>
    <row r="3207" spans="1:18" ht="16">
      <c r="A3207" s="1">
        <v>3202</v>
      </c>
      <c r="C3207" s="3" t="s">
        <v>3571</v>
      </c>
      <c r="E3207" s="2" t="str" cm="1">
        <f t="array" aca="1" ref="E3207" ca="1">IF(F3207&lt;&gt;"",INDIRECT("'"&amp;F3207&amp;"'!"&amp;G3207),"")</f>
        <v/>
      </c>
      <c r="F3207" s="1851"/>
      <c r="R3207" s="1502"/>
    </row>
    <row r="3208" spans="1:18" ht="16">
      <c r="A3208" s="1">
        <v>3203</v>
      </c>
      <c r="C3208" s="3" t="s">
        <v>3571</v>
      </c>
      <c r="E3208" s="2" t="str" cm="1">
        <f t="array" aca="1" ref="E3208" ca="1">IF(F3208&lt;&gt;"",INDIRECT("'"&amp;F3208&amp;"'!"&amp;G3208),"")</f>
        <v/>
      </c>
      <c r="F3208" s="1851"/>
      <c r="R3208" s="1502"/>
    </row>
    <row r="3209" spans="1:18" ht="16">
      <c r="A3209" s="1">
        <v>3204</v>
      </c>
      <c r="C3209" s="3" t="s">
        <v>3571</v>
      </c>
      <c r="E3209" s="2" t="str" cm="1">
        <f t="array" aca="1" ref="E3209" ca="1">IF(F3209&lt;&gt;"",INDIRECT("'"&amp;F3209&amp;"'!"&amp;G3209),"")</f>
        <v/>
      </c>
      <c r="F3209" s="1851"/>
      <c r="R3209" s="1502"/>
    </row>
    <row r="3210" spans="1:18" ht="16">
      <c r="A3210" s="1">
        <v>3205</v>
      </c>
      <c r="C3210" s="3" t="s">
        <v>3571</v>
      </c>
      <c r="E3210" s="2" t="str" cm="1">
        <f t="array" aca="1" ref="E3210" ca="1">IF(F3210&lt;&gt;"",INDIRECT("'"&amp;F3210&amp;"'!"&amp;G3210),"")</f>
        <v/>
      </c>
      <c r="F3210" s="1851"/>
      <c r="R3210" s="1502"/>
    </row>
    <row r="3211" spans="1:18" ht="16">
      <c r="A3211" s="1">
        <v>3206</v>
      </c>
      <c r="C3211" s="3" t="s">
        <v>3571</v>
      </c>
      <c r="E3211" s="2" t="str" cm="1">
        <f t="array" aca="1" ref="E3211" ca="1">IF(F3211&lt;&gt;"",INDIRECT("'"&amp;F3211&amp;"'!"&amp;G3211),"")</f>
        <v/>
      </c>
      <c r="F3211" s="1851"/>
      <c r="R3211" s="1502"/>
    </row>
    <row r="3212" spans="1:18" ht="16">
      <c r="A3212" s="1">
        <v>3207</v>
      </c>
      <c r="C3212" s="3" t="s">
        <v>3571</v>
      </c>
      <c r="E3212" s="2" t="str" cm="1">
        <f t="array" aca="1" ref="E3212" ca="1">IF(F3212&lt;&gt;"",INDIRECT("'"&amp;F3212&amp;"'!"&amp;G3212),"")</f>
        <v/>
      </c>
      <c r="F3212" s="1851"/>
      <c r="R3212" s="1502"/>
    </row>
    <row r="3213" spans="1:18" ht="16">
      <c r="A3213" s="1">
        <v>3208</v>
      </c>
      <c r="C3213" s="3" t="s">
        <v>3571</v>
      </c>
      <c r="E3213" s="2" t="str" cm="1">
        <f t="array" aca="1" ref="E3213" ca="1">IF(F3213&lt;&gt;"",INDIRECT("'"&amp;F3213&amp;"'!"&amp;G3213),"")</f>
        <v/>
      </c>
      <c r="F3213" s="1851"/>
      <c r="R3213" s="1502"/>
    </row>
    <row r="3214" spans="1:18" ht="16">
      <c r="A3214" s="1">
        <v>3209</v>
      </c>
      <c r="C3214" s="3" t="s">
        <v>3571</v>
      </c>
      <c r="E3214" s="2" t="str" cm="1">
        <f t="array" aca="1" ref="E3214" ca="1">IF(F3214&lt;&gt;"",INDIRECT("'"&amp;F3214&amp;"'!"&amp;G3214),"")</f>
        <v/>
      </c>
      <c r="F3214" s="1851"/>
      <c r="R3214" s="1502"/>
    </row>
    <row r="3215" spans="1:18" ht="16">
      <c r="A3215" s="1">
        <v>3210</v>
      </c>
      <c r="C3215" s="3" t="s">
        <v>3571</v>
      </c>
      <c r="E3215" s="2" t="str" cm="1">
        <f t="array" aca="1" ref="E3215" ca="1">IF(F3215&lt;&gt;"",INDIRECT("'"&amp;F3215&amp;"'!"&amp;G3215),"")</f>
        <v/>
      </c>
      <c r="F3215" s="1851"/>
      <c r="R3215" s="1502"/>
    </row>
    <row r="3216" spans="1:18" ht="16">
      <c r="A3216" s="1">
        <v>3211</v>
      </c>
      <c r="C3216" s="3" t="s">
        <v>3571</v>
      </c>
      <c r="E3216" s="2" t="str" cm="1">
        <f t="array" aca="1" ref="E3216" ca="1">IF(F3216&lt;&gt;"",INDIRECT("'"&amp;F3216&amp;"'!"&amp;G3216),"")</f>
        <v/>
      </c>
      <c r="F3216" s="1851"/>
      <c r="R3216" s="1502"/>
    </row>
    <row r="3217" spans="1:18">
      <c r="A3217">
        <v>3212</v>
      </c>
      <c r="B3217" s="7">
        <f>'BudgetSum 2-4'!E45</f>
        <v>0</v>
      </c>
      <c r="D3217" s="2" t="b">
        <f ca="1">E3217=B3217</f>
        <v>1</v>
      </c>
      <c r="E3217" s="2" cm="1">
        <f t="array" aca="1" ref="E3217" ca="1">IF(F3217&lt;&gt;"",INDIRECT("'"&amp;F3217&amp;"'!"&amp;G3217),"")</f>
        <v>0</v>
      </c>
      <c r="F3217" s="1502" t="s">
        <v>3507</v>
      </c>
      <c r="G3217" t="s">
        <v>4327</v>
      </c>
      <c r="R3217" s="1502"/>
    </row>
    <row r="3218" spans="1:18">
      <c r="A3218">
        <v>3213</v>
      </c>
      <c r="B3218" s="7">
        <f>'BudgetSum 2-4'!E46</f>
        <v>0</v>
      </c>
      <c r="D3218" s="2" t="b">
        <f ca="1">E3218=B3218</f>
        <v>1</v>
      </c>
      <c r="E3218" s="2" cm="1">
        <f t="array" aca="1" ref="E3218" ca="1">IF(F3218&lt;&gt;"",INDIRECT("'"&amp;F3218&amp;"'!"&amp;G3218),"")</f>
        <v>0</v>
      </c>
      <c r="F3218" s="1502" t="s">
        <v>3507</v>
      </c>
      <c r="G3218" t="s">
        <v>3717</v>
      </c>
      <c r="R3218" s="1502"/>
    </row>
    <row r="3219" spans="1:18">
      <c r="A3219">
        <v>3214</v>
      </c>
      <c r="B3219" s="7">
        <f>'BudgetSum 2-4'!E78</f>
        <v>0</v>
      </c>
      <c r="D3219" s="2" t="b">
        <f ca="1">E3219=B3219</f>
        <v>1</v>
      </c>
      <c r="E3219" s="2" cm="1">
        <f t="array" aca="1" ref="E3219" ca="1">IF(F3219&lt;&gt;"",INDIRECT("'"&amp;F3219&amp;"'!"&amp;G3219),"")</f>
        <v>0</v>
      </c>
      <c r="F3219" s="1502" t="s">
        <v>3507</v>
      </c>
      <c r="G3219" t="s">
        <v>4328</v>
      </c>
      <c r="R3219" s="1502"/>
    </row>
    <row r="3220" spans="1:18">
      <c r="A3220">
        <v>3215</v>
      </c>
      <c r="B3220" s="7">
        <f>'BudgetSum 2-4'!E79</f>
        <v>0</v>
      </c>
      <c r="D3220" s="2" t="b">
        <f ca="1">E3220=B3220</f>
        <v>1</v>
      </c>
      <c r="E3220" s="2" cm="1">
        <f t="array" aca="1" ref="E3220" ca="1">IF(F3220&lt;&gt;"",INDIRECT("'"&amp;F3220&amp;"'!"&amp;G3220),"")</f>
        <v>0</v>
      </c>
      <c r="F3220" s="1502" t="s">
        <v>3507</v>
      </c>
      <c r="G3220" t="s">
        <v>4329</v>
      </c>
      <c r="R3220" s="1502"/>
    </row>
    <row r="3221" spans="1:18">
      <c r="A3221">
        <v>3216</v>
      </c>
      <c r="B3221" s="7">
        <f>'BudgetSum 2-4'!E80</f>
        <v>0</v>
      </c>
      <c r="D3221" s="2" t="b">
        <f ca="1">E3221=B3221</f>
        <v>1</v>
      </c>
      <c r="E3221" s="2" cm="1">
        <f t="array" aca="1" ref="E3221" ca="1">IF(F3221&lt;&gt;"",INDIRECT("'"&amp;F3221&amp;"'!"&amp;G3221),"")</f>
        <v>0</v>
      </c>
      <c r="F3221" s="1502" t="s">
        <v>3507</v>
      </c>
      <c r="G3221" t="s">
        <v>4258</v>
      </c>
      <c r="R3221" s="1502"/>
    </row>
    <row r="3222" spans="1:18" ht="16">
      <c r="A3222" s="1">
        <v>3217</v>
      </c>
      <c r="C3222" s="3" t="s">
        <v>3571</v>
      </c>
      <c r="E3222" s="2" t="str" cm="1">
        <f t="array" aca="1" ref="E3222" ca="1">IF(F3222&lt;&gt;"",INDIRECT("'"&amp;F3222&amp;"'!"&amp;G3222),"")</f>
        <v/>
      </c>
      <c r="F3222" s="1851"/>
      <c r="R3222" s="1502"/>
    </row>
    <row r="3223" spans="1:18" ht="16">
      <c r="A3223" s="1">
        <v>3218</v>
      </c>
      <c r="C3223" s="3" t="s">
        <v>3858</v>
      </c>
      <c r="E3223" s="2" t="str" cm="1">
        <f t="array" aca="1" ref="E3223" ca="1">IF(F3223&lt;&gt;"",INDIRECT("'"&amp;F3223&amp;"'!"&amp;G3223),"")</f>
        <v/>
      </c>
      <c r="F3223" s="1851"/>
      <c r="R3223" s="1502"/>
    </row>
    <row r="3224" spans="1:18" ht="16">
      <c r="A3224" s="1">
        <v>3219</v>
      </c>
      <c r="C3224" s="3" t="s">
        <v>3858</v>
      </c>
      <c r="E3224" s="2" t="str" cm="1">
        <f t="array" aca="1" ref="E3224" ca="1">IF(F3224&lt;&gt;"",INDIRECT("'"&amp;F3224&amp;"'!"&amp;G3224),"")</f>
        <v/>
      </c>
      <c r="F3224" s="1851"/>
      <c r="R3224" s="1502"/>
    </row>
    <row r="3225" spans="1:18" ht="16">
      <c r="A3225" s="1">
        <v>3220</v>
      </c>
      <c r="C3225" s="3" t="s">
        <v>3858</v>
      </c>
      <c r="E3225" s="2" t="str" cm="1">
        <f t="array" aca="1" ref="E3225" ca="1">IF(F3225&lt;&gt;"",INDIRECT("'"&amp;F3225&amp;"'!"&amp;G3225),"")</f>
        <v/>
      </c>
      <c r="F3225" s="1851"/>
      <c r="R3225" s="1502"/>
    </row>
    <row r="3226" spans="1:18" ht="16">
      <c r="A3226" s="1">
        <v>3221</v>
      </c>
      <c r="C3226" s="3" t="s">
        <v>3858</v>
      </c>
      <c r="E3226" s="2" t="str" cm="1">
        <f t="array" aca="1" ref="E3226" ca="1">IF(F3226&lt;&gt;"",INDIRECT("'"&amp;F3226&amp;"'!"&amp;G3226),"")</f>
        <v/>
      </c>
      <c r="F3226" s="1851"/>
      <c r="R3226" s="1502"/>
    </row>
    <row r="3227" spans="1:18" ht="16">
      <c r="A3227" s="1">
        <v>3222</v>
      </c>
      <c r="C3227" s="3" t="s">
        <v>3858</v>
      </c>
      <c r="E3227" s="2" t="str" cm="1">
        <f t="array" aca="1" ref="E3227" ca="1">IF(F3227&lt;&gt;"",INDIRECT("'"&amp;F3227&amp;"'!"&amp;G3227),"")</f>
        <v/>
      </c>
      <c r="F3227" s="1851"/>
      <c r="R3227" s="1502"/>
    </row>
    <row r="3228" spans="1:18" ht="16">
      <c r="A3228">
        <v>3223</v>
      </c>
      <c r="C3228" s="3" t="s">
        <v>3571</v>
      </c>
      <c r="E3228" s="2" t="str" cm="1">
        <f t="array" aca="1" ref="E3228" ca="1">IF(F3228&lt;&gt;"",INDIRECT("'"&amp;F3228&amp;"'!"&amp;G3228),"")</f>
        <v/>
      </c>
      <c r="F3228" s="1851"/>
      <c r="R3228" s="1502"/>
    </row>
    <row r="3229" spans="1:18" ht="16">
      <c r="A3229" s="1">
        <v>3224</v>
      </c>
      <c r="C3229" s="3" t="s">
        <v>3571</v>
      </c>
      <c r="E3229" s="2" t="str" cm="1">
        <f t="array" aca="1" ref="E3229" ca="1">IF(F3229&lt;&gt;"",INDIRECT("'"&amp;F3229&amp;"'!"&amp;G3229),"")</f>
        <v/>
      </c>
      <c r="F3229" s="1851"/>
      <c r="R3229" s="1502"/>
    </row>
    <row r="3230" spans="1:18" ht="16">
      <c r="A3230" s="1">
        <v>3225</v>
      </c>
      <c r="C3230" s="3" t="s">
        <v>3571</v>
      </c>
      <c r="E3230" s="2" t="str" cm="1">
        <f t="array" aca="1" ref="E3230" ca="1">IF(F3230&lt;&gt;"",INDIRECT("'"&amp;F3230&amp;"'!"&amp;G3230),"")</f>
        <v/>
      </c>
      <c r="F3230" s="1851"/>
      <c r="R3230" s="1502"/>
    </row>
    <row r="3231" spans="1:18" ht="16">
      <c r="A3231" s="1">
        <v>3226</v>
      </c>
      <c r="C3231" s="3" t="s">
        <v>3571</v>
      </c>
      <c r="E3231" s="2" t="str" cm="1">
        <f t="array" aca="1" ref="E3231" ca="1">IF(F3231&lt;&gt;"",INDIRECT("'"&amp;F3231&amp;"'!"&amp;G3231),"")</f>
        <v/>
      </c>
      <c r="F3231" s="1851"/>
      <c r="R3231" s="1502"/>
    </row>
    <row r="3232" spans="1:18" ht="16">
      <c r="A3232" s="1">
        <v>3227</v>
      </c>
      <c r="C3232" s="3" t="s">
        <v>3571</v>
      </c>
      <c r="E3232" s="2" t="str" cm="1">
        <f t="array" aca="1" ref="E3232" ca="1">IF(F3232&lt;&gt;"",INDIRECT("'"&amp;F3232&amp;"'!"&amp;G3232),"")</f>
        <v/>
      </c>
      <c r="F3232" s="1851"/>
      <c r="R3232" s="1502"/>
    </row>
    <row r="3233" spans="1:18" ht="16">
      <c r="A3233" s="1">
        <v>3228</v>
      </c>
      <c r="C3233" s="3" t="s">
        <v>3571</v>
      </c>
      <c r="E3233" s="2" t="str" cm="1">
        <f t="array" aca="1" ref="E3233" ca="1">IF(F3233&lt;&gt;"",INDIRECT("'"&amp;F3233&amp;"'!"&amp;G3233),"")</f>
        <v/>
      </c>
      <c r="F3233" s="1851"/>
      <c r="R3233" s="1502"/>
    </row>
    <row r="3234" spans="1:18" ht="16">
      <c r="A3234" s="1">
        <v>3229</v>
      </c>
      <c r="C3234" s="3" t="s">
        <v>3571</v>
      </c>
      <c r="E3234" s="2" t="str" cm="1">
        <f t="array" aca="1" ref="E3234" ca="1">IF(F3234&lt;&gt;"",INDIRECT("'"&amp;F3234&amp;"'!"&amp;G3234),"")</f>
        <v/>
      </c>
      <c r="F3234" s="1851"/>
      <c r="R3234" s="1502"/>
    </row>
    <row r="3235" spans="1:18" ht="16">
      <c r="A3235" s="1">
        <v>3230</v>
      </c>
      <c r="C3235" s="3" t="s">
        <v>3571</v>
      </c>
      <c r="E3235" s="2" t="str" cm="1">
        <f t="array" aca="1" ref="E3235" ca="1">IF(F3235&lt;&gt;"",INDIRECT("'"&amp;F3235&amp;"'!"&amp;G3235),"")</f>
        <v/>
      </c>
      <c r="F3235" s="1851"/>
      <c r="R3235" s="1502"/>
    </row>
    <row r="3236" spans="1:18" ht="16">
      <c r="A3236" s="1">
        <v>3231</v>
      </c>
      <c r="C3236" s="3" t="s">
        <v>3571</v>
      </c>
      <c r="E3236" s="2" t="str" cm="1">
        <f t="array" aca="1" ref="E3236" ca="1">IF(F3236&lt;&gt;"",INDIRECT("'"&amp;F3236&amp;"'!"&amp;G3236),"")</f>
        <v/>
      </c>
      <c r="F3236" s="1851"/>
      <c r="R3236" s="1502"/>
    </row>
    <row r="3237" spans="1:18" ht="16">
      <c r="A3237" s="1">
        <v>3232</v>
      </c>
      <c r="C3237" s="3" t="s">
        <v>3571</v>
      </c>
      <c r="E3237" s="2" t="str" cm="1">
        <f t="array" aca="1" ref="E3237" ca="1">IF(F3237&lt;&gt;"",INDIRECT("'"&amp;F3237&amp;"'!"&amp;G3237),"")</f>
        <v/>
      </c>
      <c r="F3237" s="1851"/>
      <c r="R3237" s="1502"/>
    </row>
    <row r="3238" spans="1:18" ht="16">
      <c r="A3238" s="1">
        <v>3233</v>
      </c>
      <c r="C3238" s="3" t="s">
        <v>3571</v>
      </c>
      <c r="E3238" s="2" t="str" cm="1">
        <f t="array" aca="1" ref="E3238" ca="1">IF(F3238&lt;&gt;"",INDIRECT("'"&amp;F3238&amp;"'!"&amp;G3238),"")</f>
        <v/>
      </c>
      <c r="F3238" s="1851"/>
      <c r="R3238" s="1502"/>
    </row>
    <row r="3239" spans="1:18">
      <c r="A3239">
        <v>3234</v>
      </c>
      <c r="B3239" s="7">
        <f>'BudgetSum 2-4'!H45</f>
        <v>0</v>
      </c>
      <c r="D3239" s="2" t="b">
        <f ca="1">E3239=B3239</f>
        <v>1</v>
      </c>
      <c r="E3239" s="2" cm="1">
        <f t="array" aca="1" ref="E3239" ca="1">IF(F3239&lt;&gt;"",INDIRECT("'"&amp;F3239&amp;"'!"&amp;G3239),"")</f>
        <v>0</v>
      </c>
      <c r="F3239" s="1502" t="s">
        <v>3507</v>
      </c>
      <c r="G3239" t="s">
        <v>4330</v>
      </c>
      <c r="R3239" s="1502"/>
    </row>
    <row r="3240" spans="1:18">
      <c r="A3240">
        <v>3235</v>
      </c>
      <c r="B3240" s="7">
        <f>'BudgetSum 2-4'!H46</f>
        <v>0</v>
      </c>
      <c r="D3240" s="2" t="b">
        <f ca="1">E3240=B3240</f>
        <v>1</v>
      </c>
      <c r="E3240" s="2" cm="1">
        <f t="array" aca="1" ref="E3240" ca="1">IF(F3240&lt;&gt;"",INDIRECT("'"&amp;F3240&amp;"'!"&amp;G3240),"")</f>
        <v>0</v>
      </c>
      <c r="F3240" s="1502" t="s">
        <v>3507</v>
      </c>
      <c r="G3240" t="s">
        <v>3829</v>
      </c>
      <c r="R3240" s="1502"/>
    </row>
    <row r="3241" spans="1:18" ht="15">
      <c r="A3241">
        <v>3236</v>
      </c>
      <c r="B3241" s="7">
        <f>'BudgetSum 2-4'!H78</f>
        <v>0</v>
      </c>
      <c r="D3241" s="2" t="b">
        <f ca="1">E3241=B3241</f>
        <v>1</v>
      </c>
      <c r="E3241" s="2" cm="1">
        <f t="array" aca="1" ref="E3241" ca="1">IF(F3241&lt;&gt;"",INDIRECT("'"&amp;F3241&amp;"'!"&amp;G3241),"")</f>
        <v>0</v>
      </c>
      <c r="F3241" s="1502" t="s">
        <v>3507</v>
      </c>
      <c r="G3241" t="s">
        <v>4331</v>
      </c>
      <c r="H3241" s="4"/>
      <c r="I3241" s="4"/>
      <c r="J3241" s="4"/>
      <c r="R3241" s="1504"/>
    </row>
    <row r="3242" spans="1:18">
      <c r="A3242">
        <v>3237</v>
      </c>
      <c r="B3242" s="7">
        <f>'BudgetSum 2-4'!H79</f>
        <v>0</v>
      </c>
      <c r="D3242" s="2" t="b">
        <f ca="1">E3242=B3242</f>
        <v>1</v>
      </c>
      <c r="E3242" s="2" cm="1">
        <f t="array" aca="1" ref="E3242" ca="1">IF(F3242&lt;&gt;"",INDIRECT("'"&amp;F3242&amp;"'!"&amp;G3242),"")</f>
        <v>0</v>
      </c>
      <c r="F3242" s="1502" t="s">
        <v>3507</v>
      </c>
      <c r="G3242" t="s">
        <v>4332</v>
      </c>
      <c r="R3242" s="1502"/>
    </row>
    <row r="3243" spans="1:18">
      <c r="A3243">
        <v>3238</v>
      </c>
      <c r="B3243" s="7">
        <f>'BudgetSum 2-4'!H80</f>
        <v>0</v>
      </c>
      <c r="D3243" s="2" t="b">
        <f ca="1">E3243=B3243</f>
        <v>1</v>
      </c>
      <c r="E3243" s="2" cm="1">
        <f t="array" aca="1" ref="E3243" ca="1">IF(F3243&lt;&gt;"",INDIRECT("'"&amp;F3243&amp;"'!"&amp;G3243),"")</f>
        <v>0</v>
      </c>
      <c r="F3243" s="1502" t="s">
        <v>3507</v>
      </c>
      <c r="G3243" t="s">
        <v>4263</v>
      </c>
      <c r="R3243" s="1502"/>
    </row>
    <row r="3244" spans="1:18" ht="16">
      <c r="A3244" s="1">
        <v>3239</v>
      </c>
      <c r="C3244" s="3" t="s">
        <v>3571</v>
      </c>
      <c r="E3244" s="2" t="str" cm="1">
        <f t="array" aca="1" ref="E3244" ca="1">IF(F3244&lt;&gt;"",INDIRECT("'"&amp;F3244&amp;"'!"&amp;G3244),"")</f>
        <v/>
      </c>
      <c r="F3244" s="1851"/>
      <c r="R3244" s="1502"/>
    </row>
    <row r="3245" spans="1:18" ht="16">
      <c r="A3245" s="1">
        <v>3240</v>
      </c>
      <c r="C3245" s="3" t="s">
        <v>3571</v>
      </c>
      <c r="E3245" s="2" t="str" cm="1">
        <f t="array" aca="1" ref="E3245" ca="1">IF(F3245&lt;&gt;"",INDIRECT("'"&amp;F3245&amp;"'!"&amp;G3245),"")</f>
        <v/>
      </c>
      <c r="F3245" s="1851"/>
      <c r="R3245" s="1502"/>
    </row>
    <row r="3246" spans="1:18" ht="16">
      <c r="A3246" s="1">
        <v>3241</v>
      </c>
      <c r="C3246" s="3" t="s">
        <v>3571</v>
      </c>
      <c r="E3246" s="2" t="str" cm="1">
        <f t="array" aca="1" ref="E3246" ca="1">IF(F3246&lt;&gt;"",INDIRECT("'"&amp;F3246&amp;"'!"&amp;G3246),"")</f>
        <v/>
      </c>
      <c r="F3246" s="1851"/>
      <c r="R3246" s="1502"/>
    </row>
    <row r="3247" spans="1:18" ht="16">
      <c r="A3247" s="1">
        <v>3242</v>
      </c>
      <c r="C3247" s="3" t="s">
        <v>3571</v>
      </c>
      <c r="E3247" s="2" t="str" cm="1">
        <f t="array" aca="1" ref="E3247" ca="1">IF(F3247&lt;&gt;"",INDIRECT("'"&amp;F3247&amp;"'!"&amp;G3247),"")</f>
        <v/>
      </c>
      <c r="F3247" s="1851"/>
      <c r="R3247" s="1502"/>
    </row>
    <row r="3248" spans="1:18" ht="16">
      <c r="A3248" s="1">
        <v>3243</v>
      </c>
      <c r="C3248" s="3" t="s">
        <v>3571</v>
      </c>
      <c r="E3248" s="2" t="str" cm="1">
        <f t="array" aca="1" ref="E3248" ca="1">IF(F3248&lt;&gt;"",INDIRECT("'"&amp;F3248&amp;"'!"&amp;G3248),"")</f>
        <v/>
      </c>
      <c r="F3248" s="1851"/>
      <c r="R3248" s="1502"/>
    </row>
    <row r="3249" spans="1:18" ht="16">
      <c r="A3249" s="1">
        <v>3244</v>
      </c>
      <c r="C3249" s="3" t="s">
        <v>3571</v>
      </c>
      <c r="E3249" s="2" t="str" cm="1">
        <f t="array" aca="1" ref="E3249" ca="1">IF(F3249&lt;&gt;"",INDIRECT("'"&amp;F3249&amp;"'!"&amp;G3249),"")</f>
        <v/>
      </c>
      <c r="F3249" s="1851"/>
      <c r="R3249" s="1502"/>
    </row>
    <row r="3250" spans="1:18" ht="16">
      <c r="A3250" s="1">
        <v>3245</v>
      </c>
      <c r="C3250" s="3" t="s">
        <v>3571</v>
      </c>
      <c r="E3250" s="2" t="str" cm="1">
        <f t="array" aca="1" ref="E3250" ca="1">IF(F3250&lt;&gt;"",INDIRECT("'"&amp;F3250&amp;"'!"&amp;G3250),"")</f>
        <v/>
      </c>
      <c r="F3250" s="1851"/>
      <c r="R3250" s="1502"/>
    </row>
    <row r="3251" spans="1:18" ht="16">
      <c r="A3251" s="1">
        <v>3246</v>
      </c>
      <c r="C3251" s="3" t="s">
        <v>3571</v>
      </c>
      <c r="E3251" s="2" t="str" cm="1">
        <f t="array" aca="1" ref="E3251" ca="1">IF(F3251&lt;&gt;"",INDIRECT("'"&amp;F3251&amp;"'!"&amp;G3251),"")</f>
        <v/>
      </c>
      <c r="F3251" s="1851"/>
      <c r="R3251" s="1502"/>
    </row>
    <row r="3252" spans="1:18" ht="16">
      <c r="A3252" s="1">
        <v>3247</v>
      </c>
      <c r="C3252" s="3" t="s">
        <v>3571</v>
      </c>
      <c r="E3252" s="2" t="str" cm="1">
        <f t="array" aca="1" ref="E3252" ca="1">IF(F3252&lt;&gt;"",INDIRECT("'"&amp;F3252&amp;"'!"&amp;G3252),"")</f>
        <v/>
      </c>
      <c r="F3252" s="1851"/>
      <c r="R3252" s="1502"/>
    </row>
    <row r="3253" spans="1:18" ht="16">
      <c r="A3253" s="1">
        <v>3248</v>
      </c>
      <c r="C3253" s="3" t="s">
        <v>3571</v>
      </c>
      <c r="E3253" s="2" t="str" cm="1">
        <f t="array" aca="1" ref="E3253" ca="1">IF(F3253&lt;&gt;"",INDIRECT("'"&amp;F3253&amp;"'!"&amp;G3253),"")</f>
        <v/>
      </c>
      <c r="F3253" s="1851"/>
      <c r="R3253" s="1502"/>
    </row>
    <row r="3254" spans="1:18" ht="16">
      <c r="A3254" s="1">
        <v>3249</v>
      </c>
      <c r="C3254" s="3" t="s">
        <v>3571</v>
      </c>
      <c r="E3254" s="2" t="str" cm="1">
        <f t="array" aca="1" ref="E3254" ca="1">IF(F3254&lt;&gt;"",INDIRECT("'"&amp;F3254&amp;"'!"&amp;G3254),"")</f>
        <v/>
      </c>
      <c r="F3254" s="1851"/>
      <c r="H3254" s="4"/>
      <c r="I3254" s="4"/>
      <c r="J3254" s="4"/>
      <c r="R3254" s="1504"/>
    </row>
    <row r="3255" spans="1:18" ht="16">
      <c r="A3255" s="1">
        <v>3250</v>
      </c>
      <c r="C3255" s="3" t="s">
        <v>3571</v>
      </c>
      <c r="E3255" s="2" t="str" cm="1">
        <f t="array" aca="1" ref="E3255" ca="1">IF(F3255&lt;&gt;"",INDIRECT("'"&amp;F3255&amp;"'!"&amp;G3255),"")</f>
        <v/>
      </c>
      <c r="F3255" s="1851"/>
      <c r="H3255" s="4"/>
      <c r="I3255" s="4"/>
      <c r="J3255" s="4"/>
      <c r="R3255" s="1504"/>
    </row>
    <row r="3256" spans="1:18" ht="16">
      <c r="A3256" s="1">
        <v>3251</v>
      </c>
      <c r="C3256" s="3" t="s">
        <v>3571</v>
      </c>
      <c r="E3256" s="2" t="str" cm="1">
        <f t="array" aca="1" ref="E3256" ca="1">IF(F3256&lt;&gt;"",INDIRECT("'"&amp;F3256&amp;"'!"&amp;G3256),"")</f>
        <v/>
      </c>
      <c r="F3256" s="1851"/>
      <c r="H3256" s="4"/>
      <c r="I3256" s="4"/>
      <c r="J3256" s="4"/>
      <c r="R3256" s="1504"/>
    </row>
    <row r="3257" spans="1:18" ht="16">
      <c r="A3257" s="1">
        <v>3252</v>
      </c>
      <c r="C3257" s="3" t="s">
        <v>3571</v>
      </c>
      <c r="E3257" s="2" t="str" cm="1">
        <f t="array" aca="1" ref="E3257" ca="1">IF(F3257&lt;&gt;"",INDIRECT("'"&amp;F3257&amp;"'!"&amp;G3257),"")</f>
        <v/>
      </c>
      <c r="F3257" s="1851"/>
      <c r="H3257" s="4"/>
      <c r="I3257" s="4"/>
      <c r="J3257" s="4"/>
      <c r="R3257" s="1504"/>
    </row>
    <row r="3258" spans="1:18" ht="16">
      <c r="A3258" s="1">
        <v>3253</v>
      </c>
      <c r="C3258" s="3" t="s">
        <v>3571</v>
      </c>
      <c r="E3258" s="2" t="str" cm="1">
        <f t="array" aca="1" ref="E3258" ca="1">IF(F3258&lt;&gt;"",INDIRECT("'"&amp;F3258&amp;"'!"&amp;G3258),"")</f>
        <v/>
      </c>
      <c r="F3258" s="1851"/>
      <c r="R3258" s="1502"/>
    </row>
    <row r="3259" spans="1:18" ht="16">
      <c r="A3259" s="1">
        <v>3254</v>
      </c>
      <c r="C3259" s="3" t="s">
        <v>3571</v>
      </c>
      <c r="E3259" s="2" t="str" cm="1">
        <f t="array" aca="1" ref="E3259" ca="1">IF(F3259&lt;&gt;"",INDIRECT("'"&amp;F3259&amp;"'!"&amp;G3259),"")</f>
        <v/>
      </c>
      <c r="F3259" s="1851"/>
      <c r="R3259" s="1502"/>
    </row>
    <row r="3260" spans="1:18">
      <c r="A3260">
        <v>3255</v>
      </c>
      <c r="B3260" s="7">
        <f>'BudgetSum 2-4'!I45</f>
        <v>0</v>
      </c>
      <c r="D3260" s="2" t="b">
        <f ca="1">E3260=B3260</f>
        <v>1</v>
      </c>
      <c r="E3260" s="2" cm="1">
        <f t="array" aca="1" ref="E3260" ca="1">IF(F3260&lt;&gt;"",INDIRECT("'"&amp;F3260&amp;"'!"&amp;G3260),"")</f>
        <v>0</v>
      </c>
      <c r="F3260" s="1502" t="s">
        <v>3507</v>
      </c>
      <c r="G3260" t="s">
        <v>4333</v>
      </c>
      <c r="R3260" s="1502"/>
    </row>
    <row r="3261" spans="1:18">
      <c r="A3261">
        <v>3256</v>
      </c>
      <c r="B3261" s="7">
        <f>'BudgetSum 2-4'!I46</f>
        <v>0</v>
      </c>
      <c r="D3261" s="2" t="b">
        <f ca="1">E3261=B3261</f>
        <v>1</v>
      </c>
      <c r="E3261" s="2" cm="1">
        <f t="array" aca="1" ref="E3261" ca="1">IF(F3261&lt;&gt;"",INDIRECT("'"&amp;F3261&amp;"'!"&amp;G3261),"")</f>
        <v>0</v>
      </c>
      <c r="F3261" s="1502" t="s">
        <v>3507</v>
      </c>
      <c r="G3261" t="s">
        <v>4334</v>
      </c>
      <c r="R3261" s="1502"/>
    </row>
    <row r="3262" spans="1:18">
      <c r="A3262">
        <v>3257</v>
      </c>
      <c r="B3262" s="7">
        <f>'BudgetSum 2-4'!I79</f>
        <v>0</v>
      </c>
      <c r="D3262" s="2" t="b">
        <f ca="1">E3262=B3262</f>
        <v>1</v>
      </c>
      <c r="E3262" s="2" cm="1">
        <f t="array" aca="1" ref="E3262" ca="1">IF(F3262&lt;&gt;"",INDIRECT("'"&amp;F3262&amp;"'!"&amp;G3262),"")</f>
        <v>0</v>
      </c>
      <c r="F3262" s="1502" t="s">
        <v>3507</v>
      </c>
      <c r="G3262" t="s">
        <v>4335</v>
      </c>
      <c r="R3262" s="1502"/>
    </row>
    <row r="3263" spans="1:18" ht="15">
      <c r="A3263">
        <v>3258</v>
      </c>
      <c r="B3263" s="7">
        <f>'BudgetSum 2-4'!I80</f>
        <v>0</v>
      </c>
      <c r="D3263" s="2" t="b">
        <f ca="1">E3263=B3263</f>
        <v>1</v>
      </c>
      <c r="E3263" s="2" cm="1">
        <f t="array" aca="1" ref="E3263" ca="1">IF(F3263&lt;&gt;"",INDIRECT("'"&amp;F3263&amp;"'!"&amp;G3263),"")</f>
        <v>0</v>
      </c>
      <c r="F3263" s="1502" t="s">
        <v>3507</v>
      </c>
      <c r="G3263" t="s">
        <v>4336</v>
      </c>
      <c r="H3263" s="4"/>
      <c r="I3263" s="4"/>
      <c r="J3263" s="4"/>
      <c r="R3263" s="1504"/>
    </row>
    <row r="3264" spans="1:18" ht="16">
      <c r="A3264" s="1">
        <v>3259</v>
      </c>
      <c r="C3264" s="3" t="s">
        <v>3571</v>
      </c>
      <c r="E3264" s="2" t="str" cm="1">
        <f t="array" aca="1" ref="E3264" ca="1">IF(F3264&lt;&gt;"",INDIRECT("'"&amp;F3264&amp;"'!"&amp;G3264),"")</f>
        <v/>
      </c>
      <c r="F3264" s="1851"/>
      <c r="R3264" s="1504"/>
    </row>
    <row r="3265" spans="1:18">
      <c r="A3265">
        <v>3260</v>
      </c>
      <c r="B3265" s="7">
        <f>'BudgetSum 2-4'!I3</f>
        <v>5520315</v>
      </c>
      <c r="D3265" s="2" t="b">
        <f ca="1">E3265=B3265</f>
        <v>1</v>
      </c>
      <c r="E3265" s="2" cm="1">
        <f t="array" aca="1" ref="E3265" ca="1">IF(F3265&lt;&gt;"",INDIRECT("'"&amp;F3265&amp;"'!"&amp;G3265),"")</f>
        <v>5520315</v>
      </c>
      <c r="F3265" s="1502" t="s">
        <v>3507</v>
      </c>
      <c r="G3265" t="s">
        <v>4337</v>
      </c>
      <c r="R3265" s="1502"/>
    </row>
    <row r="3266" spans="1:18" ht="16">
      <c r="A3266" s="1">
        <v>3261</v>
      </c>
      <c r="C3266" s="3" t="s">
        <v>3571</v>
      </c>
      <c r="E3266" s="2" t="str" cm="1">
        <f t="array" aca="1" ref="E3266" ca="1">IF(F3266&lt;&gt;"",INDIRECT("'"&amp;F3266&amp;"'!"&amp;G3266),"")</f>
        <v/>
      </c>
      <c r="F3266" s="1851"/>
      <c r="R3266" s="1504"/>
    </row>
    <row r="3267" spans="1:18" ht="15">
      <c r="A3267">
        <v>3262</v>
      </c>
      <c r="B3267" s="7">
        <f>'BudgetSum 2-4'!I81</f>
        <v>5997045</v>
      </c>
      <c r="D3267" s="2" t="b">
        <f ca="1">E3267=B3267</f>
        <v>1</v>
      </c>
      <c r="E3267" s="2" cm="1">
        <f t="array" aca="1" ref="E3267" ca="1">IF(F3267&lt;&gt;"",INDIRECT("'"&amp;F3267&amp;"'!"&amp;G3267),"")</f>
        <v>5997045</v>
      </c>
      <c r="F3267" s="1502" t="s">
        <v>3507</v>
      </c>
      <c r="G3267" t="s">
        <v>4338</v>
      </c>
      <c r="H3267" s="4"/>
      <c r="I3267" s="4"/>
      <c r="J3267" s="4"/>
      <c r="R3267" s="1504"/>
    </row>
    <row r="3268" spans="1:18" ht="16">
      <c r="A3268" s="1">
        <v>3263</v>
      </c>
      <c r="C3268" s="3" t="s">
        <v>3571</v>
      </c>
      <c r="E3268" s="2" t="str" cm="1">
        <f t="array" aca="1" ref="E3268" ca="1">IF(F3268&lt;&gt;"",INDIRECT("'"&amp;F3268&amp;"'!"&amp;G3268),"")</f>
        <v/>
      </c>
      <c r="F3268" s="1851"/>
      <c r="H3268" s="4"/>
      <c r="I3268" s="4"/>
      <c r="J3268" s="4"/>
      <c r="R3268" s="1504"/>
    </row>
    <row r="3269" spans="1:18" ht="16">
      <c r="A3269" s="1">
        <v>3264</v>
      </c>
      <c r="C3269" s="3" t="s">
        <v>3571</v>
      </c>
      <c r="E3269" s="2" t="str" cm="1">
        <f t="array" aca="1" ref="E3269" ca="1">IF(F3269&lt;&gt;"",INDIRECT("'"&amp;F3269&amp;"'!"&amp;G3269),"")</f>
        <v/>
      </c>
      <c r="F3269" s="1851"/>
      <c r="R3269" s="1502"/>
    </row>
    <row r="3270" spans="1:18" ht="16">
      <c r="A3270" s="1">
        <v>3265</v>
      </c>
      <c r="C3270" s="3" t="s">
        <v>3571</v>
      </c>
      <c r="E3270" s="2" t="str" cm="1">
        <f t="array" aca="1" ref="E3270" ca="1">IF(F3270&lt;&gt;"",INDIRECT("'"&amp;F3270&amp;"'!"&amp;G3270),"")</f>
        <v/>
      </c>
      <c r="F3270" s="1851"/>
      <c r="H3270" s="4"/>
      <c r="I3270" s="4"/>
      <c r="J3270" s="4"/>
      <c r="R3270" s="1504"/>
    </row>
    <row r="3271" spans="1:18" ht="16">
      <c r="A3271" s="1">
        <v>3266</v>
      </c>
      <c r="C3271" s="3" t="s">
        <v>3571</v>
      </c>
      <c r="E3271" s="2" t="str" cm="1">
        <f t="array" aca="1" ref="E3271" ca="1">IF(F3271&lt;&gt;"",INDIRECT("'"&amp;F3271&amp;"'!"&amp;G3271),"")</f>
        <v/>
      </c>
      <c r="F3271" s="1851"/>
      <c r="R3271" s="1502"/>
    </row>
    <row r="3272" spans="1:18" ht="16">
      <c r="A3272" s="1">
        <v>3267</v>
      </c>
      <c r="C3272" s="3" t="s">
        <v>3571</v>
      </c>
      <c r="E3272" s="2" t="str" cm="1">
        <f t="array" aca="1" ref="E3272" ca="1">IF(F3272&lt;&gt;"",INDIRECT("'"&amp;F3272&amp;"'!"&amp;G3272),"")</f>
        <v/>
      </c>
      <c r="F3272" s="1851"/>
      <c r="H3272" s="4"/>
      <c r="I3272" s="4"/>
      <c r="J3272" s="4"/>
      <c r="R3272" s="1504"/>
    </row>
    <row r="3273" spans="1:18" ht="16">
      <c r="A3273" s="1">
        <v>3268</v>
      </c>
      <c r="C3273" s="3" t="s">
        <v>3571</v>
      </c>
      <c r="E3273" s="2" t="str" cm="1">
        <f t="array" aca="1" ref="E3273" ca="1">IF(F3273&lt;&gt;"",INDIRECT("'"&amp;F3273&amp;"'!"&amp;G3273),"")</f>
        <v/>
      </c>
      <c r="F3273" s="1851"/>
      <c r="H3273" s="4"/>
      <c r="I3273" s="4"/>
      <c r="J3273" s="4"/>
      <c r="R3273" s="1504"/>
    </row>
    <row r="3274" spans="1:18" ht="16">
      <c r="A3274" s="1">
        <v>3269</v>
      </c>
      <c r="C3274" s="3" t="s">
        <v>3571</v>
      </c>
      <c r="E3274" s="2" t="str" cm="1">
        <f t="array" aca="1" ref="E3274" ca="1">IF(F3274&lt;&gt;"",INDIRECT("'"&amp;F3274&amp;"'!"&amp;G3274),"")</f>
        <v/>
      </c>
      <c r="F3274" s="1851"/>
      <c r="R3274" s="1504"/>
    </row>
    <row r="3275" spans="1:18" ht="16">
      <c r="A3275" s="1">
        <v>3270</v>
      </c>
      <c r="C3275" s="3" t="s">
        <v>3571</v>
      </c>
      <c r="E3275" s="2" t="str" cm="1">
        <f t="array" aca="1" ref="E3275" ca="1">IF(F3275&lt;&gt;"",INDIRECT("'"&amp;F3275&amp;"'!"&amp;G3275),"")</f>
        <v/>
      </c>
      <c r="F3275" s="1851"/>
      <c r="H3275" s="4"/>
      <c r="I3275" s="4"/>
      <c r="J3275" s="4"/>
      <c r="R3275" s="1504"/>
    </row>
    <row r="3276" spans="1:18" ht="16">
      <c r="A3276" s="1">
        <v>3271</v>
      </c>
      <c r="C3276" s="3" t="s">
        <v>3571</v>
      </c>
      <c r="E3276" s="2" t="str" cm="1">
        <f t="array" aca="1" ref="E3276" ca="1">IF(F3276&lt;&gt;"",INDIRECT("'"&amp;F3276&amp;"'!"&amp;G3276),"")</f>
        <v/>
      </c>
      <c r="F3276" s="1851"/>
      <c r="H3276" s="4"/>
      <c r="I3276" s="4"/>
      <c r="J3276" s="4"/>
      <c r="R3276" s="1504"/>
    </row>
    <row r="3277" spans="1:18" ht="16">
      <c r="A3277" s="1">
        <v>3272</v>
      </c>
      <c r="C3277" s="3" t="s">
        <v>3571</v>
      </c>
      <c r="E3277" s="2" t="str" cm="1">
        <f t="array" aca="1" ref="E3277" ca="1">IF(F3277&lt;&gt;"",INDIRECT("'"&amp;F3277&amp;"'!"&amp;G3277),"")</f>
        <v/>
      </c>
      <c r="F3277" s="1851"/>
      <c r="H3277" s="4"/>
      <c r="I3277" s="4"/>
      <c r="J3277" s="4"/>
      <c r="R3277" s="1504"/>
    </row>
    <row r="3278" spans="1:18" ht="16">
      <c r="A3278" s="1">
        <v>3273</v>
      </c>
      <c r="C3278" s="3" t="s">
        <v>3571</v>
      </c>
      <c r="E3278" s="2" t="str" cm="1">
        <f t="array" aca="1" ref="E3278" ca="1">IF(F3278&lt;&gt;"",INDIRECT("'"&amp;F3278&amp;"'!"&amp;G3278),"")</f>
        <v/>
      </c>
      <c r="F3278" s="1851"/>
      <c r="H3278" s="4"/>
      <c r="I3278" s="4"/>
      <c r="J3278" s="4"/>
      <c r="R3278" s="1504"/>
    </row>
    <row r="3279" spans="1:18" ht="16">
      <c r="A3279" s="1">
        <v>3274</v>
      </c>
      <c r="C3279" s="3" t="s">
        <v>3571</v>
      </c>
      <c r="E3279" s="2" t="str" cm="1">
        <f t="array" aca="1" ref="E3279" ca="1">IF(F3279&lt;&gt;"",INDIRECT("'"&amp;F3279&amp;"'!"&amp;G3279),"")</f>
        <v/>
      </c>
      <c r="F3279" s="1851"/>
      <c r="R3279" s="1502"/>
    </row>
    <row r="3280" spans="1:18" ht="16">
      <c r="A3280" s="1">
        <v>3275</v>
      </c>
      <c r="C3280" s="3" t="s">
        <v>3571</v>
      </c>
      <c r="E3280" s="2" t="str" cm="1">
        <f t="array" aca="1" ref="E3280" ca="1">IF(F3280&lt;&gt;"",INDIRECT("'"&amp;F3280&amp;"'!"&amp;G3280),"")</f>
        <v/>
      </c>
      <c r="F3280" s="1851"/>
      <c r="R3280" s="1502"/>
    </row>
    <row r="3281" spans="1:18" ht="16">
      <c r="A3281" s="1">
        <v>3276</v>
      </c>
      <c r="C3281" s="3" t="s">
        <v>3571</v>
      </c>
      <c r="E3281" s="2" t="str" cm="1">
        <f t="array" aca="1" ref="E3281" ca="1">IF(F3281&lt;&gt;"",INDIRECT("'"&amp;F3281&amp;"'!"&amp;G3281),"")</f>
        <v/>
      </c>
      <c r="F3281" s="1851"/>
      <c r="H3281" s="4"/>
      <c r="I3281" s="4"/>
      <c r="J3281" s="4"/>
      <c r="R3281" s="1504"/>
    </row>
    <row r="3282" spans="1:18" ht="16">
      <c r="A3282" s="1">
        <v>3277</v>
      </c>
      <c r="C3282" s="3" t="s">
        <v>3571</v>
      </c>
      <c r="E3282" s="2" t="str" cm="1">
        <f t="array" aca="1" ref="E3282" ca="1">IF(F3282&lt;&gt;"",INDIRECT("'"&amp;F3282&amp;"'!"&amp;G3282),"")</f>
        <v/>
      </c>
      <c r="F3282" s="1851"/>
      <c r="R3282" s="1502"/>
    </row>
    <row r="3283" spans="1:18" ht="16">
      <c r="A3283" s="1">
        <v>3278</v>
      </c>
      <c r="C3283" s="3" t="s">
        <v>3571</v>
      </c>
      <c r="E3283" s="2" t="str" cm="1">
        <f t="array" aca="1" ref="E3283" ca="1">IF(F3283&lt;&gt;"",INDIRECT("'"&amp;F3283&amp;"'!"&amp;G3283),"")</f>
        <v/>
      </c>
      <c r="F3283" s="1851"/>
      <c r="R3283" s="1502"/>
    </row>
    <row r="3284" spans="1:18" ht="16">
      <c r="A3284" s="1">
        <v>3279</v>
      </c>
      <c r="C3284" s="3" t="s">
        <v>3571</v>
      </c>
      <c r="E3284" s="2" t="str" cm="1">
        <f t="array" aca="1" ref="E3284" ca="1">IF(F3284&lt;&gt;"",INDIRECT("'"&amp;F3284&amp;"'!"&amp;G3284),"")</f>
        <v/>
      </c>
      <c r="F3284" s="1851"/>
      <c r="R3284" s="1502"/>
    </row>
    <row r="3285" spans="1:18" ht="16">
      <c r="A3285" s="1">
        <v>3280</v>
      </c>
      <c r="C3285" s="3" t="s">
        <v>3571</v>
      </c>
      <c r="E3285" s="2" t="str" cm="1">
        <f t="array" aca="1" ref="E3285" ca="1">IF(F3285&lt;&gt;"",INDIRECT("'"&amp;F3285&amp;"'!"&amp;G3285),"")</f>
        <v/>
      </c>
      <c r="F3285" s="1851"/>
      <c r="H3285" s="4"/>
      <c r="I3285" s="4"/>
      <c r="J3285" s="4"/>
      <c r="R3285" s="1504"/>
    </row>
    <row r="3286" spans="1:18" ht="16">
      <c r="A3286" s="1">
        <v>3281</v>
      </c>
      <c r="C3286" s="3" t="s">
        <v>3571</v>
      </c>
      <c r="E3286" s="2" t="str" cm="1">
        <f t="array" aca="1" ref="E3286" ca="1">IF(F3286&lt;&gt;"",INDIRECT("'"&amp;F3286&amp;"'!"&amp;G3286),"")</f>
        <v/>
      </c>
      <c r="F3286" s="1851"/>
      <c r="H3286" s="4"/>
      <c r="I3286" s="4"/>
      <c r="J3286" s="4"/>
      <c r="R3286" s="1504"/>
    </row>
    <row r="3287" spans="1:18" ht="16">
      <c r="A3287" s="1">
        <v>3282</v>
      </c>
      <c r="C3287" s="3" t="s">
        <v>3571</v>
      </c>
      <c r="E3287" s="2" t="str" cm="1">
        <f t="array" aca="1" ref="E3287" ca="1">IF(F3287&lt;&gt;"",INDIRECT("'"&amp;F3287&amp;"'!"&amp;G3287),"")</f>
        <v/>
      </c>
      <c r="F3287" s="1851"/>
      <c r="H3287" s="4"/>
      <c r="I3287" s="4"/>
      <c r="J3287" s="4"/>
      <c r="R3287" s="1504"/>
    </row>
    <row r="3288" spans="1:18" ht="16">
      <c r="A3288" s="1">
        <v>3283</v>
      </c>
      <c r="C3288" s="3" t="s">
        <v>3571</v>
      </c>
      <c r="E3288" s="2" t="str" cm="1">
        <f t="array" aca="1" ref="E3288" ca="1">IF(F3288&lt;&gt;"",INDIRECT("'"&amp;F3288&amp;"'!"&amp;G3288),"")</f>
        <v/>
      </c>
      <c r="F3288" s="1851"/>
      <c r="H3288" s="4"/>
      <c r="I3288" s="4"/>
      <c r="J3288" s="4"/>
      <c r="R3288" s="1504"/>
    </row>
    <row r="3289" spans="1:18" ht="16">
      <c r="A3289" s="1">
        <v>3284</v>
      </c>
      <c r="C3289" s="3" t="s">
        <v>3571</v>
      </c>
      <c r="E3289" s="2" t="str" cm="1">
        <f t="array" aca="1" ref="E3289" ca="1">IF(F3289&lt;&gt;"",INDIRECT("'"&amp;F3289&amp;"'!"&amp;G3289),"")</f>
        <v/>
      </c>
      <c r="F3289" s="1851"/>
      <c r="H3289" s="4"/>
      <c r="I3289" s="4"/>
      <c r="J3289" s="4"/>
      <c r="R3289" s="1504"/>
    </row>
    <row r="3290" spans="1:18" ht="16">
      <c r="A3290" s="1">
        <v>3285</v>
      </c>
      <c r="C3290" s="3" t="s">
        <v>3571</v>
      </c>
      <c r="E3290" s="2" t="str" cm="1">
        <f t="array" aca="1" ref="E3290" ca="1">IF(F3290&lt;&gt;"",INDIRECT("'"&amp;F3290&amp;"'!"&amp;G3290),"")</f>
        <v/>
      </c>
      <c r="F3290" s="1851"/>
      <c r="R3290" s="1502"/>
    </row>
    <row r="3291" spans="1:18" ht="16">
      <c r="A3291" s="1">
        <v>3286</v>
      </c>
      <c r="C3291" s="3" t="s">
        <v>3571</v>
      </c>
      <c r="E3291" s="2" t="str" cm="1">
        <f t="array" aca="1" ref="E3291" ca="1">IF(F3291&lt;&gt;"",INDIRECT("'"&amp;F3291&amp;"'!"&amp;G3291),"")</f>
        <v/>
      </c>
      <c r="F3291" s="1851"/>
      <c r="H3291" s="4"/>
      <c r="I3291" s="4"/>
      <c r="J3291" s="4"/>
      <c r="R3291" s="1504"/>
    </row>
    <row r="3292" spans="1:18" ht="16">
      <c r="A3292" s="1">
        <v>3287</v>
      </c>
      <c r="C3292" s="3" t="s">
        <v>3571</v>
      </c>
      <c r="E3292" s="2" t="str" cm="1">
        <f t="array" aca="1" ref="E3292" ca="1">IF(F3292&lt;&gt;"",INDIRECT("'"&amp;F3292&amp;"'!"&amp;G3292),"")</f>
        <v/>
      </c>
      <c r="F3292" s="1851"/>
      <c r="R3292" s="1502"/>
    </row>
    <row r="3293" spans="1:18" ht="16">
      <c r="A3293" s="1">
        <v>3288</v>
      </c>
      <c r="C3293" s="3" t="s">
        <v>3571</v>
      </c>
      <c r="E3293" s="2" t="str" cm="1">
        <f t="array" aca="1" ref="E3293" ca="1">IF(F3293&lt;&gt;"",INDIRECT("'"&amp;F3293&amp;"'!"&amp;G3293),"")</f>
        <v/>
      </c>
      <c r="F3293" s="1851"/>
      <c r="H3293" s="4"/>
      <c r="I3293" s="4"/>
      <c r="J3293" s="4"/>
      <c r="R3293" s="1504"/>
    </row>
    <row r="3294" spans="1:18" ht="16">
      <c r="A3294" s="1">
        <v>3289</v>
      </c>
      <c r="C3294" s="3" t="s">
        <v>3571</v>
      </c>
      <c r="E3294" s="2" t="str" cm="1">
        <f t="array" aca="1" ref="E3294" ca="1">IF(F3294&lt;&gt;"",INDIRECT("'"&amp;F3294&amp;"'!"&amp;G3294),"")</f>
        <v/>
      </c>
      <c r="F3294" s="1851"/>
      <c r="H3294" s="4"/>
      <c r="I3294" s="4"/>
      <c r="J3294" s="4"/>
      <c r="R3294" s="1504"/>
    </row>
    <row r="3295" spans="1:18" ht="16">
      <c r="A3295" s="1">
        <v>3290</v>
      </c>
      <c r="C3295" s="3" t="s">
        <v>3571</v>
      </c>
      <c r="E3295" s="2" t="str" cm="1">
        <f t="array" aca="1" ref="E3295" ca="1">IF(F3295&lt;&gt;"",INDIRECT("'"&amp;F3295&amp;"'!"&amp;G3295),"")</f>
        <v/>
      </c>
      <c r="F3295" s="1851"/>
      <c r="R3295" s="1504"/>
    </row>
    <row r="3296" spans="1:18" ht="16">
      <c r="A3296" s="1">
        <v>3291</v>
      </c>
      <c r="C3296" s="3" t="s">
        <v>3571</v>
      </c>
      <c r="E3296" s="2" t="str" cm="1">
        <f t="array" aca="1" ref="E3296" ca="1">IF(F3296&lt;&gt;"",INDIRECT("'"&amp;F3296&amp;"'!"&amp;G3296),"")</f>
        <v/>
      </c>
      <c r="F3296" s="1851"/>
      <c r="R3296" s="1504"/>
    </row>
    <row r="3297" spans="1:18" ht="16">
      <c r="A3297" s="1">
        <v>3292</v>
      </c>
      <c r="C3297" s="3" t="s">
        <v>3571</v>
      </c>
      <c r="E3297" s="2" t="str" cm="1">
        <f t="array" aca="1" ref="E3297" ca="1">IF(F3297&lt;&gt;"",INDIRECT("'"&amp;F3297&amp;"'!"&amp;G3297),"")</f>
        <v/>
      </c>
      <c r="F3297" s="1851"/>
      <c r="H3297" s="4"/>
      <c r="I3297" s="4"/>
      <c r="J3297" s="4"/>
      <c r="R3297" s="1504"/>
    </row>
    <row r="3298" spans="1:18" ht="16">
      <c r="A3298" s="1">
        <v>3293</v>
      </c>
      <c r="C3298" s="3" t="s">
        <v>3571</v>
      </c>
      <c r="E3298" s="2" t="str" cm="1">
        <f t="array" aca="1" ref="E3298" ca="1">IF(F3298&lt;&gt;"",INDIRECT("'"&amp;F3298&amp;"'!"&amp;G3298),"")</f>
        <v/>
      </c>
      <c r="F3298" s="1851"/>
      <c r="H3298" s="4"/>
      <c r="I3298" s="4"/>
      <c r="J3298" s="4"/>
      <c r="R3298" s="1504"/>
    </row>
    <row r="3299" spans="1:18" ht="16">
      <c r="A3299" s="1">
        <v>3294</v>
      </c>
      <c r="C3299" s="3" t="s">
        <v>3571</v>
      </c>
      <c r="E3299" s="2" t="str" cm="1">
        <f t="array" aca="1" ref="E3299" ca="1">IF(F3299&lt;&gt;"",INDIRECT("'"&amp;F3299&amp;"'!"&amp;G3299),"")</f>
        <v/>
      </c>
      <c r="F3299" s="1851"/>
      <c r="H3299" s="4"/>
      <c r="I3299" s="4"/>
      <c r="J3299" s="4"/>
      <c r="R3299" s="1504"/>
    </row>
    <row r="3300" spans="1:18" ht="16">
      <c r="A3300" s="1">
        <v>3295</v>
      </c>
      <c r="C3300" s="3" t="s">
        <v>3571</v>
      </c>
      <c r="E3300" s="2" t="str" cm="1">
        <f t="array" aca="1" ref="E3300" ca="1">IF(F3300&lt;&gt;"",INDIRECT("'"&amp;F3300&amp;"'!"&amp;G3300),"")</f>
        <v/>
      </c>
      <c r="F3300" s="1851"/>
      <c r="H3300" s="4"/>
      <c r="I3300" s="4"/>
      <c r="J3300" s="4"/>
      <c r="R3300" s="1504"/>
    </row>
    <row r="3301" spans="1:18" ht="16">
      <c r="A3301" s="1">
        <v>3296</v>
      </c>
      <c r="C3301" s="3" t="s">
        <v>3571</v>
      </c>
      <c r="E3301" s="2" t="str" cm="1">
        <f t="array" aca="1" ref="E3301" ca="1">IF(F3301&lt;&gt;"",INDIRECT("'"&amp;F3301&amp;"'!"&amp;G3301),"")</f>
        <v/>
      </c>
      <c r="F3301" s="1851"/>
      <c r="H3301" s="4"/>
      <c r="I3301" s="4"/>
      <c r="J3301" s="4"/>
      <c r="R3301" s="1504"/>
    </row>
    <row r="3302" spans="1:18" ht="16">
      <c r="A3302" s="1">
        <v>3297</v>
      </c>
      <c r="C3302" s="3" t="s">
        <v>3571</v>
      </c>
      <c r="E3302" s="2" t="str" cm="1">
        <f t="array" aca="1" ref="E3302" ca="1">IF(F3302&lt;&gt;"",INDIRECT("'"&amp;F3302&amp;"'!"&amp;G3302),"")</f>
        <v/>
      </c>
      <c r="F3302" s="1851"/>
      <c r="R3302" s="1504"/>
    </row>
    <row r="3303" spans="1:18" ht="16">
      <c r="A3303" s="1">
        <v>3298</v>
      </c>
      <c r="C3303" s="3" t="s">
        <v>3571</v>
      </c>
      <c r="E3303" s="2" t="str" cm="1">
        <f t="array" aca="1" ref="E3303" ca="1">IF(F3303&lt;&gt;"",INDIRECT("'"&amp;F3303&amp;"'!"&amp;G3303),"")</f>
        <v/>
      </c>
      <c r="F3303" s="1851"/>
      <c r="H3303" s="4"/>
      <c r="I3303" s="4"/>
      <c r="J3303" s="4"/>
      <c r="R3303" s="1504"/>
    </row>
    <row r="3304" spans="1:18" ht="16">
      <c r="A3304" s="1">
        <v>3299</v>
      </c>
      <c r="C3304" s="3" t="s">
        <v>3571</v>
      </c>
      <c r="E3304" s="2" t="str" cm="1">
        <f t="array" aca="1" ref="E3304" ca="1">IF(F3304&lt;&gt;"",INDIRECT("'"&amp;F3304&amp;"'!"&amp;G3304),"")</f>
        <v/>
      </c>
      <c r="F3304" s="1851"/>
      <c r="H3304" s="4"/>
      <c r="I3304" s="4"/>
      <c r="J3304" s="4"/>
      <c r="R3304" s="1504"/>
    </row>
    <row r="3305" spans="1:18" ht="16">
      <c r="A3305" s="1">
        <v>3300</v>
      </c>
      <c r="C3305" s="3" t="s">
        <v>3571</v>
      </c>
      <c r="E3305" s="2" t="str" cm="1">
        <f t="array" aca="1" ref="E3305" ca="1">IF(F3305&lt;&gt;"",INDIRECT("'"&amp;F3305&amp;"'!"&amp;G3305),"")</f>
        <v/>
      </c>
      <c r="F3305" s="1851"/>
      <c r="R3305" s="1504"/>
    </row>
    <row r="3306" spans="1:18" ht="16">
      <c r="A3306" s="1">
        <v>3301</v>
      </c>
      <c r="C3306" s="3" t="s">
        <v>3571</v>
      </c>
      <c r="E3306" s="2" t="str" cm="1">
        <f t="array" aca="1" ref="E3306" ca="1">IF(F3306&lt;&gt;"",INDIRECT("'"&amp;F3306&amp;"'!"&amp;G3306),"")</f>
        <v/>
      </c>
      <c r="F3306" s="1851"/>
      <c r="R3306" s="1504"/>
    </row>
    <row r="3307" spans="1:18" ht="16">
      <c r="A3307" s="1">
        <v>3302</v>
      </c>
      <c r="C3307" s="3" t="s">
        <v>3571</v>
      </c>
      <c r="E3307" s="2" t="str" cm="1">
        <f t="array" aca="1" ref="E3307" ca="1">IF(F3307&lt;&gt;"",INDIRECT("'"&amp;F3307&amp;"'!"&amp;G3307),"")</f>
        <v/>
      </c>
      <c r="F3307" s="1851"/>
      <c r="R3307" s="1504"/>
    </row>
    <row r="3308" spans="1:18" ht="16">
      <c r="A3308" s="1">
        <v>3303</v>
      </c>
      <c r="C3308" s="3" t="s">
        <v>3571</v>
      </c>
      <c r="E3308" s="2" t="str" cm="1">
        <f t="array" aca="1" ref="E3308" ca="1">IF(F3308&lt;&gt;"",INDIRECT("'"&amp;F3308&amp;"'!"&amp;G3308),"")</f>
        <v/>
      </c>
      <c r="F3308" s="1851"/>
      <c r="R3308" s="1504"/>
    </row>
    <row r="3309" spans="1:18" ht="16">
      <c r="A3309" s="1">
        <v>3304</v>
      </c>
      <c r="C3309" s="3" t="s">
        <v>3571</v>
      </c>
      <c r="E3309" s="2" t="str" cm="1">
        <f t="array" aca="1" ref="E3309" ca="1">IF(F3309&lt;&gt;"",INDIRECT("'"&amp;F3309&amp;"'!"&amp;G3309),"")</f>
        <v/>
      </c>
      <c r="F3309" s="1851"/>
      <c r="R3309" s="1502"/>
    </row>
    <row r="3310" spans="1:18">
      <c r="A3310">
        <v>3305</v>
      </c>
      <c r="B3310" s="7">
        <f>'EstExp 11-19'!C8</f>
        <v>6291558</v>
      </c>
      <c r="D3310" s="2" t="b">
        <f t="shared" ref="D3310:D3321" ca="1" si="50">E3310=B3310</f>
        <v>1</v>
      </c>
      <c r="E3310" s="2" cm="1">
        <f t="array" aca="1" ref="E3310" ca="1">IF(F3310&lt;&gt;"",INDIRECT("'"&amp;F3310&amp;"'!"&amp;G3310),"")</f>
        <v>6291558</v>
      </c>
      <c r="F3310" s="1502" t="s">
        <v>6934</v>
      </c>
      <c r="G3310" t="s">
        <v>3526</v>
      </c>
      <c r="R3310" s="1502"/>
    </row>
    <row r="3311" spans="1:18">
      <c r="A3311">
        <v>3306</v>
      </c>
      <c r="B3311" s="7">
        <f>'EstExp 11-19'!C19</f>
        <v>0</v>
      </c>
      <c r="D3311" s="2" t="b">
        <f t="shared" ca="1" si="50"/>
        <v>1</v>
      </c>
      <c r="E3311" s="2" cm="1">
        <f t="array" aca="1" ref="E3311" ca="1">IF(F3311&lt;&gt;"",INDIRECT("'"&amp;F3311&amp;"'!"&amp;G3311),"")</f>
        <v>0</v>
      </c>
      <c r="F3311" s="1502" t="s">
        <v>6934</v>
      </c>
      <c r="G3311" t="s">
        <v>3527</v>
      </c>
      <c r="R3311" s="1502"/>
    </row>
    <row r="3312" spans="1:18">
      <c r="A3312">
        <v>3307</v>
      </c>
      <c r="B3312" s="7">
        <f>'EstExp 11-19'!D8</f>
        <v>1186786</v>
      </c>
      <c r="D3312" s="2" t="b">
        <f t="shared" ca="1" si="50"/>
        <v>1</v>
      </c>
      <c r="E3312" s="2" cm="1">
        <f t="array" aca="1" ref="E3312" ca="1">IF(F3312&lt;&gt;"",INDIRECT("'"&amp;F3312&amp;"'!"&amp;G3312),"")</f>
        <v>1186786</v>
      </c>
      <c r="F3312" s="1502" t="s">
        <v>6934</v>
      </c>
      <c r="G3312" t="s">
        <v>3548</v>
      </c>
      <c r="R3312" s="1502"/>
    </row>
    <row r="3313" spans="1:18">
      <c r="A3313">
        <v>3308</v>
      </c>
      <c r="B3313" s="7">
        <f>'EstExp 11-19'!D19</f>
        <v>0</v>
      </c>
      <c r="D3313" s="2" t="b">
        <f t="shared" ca="1" si="50"/>
        <v>1</v>
      </c>
      <c r="E3313" s="2" cm="1">
        <f t="array" aca="1" ref="E3313" ca="1">IF(F3313&lt;&gt;"",INDIRECT("'"&amp;F3313&amp;"'!"&amp;G3313),"")</f>
        <v>0</v>
      </c>
      <c r="F3313" s="1502" t="s">
        <v>6934</v>
      </c>
      <c r="G3313" t="s">
        <v>3539</v>
      </c>
      <c r="R3313" s="1502"/>
    </row>
    <row r="3314" spans="1:18">
      <c r="A3314">
        <v>3309</v>
      </c>
      <c r="B3314" s="7">
        <f>'EstExp 11-19'!E8</f>
        <v>10900</v>
      </c>
      <c r="D3314" s="2" t="b">
        <f t="shared" ca="1" si="50"/>
        <v>1</v>
      </c>
      <c r="E3314" s="2" cm="1">
        <f t="array" aca="1" ref="E3314" ca="1">IF(F3314&lt;&gt;"",INDIRECT("'"&amp;F3314&amp;"'!"&amp;G3314),"")</f>
        <v>10900</v>
      </c>
      <c r="F3314" s="1502" t="s">
        <v>6934</v>
      </c>
      <c r="G3314" t="s">
        <v>4339</v>
      </c>
      <c r="R3314" s="1502"/>
    </row>
    <row r="3315" spans="1:18" ht="15">
      <c r="A3315">
        <v>3310</v>
      </c>
      <c r="B3315" s="7">
        <f>'EstExp 11-19'!E19</f>
        <v>0</v>
      </c>
      <c r="D3315" s="2" t="b">
        <f t="shared" ca="1" si="50"/>
        <v>1</v>
      </c>
      <c r="E3315" s="2" cm="1">
        <f t="array" aca="1" ref="E3315" ca="1">IF(F3315&lt;&gt;"",INDIRECT("'"&amp;F3315&amp;"'!"&amp;G3315),"")</f>
        <v>0</v>
      </c>
      <c r="F3315" s="1502" t="s">
        <v>6934</v>
      </c>
      <c r="G3315" t="s">
        <v>3549</v>
      </c>
      <c r="H3315" s="4"/>
      <c r="I3315" s="4"/>
      <c r="J3315" s="4"/>
      <c r="R3315" s="1504"/>
    </row>
    <row r="3316" spans="1:18" ht="15">
      <c r="A3316">
        <v>3311</v>
      </c>
      <c r="B3316" s="7">
        <f>'EstExp 11-19'!F8</f>
        <v>2500</v>
      </c>
      <c r="D3316" s="2" t="b">
        <f t="shared" ca="1" si="50"/>
        <v>1</v>
      </c>
      <c r="E3316" s="2" cm="1">
        <f t="array" aca="1" ref="E3316" ca="1">IF(F3316&lt;&gt;"",INDIRECT("'"&amp;F3316&amp;"'!"&amp;G3316),"")</f>
        <v>2500</v>
      </c>
      <c r="F3316" s="1502" t="s">
        <v>6934</v>
      </c>
      <c r="G3316" t="s">
        <v>4182</v>
      </c>
      <c r="H3316" s="4"/>
      <c r="I3316" s="4"/>
      <c r="J3316" s="4"/>
      <c r="R3316" s="1504"/>
    </row>
    <row r="3317" spans="1:18" ht="15">
      <c r="A3317">
        <v>3312</v>
      </c>
      <c r="B3317" s="7">
        <f>'EstExp 11-19'!F19</f>
        <v>0</v>
      </c>
      <c r="D3317" s="2" t="b">
        <f t="shared" ca="1" si="50"/>
        <v>1</v>
      </c>
      <c r="E3317" s="2" cm="1">
        <f t="array" aca="1" ref="E3317" ca="1">IF(F3317&lt;&gt;"",INDIRECT("'"&amp;F3317&amp;"'!"&amp;G3317),"")</f>
        <v>0</v>
      </c>
      <c r="F3317" s="1502" t="s">
        <v>6934</v>
      </c>
      <c r="G3317" t="s">
        <v>3561</v>
      </c>
      <c r="H3317" s="4"/>
      <c r="I3317" s="4"/>
      <c r="J3317" s="4"/>
      <c r="R3317" s="1504"/>
    </row>
    <row r="3318" spans="1:18" ht="15">
      <c r="A3318">
        <v>3313</v>
      </c>
      <c r="B3318" s="7">
        <f>'EstExp 11-19'!G8</f>
        <v>0</v>
      </c>
      <c r="D3318" s="2" t="b">
        <f t="shared" ca="1" si="50"/>
        <v>1</v>
      </c>
      <c r="E3318" s="2" cm="1">
        <f t="array" aca="1" ref="E3318" ca="1">IF(F3318&lt;&gt;"",INDIRECT("'"&amp;F3318&amp;"'!"&amp;G3318),"")</f>
        <v>0</v>
      </c>
      <c r="F3318" s="1502" t="s">
        <v>6934</v>
      </c>
      <c r="G3318" t="s">
        <v>4186</v>
      </c>
      <c r="H3318" s="4"/>
      <c r="I3318" s="4"/>
      <c r="J3318" s="4"/>
      <c r="R3318" s="1504"/>
    </row>
    <row r="3319" spans="1:18" ht="15">
      <c r="A3319">
        <v>3314</v>
      </c>
      <c r="B3319" s="7">
        <f>'EstExp 11-19'!G19</f>
        <v>0</v>
      </c>
      <c r="D3319" s="2" t="b">
        <f t="shared" ca="1" si="50"/>
        <v>1</v>
      </c>
      <c r="E3319" s="2" cm="1">
        <f t="array" aca="1" ref="E3319" ca="1">IF(F3319&lt;&gt;"",INDIRECT("'"&amp;F3319&amp;"'!"&amp;G3319),"")</f>
        <v>0</v>
      </c>
      <c r="F3319" s="1502" t="s">
        <v>6934</v>
      </c>
      <c r="G3319" t="s">
        <v>3572</v>
      </c>
      <c r="H3319" s="4"/>
      <c r="I3319" s="4"/>
      <c r="J3319" s="4"/>
      <c r="R3319" s="1504"/>
    </row>
    <row r="3320" spans="1:18">
      <c r="A3320">
        <v>3315</v>
      </c>
      <c r="B3320" s="7">
        <f>'EstExp 11-19'!H8</f>
        <v>3500</v>
      </c>
      <c r="D3320" s="2" t="b">
        <f t="shared" ca="1" si="50"/>
        <v>1</v>
      </c>
      <c r="E3320" s="2" cm="1">
        <f t="array" aca="1" ref="E3320" ca="1">IF(F3320&lt;&gt;"",INDIRECT("'"&amp;F3320&amp;"'!"&amp;G3320),"")</f>
        <v>3500</v>
      </c>
      <c r="F3320" s="1502" t="s">
        <v>6934</v>
      </c>
      <c r="G3320" t="s">
        <v>4194</v>
      </c>
      <c r="R3320" s="1502"/>
    </row>
    <row r="3321" spans="1:18">
      <c r="A3321">
        <v>3316</v>
      </c>
      <c r="B3321" s="7">
        <f>'EstExp 11-19'!H19</f>
        <v>0</v>
      </c>
      <c r="D3321" s="2" t="b">
        <f t="shared" ca="1" si="50"/>
        <v>1</v>
      </c>
      <c r="E3321" s="2" cm="1">
        <f t="array" aca="1" ref="E3321" ca="1">IF(F3321&lt;&gt;"",INDIRECT("'"&amp;F3321&amp;"'!"&amp;G3321),"")</f>
        <v>0</v>
      </c>
      <c r="F3321" s="1502" t="s">
        <v>6934</v>
      </c>
      <c r="G3321" t="s">
        <v>3580</v>
      </c>
      <c r="R3321" s="1502"/>
    </row>
    <row r="3322" spans="1:18" ht="16">
      <c r="A3322" s="1">
        <v>3317</v>
      </c>
      <c r="C3322" s="3" t="s">
        <v>3858</v>
      </c>
      <c r="E3322" s="2" t="str" cm="1">
        <f t="array" aca="1" ref="E3322" ca="1">IF(F3322&lt;&gt;"",INDIRECT("'"&amp;F3322&amp;"'!"&amp;G3322),"")</f>
        <v/>
      </c>
      <c r="F3322" s="1851"/>
      <c r="H3322" s="4"/>
      <c r="I3322" s="4"/>
      <c r="J3322" s="4"/>
      <c r="R3322" s="1504"/>
    </row>
    <row r="3323" spans="1:18" ht="16">
      <c r="A3323" s="1">
        <v>3318</v>
      </c>
      <c r="C3323" s="3" t="s">
        <v>3858</v>
      </c>
      <c r="E3323" s="2" t="str" cm="1">
        <f t="array" aca="1" ref="E3323" ca="1">IF(F3323&lt;&gt;"",INDIRECT("'"&amp;F3323&amp;"'!"&amp;G3323),"")</f>
        <v/>
      </c>
      <c r="F3323" s="1851"/>
      <c r="H3323" s="4"/>
      <c r="I3323" s="4"/>
      <c r="J3323" s="4"/>
      <c r="R3323" s="1504"/>
    </row>
    <row r="3324" spans="1:18" ht="15">
      <c r="A3324">
        <v>3319</v>
      </c>
      <c r="B3324" s="7">
        <f>'EstExp 11-19'!K8</f>
        <v>7495244</v>
      </c>
      <c r="D3324" s="2" t="b">
        <f ca="1">E3324=B3324</f>
        <v>1</v>
      </c>
      <c r="E3324" s="2" cm="1">
        <f t="array" aca="1" ref="E3324" ca="1">IF(F3324&lt;&gt;"",INDIRECT("'"&amp;F3324&amp;"'!"&amp;G3324),"")</f>
        <v>7495244</v>
      </c>
      <c r="F3324" s="1502" t="s">
        <v>6934</v>
      </c>
      <c r="G3324" t="s">
        <v>4340</v>
      </c>
      <c r="H3324" s="4"/>
      <c r="I3324" s="4"/>
      <c r="J3324" s="4"/>
      <c r="R3324" s="1504"/>
    </row>
    <row r="3325" spans="1:18" ht="15">
      <c r="A3325">
        <v>3320</v>
      </c>
      <c r="B3325" s="7">
        <f>'EstExp 11-19'!K19</f>
        <v>0</v>
      </c>
      <c r="D3325" s="2" t="b">
        <f ca="1">E3325=B3325</f>
        <v>1</v>
      </c>
      <c r="E3325" s="2" cm="1">
        <f t="array" aca="1" ref="E3325" ca="1">IF(F3325&lt;&gt;"",INDIRECT("'"&amp;F3325&amp;"'!"&amp;G3325),"")</f>
        <v>0</v>
      </c>
      <c r="F3325" s="1502" t="s">
        <v>6934</v>
      </c>
      <c r="G3325" t="s">
        <v>3600</v>
      </c>
      <c r="H3325" s="4"/>
      <c r="I3325" s="4"/>
      <c r="J3325" s="4"/>
      <c r="R3325" s="1504"/>
    </row>
    <row r="3326" spans="1:18" ht="16">
      <c r="A3326" s="1">
        <v>3321</v>
      </c>
      <c r="C3326" s="3" t="s">
        <v>3571</v>
      </c>
      <c r="E3326" s="2" t="str" cm="1">
        <f t="array" aca="1" ref="E3326" ca="1">IF(F3326&lt;&gt;"",INDIRECT("'"&amp;F3326&amp;"'!"&amp;G3326),"")</f>
        <v/>
      </c>
      <c r="F3326" s="1851"/>
      <c r="H3326" s="4"/>
      <c r="I3326" s="4"/>
      <c r="J3326" s="4"/>
      <c r="R3326" s="1504"/>
    </row>
    <row r="3327" spans="1:18" ht="16">
      <c r="A3327" s="1">
        <v>3322</v>
      </c>
      <c r="C3327" s="3" t="s">
        <v>3571</v>
      </c>
      <c r="E3327" s="2" t="str" cm="1">
        <f t="array" aca="1" ref="E3327" ca="1">IF(F3327&lt;&gt;"",INDIRECT("'"&amp;F3327&amp;"'!"&amp;G3327),"")</f>
        <v/>
      </c>
      <c r="F3327" s="1851"/>
      <c r="H3327" s="4"/>
      <c r="I3327" s="4"/>
      <c r="J3327" s="4"/>
      <c r="R3327" s="1504"/>
    </row>
    <row r="3328" spans="1:18" ht="16">
      <c r="A3328" s="1">
        <v>3323</v>
      </c>
      <c r="C3328" s="3" t="s">
        <v>3571</v>
      </c>
      <c r="E3328" s="2" t="str" cm="1">
        <f t="array" aca="1" ref="E3328" ca="1">IF(F3328&lt;&gt;"",INDIRECT("'"&amp;F3328&amp;"'!"&amp;G3328),"")</f>
        <v/>
      </c>
      <c r="F3328" s="1851"/>
      <c r="H3328" s="4"/>
      <c r="I3328" s="4"/>
      <c r="J3328" s="4"/>
      <c r="R3328" s="1504"/>
    </row>
    <row r="3329" spans="1:18" ht="16">
      <c r="A3329" s="1">
        <v>3324</v>
      </c>
      <c r="C3329" s="3" t="s">
        <v>3571</v>
      </c>
      <c r="E3329" s="2" t="str" cm="1">
        <f t="array" aca="1" ref="E3329" ca="1">IF(F3329&lt;&gt;"",INDIRECT("'"&amp;F3329&amp;"'!"&amp;G3329),"")</f>
        <v/>
      </c>
      <c r="F3329" s="1851"/>
      <c r="H3329" s="4"/>
      <c r="I3329" s="4"/>
      <c r="J3329" s="4"/>
      <c r="R3329" s="1504"/>
    </row>
    <row r="3330" spans="1:18" ht="16">
      <c r="A3330" s="1">
        <v>3325</v>
      </c>
      <c r="C3330" s="3" t="s">
        <v>3571</v>
      </c>
      <c r="E3330" s="2" t="str" cm="1">
        <f t="array" aca="1" ref="E3330" ca="1">IF(F3330&lt;&gt;"",INDIRECT("'"&amp;F3330&amp;"'!"&amp;G3330),"")</f>
        <v/>
      </c>
      <c r="F3330" s="1851"/>
      <c r="H3330" s="4"/>
      <c r="I3330" s="4"/>
      <c r="J3330" s="4"/>
      <c r="R3330" s="1504"/>
    </row>
    <row r="3331" spans="1:18" ht="15">
      <c r="A3331">
        <v>3326</v>
      </c>
      <c r="B3331" s="7">
        <f>'EstExp 11-19'!D219</f>
        <v>870745</v>
      </c>
      <c r="D3331" s="2" t="b">
        <f t="shared" ref="D3331:D3336" ca="1" si="51">E3331=B3331</f>
        <v>1</v>
      </c>
      <c r="E3331" s="2" cm="1">
        <f t="array" aca="1" ref="E3331" ca="1">IF(F3331&lt;&gt;"",INDIRECT("'"&amp;F3331&amp;"'!"&amp;G3331),"")</f>
        <v>870745</v>
      </c>
      <c r="F3331" s="1502" t="s">
        <v>6934</v>
      </c>
      <c r="G3331" t="s">
        <v>4341</v>
      </c>
      <c r="H3331" s="4"/>
      <c r="I3331" s="4"/>
      <c r="J3331" s="4"/>
      <c r="R3331" s="1504"/>
    </row>
    <row r="3332" spans="1:18" ht="15">
      <c r="A3332">
        <v>3327</v>
      </c>
      <c r="B3332" s="7">
        <f>'EstExp 11-19'!D221</f>
        <v>416155</v>
      </c>
      <c r="D3332" s="2" t="b">
        <f t="shared" ca="1" si="51"/>
        <v>1</v>
      </c>
      <c r="E3332" s="2" cm="1">
        <f t="array" aca="1" ref="E3332" ca="1">IF(F3332&lt;&gt;"",INDIRECT("'"&amp;F3332&amp;"'!"&amp;G3332),"")</f>
        <v>416155</v>
      </c>
      <c r="F3332" s="1502" t="s">
        <v>6934</v>
      </c>
      <c r="G3332" t="s">
        <v>4342</v>
      </c>
      <c r="H3332" s="4"/>
      <c r="I3332" s="4"/>
      <c r="J3332" s="4"/>
      <c r="R3332" s="1504"/>
    </row>
    <row r="3333" spans="1:18" ht="15">
      <c r="A3333">
        <v>3328</v>
      </c>
      <c r="B3333" s="7">
        <f>'EstExp 11-19'!D232</f>
        <v>0</v>
      </c>
      <c r="D3333" s="2" t="b">
        <f t="shared" ca="1" si="51"/>
        <v>1</v>
      </c>
      <c r="E3333" s="2" cm="1">
        <f t="array" aca="1" ref="E3333" ca="1">IF(F3333&lt;&gt;"",INDIRECT("'"&amp;F3333&amp;"'!"&amp;G3333),"")</f>
        <v>0</v>
      </c>
      <c r="F3333" s="1502" t="s">
        <v>6934</v>
      </c>
      <c r="G3333" t="s">
        <v>4343</v>
      </c>
      <c r="H3333" s="4"/>
      <c r="I3333" s="4"/>
      <c r="J3333" s="4"/>
      <c r="R3333" s="1504"/>
    </row>
    <row r="3334" spans="1:18">
      <c r="A3334">
        <v>3329</v>
      </c>
      <c r="B3334" s="7">
        <f>'EstExp 11-19'!K219</f>
        <v>870745</v>
      </c>
      <c r="D3334" s="2" t="b">
        <f t="shared" ca="1" si="51"/>
        <v>1</v>
      </c>
      <c r="E3334" s="2" cm="1">
        <f t="array" aca="1" ref="E3334" ca="1">IF(F3334&lt;&gt;"",INDIRECT("'"&amp;F3334&amp;"'!"&amp;G3334),"")</f>
        <v>870745</v>
      </c>
      <c r="F3334" s="1502" t="s">
        <v>6934</v>
      </c>
      <c r="G3334" t="s">
        <v>4344</v>
      </c>
      <c r="R3334" s="1502"/>
    </row>
    <row r="3335" spans="1:18" ht="15">
      <c r="A3335">
        <v>3330</v>
      </c>
      <c r="B3335" s="7">
        <f>'EstExp 11-19'!K221</f>
        <v>416155</v>
      </c>
      <c r="D3335" s="2" t="b">
        <f t="shared" ca="1" si="51"/>
        <v>1</v>
      </c>
      <c r="E3335" s="2" cm="1">
        <f t="array" aca="1" ref="E3335" ca="1">IF(F3335&lt;&gt;"",INDIRECT("'"&amp;F3335&amp;"'!"&amp;G3335),"")</f>
        <v>416155</v>
      </c>
      <c r="F3335" s="1502" t="s">
        <v>6934</v>
      </c>
      <c r="G3335" t="s">
        <v>4345</v>
      </c>
      <c r="H3335" s="4"/>
      <c r="I3335" s="4"/>
      <c r="J3335" s="4"/>
      <c r="R3335" s="1504"/>
    </row>
    <row r="3336" spans="1:18" ht="15">
      <c r="A3336">
        <v>3331</v>
      </c>
      <c r="B3336" s="7">
        <f>'EstExp 11-19'!K232</f>
        <v>0</v>
      </c>
      <c r="D3336" s="2" t="b">
        <f t="shared" ca="1" si="51"/>
        <v>1</v>
      </c>
      <c r="E3336" s="2" cm="1">
        <f t="array" aca="1" ref="E3336" ca="1">IF(F3336&lt;&gt;"",INDIRECT("'"&amp;F3336&amp;"'!"&amp;G3336),"")</f>
        <v>0</v>
      </c>
      <c r="F3336" s="1502" t="s">
        <v>6934</v>
      </c>
      <c r="G3336" t="s">
        <v>4346</v>
      </c>
      <c r="H3336" s="4"/>
      <c r="I3336" s="4"/>
      <c r="J3336" s="4"/>
      <c r="R3336" s="1504"/>
    </row>
    <row r="3337" spans="1:18" ht="16">
      <c r="A3337" s="1">
        <v>3332</v>
      </c>
      <c r="C3337" s="3" t="s">
        <v>3571</v>
      </c>
      <c r="E3337" s="2" t="str" cm="1">
        <f t="array" aca="1" ref="E3337" ca="1">IF(F3337&lt;&gt;"",INDIRECT("'"&amp;F3337&amp;"'!"&amp;G3337),"")</f>
        <v/>
      </c>
      <c r="F3337" s="1851"/>
      <c r="H3337" s="4"/>
      <c r="I3337" s="4"/>
      <c r="J3337" s="4"/>
      <c r="R3337" s="1504"/>
    </row>
    <row r="3338" spans="1:18" ht="16">
      <c r="A3338" s="1">
        <v>3333</v>
      </c>
      <c r="C3338" s="3" t="s">
        <v>3571</v>
      </c>
      <c r="E3338" s="2" t="str" cm="1">
        <f t="array" aca="1" ref="E3338" ca="1">IF(F3338&lt;&gt;"",INDIRECT("'"&amp;F3338&amp;"'!"&amp;G3338),"")</f>
        <v/>
      </c>
      <c r="F3338" s="1851"/>
      <c r="R3338" s="1502"/>
    </row>
    <row r="3339" spans="1:18" ht="16">
      <c r="A3339" s="1">
        <v>3334</v>
      </c>
      <c r="C3339" s="3" t="s">
        <v>3571</v>
      </c>
      <c r="E3339" s="2" t="str" cm="1">
        <f t="array" aca="1" ref="E3339" ca="1">IF(F3339&lt;&gt;"",INDIRECT("'"&amp;F3339&amp;"'!"&amp;G3339),"")</f>
        <v/>
      </c>
      <c r="F3339" s="1851"/>
      <c r="R3339" s="1502"/>
    </row>
    <row r="3340" spans="1:18" ht="16">
      <c r="A3340" s="1">
        <v>3335</v>
      </c>
      <c r="C3340" s="3" t="s">
        <v>3571</v>
      </c>
      <c r="E3340" s="2" t="str" cm="1">
        <f t="array" aca="1" ref="E3340" ca="1">IF(F3340&lt;&gt;"",INDIRECT("'"&amp;F3340&amp;"'!"&amp;G3340),"")</f>
        <v/>
      </c>
      <c r="F3340" s="1851"/>
      <c r="R3340" s="1502"/>
    </row>
    <row r="3341" spans="1:18" ht="16">
      <c r="A3341" s="1">
        <v>3336</v>
      </c>
      <c r="C3341" s="3" t="s">
        <v>3571</v>
      </c>
      <c r="E3341" s="2" t="str" cm="1">
        <f t="array" aca="1" ref="E3341" ca="1">IF(F3341&lt;&gt;"",INDIRECT("'"&amp;F3341&amp;"'!"&amp;G3341),"")</f>
        <v/>
      </c>
      <c r="F3341" s="1851"/>
      <c r="R3341" s="1504"/>
    </row>
    <row r="3342" spans="1:18" ht="16">
      <c r="A3342" s="1">
        <v>3337</v>
      </c>
      <c r="C3342" s="3" t="s">
        <v>3571</v>
      </c>
      <c r="E3342" s="2" t="str" cm="1">
        <f t="array" aca="1" ref="E3342" ca="1">IF(F3342&lt;&gt;"",INDIRECT("'"&amp;F3342&amp;"'!"&amp;G3342),"")</f>
        <v/>
      </c>
      <c r="F3342" s="1851"/>
      <c r="R3342" s="1504"/>
    </row>
    <row r="3343" spans="1:18" ht="16">
      <c r="A3343" s="1">
        <v>3338</v>
      </c>
      <c r="C3343" s="3" t="s">
        <v>3571</v>
      </c>
      <c r="E3343" s="2" t="str" cm="1">
        <f t="array" aca="1" ref="E3343" ca="1">IF(F3343&lt;&gt;"",INDIRECT("'"&amp;F3343&amp;"'!"&amp;G3343),"")</f>
        <v/>
      </c>
      <c r="F3343" s="1851"/>
      <c r="R3343" s="1502"/>
    </row>
    <row r="3344" spans="1:18" ht="16">
      <c r="A3344" s="1">
        <v>3339</v>
      </c>
      <c r="C3344" s="3" t="s">
        <v>3571</v>
      </c>
      <c r="E3344" s="2" t="str" cm="1">
        <f t="array" aca="1" ref="E3344" ca="1">IF(F3344&lt;&gt;"",INDIRECT("'"&amp;F3344&amp;"'!"&amp;G3344),"")</f>
        <v/>
      </c>
      <c r="F3344" s="1851"/>
      <c r="R3344" s="1502"/>
    </row>
    <row r="3345" spans="1:18" ht="16">
      <c r="A3345" s="1">
        <v>3340</v>
      </c>
      <c r="C3345" s="3" t="s">
        <v>3571</v>
      </c>
      <c r="E3345" s="2" t="str" cm="1">
        <f t="array" aca="1" ref="E3345" ca="1">IF(F3345&lt;&gt;"",INDIRECT("'"&amp;F3345&amp;"'!"&amp;G3345),"")</f>
        <v/>
      </c>
      <c r="F3345" s="1851"/>
      <c r="H3345" s="4"/>
      <c r="I3345" s="4"/>
      <c r="J3345" s="4"/>
      <c r="R3345" s="1504"/>
    </row>
    <row r="3346" spans="1:18" ht="16">
      <c r="A3346" s="1">
        <v>3341</v>
      </c>
      <c r="C3346" s="3" t="s">
        <v>3571</v>
      </c>
      <c r="E3346" s="2" t="str" cm="1">
        <f t="array" aca="1" ref="E3346" ca="1">IF(F3346&lt;&gt;"",INDIRECT("'"&amp;F3346&amp;"'!"&amp;G3346),"")</f>
        <v/>
      </c>
      <c r="F3346" s="1851"/>
      <c r="H3346" s="4"/>
      <c r="I3346" s="4"/>
      <c r="J3346" s="4"/>
      <c r="R3346" s="1504"/>
    </row>
    <row r="3347" spans="1:18" ht="16">
      <c r="A3347" s="1">
        <v>3342</v>
      </c>
      <c r="C3347" s="3" t="s">
        <v>3571</v>
      </c>
      <c r="E3347" s="2" t="str" cm="1">
        <f t="array" aca="1" ref="E3347" ca="1">IF(F3347&lt;&gt;"",INDIRECT("'"&amp;F3347&amp;"'!"&amp;G3347),"")</f>
        <v/>
      </c>
      <c r="F3347" s="1851"/>
      <c r="H3347" s="4"/>
      <c r="I3347" s="4"/>
      <c r="J3347" s="4"/>
      <c r="R3347" s="1504"/>
    </row>
    <row r="3348" spans="1:18" ht="16">
      <c r="A3348" s="1">
        <v>3343</v>
      </c>
      <c r="C3348" s="3" t="s">
        <v>3571</v>
      </c>
      <c r="E3348" s="2" t="str" cm="1">
        <f t="array" aca="1" ref="E3348" ca="1">IF(F3348&lt;&gt;"",INDIRECT("'"&amp;F3348&amp;"'!"&amp;G3348),"")</f>
        <v/>
      </c>
      <c r="F3348" s="1851"/>
      <c r="H3348" s="4"/>
      <c r="I3348" s="4"/>
      <c r="J3348" s="4"/>
      <c r="R3348" s="1504"/>
    </row>
    <row r="3349" spans="1:18" ht="15">
      <c r="A3349">
        <v>3344</v>
      </c>
      <c r="B3349" s="7">
        <f>'BudgetSum 2-4'!C6</f>
        <v>0</v>
      </c>
      <c r="D3349" s="2" t="b">
        <f ca="1">E3349=B3349</f>
        <v>1</v>
      </c>
      <c r="E3349" s="2" cm="1">
        <f t="array" aca="1" ref="E3349" ca="1">IF(F3349&lt;&gt;"",INDIRECT("'"&amp;F3349&amp;"'!"&amp;G3349),"")</f>
        <v>0</v>
      </c>
      <c r="F3349" s="1502" t="s">
        <v>3507</v>
      </c>
      <c r="G3349" t="s">
        <v>4347</v>
      </c>
      <c r="H3349" s="4"/>
      <c r="I3349" s="4"/>
      <c r="J3349" s="4"/>
      <c r="R3349" s="1504"/>
    </row>
    <row r="3350" spans="1:18">
      <c r="A3350">
        <v>3345</v>
      </c>
      <c r="B3350" s="7">
        <f>'BudgetSum 2-4'!D6</f>
        <v>0</v>
      </c>
      <c r="D3350" s="2" t="b">
        <f ca="1">E3350=B3350</f>
        <v>1</v>
      </c>
      <c r="E3350" s="2" cm="1">
        <f t="array" aca="1" ref="E3350" ca="1">IF(F3350&lt;&gt;"",INDIRECT("'"&amp;F3350&amp;"'!"&amp;G3350),"")</f>
        <v>0</v>
      </c>
      <c r="F3350" s="1502" t="s">
        <v>3507</v>
      </c>
      <c r="G3350" t="s">
        <v>4348</v>
      </c>
      <c r="R3350" s="1502"/>
    </row>
    <row r="3351" spans="1:18" ht="16">
      <c r="A3351" s="1">
        <v>3346</v>
      </c>
      <c r="C3351" s="3" t="s">
        <v>3571</v>
      </c>
      <c r="E3351" s="2" t="str" cm="1">
        <f t="array" aca="1" ref="E3351" ca="1">IF(F3351&lt;&gt;"",INDIRECT("'"&amp;F3351&amp;"'!"&amp;G3351),"")</f>
        <v/>
      </c>
      <c r="F3351" s="1851"/>
      <c r="R3351" s="1502"/>
    </row>
    <row r="3352" spans="1:18">
      <c r="A3352">
        <v>3347</v>
      </c>
      <c r="B3352" s="7">
        <f>'BudgetSum 2-4'!F6</f>
        <v>0</v>
      </c>
      <c r="D3352" s="2" t="b">
        <f ca="1">E3352=B3352</f>
        <v>1</v>
      </c>
      <c r="E3352" s="2" cm="1">
        <f t="array" aca="1" ref="E3352" ca="1">IF(F3352&lt;&gt;"",INDIRECT("'"&amp;F3352&amp;"'!"&amp;G3352),"")</f>
        <v>0</v>
      </c>
      <c r="F3352" s="1502" t="s">
        <v>3507</v>
      </c>
      <c r="G3352" t="s">
        <v>4349</v>
      </c>
      <c r="R3352" s="1502"/>
    </row>
    <row r="3353" spans="1:18">
      <c r="A3353">
        <v>3348</v>
      </c>
      <c r="B3353" s="7">
        <f>'BudgetSum 2-4'!G6</f>
        <v>0</v>
      </c>
      <c r="D3353" s="2" t="b">
        <f ca="1">E3353=B3353</f>
        <v>1</v>
      </c>
      <c r="E3353" s="2" cm="1">
        <f t="array" aca="1" ref="E3353" ca="1">IF(F3353&lt;&gt;"",INDIRECT("'"&amp;F3353&amp;"'!"&amp;G3353),"")</f>
        <v>0</v>
      </c>
      <c r="F3353" s="1502" t="s">
        <v>3507</v>
      </c>
      <c r="G3353" t="s">
        <v>4350</v>
      </c>
      <c r="R3353" s="1502"/>
    </row>
    <row r="3354" spans="1:18" ht="16">
      <c r="A3354" s="1">
        <v>3349</v>
      </c>
      <c r="C3354" s="3" t="s">
        <v>3571</v>
      </c>
      <c r="E3354" s="2" t="str" cm="1">
        <f t="array" aca="1" ref="E3354" ca="1">IF(F3354&lt;&gt;"",INDIRECT("'"&amp;F3354&amp;"'!"&amp;G3354),"")</f>
        <v/>
      </c>
      <c r="F3354" s="1851"/>
      <c r="R3354" s="1502"/>
    </row>
    <row r="3355" spans="1:18">
      <c r="A3355">
        <v>3350</v>
      </c>
      <c r="B3355" s="8">
        <f>'CashSum 5'!C3</f>
        <v>48545078</v>
      </c>
      <c r="D3355" s="2" t="b">
        <f ca="1">E3355=B3355</f>
        <v>1</v>
      </c>
      <c r="E3355" s="2" cm="1">
        <f t="array" aca="1" ref="E3355" ca="1">IF(F3355&lt;&gt;"",INDIRECT("'"&amp;F3355&amp;"'!"&amp;G3355),"")</f>
        <v>48545078</v>
      </c>
      <c r="F3355" s="1502" t="s">
        <v>3515</v>
      </c>
      <c r="G3355" t="s">
        <v>4153</v>
      </c>
      <c r="R3355" s="1502"/>
    </row>
    <row r="3356" spans="1:18" ht="16">
      <c r="A3356" s="1">
        <v>3351</v>
      </c>
      <c r="C3356" s="3" t="s">
        <v>3571</v>
      </c>
      <c r="E3356" s="2" t="str" cm="1">
        <f t="array" aca="1" ref="E3356" ca="1">IF(F3356&lt;&gt;"",INDIRECT("'"&amp;F3356&amp;"'!"&amp;G3356),"")</f>
        <v/>
      </c>
      <c r="F3356" s="1851"/>
      <c r="H3356" s="4"/>
      <c r="I3356" s="4"/>
      <c r="J3356" s="4"/>
      <c r="R3356" s="1504"/>
    </row>
    <row r="3357" spans="1:18" ht="16">
      <c r="A3357" s="1">
        <v>3352</v>
      </c>
      <c r="C3357" s="3" t="s">
        <v>3571</v>
      </c>
      <c r="E3357" s="2" t="str" cm="1">
        <f t="array" aca="1" ref="E3357" ca="1">IF(F3357&lt;&gt;"",INDIRECT("'"&amp;F3357&amp;"'!"&amp;G3357),"")</f>
        <v/>
      </c>
      <c r="F3357" s="1851"/>
      <c r="H3357" s="4"/>
      <c r="I3357" s="4"/>
      <c r="J3357" s="4"/>
      <c r="R3357" s="1504"/>
    </row>
    <row r="3358" spans="1:18">
      <c r="A3358">
        <v>3353</v>
      </c>
      <c r="B3358" s="8">
        <f>'CashSum 5'!D3</f>
        <v>3765414</v>
      </c>
      <c r="D3358" s="2" t="b">
        <f ca="1">E3358=B3358</f>
        <v>1</v>
      </c>
      <c r="E3358" s="2" cm="1">
        <f t="array" aca="1" ref="E3358" ca="1">IF(F3358&lt;&gt;"",INDIRECT("'"&amp;F3358&amp;"'!"&amp;G3358),"")</f>
        <v>3765414</v>
      </c>
      <c r="F3358" s="1502" t="s">
        <v>3515</v>
      </c>
      <c r="G3358" t="s">
        <v>4155</v>
      </c>
      <c r="R3358" s="1502"/>
    </row>
    <row r="3359" spans="1:18" ht="16">
      <c r="A3359" s="1">
        <v>3354</v>
      </c>
      <c r="C3359" s="3" t="s">
        <v>3571</v>
      </c>
      <c r="E3359" s="2" t="str" cm="1">
        <f t="array" aca="1" ref="E3359" ca="1">IF(F3359&lt;&gt;"",INDIRECT("'"&amp;F3359&amp;"'!"&amp;G3359),"")</f>
        <v/>
      </c>
      <c r="F3359" s="1851"/>
      <c r="H3359" s="4"/>
      <c r="I3359" s="4"/>
      <c r="J3359" s="4"/>
      <c r="R3359" s="1504"/>
    </row>
    <row r="3360" spans="1:18" ht="16">
      <c r="A3360" s="1">
        <v>3355</v>
      </c>
      <c r="C3360" s="3" t="s">
        <v>3571</v>
      </c>
      <c r="E3360" s="2" t="str" cm="1">
        <f t="array" aca="1" ref="E3360" ca="1">IF(F3360&lt;&gt;"",INDIRECT("'"&amp;F3360&amp;"'!"&amp;G3360),"")</f>
        <v/>
      </c>
      <c r="F3360" s="1851"/>
      <c r="R3360" s="1504"/>
    </row>
    <row r="3361" spans="1:18">
      <c r="A3361">
        <v>3356</v>
      </c>
      <c r="B3361" s="8">
        <f>'CashSum 5'!E3</f>
        <v>1863901</v>
      </c>
      <c r="D3361" s="2" t="b">
        <f ca="1">E3361=B3361</f>
        <v>1</v>
      </c>
      <c r="E3361" s="2" cm="1">
        <f t="array" aca="1" ref="E3361" ca="1">IF(F3361&lt;&gt;"",INDIRECT("'"&amp;F3361&amp;"'!"&amp;G3361),"")</f>
        <v>1863901</v>
      </c>
      <c r="F3361" s="1502" t="s">
        <v>3515</v>
      </c>
      <c r="G3361" t="s">
        <v>4157</v>
      </c>
      <c r="R3361" s="1502"/>
    </row>
    <row r="3362" spans="1:18" ht="16">
      <c r="A3362" s="1">
        <v>3357</v>
      </c>
      <c r="C3362" s="3" t="s">
        <v>3571</v>
      </c>
      <c r="E3362" s="2" t="str" cm="1">
        <f t="array" aca="1" ref="E3362" ca="1">IF(F3362&lt;&gt;"",INDIRECT("'"&amp;F3362&amp;"'!"&amp;G3362),"")</f>
        <v/>
      </c>
      <c r="F3362" s="1851"/>
      <c r="R3362" s="1504"/>
    </row>
    <row r="3363" spans="1:18">
      <c r="A3363">
        <v>3358</v>
      </c>
      <c r="B3363" s="8">
        <f>'CashSum 5'!F3</f>
        <v>3410565</v>
      </c>
      <c r="D3363" s="2" t="b">
        <f ca="1">E3363=B3363</f>
        <v>1</v>
      </c>
      <c r="E3363" s="2" cm="1">
        <f t="array" aca="1" ref="E3363" ca="1">IF(F3363&lt;&gt;"",INDIRECT("'"&amp;F3363&amp;"'!"&amp;G3363),"")</f>
        <v>3410565</v>
      </c>
      <c r="F3363" s="1502" t="s">
        <v>3515</v>
      </c>
      <c r="G3363" t="s">
        <v>4159</v>
      </c>
      <c r="R3363" s="1502"/>
    </row>
    <row r="3364" spans="1:18" ht="16">
      <c r="A3364" s="1">
        <v>3359</v>
      </c>
      <c r="C3364" s="3" t="s">
        <v>3571</v>
      </c>
      <c r="E3364" s="2" t="str" cm="1">
        <f t="array" aca="1" ref="E3364" ca="1">IF(F3364&lt;&gt;"",INDIRECT("'"&amp;F3364&amp;"'!"&amp;G3364),"")</f>
        <v/>
      </c>
      <c r="F3364" s="1851"/>
      <c r="R3364" s="1504"/>
    </row>
    <row r="3365" spans="1:18" ht="16">
      <c r="A3365" s="1">
        <v>3360</v>
      </c>
      <c r="C3365" s="3" t="s">
        <v>3571</v>
      </c>
      <c r="E3365" s="2" t="str" cm="1">
        <f t="array" aca="1" ref="E3365" ca="1">IF(F3365&lt;&gt;"",INDIRECT("'"&amp;F3365&amp;"'!"&amp;G3365),"")</f>
        <v/>
      </c>
      <c r="F3365" s="1851"/>
      <c r="R3365" s="1502"/>
    </row>
    <row r="3366" spans="1:18">
      <c r="A3366">
        <v>3361</v>
      </c>
      <c r="B3366" s="8">
        <f>'CashSum 5'!G3</f>
        <v>2381964</v>
      </c>
      <c r="D3366" s="2" t="b">
        <f ca="1">E3366=B3366</f>
        <v>1</v>
      </c>
      <c r="E3366" s="2" cm="1">
        <f t="array" aca="1" ref="E3366" ca="1">IF(F3366&lt;&gt;"",INDIRECT("'"&amp;F3366&amp;"'!"&amp;G3366),"")</f>
        <v>2381964</v>
      </c>
      <c r="F3366" s="1502" t="s">
        <v>3515</v>
      </c>
      <c r="G3366" t="s">
        <v>4161</v>
      </c>
      <c r="R3366" s="1502"/>
    </row>
    <row r="3367" spans="1:18" ht="16">
      <c r="A3367" s="1">
        <v>3362</v>
      </c>
      <c r="C3367" s="3" t="s">
        <v>3571</v>
      </c>
      <c r="E3367" s="2" t="str" cm="1">
        <f t="array" aca="1" ref="E3367" ca="1">IF(F3367&lt;&gt;"",INDIRECT("'"&amp;F3367&amp;"'!"&amp;G3367),"")</f>
        <v/>
      </c>
      <c r="F3367" s="1851"/>
      <c r="R3367" s="1502"/>
    </row>
    <row r="3368" spans="1:18" ht="16">
      <c r="A3368" s="1">
        <v>3363</v>
      </c>
      <c r="C3368" s="3" t="s">
        <v>3571</v>
      </c>
      <c r="E3368" s="2" t="str" cm="1">
        <f t="array" aca="1" ref="E3368" ca="1">IF(F3368&lt;&gt;"",INDIRECT("'"&amp;F3368&amp;"'!"&amp;G3368),"")</f>
        <v/>
      </c>
      <c r="F3368" s="1851"/>
      <c r="R3368" s="1504"/>
    </row>
    <row r="3369" spans="1:18">
      <c r="A3369">
        <v>3364</v>
      </c>
      <c r="B3369" s="8">
        <f>'CashSum 5'!H3</f>
        <v>5840803</v>
      </c>
      <c r="D3369" s="2" t="b">
        <f ca="1">E3369=B3369</f>
        <v>1</v>
      </c>
      <c r="E3369" s="2" cm="1">
        <f t="array" aca="1" ref="E3369" ca="1">IF(F3369&lt;&gt;"",INDIRECT("'"&amp;F3369&amp;"'!"&amp;G3369),"")</f>
        <v>5840803</v>
      </c>
      <c r="F3369" s="1502" t="s">
        <v>3515</v>
      </c>
      <c r="G3369" t="s">
        <v>4163</v>
      </c>
      <c r="R3369" s="1502"/>
    </row>
    <row r="3370" spans="1:18" ht="16">
      <c r="A3370" s="1">
        <v>3365</v>
      </c>
      <c r="C3370" s="3" t="s">
        <v>3571</v>
      </c>
      <c r="E3370" s="2" t="str" cm="1">
        <f t="array" aca="1" ref="E3370" ca="1">IF(F3370&lt;&gt;"",INDIRECT("'"&amp;F3370&amp;"'!"&amp;G3370),"")</f>
        <v/>
      </c>
      <c r="F3370" s="1851"/>
      <c r="H3370" s="4"/>
      <c r="I3370" s="4"/>
      <c r="J3370" s="4"/>
      <c r="R3370" s="1504"/>
    </row>
    <row r="3371" spans="1:18">
      <c r="A3371">
        <v>3366</v>
      </c>
      <c r="B3371" s="8">
        <f>'CashSum 5'!I3</f>
        <v>5520315</v>
      </c>
      <c r="D3371" s="2" t="b">
        <f ca="1">E3371=B3371</f>
        <v>1</v>
      </c>
      <c r="E3371" s="2" cm="1">
        <f t="array" aca="1" ref="E3371" ca="1">IF(F3371&lt;&gt;"",INDIRECT("'"&amp;F3371&amp;"'!"&amp;G3371),"")</f>
        <v>5520315</v>
      </c>
      <c r="F3371" s="1502" t="s">
        <v>3515</v>
      </c>
      <c r="G3371" t="s">
        <v>4337</v>
      </c>
      <c r="R3371" s="1502"/>
    </row>
    <row r="3372" spans="1:18" ht="16">
      <c r="A3372" s="1">
        <v>3367</v>
      </c>
      <c r="C3372" s="3" t="s">
        <v>3571</v>
      </c>
      <c r="E3372" s="2" t="str" cm="1">
        <f t="array" aca="1" ref="E3372" ca="1">IF(F3372&lt;&gt;"",INDIRECT("'"&amp;F3372&amp;"'!"&amp;G3372),"")</f>
        <v/>
      </c>
      <c r="F3372" s="1851"/>
      <c r="H3372" s="4"/>
      <c r="I3372" s="4"/>
      <c r="J3372" s="4"/>
      <c r="R3372" s="1504"/>
    </row>
    <row r="3373" spans="1:18" ht="16">
      <c r="A3373" s="1">
        <v>3368</v>
      </c>
      <c r="C3373" s="3" t="s">
        <v>3571</v>
      </c>
      <c r="E3373" s="2" t="str" cm="1">
        <f t="array" aca="1" ref="E3373" ca="1">IF(F3373&lt;&gt;"",INDIRECT("'"&amp;F3373&amp;"'!"&amp;G3373),"")</f>
        <v/>
      </c>
      <c r="F3373" s="1851"/>
      <c r="R3373" s="1502"/>
    </row>
    <row r="3374" spans="1:18" ht="16">
      <c r="A3374" s="1">
        <v>3369</v>
      </c>
      <c r="C3374" s="3" t="s">
        <v>3858</v>
      </c>
      <c r="E3374" s="2" t="str" cm="1">
        <f t="array" aca="1" ref="E3374" ca="1">IF(F3374&lt;&gt;"",INDIRECT("'"&amp;F3374&amp;"'!"&amp;G3374),"")</f>
        <v/>
      </c>
      <c r="F3374" s="1851"/>
      <c r="H3374" s="4"/>
      <c r="I3374" s="4"/>
      <c r="J3374" s="4"/>
      <c r="R3374" s="1504"/>
    </row>
    <row r="3375" spans="1:18" ht="16">
      <c r="A3375" s="1">
        <v>3370</v>
      </c>
      <c r="C3375" s="3" t="s">
        <v>3571</v>
      </c>
      <c r="E3375" s="2" t="str" cm="1">
        <f t="array" aca="1" ref="E3375" ca="1">IF(F3375&lt;&gt;"",INDIRECT("'"&amp;F3375&amp;"'!"&amp;G3375),"")</f>
        <v/>
      </c>
      <c r="F3375" s="1851"/>
      <c r="H3375" s="4"/>
      <c r="I3375" s="4"/>
      <c r="J3375" s="4"/>
      <c r="R3375" s="1504"/>
    </row>
    <row r="3376" spans="1:18" ht="16">
      <c r="A3376" s="1">
        <v>3371</v>
      </c>
      <c r="C3376" s="3" t="s">
        <v>3571</v>
      </c>
      <c r="E3376" s="2" t="str" cm="1">
        <f t="array" aca="1" ref="E3376" ca="1">IF(F3376&lt;&gt;"",INDIRECT("'"&amp;F3376&amp;"'!"&amp;G3376),"")</f>
        <v/>
      </c>
      <c r="F3376" s="1851"/>
      <c r="H3376" s="4"/>
      <c r="I3376" s="4"/>
      <c r="J3376" s="4"/>
      <c r="R3376" s="1504"/>
    </row>
    <row r="3377" spans="1:18" ht="16">
      <c r="A3377" s="1">
        <v>3372</v>
      </c>
      <c r="C3377" s="3" t="s">
        <v>3571</v>
      </c>
      <c r="E3377" s="2" t="str" cm="1">
        <f t="array" aca="1" ref="E3377" ca="1">IF(F3377&lt;&gt;"",INDIRECT("'"&amp;F3377&amp;"'!"&amp;G3377),"")</f>
        <v/>
      </c>
      <c r="F3377" s="1851"/>
      <c r="H3377" s="4"/>
      <c r="I3377" s="4"/>
      <c r="J3377" s="4"/>
      <c r="R3377" s="1504"/>
    </row>
    <row r="3378" spans="1:18" ht="16">
      <c r="A3378" s="1">
        <v>3373</v>
      </c>
      <c r="C3378" s="3" t="s">
        <v>3571</v>
      </c>
      <c r="E3378" s="2" t="str" cm="1">
        <f t="array" aca="1" ref="E3378" ca="1">IF(F3378&lt;&gt;"",INDIRECT("'"&amp;F3378&amp;"'!"&amp;G3378),"")</f>
        <v/>
      </c>
      <c r="F3378" s="1851"/>
      <c r="H3378" s="4"/>
      <c r="I3378" s="4"/>
      <c r="J3378" s="4"/>
      <c r="R3378" s="1504"/>
    </row>
    <row r="3379" spans="1:18" ht="16">
      <c r="A3379" s="1">
        <v>3374</v>
      </c>
      <c r="C3379" s="3" t="s">
        <v>3571</v>
      </c>
      <c r="E3379" s="2" t="str" cm="1">
        <f t="array" aca="1" ref="E3379" ca="1">IF(F3379&lt;&gt;"",INDIRECT("'"&amp;F3379&amp;"'!"&amp;G3379),"")</f>
        <v/>
      </c>
      <c r="F3379" s="1851"/>
      <c r="H3379" s="4"/>
      <c r="I3379" s="4"/>
      <c r="J3379" s="4"/>
      <c r="R3379" s="1504"/>
    </row>
    <row r="3380" spans="1:18" ht="16">
      <c r="A3380" s="1">
        <v>3375</v>
      </c>
      <c r="C3380" s="3" t="s">
        <v>3571</v>
      </c>
      <c r="E3380" s="2" t="str" cm="1">
        <f t="array" aca="1" ref="E3380" ca="1">IF(F3380&lt;&gt;"",INDIRECT("'"&amp;F3380&amp;"'!"&amp;G3380),"")</f>
        <v/>
      </c>
      <c r="F3380" s="1851"/>
      <c r="H3380" s="4"/>
      <c r="I3380" s="4"/>
      <c r="J3380" s="4"/>
      <c r="R3380" s="1504"/>
    </row>
    <row r="3381" spans="1:18" ht="16">
      <c r="A3381" s="1">
        <v>3376</v>
      </c>
      <c r="C3381" s="3" t="s">
        <v>3571</v>
      </c>
      <c r="E3381" s="2" t="str" cm="1">
        <f t="array" aca="1" ref="E3381" ca="1">IF(F3381&lt;&gt;"",INDIRECT("'"&amp;F3381&amp;"'!"&amp;G3381),"")</f>
        <v/>
      </c>
      <c r="F3381" s="1851"/>
      <c r="H3381" s="4"/>
      <c r="I3381" s="4"/>
      <c r="J3381" s="4"/>
      <c r="R3381" s="1504"/>
    </row>
    <row r="3382" spans="1:18" ht="16">
      <c r="A3382" s="1">
        <v>3377</v>
      </c>
      <c r="C3382" s="3" t="s">
        <v>3571</v>
      </c>
      <c r="E3382" s="2" t="str" cm="1">
        <f t="array" aca="1" ref="E3382" ca="1">IF(F3382&lt;&gt;"",INDIRECT("'"&amp;F3382&amp;"'!"&amp;G3382),"")</f>
        <v/>
      </c>
      <c r="F3382" s="1851"/>
      <c r="H3382" s="4"/>
      <c r="I3382" s="4"/>
      <c r="J3382" s="4"/>
      <c r="R3382" s="1504"/>
    </row>
    <row r="3383" spans="1:18" ht="16">
      <c r="A3383" s="1">
        <v>3378</v>
      </c>
      <c r="C3383" s="3" t="s">
        <v>3571</v>
      </c>
      <c r="E3383" s="2" t="str" cm="1">
        <f t="array" aca="1" ref="E3383" ca="1">IF(F3383&lt;&gt;"",INDIRECT("'"&amp;F3383&amp;"'!"&amp;G3383),"")</f>
        <v/>
      </c>
      <c r="F3383" s="1851"/>
      <c r="H3383" s="4"/>
      <c r="I3383" s="4"/>
      <c r="J3383" s="4"/>
      <c r="R3383" s="1504"/>
    </row>
    <row r="3384" spans="1:18" ht="16">
      <c r="A3384" s="1">
        <v>3379</v>
      </c>
      <c r="C3384" s="3" t="s">
        <v>3571</v>
      </c>
      <c r="E3384" s="2" t="str" cm="1">
        <f t="array" aca="1" ref="E3384" ca="1">IF(F3384&lt;&gt;"",INDIRECT("'"&amp;F3384&amp;"'!"&amp;G3384),"")</f>
        <v/>
      </c>
      <c r="F3384" s="1851"/>
      <c r="H3384" s="4"/>
      <c r="I3384" s="4"/>
      <c r="J3384" s="4"/>
      <c r="R3384" s="1504"/>
    </row>
    <row r="3385" spans="1:18" ht="16">
      <c r="A3385" s="1">
        <v>3380</v>
      </c>
      <c r="C3385" s="3" t="s">
        <v>3571</v>
      </c>
      <c r="E3385" s="2" t="str" cm="1">
        <f t="array" aca="1" ref="E3385" ca="1">IF(F3385&lt;&gt;"",INDIRECT("'"&amp;F3385&amp;"'!"&amp;G3385),"")</f>
        <v/>
      </c>
      <c r="F3385" s="1851"/>
      <c r="H3385" s="4"/>
      <c r="I3385" s="4"/>
      <c r="J3385" s="4"/>
      <c r="R3385" s="1504"/>
    </row>
    <row r="3386" spans="1:18" ht="16">
      <c r="A3386" s="1">
        <v>3381</v>
      </c>
      <c r="C3386" s="3" t="s">
        <v>3858</v>
      </c>
      <c r="E3386" s="2" t="str" cm="1">
        <f t="array" aca="1" ref="E3386" ca="1">IF(F3386&lt;&gt;"",INDIRECT("'"&amp;F3386&amp;"'!"&amp;G3386),"")</f>
        <v/>
      </c>
      <c r="F3386" s="1851"/>
      <c r="H3386" s="4"/>
      <c r="I3386" s="4"/>
      <c r="J3386" s="4"/>
      <c r="R3386" s="1504"/>
    </row>
    <row r="3387" spans="1:18" ht="16">
      <c r="A3387" s="1">
        <v>3382</v>
      </c>
      <c r="C3387" s="3" t="s">
        <v>3858</v>
      </c>
      <c r="E3387" s="2" t="str" cm="1">
        <f t="array" aca="1" ref="E3387" ca="1">IF(F3387&lt;&gt;"",INDIRECT("'"&amp;F3387&amp;"'!"&amp;G3387),"")</f>
        <v/>
      </c>
      <c r="F3387" s="1851"/>
      <c r="R3387" s="1502"/>
    </row>
    <row r="3388" spans="1:18" ht="16">
      <c r="A3388" s="1">
        <v>3383</v>
      </c>
      <c r="C3388" s="3" t="s">
        <v>3858</v>
      </c>
      <c r="E3388" s="2" t="str" cm="1">
        <f t="array" aca="1" ref="E3388" ca="1">IF(F3388&lt;&gt;"",INDIRECT("'"&amp;F3388&amp;"'!"&amp;G3388),"")</f>
        <v/>
      </c>
      <c r="F3388" s="1851"/>
      <c r="R3388" s="1502"/>
    </row>
    <row r="3389" spans="1:18" ht="16">
      <c r="A3389" s="1">
        <v>3384</v>
      </c>
      <c r="C3389" s="3" t="s">
        <v>3858</v>
      </c>
      <c r="E3389" s="2" t="str" cm="1">
        <f t="array" aca="1" ref="E3389" ca="1">IF(F3389&lt;&gt;"",INDIRECT("'"&amp;F3389&amp;"'!"&amp;G3389),"")</f>
        <v/>
      </c>
      <c r="F3389" s="1851"/>
      <c r="H3389" s="4"/>
      <c r="I3389" s="4"/>
      <c r="J3389" s="4"/>
      <c r="R3389" s="1504"/>
    </row>
    <row r="3390" spans="1:18" ht="16">
      <c r="A3390" s="1">
        <v>3385</v>
      </c>
      <c r="C3390" s="3" t="s">
        <v>3571</v>
      </c>
      <c r="E3390" s="2" t="str" cm="1">
        <f t="array" aca="1" ref="E3390" ca="1">IF(F3390&lt;&gt;"",INDIRECT("'"&amp;F3390&amp;"'!"&amp;G3390),"")</f>
        <v/>
      </c>
      <c r="F3390" s="1851"/>
      <c r="H3390" s="4"/>
      <c r="I3390" s="4"/>
      <c r="J3390" s="4"/>
      <c r="R3390" s="1504"/>
    </row>
    <row r="3391" spans="1:18" ht="16">
      <c r="A3391" s="1">
        <v>3386</v>
      </c>
      <c r="C3391" s="3" t="s">
        <v>3571</v>
      </c>
      <c r="E3391" s="2" t="str" cm="1">
        <f t="array" aca="1" ref="E3391" ca="1">IF(F3391&lt;&gt;"",INDIRECT("'"&amp;F3391&amp;"'!"&amp;G3391),"")</f>
        <v/>
      </c>
      <c r="F3391" s="1851"/>
      <c r="R3391" s="1502"/>
    </row>
    <row r="3392" spans="1:18" ht="16">
      <c r="A3392" s="1">
        <v>3387</v>
      </c>
      <c r="C3392" s="3" t="s">
        <v>3571</v>
      </c>
      <c r="E3392" s="2" t="str" cm="1">
        <f t="array" aca="1" ref="E3392" ca="1">IF(F3392&lt;&gt;"",INDIRECT("'"&amp;F3392&amp;"'!"&amp;G3392),"")</f>
        <v/>
      </c>
      <c r="F3392" s="1851"/>
      <c r="R3392" s="1502"/>
    </row>
    <row r="3393" spans="1:18" ht="16">
      <c r="A3393" s="1">
        <v>3388</v>
      </c>
      <c r="C3393" s="3" t="s">
        <v>3571</v>
      </c>
      <c r="E3393" s="2" t="str" cm="1">
        <f t="array" aca="1" ref="E3393" ca="1">IF(F3393&lt;&gt;"",INDIRECT("'"&amp;F3393&amp;"'!"&amp;G3393),"")</f>
        <v/>
      </c>
      <c r="F3393" s="1851"/>
      <c r="R3393" s="1502"/>
    </row>
    <row r="3394" spans="1:18" ht="16">
      <c r="A3394" s="1">
        <v>3389</v>
      </c>
      <c r="C3394" s="3" t="s">
        <v>3571</v>
      </c>
      <c r="E3394" s="2" t="str" cm="1">
        <f t="array" aca="1" ref="E3394" ca="1">IF(F3394&lt;&gt;"",INDIRECT("'"&amp;F3394&amp;"'!"&amp;G3394),"")</f>
        <v/>
      </c>
      <c r="F3394" s="1851"/>
      <c r="H3394" s="4"/>
      <c r="I3394" s="4"/>
      <c r="J3394" s="4"/>
      <c r="R3394" s="1504"/>
    </row>
    <row r="3395" spans="1:18" ht="16">
      <c r="A3395" s="1">
        <v>3390</v>
      </c>
      <c r="C3395" s="3" t="s">
        <v>3571</v>
      </c>
      <c r="E3395" s="2" t="str" cm="1">
        <f t="array" aca="1" ref="E3395" ca="1">IF(F3395&lt;&gt;"",INDIRECT("'"&amp;F3395&amp;"'!"&amp;G3395),"")</f>
        <v/>
      </c>
      <c r="F3395" s="1851"/>
      <c r="H3395" s="4"/>
      <c r="I3395" s="4"/>
      <c r="J3395" s="4"/>
      <c r="R3395" s="1504"/>
    </row>
    <row r="3396" spans="1:18" ht="16">
      <c r="A3396" s="1">
        <v>3391</v>
      </c>
      <c r="C3396" s="3" t="s">
        <v>3571</v>
      </c>
      <c r="E3396" s="2" t="str" cm="1">
        <f t="array" aca="1" ref="E3396" ca="1">IF(F3396&lt;&gt;"",INDIRECT("'"&amp;F3396&amp;"'!"&amp;G3396),"")</f>
        <v/>
      </c>
      <c r="F3396" s="1851"/>
      <c r="H3396" s="4"/>
      <c r="I3396" s="4"/>
      <c r="J3396" s="4"/>
      <c r="R3396" s="1504"/>
    </row>
    <row r="3397" spans="1:18" ht="16">
      <c r="A3397" s="1">
        <v>3392</v>
      </c>
      <c r="C3397" s="3" t="s">
        <v>3571</v>
      </c>
      <c r="E3397" s="2" t="str" cm="1">
        <f t="array" aca="1" ref="E3397" ca="1">IF(F3397&lt;&gt;"",INDIRECT("'"&amp;F3397&amp;"'!"&amp;G3397),"")</f>
        <v/>
      </c>
      <c r="F3397" s="1851"/>
      <c r="H3397" s="4"/>
      <c r="I3397" s="4"/>
      <c r="J3397" s="4"/>
      <c r="R3397" s="1504"/>
    </row>
    <row r="3398" spans="1:18" ht="16">
      <c r="A3398" s="1">
        <v>3393</v>
      </c>
      <c r="C3398" s="3" t="s">
        <v>3571</v>
      </c>
      <c r="E3398" s="2" t="str" cm="1">
        <f t="array" aca="1" ref="E3398" ca="1">IF(F3398&lt;&gt;"",INDIRECT("'"&amp;F3398&amp;"'!"&amp;G3398),"")</f>
        <v/>
      </c>
      <c r="F3398" s="1851"/>
      <c r="H3398" s="4"/>
      <c r="I3398" s="4"/>
      <c r="J3398" s="4"/>
      <c r="R3398" s="1504"/>
    </row>
    <row r="3399" spans="1:18" ht="16">
      <c r="A3399" s="1">
        <v>3394</v>
      </c>
      <c r="C3399" s="3" t="s">
        <v>3571</v>
      </c>
      <c r="E3399" s="2" t="str" cm="1">
        <f t="array" aca="1" ref="E3399" ca="1">IF(F3399&lt;&gt;"",INDIRECT("'"&amp;F3399&amp;"'!"&amp;G3399),"")</f>
        <v/>
      </c>
      <c r="F3399" s="1851"/>
      <c r="R3399" s="1502"/>
    </row>
    <row r="3400" spans="1:18" ht="16">
      <c r="A3400" s="1">
        <v>3395</v>
      </c>
      <c r="C3400" s="3" t="s">
        <v>3571</v>
      </c>
      <c r="E3400" s="2" t="str" cm="1">
        <f t="array" aca="1" ref="E3400" ca="1">IF(F3400&lt;&gt;"",INDIRECT("'"&amp;F3400&amp;"'!"&amp;G3400),"")</f>
        <v/>
      </c>
      <c r="F3400" s="1851"/>
      <c r="H3400" s="4"/>
      <c r="I3400" s="4"/>
      <c r="J3400" s="4"/>
      <c r="R3400" s="1504"/>
    </row>
    <row r="3401" spans="1:18" ht="16">
      <c r="A3401" s="1">
        <v>3396</v>
      </c>
      <c r="C3401" s="3" t="s">
        <v>3571</v>
      </c>
      <c r="E3401" s="2" t="str" cm="1">
        <f t="array" aca="1" ref="E3401" ca="1">IF(F3401&lt;&gt;"",INDIRECT("'"&amp;F3401&amp;"'!"&amp;G3401),"")</f>
        <v/>
      </c>
      <c r="F3401" s="1851"/>
      <c r="R3401" s="1502"/>
    </row>
    <row r="3402" spans="1:18" ht="16">
      <c r="A3402" s="1">
        <v>3397</v>
      </c>
      <c r="C3402" s="3" t="s">
        <v>3571</v>
      </c>
      <c r="E3402" s="2" t="str" cm="1">
        <f t="array" aca="1" ref="E3402" ca="1">IF(F3402&lt;&gt;"",INDIRECT("'"&amp;F3402&amp;"'!"&amp;G3402),"")</f>
        <v/>
      </c>
      <c r="F3402" s="1851"/>
      <c r="R3402" s="1504"/>
    </row>
    <row r="3403" spans="1:18" ht="16">
      <c r="A3403" s="1">
        <v>3398</v>
      </c>
      <c r="C3403" s="3" t="s">
        <v>3571</v>
      </c>
      <c r="E3403" s="2" t="str" cm="1">
        <f t="array" aca="1" ref="E3403" ca="1">IF(F3403&lt;&gt;"",INDIRECT("'"&amp;F3403&amp;"'!"&amp;G3403),"")</f>
        <v/>
      </c>
      <c r="F3403" s="1851"/>
      <c r="R3403" s="1504"/>
    </row>
    <row r="3404" spans="1:18" ht="16">
      <c r="A3404" s="1">
        <v>3399</v>
      </c>
      <c r="C3404" s="3" t="s">
        <v>3571</v>
      </c>
      <c r="E3404" s="2" t="str" cm="1">
        <f t="array" aca="1" ref="E3404" ca="1">IF(F3404&lt;&gt;"",INDIRECT("'"&amp;F3404&amp;"'!"&amp;G3404),"")</f>
        <v/>
      </c>
      <c r="F3404" s="1851"/>
      <c r="R3404" s="1502"/>
    </row>
    <row r="3405" spans="1:18" ht="16">
      <c r="A3405" s="1">
        <v>3400</v>
      </c>
      <c r="C3405" s="3" t="s">
        <v>3571</v>
      </c>
      <c r="E3405" s="2" t="str" cm="1">
        <f t="array" aca="1" ref="E3405" ca="1">IF(F3405&lt;&gt;"",INDIRECT("'"&amp;F3405&amp;"'!"&amp;G3405),"")</f>
        <v/>
      </c>
      <c r="F3405" s="1851"/>
      <c r="H3405" s="4"/>
      <c r="I3405" s="4"/>
      <c r="J3405" s="4"/>
      <c r="R3405" s="1504"/>
    </row>
    <row r="3406" spans="1:18" ht="16">
      <c r="A3406" s="1">
        <v>3401</v>
      </c>
      <c r="C3406" s="3" t="s">
        <v>3571</v>
      </c>
      <c r="E3406" s="2" t="str" cm="1">
        <f t="array" aca="1" ref="E3406" ca="1">IF(F3406&lt;&gt;"",INDIRECT("'"&amp;F3406&amp;"'!"&amp;G3406),"")</f>
        <v/>
      </c>
      <c r="F3406" s="1851"/>
      <c r="R3406" s="1502"/>
    </row>
    <row r="3407" spans="1:18" ht="16">
      <c r="A3407" s="1">
        <v>3402</v>
      </c>
      <c r="C3407" s="3" t="s">
        <v>3571</v>
      </c>
      <c r="E3407" s="2" t="str" cm="1">
        <f t="array" aca="1" ref="E3407" ca="1">IF(F3407&lt;&gt;"",INDIRECT("'"&amp;F3407&amp;"'!"&amp;G3407),"")</f>
        <v/>
      </c>
      <c r="F3407" s="1851"/>
      <c r="H3407" s="4"/>
      <c r="I3407" s="4"/>
      <c r="J3407" s="4"/>
      <c r="R3407" s="1504"/>
    </row>
    <row r="3408" spans="1:18" ht="16">
      <c r="A3408" s="1">
        <v>3403</v>
      </c>
      <c r="C3408" s="3" t="s">
        <v>3571</v>
      </c>
      <c r="E3408" s="2" t="str" cm="1">
        <f t="array" aca="1" ref="E3408" ca="1">IF(F3408&lt;&gt;"",INDIRECT("'"&amp;F3408&amp;"'!"&amp;G3408),"")</f>
        <v/>
      </c>
      <c r="F3408" s="1851"/>
      <c r="R3408" s="1504"/>
    </row>
    <row r="3409" spans="1:18" ht="16">
      <c r="A3409" s="1">
        <v>3404</v>
      </c>
      <c r="C3409" s="3" t="s">
        <v>3571</v>
      </c>
      <c r="E3409" s="2" t="str" cm="1">
        <f t="array" aca="1" ref="E3409" ca="1">IF(F3409&lt;&gt;"",INDIRECT("'"&amp;F3409&amp;"'!"&amp;G3409),"")</f>
        <v/>
      </c>
      <c r="F3409" s="1851"/>
      <c r="R3409" s="1502"/>
    </row>
    <row r="3410" spans="1:18" ht="16">
      <c r="A3410" s="1">
        <v>3405</v>
      </c>
      <c r="C3410" s="3" t="s">
        <v>3571</v>
      </c>
      <c r="E3410" s="2" t="str" cm="1">
        <f t="array" aca="1" ref="E3410" ca="1">IF(F3410&lt;&gt;"",INDIRECT("'"&amp;F3410&amp;"'!"&amp;G3410),"")</f>
        <v/>
      </c>
      <c r="F3410" s="1851"/>
      <c r="H3410" s="4"/>
      <c r="I3410" s="4"/>
      <c r="J3410" s="4"/>
      <c r="R3410" s="1504"/>
    </row>
    <row r="3411" spans="1:18" ht="16">
      <c r="A3411" s="1">
        <v>3406</v>
      </c>
      <c r="C3411" s="3" t="s">
        <v>3571</v>
      </c>
      <c r="E3411" s="2" t="str" cm="1">
        <f t="array" aca="1" ref="E3411" ca="1">IF(F3411&lt;&gt;"",INDIRECT("'"&amp;F3411&amp;"'!"&amp;G3411),"")</f>
        <v/>
      </c>
      <c r="F3411" s="1851"/>
      <c r="H3411" s="4"/>
      <c r="I3411" s="4"/>
      <c r="J3411" s="4"/>
      <c r="R3411" s="1504"/>
    </row>
    <row r="3412" spans="1:18" ht="16">
      <c r="A3412" s="1">
        <v>3407</v>
      </c>
      <c r="C3412" s="3" t="s">
        <v>3571</v>
      </c>
      <c r="E3412" s="2" t="str" cm="1">
        <f t="array" aca="1" ref="E3412" ca="1">IF(F3412&lt;&gt;"",INDIRECT("'"&amp;F3412&amp;"'!"&amp;G3412),"")</f>
        <v/>
      </c>
      <c r="F3412" s="1851"/>
      <c r="H3412" s="4"/>
      <c r="I3412" s="4"/>
      <c r="J3412" s="4"/>
      <c r="R3412" s="1504"/>
    </row>
    <row r="3413" spans="1:18" ht="16">
      <c r="A3413" s="1">
        <v>3408</v>
      </c>
      <c r="C3413" s="3" t="s">
        <v>3571</v>
      </c>
      <c r="E3413" s="2" t="str" cm="1">
        <f t="array" aca="1" ref="E3413" ca="1">IF(F3413&lt;&gt;"",INDIRECT("'"&amp;F3413&amp;"'!"&amp;G3413),"")</f>
        <v/>
      </c>
      <c r="F3413" s="1851"/>
      <c r="H3413" s="4"/>
      <c r="I3413" s="4"/>
      <c r="J3413" s="4"/>
      <c r="R3413" s="1504"/>
    </row>
    <row r="3414" spans="1:18" ht="16">
      <c r="A3414" s="1">
        <v>3409</v>
      </c>
      <c r="C3414" s="3" t="s">
        <v>3571</v>
      </c>
      <c r="E3414" s="2" t="str" cm="1">
        <f t="array" aca="1" ref="E3414" ca="1">IF(F3414&lt;&gt;"",INDIRECT("'"&amp;F3414&amp;"'!"&amp;G3414),"")</f>
        <v/>
      </c>
      <c r="F3414" s="1851"/>
      <c r="H3414" s="4"/>
      <c r="I3414" s="4"/>
      <c r="J3414" s="4"/>
      <c r="R3414" s="1504"/>
    </row>
    <row r="3415" spans="1:18" ht="16">
      <c r="A3415" s="1">
        <v>3410</v>
      </c>
      <c r="C3415" s="3" t="s">
        <v>3571</v>
      </c>
      <c r="E3415" s="2" t="str" cm="1">
        <f t="array" aca="1" ref="E3415" ca="1">IF(F3415&lt;&gt;"",INDIRECT("'"&amp;F3415&amp;"'!"&amp;G3415),"")</f>
        <v/>
      </c>
      <c r="F3415" s="1851"/>
      <c r="R3415" s="1502"/>
    </row>
    <row r="3416" spans="1:18" ht="16">
      <c r="A3416" s="1">
        <v>3411</v>
      </c>
      <c r="C3416" s="3" t="s">
        <v>3571</v>
      </c>
      <c r="E3416" s="2" t="str" cm="1">
        <f t="array" aca="1" ref="E3416" ca="1">IF(F3416&lt;&gt;"",INDIRECT("'"&amp;F3416&amp;"'!"&amp;G3416),"")</f>
        <v/>
      </c>
      <c r="F3416" s="1851"/>
      <c r="R3416" s="1502"/>
    </row>
    <row r="3417" spans="1:18" ht="16">
      <c r="A3417" s="1">
        <v>3412</v>
      </c>
      <c r="C3417" s="3" t="s">
        <v>3571</v>
      </c>
      <c r="E3417" s="2" t="str" cm="1">
        <f t="array" aca="1" ref="E3417" ca="1">IF(F3417&lt;&gt;"",INDIRECT("'"&amp;F3417&amp;"'!"&amp;G3417),"")</f>
        <v/>
      </c>
      <c r="F3417" s="1851"/>
      <c r="R3417" s="1502"/>
    </row>
    <row r="3418" spans="1:18" ht="16">
      <c r="A3418" s="1">
        <v>3413</v>
      </c>
      <c r="C3418" s="3" t="s">
        <v>3571</v>
      </c>
      <c r="E3418" s="2" t="str" cm="1">
        <f t="array" aca="1" ref="E3418" ca="1">IF(F3418&lt;&gt;"",INDIRECT("'"&amp;F3418&amp;"'!"&amp;G3418),"")</f>
        <v/>
      </c>
      <c r="F3418" s="1851"/>
      <c r="R3418" s="1502"/>
    </row>
    <row r="3419" spans="1:18" ht="16">
      <c r="A3419" s="1">
        <v>3414</v>
      </c>
      <c r="C3419" s="3" t="s">
        <v>3571</v>
      </c>
      <c r="E3419" s="2" t="str" cm="1">
        <f t="array" aca="1" ref="E3419" ca="1">IF(F3419&lt;&gt;"",INDIRECT("'"&amp;F3419&amp;"'!"&amp;G3419),"")</f>
        <v/>
      </c>
      <c r="F3419" s="1851"/>
      <c r="R3419" s="1502"/>
    </row>
    <row r="3420" spans="1:18" ht="16">
      <c r="A3420" s="1">
        <v>3415</v>
      </c>
      <c r="C3420" s="3" t="s">
        <v>3571</v>
      </c>
      <c r="E3420" s="2" t="str" cm="1">
        <f t="array" aca="1" ref="E3420" ca="1">IF(F3420&lt;&gt;"",INDIRECT("'"&amp;F3420&amp;"'!"&amp;G3420),"")</f>
        <v/>
      </c>
      <c r="F3420" s="1851"/>
      <c r="R3420" s="1502"/>
    </row>
    <row r="3421" spans="1:18" ht="16">
      <c r="A3421" s="1">
        <v>3416</v>
      </c>
      <c r="C3421" s="3" t="s">
        <v>3571</v>
      </c>
      <c r="E3421" s="2" t="str" cm="1">
        <f t="array" aca="1" ref="E3421" ca="1">IF(F3421&lt;&gt;"",INDIRECT("'"&amp;F3421&amp;"'!"&amp;G3421),"")</f>
        <v/>
      </c>
      <c r="F3421" s="1851"/>
      <c r="R3421" s="1502"/>
    </row>
    <row r="3422" spans="1:18" ht="16">
      <c r="A3422" s="1">
        <v>3417</v>
      </c>
      <c r="C3422" s="3" t="s">
        <v>3571</v>
      </c>
      <c r="E3422" s="2" t="str" cm="1">
        <f t="array" aca="1" ref="E3422" ca="1">IF(F3422&lt;&gt;"",INDIRECT("'"&amp;F3422&amp;"'!"&amp;G3422),"")</f>
        <v/>
      </c>
      <c r="F3422" s="1851"/>
      <c r="R3422" s="1502"/>
    </row>
    <row r="3423" spans="1:18" ht="16">
      <c r="A3423" s="1">
        <v>3418</v>
      </c>
      <c r="C3423" s="3" t="s">
        <v>3571</v>
      </c>
      <c r="E3423" s="2" t="str" cm="1">
        <f t="array" aca="1" ref="E3423" ca="1">IF(F3423&lt;&gt;"",INDIRECT("'"&amp;F3423&amp;"'!"&amp;G3423),"")</f>
        <v/>
      </c>
      <c r="F3423" s="1851"/>
      <c r="R3423" s="1502"/>
    </row>
    <row r="3424" spans="1:18" ht="16">
      <c r="A3424" s="1">
        <v>3419</v>
      </c>
      <c r="C3424" s="3" t="s">
        <v>3571</v>
      </c>
      <c r="E3424" s="2" t="str" cm="1">
        <f t="array" aca="1" ref="E3424" ca="1">IF(F3424&lt;&gt;"",INDIRECT("'"&amp;F3424&amp;"'!"&amp;G3424),"")</f>
        <v/>
      </c>
      <c r="F3424" s="1851"/>
      <c r="R3424" s="1502"/>
    </row>
    <row r="3425" spans="1:18" ht="16">
      <c r="A3425" s="1">
        <v>3420</v>
      </c>
      <c r="C3425" s="3" t="s">
        <v>3571</v>
      </c>
      <c r="E3425" s="2" t="str" cm="1">
        <f t="array" aca="1" ref="E3425" ca="1">IF(F3425&lt;&gt;"",INDIRECT("'"&amp;F3425&amp;"'!"&amp;G3425),"")</f>
        <v/>
      </c>
      <c r="F3425" s="1851"/>
      <c r="R3425" s="1502"/>
    </row>
    <row r="3426" spans="1:18">
      <c r="A3426">
        <v>3421</v>
      </c>
      <c r="B3426" s="7">
        <f>'EstExp 11-19'!C129</f>
        <v>0</v>
      </c>
      <c r="D3426" s="2" t="b">
        <f t="shared" ref="D3426:D3432" ca="1" si="52">E3426=B3426</f>
        <v>1</v>
      </c>
      <c r="E3426" s="2" cm="1">
        <f t="array" aca="1" ref="E3426" ca="1">IF(F3426&lt;&gt;"",INDIRECT("'"&amp;F3426&amp;"'!"&amp;G3426),"")</f>
        <v>0</v>
      </c>
      <c r="F3426" s="1502" t="s">
        <v>6934</v>
      </c>
      <c r="G3426" t="s">
        <v>4351</v>
      </c>
      <c r="R3426" s="1502"/>
    </row>
    <row r="3427" spans="1:18">
      <c r="A3427">
        <v>3422</v>
      </c>
      <c r="B3427" s="7">
        <f>'EstExp 11-19'!D129</f>
        <v>0</v>
      </c>
      <c r="D3427" s="2" t="b">
        <f t="shared" ca="1" si="52"/>
        <v>1</v>
      </c>
      <c r="E3427" s="2" cm="1">
        <f t="array" aca="1" ref="E3427" ca="1">IF(F3427&lt;&gt;"",INDIRECT("'"&amp;F3427&amp;"'!"&amp;G3427),"")</f>
        <v>0</v>
      </c>
      <c r="F3427" s="1502" t="s">
        <v>6934</v>
      </c>
      <c r="G3427" t="s">
        <v>4352</v>
      </c>
      <c r="R3427" s="1502"/>
    </row>
    <row r="3428" spans="1:18">
      <c r="A3428">
        <v>3423</v>
      </c>
      <c r="B3428" s="7">
        <f>'EstExp 11-19'!E129</f>
        <v>0</v>
      </c>
      <c r="D3428" s="2" t="b">
        <f t="shared" ca="1" si="52"/>
        <v>1</v>
      </c>
      <c r="E3428" s="2" cm="1">
        <f t="array" aca="1" ref="E3428" ca="1">IF(F3428&lt;&gt;"",INDIRECT("'"&amp;F3428&amp;"'!"&amp;G3428),"")</f>
        <v>0</v>
      </c>
      <c r="F3428" s="1502" t="s">
        <v>6934</v>
      </c>
      <c r="G3428" t="s">
        <v>4353</v>
      </c>
      <c r="R3428" s="1502"/>
    </row>
    <row r="3429" spans="1:18">
      <c r="A3429">
        <v>3424</v>
      </c>
      <c r="B3429" s="7">
        <f>'EstExp 11-19'!F129</f>
        <v>0</v>
      </c>
      <c r="D3429" s="2" t="b">
        <f t="shared" ca="1" si="52"/>
        <v>1</v>
      </c>
      <c r="E3429" s="2" cm="1">
        <f t="array" aca="1" ref="E3429" ca="1">IF(F3429&lt;&gt;"",INDIRECT("'"&amp;F3429&amp;"'!"&amp;G3429),"")</f>
        <v>0</v>
      </c>
      <c r="F3429" s="1502" t="s">
        <v>6934</v>
      </c>
      <c r="G3429" t="s">
        <v>4354</v>
      </c>
      <c r="R3429" s="1502"/>
    </row>
    <row r="3430" spans="1:18">
      <c r="A3430">
        <v>3425</v>
      </c>
      <c r="B3430" s="7">
        <f>'EstExp 11-19'!G129</f>
        <v>0</v>
      </c>
      <c r="D3430" s="2" t="b">
        <f t="shared" ca="1" si="52"/>
        <v>1</v>
      </c>
      <c r="E3430" s="2" cm="1">
        <f t="array" aca="1" ref="E3430" ca="1">IF(F3430&lt;&gt;"",INDIRECT("'"&amp;F3430&amp;"'!"&amp;G3430),"")</f>
        <v>0</v>
      </c>
      <c r="F3430" s="1502" t="s">
        <v>6934</v>
      </c>
      <c r="G3430" t="s">
        <v>4355</v>
      </c>
      <c r="R3430" s="1502"/>
    </row>
    <row r="3431" spans="1:18">
      <c r="A3431">
        <v>3426</v>
      </c>
      <c r="B3431" s="7">
        <f>'EstExp 11-19'!H129</f>
        <v>0</v>
      </c>
      <c r="D3431" s="2" t="b">
        <f t="shared" ca="1" si="52"/>
        <v>1</v>
      </c>
      <c r="E3431" s="2" cm="1">
        <f t="array" aca="1" ref="E3431" ca="1">IF(F3431&lt;&gt;"",INDIRECT("'"&amp;F3431&amp;"'!"&amp;G3431),"")</f>
        <v>0</v>
      </c>
      <c r="F3431" s="1502" t="s">
        <v>6934</v>
      </c>
      <c r="G3431" t="s">
        <v>4356</v>
      </c>
      <c r="R3431" s="1502"/>
    </row>
    <row r="3432" spans="1:18">
      <c r="A3432">
        <v>3427</v>
      </c>
      <c r="B3432" s="7">
        <f>'EstExp 11-19'!K129</f>
        <v>0</v>
      </c>
      <c r="D3432" s="2" t="b">
        <f t="shared" ca="1" si="52"/>
        <v>1</v>
      </c>
      <c r="E3432" s="2" cm="1">
        <f t="array" aca="1" ref="E3432" ca="1">IF(F3432&lt;&gt;"",INDIRECT("'"&amp;F3432&amp;"'!"&amp;G3432),"")</f>
        <v>0</v>
      </c>
      <c r="F3432" s="1502" t="s">
        <v>6934</v>
      </c>
      <c r="G3432" t="s">
        <v>4357</v>
      </c>
      <c r="R3432" s="1502"/>
    </row>
    <row r="3433" spans="1:18" ht="16">
      <c r="A3433" s="1">
        <v>3428</v>
      </c>
      <c r="C3433" s="3" t="s">
        <v>3571</v>
      </c>
      <c r="E3433" s="2" t="str" cm="1">
        <f t="array" aca="1" ref="E3433" ca="1">IF(F3433&lt;&gt;"",INDIRECT("'"&amp;F3433&amp;"'!"&amp;G3433),"")</f>
        <v/>
      </c>
      <c r="F3433" s="1851"/>
      <c r="R3433" s="1502"/>
    </row>
    <row r="3434" spans="1:18">
      <c r="A3434">
        <v>3429</v>
      </c>
      <c r="B3434" s="7">
        <f>'BudgetSum 2-4'!E28</f>
        <v>0</v>
      </c>
      <c r="D3434" s="2" t="b">
        <f ca="1">E3434=B3434</f>
        <v>1</v>
      </c>
      <c r="E3434" s="2" cm="1">
        <f t="array" aca="1" ref="E3434" ca="1">IF(F3434&lt;&gt;"",INDIRECT("'"&amp;F3434&amp;"'!"&amp;G3434),"")</f>
        <v>0</v>
      </c>
      <c r="F3434" s="1502" t="s">
        <v>3507</v>
      </c>
      <c r="G3434" t="s">
        <v>4358</v>
      </c>
      <c r="R3434" s="1502"/>
    </row>
    <row r="3435" spans="1:18" ht="16">
      <c r="A3435" s="1">
        <v>3430</v>
      </c>
      <c r="C3435" s="3" t="s">
        <v>3571</v>
      </c>
      <c r="E3435" s="2" t="str" cm="1">
        <f t="array" aca="1" ref="E3435" ca="1">IF(F3435&lt;&gt;"",INDIRECT("'"&amp;F3435&amp;"'!"&amp;G3435),"")</f>
        <v/>
      </c>
      <c r="F3435" s="1851"/>
      <c r="R3435" s="1502"/>
    </row>
    <row r="3436" spans="1:18">
      <c r="A3436">
        <v>3431</v>
      </c>
      <c r="B3436" s="7">
        <f>'BudgetSum 2-4'!G28</f>
        <v>0</v>
      </c>
      <c r="D3436" s="2" t="b">
        <f ca="1">E3436=B3436</f>
        <v>1</v>
      </c>
      <c r="E3436" s="2" cm="1">
        <f t="array" aca="1" ref="E3436" ca="1">IF(F3436&lt;&gt;"",INDIRECT("'"&amp;F3436&amp;"'!"&amp;G3436),"")</f>
        <v>0</v>
      </c>
      <c r="F3436" s="1502" t="s">
        <v>3507</v>
      </c>
      <c r="G3436" t="s">
        <v>4359</v>
      </c>
      <c r="R3436" s="1502"/>
    </row>
    <row r="3437" spans="1:18">
      <c r="A3437">
        <v>3432</v>
      </c>
      <c r="B3437" s="7">
        <f>'BudgetSum 2-4'!H28</f>
        <v>0</v>
      </c>
      <c r="D3437" s="2" t="b">
        <f ca="1">E3437=B3437</f>
        <v>1</v>
      </c>
      <c r="E3437" s="2" cm="1">
        <f t="array" aca="1" ref="E3437" ca="1">IF(F3437&lt;&gt;"",INDIRECT("'"&amp;F3437&amp;"'!"&amp;G3437),"")</f>
        <v>0</v>
      </c>
      <c r="F3437" s="1502" t="s">
        <v>3507</v>
      </c>
      <c r="G3437" t="s">
        <v>4360</v>
      </c>
      <c r="R3437" s="1502"/>
    </row>
    <row r="3438" spans="1:18" ht="16">
      <c r="A3438" s="1">
        <v>3433</v>
      </c>
      <c r="C3438" s="3" t="s">
        <v>3571</v>
      </c>
      <c r="E3438" s="2" t="str" cm="1">
        <f t="array" aca="1" ref="E3438" ca="1">IF(F3438&lt;&gt;"",INDIRECT("'"&amp;F3438&amp;"'!"&amp;G3438),"")</f>
        <v/>
      </c>
      <c r="F3438" s="1851"/>
      <c r="R3438" s="1502"/>
    </row>
    <row r="3439" spans="1:18" ht="16">
      <c r="A3439" s="1">
        <v>3434</v>
      </c>
      <c r="C3439" s="3" t="s">
        <v>3858</v>
      </c>
      <c r="E3439" s="2" t="str" cm="1">
        <f t="array" aca="1" ref="E3439" ca="1">IF(F3439&lt;&gt;"",INDIRECT("'"&amp;F3439&amp;"'!"&amp;G3439),"")</f>
        <v/>
      </c>
      <c r="F3439" s="1851"/>
      <c r="R3439" s="1502"/>
    </row>
    <row r="3440" spans="1:18" ht="16">
      <c r="A3440" s="1">
        <v>3435</v>
      </c>
      <c r="C3440" s="3" t="s">
        <v>3571</v>
      </c>
      <c r="E3440" s="2" t="str" cm="1">
        <f t="array" aca="1" ref="E3440" ca="1">IF(F3440&lt;&gt;"",INDIRECT("'"&amp;F3440&amp;"'!"&amp;G3440),"")</f>
        <v/>
      </c>
      <c r="F3440" s="1851"/>
      <c r="R3440" s="1502"/>
    </row>
    <row r="3441" spans="1:18" ht="16">
      <c r="A3441" s="1">
        <v>3436</v>
      </c>
      <c r="C3441" s="3" t="s">
        <v>3571</v>
      </c>
      <c r="E3441" s="2" t="str" cm="1">
        <f t="array" aca="1" ref="E3441" ca="1">IF(F3441&lt;&gt;"",INDIRECT("'"&amp;F3441&amp;"'!"&amp;G3441),"")</f>
        <v/>
      </c>
      <c r="F3441" s="1851"/>
      <c r="R3441" s="1502"/>
    </row>
    <row r="3442" spans="1:18" ht="16">
      <c r="A3442" s="1">
        <v>3437</v>
      </c>
      <c r="C3442" s="3" t="s">
        <v>3571</v>
      </c>
      <c r="E3442" s="2" t="str" cm="1">
        <f t="array" aca="1" ref="E3442" ca="1">IF(F3442&lt;&gt;"",INDIRECT("'"&amp;F3442&amp;"'!"&amp;G3442),"")</f>
        <v/>
      </c>
      <c r="F3442" s="1851"/>
      <c r="R3442" s="1502"/>
    </row>
    <row r="3443" spans="1:18" ht="16">
      <c r="A3443" s="1">
        <v>3438</v>
      </c>
      <c r="C3443" s="3" t="s">
        <v>3571</v>
      </c>
      <c r="E3443" s="2" t="str" cm="1">
        <f t="array" aca="1" ref="E3443" ca="1">IF(F3443&lt;&gt;"",INDIRECT("'"&amp;F3443&amp;"'!"&amp;G3443),"")</f>
        <v/>
      </c>
      <c r="F3443" s="1851"/>
      <c r="R3443" s="1502"/>
    </row>
    <row r="3444" spans="1:18" ht="16">
      <c r="A3444" s="1">
        <v>3439</v>
      </c>
      <c r="C3444" s="3" t="s">
        <v>3571</v>
      </c>
      <c r="E3444" s="2" t="str" cm="1">
        <f t="array" aca="1" ref="E3444" ca="1">IF(F3444&lt;&gt;"",INDIRECT("'"&amp;F3444&amp;"'!"&amp;G3444),"")</f>
        <v/>
      </c>
      <c r="F3444" s="1851"/>
      <c r="R3444" s="1502"/>
    </row>
    <row r="3445" spans="1:18" ht="16">
      <c r="A3445" s="1">
        <v>3440</v>
      </c>
      <c r="C3445" s="3" t="s">
        <v>3571</v>
      </c>
      <c r="E3445" s="2" t="str" cm="1">
        <f t="array" aca="1" ref="E3445" ca="1">IF(F3445&lt;&gt;"",INDIRECT("'"&amp;F3445&amp;"'!"&amp;G3445),"")</f>
        <v/>
      </c>
      <c r="F3445" s="1851"/>
      <c r="R3445" s="1502"/>
    </row>
    <row r="3446" spans="1:18" ht="16">
      <c r="A3446" s="1">
        <v>3441</v>
      </c>
      <c r="C3446" s="3" t="s">
        <v>3571</v>
      </c>
      <c r="E3446" s="2" t="str" cm="1">
        <f t="array" aca="1" ref="E3446" ca="1">IF(F3446&lt;&gt;"",INDIRECT("'"&amp;F3446&amp;"'!"&amp;G3446),"")</f>
        <v/>
      </c>
      <c r="F3446" s="1851"/>
      <c r="R3446" s="1502"/>
    </row>
    <row r="3447" spans="1:18" ht="16">
      <c r="A3447" s="1">
        <v>3442</v>
      </c>
      <c r="C3447" s="3" t="s">
        <v>3571</v>
      </c>
      <c r="E3447" s="2" t="str" cm="1">
        <f t="array" aca="1" ref="E3447" ca="1">IF(F3447&lt;&gt;"",INDIRECT("'"&amp;F3447&amp;"'!"&amp;G3447),"")</f>
        <v/>
      </c>
      <c r="F3447" s="1851"/>
      <c r="R3447" s="1502"/>
    </row>
    <row r="3448" spans="1:18" ht="16">
      <c r="A3448" s="1">
        <v>3443</v>
      </c>
      <c r="C3448" s="3" t="s">
        <v>3571</v>
      </c>
      <c r="E3448" s="2" t="str" cm="1">
        <f t="array" aca="1" ref="E3448" ca="1">IF(F3448&lt;&gt;"",INDIRECT("'"&amp;F3448&amp;"'!"&amp;G3448),"")</f>
        <v/>
      </c>
      <c r="F3448" s="1851"/>
      <c r="R3448" s="1502"/>
    </row>
    <row r="3449" spans="1:18" ht="16">
      <c r="A3449" s="1">
        <v>3444</v>
      </c>
      <c r="C3449" s="3" t="s">
        <v>3571</v>
      </c>
      <c r="E3449" s="2" t="str" cm="1">
        <f t="array" aca="1" ref="E3449" ca="1">IF(F3449&lt;&gt;"",INDIRECT("'"&amp;F3449&amp;"'!"&amp;G3449),"")</f>
        <v/>
      </c>
      <c r="F3449" s="1851"/>
      <c r="R3449" s="1502"/>
    </row>
    <row r="3450" spans="1:18" ht="16">
      <c r="A3450" s="1">
        <v>3445</v>
      </c>
      <c r="C3450" s="3" t="s">
        <v>3571</v>
      </c>
      <c r="E3450" s="2" t="str" cm="1">
        <f t="array" aca="1" ref="E3450" ca="1">IF(F3450&lt;&gt;"",INDIRECT("'"&amp;F3450&amp;"'!"&amp;G3450),"")</f>
        <v/>
      </c>
      <c r="F3450" s="1851"/>
      <c r="H3450" s="4"/>
      <c r="I3450" s="4"/>
      <c r="J3450" s="4"/>
      <c r="R3450" s="1504"/>
    </row>
    <row r="3451" spans="1:18" ht="16">
      <c r="A3451" s="1">
        <v>3446</v>
      </c>
      <c r="C3451" s="3" t="s">
        <v>3571</v>
      </c>
      <c r="E3451" s="2" t="str" cm="1">
        <f t="array" aca="1" ref="E3451" ca="1">IF(F3451&lt;&gt;"",INDIRECT("'"&amp;F3451&amp;"'!"&amp;G3451),"")</f>
        <v/>
      </c>
      <c r="F3451" s="1851"/>
      <c r="H3451" s="4"/>
      <c r="I3451" s="4"/>
      <c r="J3451" s="4"/>
      <c r="R3451" s="1504"/>
    </row>
    <row r="3452" spans="1:18" ht="16">
      <c r="A3452" s="1">
        <v>3447</v>
      </c>
      <c r="C3452" s="3" t="s">
        <v>3571</v>
      </c>
      <c r="E3452" s="2" t="str" cm="1">
        <f t="array" aca="1" ref="E3452" ca="1">IF(F3452&lt;&gt;"",INDIRECT("'"&amp;F3452&amp;"'!"&amp;G3452),"")</f>
        <v/>
      </c>
      <c r="F3452" s="1851"/>
      <c r="H3452" s="4"/>
      <c r="I3452" s="4"/>
      <c r="J3452" s="4"/>
      <c r="R3452" s="1504"/>
    </row>
    <row r="3453" spans="1:18" ht="16">
      <c r="A3453">
        <v>3448</v>
      </c>
      <c r="C3453" s="3" t="s">
        <v>3571</v>
      </c>
      <c r="E3453" s="2" t="str" cm="1">
        <f t="array" aca="1" ref="E3453" ca="1">IF(F3453&lt;&gt;"",INDIRECT("'"&amp;F3453&amp;"'!"&amp;G3453),"")</f>
        <v/>
      </c>
      <c r="F3453" s="1851"/>
      <c r="H3453" s="4"/>
      <c r="I3453" s="4"/>
      <c r="J3453" s="4"/>
      <c r="R3453" s="1504"/>
    </row>
    <row r="3454" spans="1:18" ht="16">
      <c r="A3454" s="1">
        <v>3449</v>
      </c>
      <c r="C3454" s="3" t="s">
        <v>3571</v>
      </c>
      <c r="E3454" s="2" t="str" cm="1">
        <f t="array" aca="1" ref="E3454" ca="1">IF(F3454&lt;&gt;"",INDIRECT("'"&amp;F3454&amp;"'!"&amp;G3454),"")</f>
        <v/>
      </c>
      <c r="F3454" s="1851"/>
      <c r="R3454" s="1502"/>
    </row>
    <row r="3455" spans="1:18" ht="16">
      <c r="A3455" s="1">
        <v>3450</v>
      </c>
      <c r="C3455" s="3" t="s">
        <v>3571</v>
      </c>
      <c r="E3455" s="2" t="str" cm="1">
        <f t="array" aca="1" ref="E3455" ca="1">IF(F3455&lt;&gt;"",INDIRECT("'"&amp;F3455&amp;"'!"&amp;G3455),"")</f>
        <v/>
      </c>
      <c r="F3455" s="1851"/>
      <c r="R3455" s="1502"/>
    </row>
    <row r="3456" spans="1:18" ht="16">
      <c r="A3456" s="1">
        <v>3451</v>
      </c>
      <c r="C3456" s="3" t="s">
        <v>3571</v>
      </c>
      <c r="E3456" s="2" t="str" cm="1">
        <f t="array" aca="1" ref="E3456" ca="1">IF(F3456&lt;&gt;"",INDIRECT("'"&amp;F3456&amp;"'!"&amp;G3456),"")</f>
        <v/>
      </c>
      <c r="F3456" s="1851"/>
      <c r="H3456" s="4"/>
      <c r="I3456" s="4"/>
      <c r="J3456" s="4"/>
      <c r="R3456" s="1504"/>
    </row>
    <row r="3457" spans="1:18" ht="16">
      <c r="A3457" s="1">
        <v>3452</v>
      </c>
      <c r="C3457" s="3" t="s">
        <v>3858</v>
      </c>
      <c r="E3457" s="2" t="str" cm="1">
        <f t="array" aca="1" ref="E3457" ca="1">IF(F3457&lt;&gt;"",INDIRECT("'"&amp;F3457&amp;"'!"&amp;G3457),"")</f>
        <v/>
      </c>
      <c r="F3457" s="1851"/>
      <c r="R3457" s="1504"/>
    </row>
    <row r="3458" spans="1:18" ht="16">
      <c r="A3458" s="1">
        <v>3453</v>
      </c>
      <c r="C3458" s="3" t="s">
        <v>3571</v>
      </c>
      <c r="E3458" s="2" t="str" cm="1">
        <f t="array" aca="1" ref="E3458" ca="1">IF(F3458&lt;&gt;"",INDIRECT("'"&amp;F3458&amp;"'!"&amp;G3458),"")</f>
        <v/>
      </c>
      <c r="F3458" s="1851"/>
      <c r="R3458" s="1502"/>
    </row>
    <row r="3459" spans="1:18" ht="16">
      <c r="A3459" s="1">
        <v>3454</v>
      </c>
      <c r="C3459" s="3" t="s">
        <v>3571</v>
      </c>
      <c r="E3459" s="2" t="str" cm="1">
        <f t="array" aca="1" ref="E3459" ca="1">IF(F3459&lt;&gt;"",INDIRECT("'"&amp;F3459&amp;"'!"&amp;G3459),"")</f>
        <v/>
      </c>
      <c r="F3459" s="1851"/>
      <c r="H3459" s="4"/>
      <c r="I3459" s="4"/>
      <c r="J3459" s="4"/>
      <c r="R3459" s="1504"/>
    </row>
    <row r="3460" spans="1:18" ht="16">
      <c r="A3460" s="1">
        <v>3455</v>
      </c>
      <c r="C3460" s="3" t="s">
        <v>3571</v>
      </c>
      <c r="E3460" s="2" t="str" cm="1">
        <f t="array" aca="1" ref="E3460" ca="1">IF(F3460&lt;&gt;"",INDIRECT("'"&amp;F3460&amp;"'!"&amp;G3460),"")</f>
        <v/>
      </c>
      <c r="F3460" s="1851"/>
      <c r="R3460" s="1504"/>
    </row>
    <row r="3461" spans="1:18" ht="16">
      <c r="A3461" s="1">
        <v>3456</v>
      </c>
      <c r="C3461" s="3" t="s">
        <v>3571</v>
      </c>
      <c r="E3461" s="2" t="str" cm="1">
        <f t="array" aca="1" ref="E3461" ca="1">IF(F3461&lt;&gt;"",INDIRECT("'"&amp;F3461&amp;"'!"&amp;G3461),"")</f>
        <v/>
      </c>
      <c r="F3461" s="1851"/>
      <c r="R3461" s="1504"/>
    </row>
    <row r="3462" spans="1:18" ht="16">
      <c r="A3462" s="1">
        <v>3457</v>
      </c>
      <c r="C3462" s="3" t="s">
        <v>3571</v>
      </c>
      <c r="E3462" s="2" t="str" cm="1">
        <f t="array" aca="1" ref="E3462" ca="1">IF(F3462&lt;&gt;"",INDIRECT("'"&amp;F3462&amp;"'!"&amp;G3462),"")</f>
        <v/>
      </c>
      <c r="F3462" s="1851"/>
      <c r="R3462" s="1504"/>
    </row>
    <row r="3463" spans="1:18" ht="16">
      <c r="A3463" s="1">
        <v>3458</v>
      </c>
      <c r="C3463" s="3" t="s">
        <v>3571</v>
      </c>
      <c r="E3463" s="2" t="str" cm="1">
        <f t="array" aca="1" ref="E3463" ca="1">IF(F3463&lt;&gt;"",INDIRECT("'"&amp;F3463&amp;"'!"&amp;G3463),"")</f>
        <v/>
      </c>
      <c r="F3463" s="1851"/>
      <c r="R3463" s="1502"/>
    </row>
    <row r="3464" spans="1:18" ht="16">
      <c r="A3464" s="1">
        <v>3459</v>
      </c>
      <c r="C3464" s="3" t="s">
        <v>3571</v>
      </c>
      <c r="E3464" s="2" t="str" cm="1">
        <f t="array" aca="1" ref="E3464" ca="1">IF(F3464&lt;&gt;"",INDIRECT("'"&amp;F3464&amp;"'!"&amp;G3464),"")</f>
        <v/>
      </c>
      <c r="F3464" s="1851"/>
      <c r="H3464" s="4"/>
      <c r="I3464" s="4"/>
      <c r="J3464" s="4"/>
      <c r="R3464" s="1504"/>
    </row>
    <row r="3465" spans="1:18" ht="16">
      <c r="A3465" s="1">
        <v>3460</v>
      </c>
      <c r="C3465" s="3" t="s">
        <v>3571</v>
      </c>
      <c r="E3465" s="2" t="str" cm="1">
        <f t="array" aca="1" ref="E3465" ca="1">IF(F3465&lt;&gt;"",INDIRECT("'"&amp;F3465&amp;"'!"&amp;G3465),"")</f>
        <v/>
      </c>
      <c r="F3465" s="1851"/>
      <c r="H3465" s="4"/>
      <c r="I3465" s="4"/>
      <c r="J3465" s="4"/>
      <c r="R3465" s="1504"/>
    </row>
    <row r="3466" spans="1:18" ht="16">
      <c r="A3466" s="1">
        <v>3461</v>
      </c>
      <c r="C3466" s="3" t="s">
        <v>3571</v>
      </c>
      <c r="E3466" s="2" t="str" cm="1">
        <f t="array" aca="1" ref="E3466" ca="1">IF(F3466&lt;&gt;"",INDIRECT("'"&amp;F3466&amp;"'!"&amp;G3466),"")</f>
        <v/>
      </c>
      <c r="F3466" s="1851"/>
      <c r="H3466" s="4"/>
      <c r="I3466" s="4"/>
      <c r="J3466" s="4"/>
      <c r="R3466" s="1504"/>
    </row>
    <row r="3467" spans="1:18" ht="16">
      <c r="A3467" s="1">
        <v>3462</v>
      </c>
      <c r="C3467" s="3" t="s">
        <v>3571</v>
      </c>
      <c r="E3467" s="2" t="str" cm="1">
        <f t="array" aca="1" ref="E3467" ca="1">IF(F3467&lt;&gt;"",INDIRECT("'"&amp;F3467&amp;"'!"&amp;G3467),"")</f>
        <v/>
      </c>
      <c r="F3467" s="1851"/>
      <c r="H3467" s="4"/>
      <c r="I3467" s="4"/>
      <c r="J3467" s="4"/>
      <c r="R3467" s="1504"/>
    </row>
    <row r="3468" spans="1:18" ht="16">
      <c r="A3468" s="1">
        <v>3463</v>
      </c>
      <c r="C3468" s="3" t="s">
        <v>3571</v>
      </c>
      <c r="E3468" s="2" t="str" cm="1">
        <f t="array" aca="1" ref="E3468" ca="1">IF(F3468&lt;&gt;"",INDIRECT("'"&amp;F3468&amp;"'!"&amp;G3468),"")</f>
        <v/>
      </c>
      <c r="F3468" s="1851"/>
      <c r="H3468" s="4"/>
      <c r="I3468" s="4"/>
      <c r="J3468" s="4"/>
      <c r="R3468" s="1504"/>
    </row>
    <row r="3469" spans="1:18" ht="16">
      <c r="A3469" s="1">
        <v>3464</v>
      </c>
      <c r="C3469" s="3" t="s">
        <v>3571</v>
      </c>
      <c r="E3469" s="2" t="str" cm="1">
        <f t="array" aca="1" ref="E3469" ca="1">IF(F3469&lt;&gt;"",INDIRECT("'"&amp;F3469&amp;"'!"&amp;G3469),"")</f>
        <v/>
      </c>
      <c r="F3469" s="1851"/>
      <c r="R3469" s="1502"/>
    </row>
    <row r="3470" spans="1:18" ht="16">
      <c r="A3470" s="1">
        <v>3465</v>
      </c>
      <c r="C3470" s="3" t="s">
        <v>3571</v>
      </c>
      <c r="E3470" s="2" t="str" cm="1">
        <f t="array" aca="1" ref="E3470" ca="1">IF(F3470&lt;&gt;"",INDIRECT("'"&amp;F3470&amp;"'!"&amp;G3470),"")</f>
        <v/>
      </c>
      <c r="F3470" s="1851"/>
      <c r="H3470" s="4"/>
      <c r="I3470" s="4"/>
      <c r="J3470" s="4"/>
      <c r="R3470" s="1504"/>
    </row>
    <row r="3471" spans="1:18" ht="16">
      <c r="A3471" s="1">
        <v>3466</v>
      </c>
      <c r="C3471" s="3" t="s">
        <v>3571</v>
      </c>
      <c r="E3471" s="2" t="str" cm="1">
        <f t="array" aca="1" ref="E3471" ca="1">IF(F3471&lt;&gt;"",INDIRECT("'"&amp;F3471&amp;"'!"&amp;G3471),"")</f>
        <v/>
      </c>
      <c r="F3471" s="1851"/>
      <c r="R3471" s="1502"/>
    </row>
    <row r="3472" spans="1:18" ht="16">
      <c r="A3472" s="1">
        <v>3467</v>
      </c>
      <c r="C3472" s="3" t="s">
        <v>3571</v>
      </c>
      <c r="E3472" s="2" t="str" cm="1">
        <f t="array" aca="1" ref="E3472" ca="1">IF(F3472&lt;&gt;"",INDIRECT("'"&amp;F3472&amp;"'!"&amp;G3472),"")</f>
        <v/>
      </c>
      <c r="F3472" s="1851"/>
      <c r="H3472" s="4"/>
      <c r="I3472" s="4"/>
      <c r="J3472" s="4"/>
      <c r="R3472" s="1504"/>
    </row>
    <row r="3473" spans="1:18" ht="16">
      <c r="A3473" s="1">
        <v>3468</v>
      </c>
      <c r="C3473" s="3" t="s">
        <v>3571</v>
      </c>
      <c r="E3473" s="2" t="str" cm="1">
        <f t="array" aca="1" ref="E3473" ca="1">IF(F3473&lt;&gt;"",INDIRECT("'"&amp;F3473&amp;"'!"&amp;G3473),"")</f>
        <v/>
      </c>
      <c r="F3473" s="1851"/>
      <c r="R3473" s="1504"/>
    </row>
    <row r="3474" spans="1:18">
      <c r="A3474">
        <v>3469</v>
      </c>
      <c r="B3474" s="7">
        <f>'BudgetSum 2-4'!C38</f>
        <v>0</v>
      </c>
      <c r="D3474" s="2" t="b">
        <f ca="1">E3474=B3474</f>
        <v>1</v>
      </c>
      <c r="E3474" s="2" cm="1">
        <f t="array" aca="1" ref="E3474" ca="1">IF(F3474&lt;&gt;"",INDIRECT("'"&amp;F3474&amp;"'!"&amp;G3474),"")</f>
        <v>0</v>
      </c>
      <c r="F3474" s="1502" t="s">
        <v>3507</v>
      </c>
      <c r="G3474" t="s">
        <v>3635</v>
      </c>
      <c r="R3474" s="1502"/>
    </row>
    <row r="3475" spans="1:18">
      <c r="A3475">
        <v>3470</v>
      </c>
      <c r="B3475" s="7">
        <f>'BudgetSum 2-4'!D38</f>
        <v>0</v>
      </c>
      <c r="D3475" s="2" t="b">
        <f ca="1">E3475=B3475</f>
        <v>1</v>
      </c>
      <c r="E3475" s="2" cm="1">
        <f t="array" aca="1" ref="E3475" ca="1">IF(F3475&lt;&gt;"",INDIRECT("'"&amp;F3475&amp;"'!"&amp;G3475),"")</f>
        <v>0</v>
      </c>
      <c r="F3475" s="1502" t="s">
        <v>3507</v>
      </c>
      <c r="G3475" t="s">
        <v>3672</v>
      </c>
      <c r="R3475" s="1502"/>
    </row>
    <row r="3476" spans="1:18">
      <c r="A3476">
        <v>3471</v>
      </c>
      <c r="B3476" s="7">
        <f>'BudgetSum 2-4'!F38</f>
        <v>0</v>
      </c>
      <c r="D3476" s="2" t="b">
        <f ca="1">E3476=B3476</f>
        <v>1</v>
      </c>
      <c r="E3476" s="2" cm="1">
        <f t="array" aca="1" ref="E3476" ca="1">IF(F3476&lt;&gt;"",INDIRECT("'"&amp;F3476&amp;"'!"&amp;G3476),"")</f>
        <v>0</v>
      </c>
      <c r="F3476" s="1502" t="s">
        <v>3507</v>
      </c>
      <c r="G3476" t="s">
        <v>3747</v>
      </c>
      <c r="R3476" s="1502"/>
    </row>
    <row r="3477" spans="1:18">
      <c r="A3477">
        <v>3472</v>
      </c>
      <c r="B3477" s="7">
        <f>'BudgetSum 2-4'!G38</f>
        <v>0</v>
      </c>
      <c r="D3477" s="2" t="b">
        <f ca="1">E3477=B3477</f>
        <v>1</v>
      </c>
      <c r="E3477" s="2" cm="1">
        <f t="array" aca="1" ref="E3477" ca="1">IF(F3477&lt;&gt;"",INDIRECT("'"&amp;F3477&amp;"'!"&amp;G3477),"")</f>
        <v>0</v>
      </c>
      <c r="F3477" s="1502" t="s">
        <v>3507</v>
      </c>
      <c r="G3477" t="s">
        <v>3785</v>
      </c>
      <c r="R3477" s="1502"/>
    </row>
    <row r="3478" spans="1:18">
      <c r="A3478">
        <v>3473</v>
      </c>
      <c r="B3478" s="7">
        <f>'BudgetSum 2-4'!H38</f>
        <v>0</v>
      </c>
      <c r="D3478" s="2" t="b">
        <f ca="1">E3478=B3478</f>
        <v>1</v>
      </c>
      <c r="E3478" s="2" cm="1">
        <f t="array" aca="1" ref="E3478" ca="1">IF(F3478&lt;&gt;"",INDIRECT("'"&amp;F3478&amp;"'!"&amp;G3478),"")</f>
        <v>0</v>
      </c>
      <c r="F3478" s="1502" t="s">
        <v>3507</v>
      </c>
      <c r="G3478" t="s">
        <v>3822</v>
      </c>
      <c r="R3478" s="1502"/>
    </row>
    <row r="3479" spans="1:18" ht="16">
      <c r="A3479" s="1">
        <v>3474</v>
      </c>
      <c r="C3479" s="3" t="s">
        <v>3571</v>
      </c>
      <c r="E3479" s="2" t="str" cm="1">
        <f t="array" aca="1" ref="E3479" ca="1">IF(F3479&lt;&gt;"",INDIRECT("'"&amp;F3479&amp;"'!"&amp;G3479),"")</f>
        <v/>
      </c>
      <c r="F3479" s="1851"/>
      <c r="R3479" s="1504"/>
    </row>
    <row r="3480" spans="1:18" ht="16">
      <c r="A3480" s="1">
        <v>3475</v>
      </c>
      <c r="C3480" s="3" t="s">
        <v>3858</v>
      </c>
      <c r="E3480" s="2" t="str" cm="1">
        <f t="array" aca="1" ref="E3480" ca="1">IF(F3480&lt;&gt;"",INDIRECT("'"&amp;F3480&amp;"'!"&amp;G3480),"")</f>
        <v/>
      </c>
      <c r="F3480" s="1851"/>
      <c r="H3480" s="4"/>
      <c r="I3480" s="4"/>
      <c r="J3480" s="4"/>
      <c r="R3480" s="1504"/>
    </row>
    <row r="3481" spans="1:18" ht="16">
      <c r="A3481" s="1">
        <v>3476</v>
      </c>
      <c r="C3481" s="3" t="s">
        <v>3571</v>
      </c>
      <c r="E3481" s="2" t="str" cm="1">
        <f t="array" aca="1" ref="E3481" ca="1">IF(F3481&lt;&gt;"",INDIRECT("'"&amp;F3481&amp;"'!"&amp;G3481),"")</f>
        <v/>
      </c>
      <c r="F3481" s="1851"/>
      <c r="R3481" s="1502"/>
    </row>
    <row r="3482" spans="1:18" ht="16">
      <c r="A3482" s="1">
        <v>3477</v>
      </c>
      <c r="C3482" s="3" t="s">
        <v>3571</v>
      </c>
      <c r="E3482" s="2" t="str" cm="1">
        <f t="array" aca="1" ref="E3482" ca="1">IF(F3482&lt;&gt;"",INDIRECT("'"&amp;F3482&amp;"'!"&amp;G3482),"")</f>
        <v/>
      </c>
      <c r="F3482" s="1851"/>
      <c r="H3482" s="4"/>
      <c r="I3482" s="4"/>
      <c r="J3482" s="4"/>
      <c r="R3482" s="1504"/>
    </row>
    <row r="3483" spans="1:18" ht="16">
      <c r="A3483" s="1">
        <v>3478</v>
      </c>
      <c r="C3483" s="3" t="s">
        <v>3571</v>
      </c>
      <c r="E3483" s="2" t="str" cm="1">
        <f t="array" aca="1" ref="E3483" ca="1">IF(F3483&lt;&gt;"",INDIRECT("'"&amp;F3483&amp;"'!"&amp;G3483),"")</f>
        <v/>
      </c>
      <c r="F3483" s="1851"/>
      <c r="H3483" s="4"/>
      <c r="I3483" s="4"/>
      <c r="J3483" s="4"/>
      <c r="R3483" s="1504"/>
    </row>
    <row r="3484" spans="1:18" ht="16">
      <c r="A3484" s="1">
        <v>3479</v>
      </c>
      <c r="C3484" s="3" t="s">
        <v>3571</v>
      </c>
      <c r="E3484" s="2" t="str" cm="1">
        <f t="array" aca="1" ref="E3484" ca="1">IF(F3484&lt;&gt;"",INDIRECT("'"&amp;F3484&amp;"'!"&amp;G3484),"")</f>
        <v/>
      </c>
      <c r="F3484" s="1851"/>
      <c r="H3484" s="4"/>
      <c r="I3484" s="4"/>
      <c r="J3484" s="4"/>
      <c r="R3484" s="1504"/>
    </row>
    <row r="3485" spans="1:18" ht="16">
      <c r="A3485" s="1">
        <v>3480</v>
      </c>
      <c r="C3485" s="3" t="s">
        <v>3571</v>
      </c>
      <c r="E3485" s="2" t="str" cm="1">
        <f t="array" aca="1" ref="E3485" ca="1">IF(F3485&lt;&gt;"",INDIRECT("'"&amp;F3485&amp;"'!"&amp;G3485),"")</f>
        <v/>
      </c>
      <c r="F3485" s="1851"/>
      <c r="H3485" s="4"/>
      <c r="I3485" s="4"/>
      <c r="J3485" s="4"/>
      <c r="R3485" s="1504"/>
    </row>
    <row r="3486" spans="1:18" ht="16">
      <c r="A3486" s="1">
        <v>3481</v>
      </c>
      <c r="C3486" s="3" t="s">
        <v>3571</v>
      </c>
      <c r="E3486" s="2" t="str" cm="1">
        <f t="array" aca="1" ref="E3486" ca="1">IF(F3486&lt;&gt;"",INDIRECT("'"&amp;F3486&amp;"'!"&amp;G3486),"")</f>
        <v/>
      </c>
      <c r="F3486" s="1851"/>
      <c r="H3486" s="4"/>
      <c r="I3486" s="4"/>
      <c r="J3486" s="4"/>
      <c r="R3486" s="1504"/>
    </row>
    <row r="3487" spans="1:18" ht="16">
      <c r="A3487" s="1">
        <v>3482</v>
      </c>
      <c r="C3487" s="3" t="s">
        <v>3571</v>
      </c>
      <c r="E3487" s="2" t="str" cm="1">
        <f t="array" aca="1" ref="E3487" ca="1">IF(F3487&lt;&gt;"",INDIRECT("'"&amp;F3487&amp;"'!"&amp;G3487),"")</f>
        <v/>
      </c>
      <c r="F3487" s="1851"/>
      <c r="H3487" s="4"/>
      <c r="I3487" s="4"/>
      <c r="J3487" s="4"/>
      <c r="R3487" s="1504"/>
    </row>
    <row r="3488" spans="1:18" ht="16">
      <c r="A3488" s="1">
        <v>3483</v>
      </c>
      <c r="C3488" s="3" t="s">
        <v>3571</v>
      </c>
      <c r="E3488" s="2" t="str" cm="1">
        <f t="array" aca="1" ref="E3488" ca="1">IF(F3488&lt;&gt;"",INDIRECT("'"&amp;F3488&amp;"'!"&amp;G3488),"")</f>
        <v/>
      </c>
      <c r="F3488" s="1851"/>
      <c r="H3488" s="4"/>
      <c r="I3488" s="4"/>
      <c r="J3488" s="4"/>
      <c r="R3488" s="1504"/>
    </row>
    <row r="3489" spans="1:18" ht="16">
      <c r="A3489" s="1">
        <v>3484</v>
      </c>
      <c r="C3489" s="3" t="s">
        <v>3571</v>
      </c>
      <c r="E3489" s="2" t="str" cm="1">
        <f t="array" aca="1" ref="E3489" ca="1">IF(F3489&lt;&gt;"",INDIRECT("'"&amp;F3489&amp;"'!"&amp;G3489),"")</f>
        <v/>
      </c>
      <c r="F3489" s="1851"/>
      <c r="R3489" s="1502"/>
    </row>
    <row r="3490" spans="1:18">
      <c r="A3490">
        <v>3485</v>
      </c>
      <c r="B3490" s="8">
        <f>'CashSum 5'!K3</f>
        <v>0</v>
      </c>
      <c r="D3490" s="2" t="b">
        <f ca="1">E3490=B3490</f>
        <v>1</v>
      </c>
      <c r="E3490" s="2" cm="1">
        <f t="array" aca="1" ref="E3490" ca="1">IF(F3490&lt;&gt;"",INDIRECT("'"&amp;F3490&amp;"'!"&amp;G3490),"")</f>
        <v>0</v>
      </c>
      <c r="F3490" s="1502" t="s">
        <v>3515</v>
      </c>
      <c r="G3490" t="s">
        <v>4361</v>
      </c>
      <c r="R3490" s="1502"/>
    </row>
    <row r="3491" spans="1:18" ht="16">
      <c r="A3491" s="1">
        <v>3486</v>
      </c>
      <c r="C3491" s="3" t="s">
        <v>3571</v>
      </c>
      <c r="E3491" s="2" t="str" cm="1">
        <f t="array" aca="1" ref="E3491" ca="1">IF(F3491&lt;&gt;"",INDIRECT("'"&amp;F3491&amp;"'!"&amp;G3491),"")</f>
        <v/>
      </c>
      <c r="F3491" s="1851"/>
      <c r="R3491" s="1502"/>
    </row>
    <row r="3492" spans="1:18" ht="16">
      <c r="A3492" s="1">
        <v>3487</v>
      </c>
      <c r="C3492" s="3" t="s">
        <v>3571</v>
      </c>
      <c r="E3492" s="2" t="str" cm="1">
        <f t="array" aca="1" ref="E3492" ca="1">IF(F3492&lt;&gt;"",INDIRECT("'"&amp;F3492&amp;"'!"&amp;G3492),"")</f>
        <v/>
      </c>
      <c r="F3492" s="1851"/>
      <c r="R3492" s="1502"/>
    </row>
    <row r="3493" spans="1:18" ht="16">
      <c r="A3493" s="1">
        <v>3488</v>
      </c>
      <c r="C3493" s="3" t="s">
        <v>3571</v>
      </c>
      <c r="E3493" s="2" t="str" cm="1">
        <f t="array" aca="1" ref="E3493" ca="1">IF(F3493&lt;&gt;"",INDIRECT("'"&amp;F3493&amp;"'!"&amp;G3493),"")</f>
        <v/>
      </c>
      <c r="F3493" s="1851"/>
      <c r="R3493" s="1504"/>
    </row>
    <row r="3494" spans="1:18" ht="16">
      <c r="A3494" s="1">
        <v>3489</v>
      </c>
      <c r="C3494" s="3" t="s">
        <v>3571</v>
      </c>
      <c r="E3494" s="2" t="str" cm="1">
        <f t="array" aca="1" ref="E3494" ca="1">IF(F3494&lt;&gt;"",INDIRECT("'"&amp;F3494&amp;"'!"&amp;G3494),"")</f>
        <v/>
      </c>
      <c r="F3494" s="1851"/>
      <c r="R3494" s="1504"/>
    </row>
    <row r="3495" spans="1:18" ht="16">
      <c r="A3495" s="1">
        <v>3490</v>
      </c>
      <c r="C3495" s="3" t="s">
        <v>3571</v>
      </c>
      <c r="E3495" s="2" t="str" cm="1">
        <f t="array" aca="1" ref="E3495" ca="1">IF(F3495&lt;&gt;"",INDIRECT("'"&amp;F3495&amp;"'!"&amp;G3495),"")</f>
        <v/>
      </c>
      <c r="F3495" s="1851"/>
      <c r="R3495" s="1504"/>
    </row>
    <row r="3496" spans="1:18" ht="16">
      <c r="A3496" s="1">
        <v>3491</v>
      </c>
      <c r="C3496" s="3" t="s">
        <v>3571</v>
      </c>
      <c r="E3496" s="2" t="str" cm="1">
        <f t="array" aca="1" ref="E3496" ca="1">IF(F3496&lt;&gt;"",INDIRECT("'"&amp;F3496&amp;"'!"&amp;G3496),"")</f>
        <v/>
      </c>
      <c r="F3496" s="1851"/>
      <c r="R3496" s="1502"/>
    </row>
    <row r="3497" spans="1:18" ht="16">
      <c r="A3497" s="1">
        <v>3492</v>
      </c>
      <c r="C3497" s="3" t="s">
        <v>3571</v>
      </c>
      <c r="E3497" s="2" t="str" cm="1">
        <f t="array" aca="1" ref="E3497" ca="1">IF(F3497&lt;&gt;"",INDIRECT("'"&amp;F3497&amp;"'!"&amp;G3497),"")</f>
        <v/>
      </c>
      <c r="F3497" s="1851"/>
      <c r="R3497" s="1502"/>
    </row>
    <row r="3498" spans="1:18" ht="16">
      <c r="A3498" s="1">
        <v>3493</v>
      </c>
      <c r="C3498" s="3" t="s">
        <v>3858</v>
      </c>
      <c r="E3498" s="2" t="str" cm="1">
        <f t="array" aca="1" ref="E3498" ca="1">IF(F3498&lt;&gt;"",INDIRECT("'"&amp;F3498&amp;"'!"&amp;G3498),"")</f>
        <v/>
      </c>
      <c r="F3498" s="1851"/>
      <c r="H3498" s="4"/>
      <c r="I3498" s="4"/>
      <c r="J3498" s="4"/>
      <c r="R3498" s="1504"/>
    </row>
    <row r="3499" spans="1:18" ht="16">
      <c r="A3499" s="1">
        <v>3494</v>
      </c>
      <c r="C3499" s="3" t="s">
        <v>3571</v>
      </c>
      <c r="E3499" s="2" t="str" cm="1">
        <f t="array" aca="1" ref="E3499" ca="1">IF(F3499&lt;&gt;"",INDIRECT("'"&amp;F3499&amp;"'!"&amp;G3499),"")</f>
        <v/>
      </c>
      <c r="F3499" s="1851"/>
      <c r="H3499" s="4"/>
      <c r="I3499" s="4"/>
      <c r="J3499" s="4"/>
      <c r="R3499" s="1504"/>
    </row>
    <row r="3500" spans="1:18" ht="16">
      <c r="A3500" s="1">
        <v>3495</v>
      </c>
      <c r="C3500" s="3" t="s">
        <v>3858</v>
      </c>
      <c r="E3500" s="2" t="str" cm="1">
        <f t="array" aca="1" ref="E3500" ca="1">IF(F3500&lt;&gt;"",INDIRECT("'"&amp;F3500&amp;"'!"&amp;G3500),"")</f>
        <v/>
      </c>
      <c r="F3500" s="1851"/>
      <c r="H3500" s="4"/>
      <c r="I3500" s="4"/>
      <c r="J3500" s="4"/>
      <c r="R3500" s="1504"/>
    </row>
    <row r="3501" spans="1:18" ht="16">
      <c r="A3501" s="1">
        <v>3496</v>
      </c>
      <c r="C3501" s="3" t="s">
        <v>3571</v>
      </c>
      <c r="E3501" s="2" t="str" cm="1">
        <f t="array" aca="1" ref="E3501" ca="1">IF(F3501&lt;&gt;"",INDIRECT("'"&amp;F3501&amp;"'!"&amp;G3501),"")</f>
        <v/>
      </c>
      <c r="F3501" s="1851"/>
      <c r="H3501" s="4"/>
      <c r="I3501" s="4"/>
      <c r="J3501" s="4"/>
      <c r="R3501" s="1504"/>
    </row>
    <row r="3502" spans="1:18" ht="16">
      <c r="A3502" s="1">
        <v>3497</v>
      </c>
      <c r="C3502" s="3" t="s">
        <v>3571</v>
      </c>
      <c r="E3502" s="2" t="str" cm="1">
        <f t="array" aca="1" ref="E3502" ca="1">IF(F3502&lt;&gt;"",INDIRECT("'"&amp;F3502&amp;"'!"&amp;G3502),"")</f>
        <v/>
      </c>
      <c r="F3502" s="1851"/>
      <c r="R3502" s="1502"/>
    </row>
    <row r="3503" spans="1:18" ht="16">
      <c r="A3503" s="1">
        <v>3498</v>
      </c>
      <c r="C3503" s="3" t="s">
        <v>3571</v>
      </c>
      <c r="E3503" s="2" t="str" cm="1">
        <f t="array" aca="1" ref="E3503" ca="1">IF(F3503&lt;&gt;"",INDIRECT("'"&amp;F3503&amp;"'!"&amp;G3503),"")</f>
        <v/>
      </c>
      <c r="F3503" s="1851"/>
      <c r="R3503" s="1502"/>
    </row>
    <row r="3504" spans="1:18" ht="16">
      <c r="A3504" s="1">
        <v>3499</v>
      </c>
      <c r="C3504" s="3" t="s">
        <v>3571</v>
      </c>
      <c r="E3504" s="2" t="str" cm="1">
        <f t="array" aca="1" ref="E3504" ca="1">IF(F3504&lt;&gt;"",INDIRECT("'"&amp;F3504&amp;"'!"&amp;G3504),"")</f>
        <v/>
      </c>
      <c r="F3504" s="1851"/>
      <c r="H3504" s="4"/>
      <c r="I3504" s="4"/>
      <c r="J3504" s="4"/>
      <c r="R3504" s="1504"/>
    </row>
    <row r="3505" spans="1:18" ht="16">
      <c r="A3505" s="1">
        <v>3500</v>
      </c>
      <c r="C3505" s="3" t="s">
        <v>3571</v>
      </c>
      <c r="E3505" s="2" t="str" cm="1">
        <f t="array" aca="1" ref="E3505" ca="1">IF(F3505&lt;&gt;"",INDIRECT("'"&amp;F3505&amp;"'!"&amp;G3505),"")</f>
        <v/>
      </c>
      <c r="F3505" s="1851"/>
      <c r="H3505" s="4"/>
      <c r="I3505" s="4"/>
      <c r="J3505" s="4"/>
      <c r="R3505" s="1504"/>
    </row>
    <row r="3506" spans="1:18" ht="16">
      <c r="A3506" s="1">
        <v>3501</v>
      </c>
      <c r="C3506" s="3" t="s">
        <v>3571</v>
      </c>
      <c r="E3506" s="2" t="str" cm="1">
        <f t="array" aca="1" ref="E3506" ca="1">IF(F3506&lt;&gt;"",INDIRECT("'"&amp;F3506&amp;"'!"&amp;G3506),"")</f>
        <v/>
      </c>
      <c r="F3506" s="1851"/>
      <c r="H3506" s="4"/>
      <c r="I3506" s="4"/>
      <c r="J3506" s="4"/>
      <c r="R3506" s="1504"/>
    </row>
    <row r="3507" spans="1:18" ht="16">
      <c r="A3507" s="1">
        <v>3502</v>
      </c>
      <c r="C3507" s="3" t="s">
        <v>3571</v>
      </c>
      <c r="E3507" s="2" t="str" cm="1">
        <f t="array" aca="1" ref="E3507" ca="1">IF(F3507&lt;&gt;"",INDIRECT("'"&amp;F3507&amp;"'!"&amp;G3507),"")</f>
        <v/>
      </c>
      <c r="F3507" s="1851"/>
      <c r="R3507" s="1504"/>
    </row>
    <row r="3508" spans="1:18" ht="16">
      <c r="A3508" s="1">
        <v>3503</v>
      </c>
      <c r="C3508" s="3" t="s">
        <v>3571</v>
      </c>
      <c r="E3508" s="2" t="str" cm="1">
        <f t="array" aca="1" ref="E3508" ca="1">IF(F3508&lt;&gt;"",INDIRECT("'"&amp;F3508&amp;"'!"&amp;G3508),"")</f>
        <v/>
      </c>
      <c r="F3508" s="1851"/>
      <c r="R3508" s="1504"/>
    </row>
    <row r="3509" spans="1:18" ht="16">
      <c r="A3509" s="1">
        <v>3504</v>
      </c>
      <c r="C3509" s="3" t="s">
        <v>3571</v>
      </c>
      <c r="E3509" s="2" t="str" cm="1">
        <f t="array" aca="1" ref="E3509" ca="1">IF(F3509&lt;&gt;"",INDIRECT("'"&amp;F3509&amp;"'!"&amp;G3509),"")</f>
        <v/>
      </c>
      <c r="F3509" s="1851"/>
      <c r="R3509" s="1504"/>
    </row>
    <row r="3510" spans="1:18" ht="16">
      <c r="A3510" s="1">
        <v>3505</v>
      </c>
      <c r="C3510" s="3" t="s">
        <v>3571</v>
      </c>
      <c r="E3510" s="2" t="str" cm="1">
        <f t="array" aca="1" ref="E3510" ca="1">IF(F3510&lt;&gt;"",INDIRECT("'"&amp;F3510&amp;"'!"&amp;G3510),"")</f>
        <v/>
      </c>
      <c r="F3510" s="1851"/>
      <c r="R3510" s="1502"/>
    </row>
    <row r="3511" spans="1:18" ht="16">
      <c r="A3511" s="1">
        <v>3506</v>
      </c>
      <c r="C3511" s="3" t="s">
        <v>3571</v>
      </c>
      <c r="E3511" s="2" t="str" cm="1">
        <f t="array" aca="1" ref="E3511" ca="1">IF(F3511&lt;&gt;"",INDIRECT("'"&amp;F3511&amp;"'!"&amp;G3511),"")</f>
        <v/>
      </c>
      <c r="F3511" s="1851"/>
      <c r="R3511" s="1502"/>
    </row>
    <row r="3512" spans="1:18" ht="16">
      <c r="A3512" s="1">
        <v>3507</v>
      </c>
      <c r="C3512" s="3" t="s">
        <v>3571</v>
      </c>
      <c r="E3512" s="2" t="str" cm="1">
        <f t="array" aca="1" ref="E3512" ca="1">IF(F3512&lt;&gt;"",INDIRECT("'"&amp;F3512&amp;"'!"&amp;G3512),"")</f>
        <v/>
      </c>
      <c r="F3512" s="1851"/>
      <c r="R3512" s="1504"/>
    </row>
    <row r="3513" spans="1:18">
      <c r="A3513">
        <v>3508</v>
      </c>
      <c r="B3513" s="7">
        <f>'BudgetSum 2-4'!K5</f>
        <v>0</v>
      </c>
      <c r="D3513" s="2" t="b">
        <f t="shared" ref="D3513:D3528" ca="1" si="53">E3513=B3513</f>
        <v>1</v>
      </c>
      <c r="E3513" s="2" cm="1">
        <f t="array" aca="1" ref="E3513" ca="1">IF(F3513&lt;&gt;"",INDIRECT("'"&amp;F3513&amp;"'!"&amp;G3513),"")</f>
        <v>0</v>
      </c>
      <c r="F3513" s="1502" t="s">
        <v>3507</v>
      </c>
      <c r="G3513" t="s">
        <v>3862</v>
      </c>
      <c r="R3513" s="1502"/>
    </row>
    <row r="3514" spans="1:18">
      <c r="A3514">
        <v>3509</v>
      </c>
      <c r="B3514" s="7">
        <f>'BudgetSum 2-4'!K7</f>
        <v>0</v>
      </c>
      <c r="D3514" s="2" t="b">
        <f t="shared" ca="1" si="53"/>
        <v>1</v>
      </c>
      <c r="E3514" s="2" cm="1">
        <f t="array" aca="1" ref="E3514" ca="1">IF(F3514&lt;&gt;"",INDIRECT("'"&amp;F3514&amp;"'!"&amp;G3514),"")</f>
        <v>0</v>
      </c>
      <c r="F3514" s="1502" t="s">
        <v>3507</v>
      </c>
      <c r="G3514" t="s">
        <v>4362</v>
      </c>
      <c r="R3514" s="1502"/>
    </row>
    <row r="3515" spans="1:18" ht="15">
      <c r="A3515">
        <v>3510</v>
      </c>
      <c r="B3515" s="7">
        <f>'BudgetSum 2-4'!K9</f>
        <v>0</v>
      </c>
      <c r="D3515" s="2" t="b">
        <f t="shared" ca="1" si="53"/>
        <v>1</v>
      </c>
      <c r="E3515" s="2" cm="1">
        <f t="array" aca="1" ref="E3515" ca="1">IF(F3515&lt;&gt;"",INDIRECT("'"&amp;F3515&amp;"'!"&amp;G3515),"")</f>
        <v>0</v>
      </c>
      <c r="F3515" s="1502" t="s">
        <v>3507</v>
      </c>
      <c r="G3515" t="s">
        <v>4363</v>
      </c>
      <c r="H3515" s="4"/>
      <c r="I3515" s="4"/>
      <c r="J3515" s="4"/>
      <c r="R3515" s="1504"/>
    </row>
    <row r="3516" spans="1:18">
      <c r="A3516">
        <v>3511</v>
      </c>
      <c r="B3516" s="7">
        <f>'BudgetSum 2-4'!K14</f>
        <v>0</v>
      </c>
      <c r="D3516" s="2" t="b">
        <f t="shared" ca="1" si="53"/>
        <v>1</v>
      </c>
      <c r="E3516" s="2" cm="1">
        <f t="array" aca="1" ref="E3516" ca="1">IF(F3516&lt;&gt;"",INDIRECT("'"&amp;F3516&amp;"'!"&amp;G3516),"")</f>
        <v>0</v>
      </c>
      <c r="F3516" s="1502" t="s">
        <v>3507</v>
      </c>
      <c r="G3516" t="s">
        <v>3863</v>
      </c>
      <c r="R3516" s="1502"/>
    </row>
    <row r="3517" spans="1:18">
      <c r="A3517">
        <v>3512</v>
      </c>
      <c r="B3517" s="7">
        <f>'BudgetSum 2-4'!K16</f>
        <v>0</v>
      </c>
      <c r="D3517" s="2" t="b">
        <f t="shared" ca="1" si="53"/>
        <v>1</v>
      </c>
      <c r="E3517" s="2" cm="1">
        <f t="array" aca="1" ref="E3517" ca="1">IF(F3517&lt;&gt;"",INDIRECT("'"&amp;F3517&amp;"'!"&amp;G3517),"")</f>
        <v>0</v>
      </c>
      <c r="F3517" s="1502" t="s">
        <v>3507</v>
      </c>
      <c r="G3517" t="s">
        <v>3598</v>
      </c>
      <c r="R3517" s="1502"/>
    </row>
    <row r="3518" spans="1:18">
      <c r="A3518">
        <v>3513</v>
      </c>
      <c r="B3518" s="7">
        <f>'BudgetSum 2-4'!K17</f>
        <v>0</v>
      </c>
      <c r="D3518" s="2" t="b">
        <f t="shared" ca="1" si="53"/>
        <v>1</v>
      </c>
      <c r="E3518" s="2" cm="1">
        <f t="array" aca="1" ref="E3518" ca="1">IF(F3518&lt;&gt;"",INDIRECT("'"&amp;F3518&amp;"'!"&amp;G3518),"")</f>
        <v>0</v>
      </c>
      <c r="F3518" s="1502" t="s">
        <v>3507</v>
      </c>
      <c r="G3518" t="s">
        <v>3599</v>
      </c>
      <c r="R3518" s="1502"/>
    </row>
    <row r="3519" spans="1:18">
      <c r="A3519">
        <v>3514</v>
      </c>
      <c r="B3519" s="7">
        <f>'BudgetSum 2-4'!K19</f>
        <v>0</v>
      </c>
      <c r="D3519" s="2" t="b">
        <f t="shared" ca="1" si="53"/>
        <v>1</v>
      </c>
      <c r="E3519" s="2" cm="1">
        <f t="array" aca="1" ref="E3519" ca="1">IF(F3519&lt;&gt;"",INDIRECT("'"&amp;F3519&amp;"'!"&amp;G3519),"")</f>
        <v>0</v>
      </c>
      <c r="F3519" s="1502" t="s">
        <v>3507</v>
      </c>
      <c r="G3519" t="s">
        <v>3600</v>
      </c>
      <c r="R3519" s="1502"/>
    </row>
    <row r="3520" spans="1:18">
      <c r="A3520">
        <v>3515</v>
      </c>
      <c r="B3520" s="7">
        <f>'BudgetSum 2-4'!K22</f>
        <v>0</v>
      </c>
      <c r="D3520" s="2" t="b">
        <f t="shared" ca="1" si="53"/>
        <v>1</v>
      </c>
      <c r="E3520" s="2" cm="1">
        <f t="array" aca="1" ref="E3520" ca="1">IF(F3520&lt;&gt;"",INDIRECT("'"&amp;F3520&amp;"'!"&amp;G3520),"")</f>
        <v>0</v>
      </c>
      <c r="F3520" s="1502" t="s">
        <v>3507</v>
      </c>
      <c r="G3520" t="s">
        <v>4364</v>
      </c>
      <c r="R3520" s="1502"/>
    </row>
    <row r="3521" spans="1:18" ht="15">
      <c r="A3521">
        <v>3516</v>
      </c>
      <c r="B3521" s="7">
        <f>'BudgetSum 2-4'!K28</f>
        <v>0</v>
      </c>
      <c r="D3521" s="2" t="b">
        <f t="shared" ca="1" si="53"/>
        <v>1</v>
      </c>
      <c r="E3521" s="2" cm="1">
        <f t="array" aca="1" ref="E3521" ca="1">IF(F3521&lt;&gt;"",INDIRECT("'"&amp;F3521&amp;"'!"&amp;G3521),"")</f>
        <v>0</v>
      </c>
      <c r="F3521" s="1502" t="s">
        <v>3507</v>
      </c>
      <c r="G3521" t="s">
        <v>4365</v>
      </c>
      <c r="H3521" s="4"/>
      <c r="I3521" s="4"/>
      <c r="J3521" s="4"/>
      <c r="R3521" s="1504"/>
    </row>
    <row r="3522" spans="1:18">
      <c r="A3522">
        <v>3517</v>
      </c>
      <c r="B3522" s="7">
        <f>'BudgetSum 2-4'!K30</f>
        <v>0</v>
      </c>
      <c r="D3522" s="2" t="b">
        <f t="shared" ca="1" si="53"/>
        <v>1</v>
      </c>
      <c r="E3522" s="2" cm="1">
        <f t="array" aca="1" ref="E3522" ca="1">IF(F3522&lt;&gt;"",INDIRECT("'"&amp;F3522&amp;"'!"&amp;G3522),"")</f>
        <v>0</v>
      </c>
      <c r="F3522" s="1502" t="s">
        <v>3507</v>
      </c>
      <c r="G3522" t="s">
        <v>4366</v>
      </c>
      <c r="R3522" s="1502"/>
    </row>
    <row r="3523" spans="1:18" ht="15">
      <c r="A3523">
        <v>3518</v>
      </c>
      <c r="B3523" s="7">
        <f>'BudgetSum 2-4'!K35</f>
        <v>0</v>
      </c>
      <c r="D3523" s="2" t="b">
        <f t="shared" ca="1" si="53"/>
        <v>1</v>
      </c>
      <c r="E3523" s="2" cm="1">
        <f t="array" aca="1" ref="E3523" ca="1">IF(F3523&lt;&gt;"",INDIRECT("'"&amp;F3523&amp;"'!"&amp;G3523),"")</f>
        <v>0</v>
      </c>
      <c r="F3523" s="1502" t="s">
        <v>3507</v>
      </c>
      <c r="G3523" t="s">
        <v>4367</v>
      </c>
      <c r="H3523" s="4"/>
      <c r="I3523" s="4"/>
      <c r="J3523" s="4"/>
      <c r="R3523" s="1504"/>
    </row>
    <row r="3524" spans="1:18">
      <c r="A3524">
        <v>3519</v>
      </c>
      <c r="B3524" s="7">
        <f>'BudgetSum 2-4'!K36</f>
        <v>0</v>
      </c>
      <c r="D3524" s="2" t="b">
        <f t="shared" ca="1" si="53"/>
        <v>1</v>
      </c>
      <c r="E3524" s="2" cm="1">
        <f t="array" aca="1" ref="E3524" ca="1">IF(F3524&lt;&gt;"",INDIRECT("'"&amp;F3524&amp;"'!"&amp;G3524),"")</f>
        <v>0</v>
      </c>
      <c r="F3524" s="1502" t="s">
        <v>3507</v>
      </c>
      <c r="G3524" t="s">
        <v>4368</v>
      </c>
      <c r="R3524" s="1502"/>
    </row>
    <row r="3525" spans="1:18">
      <c r="A3525">
        <v>3520</v>
      </c>
      <c r="B3525" s="7">
        <f>'BudgetSum 2-4'!K37</f>
        <v>0</v>
      </c>
      <c r="D3525" s="2" t="b">
        <f t="shared" ca="1" si="53"/>
        <v>1</v>
      </c>
      <c r="E3525" s="2" cm="1">
        <f t="array" aca="1" ref="E3525" ca="1">IF(F3525&lt;&gt;"",INDIRECT("'"&amp;F3525&amp;"'!"&amp;G3525),"")</f>
        <v>0</v>
      </c>
      <c r="F3525" s="1502" t="s">
        <v>3507</v>
      </c>
      <c r="G3525" t="s">
        <v>4369</v>
      </c>
      <c r="R3525" s="1502"/>
    </row>
    <row r="3526" spans="1:18">
      <c r="A3526">
        <v>3521</v>
      </c>
      <c r="B3526" s="7">
        <f>'BudgetSum 2-4'!K38</f>
        <v>0</v>
      </c>
      <c r="D3526" s="2" t="b">
        <f t="shared" ca="1" si="53"/>
        <v>1</v>
      </c>
      <c r="E3526" s="2" cm="1">
        <f t="array" aca="1" ref="E3526" ca="1">IF(F3526&lt;&gt;"",INDIRECT("'"&amp;F3526&amp;"'!"&amp;G3526),"")</f>
        <v>0</v>
      </c>
      <c r="F3526" s="1502" t="s">
        <v>3507</v>
      </c>
      <c r="G3526" t="s">
        <v>3866</v>
      </c>
      <c r="R3526" s="1502"/>
    </row>
    <row r="3527" spans="1:18">
      <c r="A3527">
        <v>3522</v>
      </c>
      <c r="B3527" s="7">
        <f>'BudgetSum 2-4'!K45</f>
        <v>0</v>
      </c>
      <c r="D3527" s="2" t="b">
        <f t="shared" ca="1" si="53"/>
        <v>1</v>
      </c>
      <c r="E3527" s="2" cm="1">
        <f t="array" aca="1" ref="E3527" ca="1">IF(F3527&lt;&gt;"",INDIRECT("'"&amp;F3527&amp;"'!"&amp;G3527),"")</f>
        <v>0</v>
      </c>
      <c r="F3527" s="1502" t="s">
        <v>3507</v>
      </c>
      <c r="G3527" t="s">
        <v>4370</v>
      </c>
      <c r="R3527" s="1502"/>
    </row>
    <row r="3528" spans="1:18">
      <c r="A3528">
        <v>3523</v>
      </c>
      <c r="B3528" s="7">
        <f>'BudgetSum 2-4'!K46</f>
        <v>0</v>
      </c>
      <c r="D3528" s="2" t="b">
        <f t="shared" ca="1" si="53"/>
        <v>1</v>
      </c>
      <c r="E3528" s="2" cm="1">
        <f t="array" aca="1" ref="E3528" ca="1">IF(F3528&lt;&gt;"",INDIRECT("'"&amp;F3528&amp;"'!"&amp;G3528),"")</f>
        <v>0</v>
      </c>
      <c r="F3528" s="1502" t="s">
        <v>3507</v>
      </c>
      <c r="G3528" t="s">
        <v>3873</v>
      </c>
      <c r="R3528" s="1502"/>
    </row>
    <row r="3529" spans="1:18" ht="16">
      <c r="A3529" s="1">
        <v>3524</v>
      </c>
      <c r="C3529" s="3" t="s">
        <v>3571</v>
      </c>
      <c r="E3529" s="2" t="str" cm="1">
        <f t="array" aca="1" ref="E3529" ca="1">IF(F3529&lt;&gt;"",INDIRECT("'"&amp;F3529&amp;"'!"&amp;G3529),"")</f>
        <v/>
      </c>
      <c r="F3529" s="1851"/>
      <c r="H3529" s="4"/>
      <c r="I3529" s="4"/>
      <c r="J3529" s="4"/>
      <c r="R3529" s="1504"/>
    </row>
    <row r="3530" spans="1:18">
      <c r="A3530">
        <v>3525</v>
      </c>
      <c r="B3530" s="7">
        <f>'BudgetSum 2-4'!K79</f>
        <v>0</v>
      </c>
      <c r="D3530" s="2" t="b">
        <f ca="1">E3530=B3530</f>
        <v>1</v>
      </c>
      <c r="E3530" s="2" cm="1">
        <f t="array" aca="1" ref="E3530" ca="1">IF(F3530&lt;&gt;"",INDIRECT("'"&amp;F3530&amp;"'!"&amp;G3530),"")</f>
        <v>0</v>
      </c>
      <c r="F3530" s="1502" t="s">
        <v>3507</v>
      </c>
      <c r="G3530" t="s">
        <v>4371</v>
      </c>
      <c r="R3530" s="1502"/>
    </row>
    <row r="3531" spans="1:18">
      <c r="A3531">
        <v>3526</v>
      </c>
      <c r="B3531" s="7">
        <f>'BudgetSum 2-4'!K80</f>
        <v>0</v>
      </c>
      <c r="D3531" s="2" t="b">
        <f ca="1">E3531=B3531</f>
        <v>1</v>
      </c>
      <c r="E3531" s="2" cm="1">
        <f t="array" aca="1" ref="E3531" ca="1">IF(F3531&lt;&gt;"",INDIRECT("'"&amp;F3531&amp;"'!"&amp;G3531),"")</f>
        <v>0</v>
      </c>
      <c r="F3531" s="1502" t="s">
        <v>3507</v>
      </c>
      <c r="G3531" t="s">
        <v>4268</v>
      </c>
      <c r="R3531" s="1502"/>
    </row>
    <row r="3532" spans="1:18" ht="16">
      <c r="A3532" s="1">
        <v>3527</v>
      </c>
      <c r="C3532" s="3" t="s">
        <v>3571</v>
      </c>
      <c r="E3532" s="2" t="str" cm="1">
        <f t="array" aca="1" ref="E3532" ca="1">IF(F3532&lt;&gt;"",INDIRECT("'"&amp;F3532&amp;"'!"&amp;G3532),"")</f>
        <v/>
      </c>
      <c r="F3532" s="1851"/>
      <c r="H3532" s="4"/>
      <c r="I3532" s="4"/>
      <c r="J3532" s="4"/>
      <c r="R3532" s="1504"/>
    </row>
    <row r="3533" spans="1:18" ht="15">
      <c r="A3533">
        <v>3528</v>
      </c>
      <c r="B3533" s="7">
        <f>'BudgetSum 2-4'!K3</f>
        <v>0</v>
      </c>
      <c r="D3533" s="2" t="b">
        <f ca="1">E3533=B3533</f>
        <v>1</v>
      </c>
      <c r="E3533" s="2" cm="1">
        <f t="array" aca="1" ref="E3533" ca="1">IF(F3533&lt;&gt;"",INDIRECT("'"&amp;F3533&amp;"'!"&amp;G3533),"")</f>
        <v>0</v>
      </c>
      <c r="F3533" s="1502" t="s">
        <v>3507</v>
      </c>
      <c r="G3533" t="s">
        <v>4361</v>
      </c>
      <c r="R3533" s="1504"/>
    </row>
    <row r="3534" spans="1:18" ht="16">
      <c r="A3534" s="1">
        <v>3529</v>
      </c>
      <c r="C3534" s="3" t="s">
        <v>3571</v>
      </c>
      <c r="E3534" s="2" t="str" cm="1">
        <f t="array" aca="1" ref="E3534" ca="1">IF(F3534&lt;&gt;"",INDIRECT("'"&amp;F3534&amp;"'!"&amp;G3534),"")</f>
        <v/>
      </c>
      <c r="F3534" s="1851"/>
      <c r="R3534" s="1502"/>
    </row>
    <row r="3535" spans="1:18">
      <c r="A3535">
        <v>3530</v>
      </c>
      <c r="B3535" s="7">
        <f>'BudgetSum 2-4'!K81</f>
        <v>0</v>
      </c>
      <c r="D3535" s="2" t="b">
        <f ca="1">E3535=B3535</f>
        <v>1</v>
      </c>
      <c r="E3535" s="2" cm="1">
        <f t="array" aca="1" ref="E3535" ca="1">IF(F3535&lt;&gt;"",INDIRECT("'"&amp;F3535&amp;"'!"&amp;G3535),"")</f>
        <v>0</v>
      </c>
      <c r="F3535" s="1502" t="s">
        <v>3507</v>
      </c>
      <c r="G3535" t="s">
        <v>4269</v>
      </c>
      <c r="R3535" s="1502"/>
    </row>
    <row r="3536" spans="1:18" ht="16">
      <c r="A3536" s="1">
        <v>3531</v>
      </c>
      <c r="C3536" s="3" t="s">
        <v>3571</v>
      </c>
      <c r="E3536" s="2" t="str" cm="1">
        <f t="array" aca="1" ref="E3536" ca="1">IF(F3536&lt;&gt;"",INDIRECT("'"&amp;F3536&amp;"'!"&amp;G3536),"")</f>
        <v/>
      </c>
      <c r="F3536" s="1851"/>
      <c r="H3536" s="4"/>
      <c r="I3536" s="4"/>
      <c r="J3536" s="4"/>
      <c r="R3536" s="1504"/>
    </row>
    <row r="3537" spans="1:18" ht="16">
      <c r="A3537" s="1">
        <v>3532</v>
      </c>
      <c r="C3537" s="3" t="s">
        <v>3571</v>
      </c>
      <c r="E3537" s="2" t="str" cm="1">
        <f t="array" aca="1" ref="E3537" ca="1">IF(F3537&lt;&gt;"",INDIRECT("'"&amp;F3537&amp;"'!"&amp;G3537),"")</f>
        <v/>
      </c>
      <c r="F3537" s="1851"/>
      <c r="H3537" s="4"/>
      <c r="I3537" s="4"/>
      <c r="J3537" s="4"/>
      <c r="R3537" s="1504"/>
    </row>
    <row r="3538" spans="1:18" ht="16">
      <c r="A3538" s="1">
        <v>3533</v>
      </c>
      <c r="C3538" s="3" t="s">
        <v>3571</v>
      </c>
      <c r="E3538" s="2" t="str" cm="1">
        <f t="array" aca="1" ref="E3538" ca="1">IF(F3538&lt;&gt;"",INDIRECT("'"&amp;F3538&amp;"'!"&amp;G3538),"")</f>
        <v/>
      </c>
      <c r="F3538" s="1851"/>
      <c r="H3538" s="4"/>
      <c r="I3538" s="4"/>
      <c r="J3538" s="4"/>
      <c r="R3538" s="1504"/>
    </row>
    <row r="3539" spans="1:18" ht="16">
      <c r="A3539" s="1">
        <v>3534</v>
      </c>
      <c r="C3539" s="3" t="s">
        <v>3571</v>
      </c>
      <c r="E3539" s="2" t="str" cm="1">
        <f t="array" aca="1" ref="E3539" ca="1">IF(F3539&lt;&gt;"",INDIRECT("'"&amp;F3539&amp;"'!"&amp;G3539),"")</f>
        <v/>
      </c>
      <c r="F3539" s="1851"/>
      <c r="H3539" s="4"/>
      <c r="I3539" s="4"/>
      <c r="J3539" s="4"/>
      <c r="R3539" s="1504"/>
    </row>
    <row r="3540" spans="1:18" ht="16">
      <c r="A3540" s="1">
        <v>3535</v>
      </c>
      <c r="C3540" s="3" t="s">
        <v>3571</v>
      </c>
      <c r="E3540" s="2" t="str" cm="1">
        <f t="array" aca="1" ref="E3540" ca="1">IF(F3540&lt;&gt;"",INDIRECT("'"&amp;F3540&amp;"'!"&amp;G3540),"")</f>
        <v/>
      </c>
      <c r="F3540" s="1851"/>
      <c r="H3540" s="4"/>
      <c r="I3540" s="4"/>
      <c r="J3540" s="4"/>
      <c r="R3540" s="1504"/>
    </row>
    <row r="3541" spans="1:18" ht="16">
      <c r="A3541" s="1">
        <v>3536</v>
      </c>
      <c r="C3541" s="3" t="s">
        <v>3571</v>
      </c>
      <c r="E3541" s="2" t="str" cm="1">
        <f t="array" aca="1" ref="E3541" ca="1">IF(F3541&lt;&gt;"",INDIRECT("'"&amp;F3541&amp;"'!"&amp;G3541),"")</f>
        <v/>
      </c>
      <c r="F3541" s="1851"/>
      <c r="H3541" s="4"/>
      <c r="I3541" s="4"/>
      <c r="J3541" s="4"/>
      <c r="R3541" s="1504"/>
    </row>
    <row r="3542" spans="1:18" ht="16">
      <c r="A3542" s="1">
        <v>3537</v>
      </c>
      <c r="C3542" s="3" t="s">
        <v>3571</v>
      </c>
      <c r="E3542" s="2" t="str" cm="1">
        <f t="array" aca="1" ref="E3542" ca="1">IF(F3542&lt;&gt;"",INDIRECT("'"&amp;F3542&amp;"'!"&amp;G3542),"")</f>
        <v/>
      </c>
      <c r="F3542" s="1851"/>
      <c r="H3542" s="4"/>
      <c r="I3542" s="4"/>
      <c r="J3542" s="4"/>
      <c r="R3542" s="1504"/>
    </row>
    <row r="3543" spans="1:18" ht="16">
      <c r="A3543" s="1">
        <v>3538</v>
      </c>
      <c r="C3543" s="3" t="s">
        <v>3571</v>
      </c>
      <c r="E3543" s="2" t="str" cm="1">
        <f t="array" aca="1" ref="E3543" ca="1">IF(F3543&lt;&gt;"",INDIRECT("'"&amp;F3543&amp;"'!"&amp;G3543),"")</f>
        <v/>
      </c>
      <c r="F3543" s="1851"/>
      <c r="H3543" s="4"/>
      <c r="I3543" s="4"/>
      <c r="J3543" s="4"/>
      <c r="R3543" s="1504"/>
    </row>
    <row r="3544" spans="1:18" ht="16">
      <c r="A3544" s="1">
        <v>3539</v>
      </c>
      <c r="C3544" s="3" t="s">
        <v>3571</v>
      </c>
      <c r="E3544" s="2" t="str" cm="1">
        <f t="array" aca="1" ref="E3544" ca="1">IF(F3544&lt;&gt;"",INDIRECT("'"&amp;F3544&amp;"'!"&amp;G3544),"")</f>
        <v/>
      </c>
      <c r="F3544" s="1851"/>
      <c r="H3544" s="4"/>
      <c r="I3544" s="4"/>
      <c r="J3544" s="4"/>
      <c r="R3544" s="1504"/>
    </row>
    <row r="3545" spans="1:18" ht="16">
      <c r="A3545" s="1">
        <v>3540</v>
      </c>
      <c r="C3545" s="3" t="s">
        <v>3571</v>
      </c>
      <c r="E3545" s="2" t="str" cm="1">
        <f t="array" aca="1" ref="E3545" ca="1">IF(F3545&lt;&gt;"",INDIRECT("'"&amp;F3545&amp;"'!"&amp;G3545),"")</f>
        <v/>
      </c>
      <c r="F3545" s="1851"/>
      <c r="H3545" s="4"/>
      <c r="I3545" s="4"/>
      <c r="J3545" s="4"/>
      <c r="R3545" s="1504"/>
    </row>
    <row r="3546" spans="1:18" ht="16">
      <c r="A3546" s="1">
        <v>3541</v>
      </c>
      <c r="C3546" s="3" t="s">
        <v>3571</v>
      </c>
      <c r="E3546" s="2" t="str" cm="1">
        <f t="array" aca="1" ref="E3546" ca="1">IF(F3546&lt;&gt;"",INDIRECT("'"&amp;F3546&amp;"'!"&amp;G3546),"")</f>
        <v/>
      </c>
      <c r="F3546" s="1851"/>
      <c r="H3546" s="4"/>
      <c r="I3546" s="4"/>
      <c r="J3546" s="4"/>
      <c r="R3546" s="1504"/>
    </row>
    <row r="3547" spans="1:18" ht="16">
      <c r="A3547" s="1">
        <v>3542</v>
      </c>
      <c r="C3547" s="3" t="s">
        <v>3571</v>
      </c>
      <c r="E3547" s="2" t="str" cm="1">
        <f t="array" aca="1" ref="E3547" ca="1">IF(F3547&lt;&gt;"",INDIRECT("'"&amp;F3547&amp;"'!"&amp;G3547),"")</f>
        <v/>
      </c>
      <c r="F3547" s="1851"/>
      <c r="H3547" s="4"/>
      <c r="I3547" s="4"/>
      <c r="J3547" s="4"/>
      <c r="R3547" s="1504"/>
    </row>
    <row r="3548" spans="1:18" ht="16">
      <c r="A3548" s="1">
        <v>3543</v>
      </c>
      <c r="C3548" s="3" t="s">
        <v>3571</v>
      </c>
      <c r="E3548" s="2" t="str" cm="1">
        <f t="array" aca="1" ref="E3548" ca="1">IF(F3548&lt;&gt;"",INDIRECT("'"&amp;F3548&amp;"'!"&amp;G3548),"")</f>
        <v/>
      </c>
      <c r="F3548" s="1851"/>
      <c r="H3548" s="4"/>
      <c r="I3548" s="4"/>
      <c r="J3548" s="4"/>
      <c r="R3548" s="1504"/>
    </row>
    <row r="3549" spans="1:18" ht="16">
      <c r="A3549" s="1">
        <v>3544</v>
      </c>
      <c r="C3549" s="3" t="s">
        <v>3571</v>
      </c>
      <c r="E3549" s="2" t="str" cm="1">
        <f t="array" aca="1" ref="E3549" ca="1">IF(F3549&lt;&gt;"",INDIRECT("'"&amp;F3549&amp;"'!"&amp;G3549),"")</f>
        <v/>
      </c>
      <c r="F3549" s="1851"/>
      <c r="R3549" s="1502"/>
    </row>
    <row r="3550" spans="1:18" ht="16">
      <c r="A3550" s="1">
        <v>3545</v>
      </c>
      <c r="C3550" s="3" t="s">
        <v>3571</v>
      </c>
      <c r="E3550" s="2" t="str" cm="1">
        <f t="array" aca="1" ref="E3550" ca="1">IF(F3550&lt;&gt;"",INDIRECT("'"&amp;F3550&amp;"'!"&amp;G3550),"")</f>
        <v/>
      </c>
      <c r="F3550" s="1851"/>
      <c r="R3550" s="1502"/>
    </row>
    <row r="3551" spans="1:18" ht="16">
      <c r="A3551" s="1">
        <v>3546</v>
      </c>
      <c r="C3551" s="3" t="s">
        <v>3571</v>
      </c>
      <c r="E3551" s="2" t="str" cm="1">
        <f t="array" aca="1" ref="E3551" ca="1">IF(F3551&lt;&gt;"",INDIRECT("'"&amp;F3551&amp;"'!"&amp;G3551),"")</f>
        <v/>
      </c>
      <c r="F3551" s="1851"/>
      <c r="H3551" s="4"/>
      <c r="I3551" s="4"/>
      <c r="J3551" s="4"/>
      <c r="R3551" s="1504"/>
    </row>
    <row r="3552" spans="1:18" ht="16">
      <c r="A3552" s="1">
        <v>3547</v>
      </c>
      <c r="C3552" s="3" t="s">
        <v>3571</v>
      </c>
      <c r="E3552" s="2" t="str" cm="1">
        <f t="array" aca="1" ref="E3552" ca="1">IF(F3552&lt;&gt;"",INDIRECT("'"&amp;F3552&amp;"'!"&amp;G3552),"")</f>
        <v/>
      </c>
      <c r="F3552" s="1851"/>
      <c r="H3552" s="4"/>
      <c r="I3552" s="4"/>
      <c r="J3552" s="4"/>
      <c r="R3552" s="1504"/>
    </row>
    <row r="3553" spans="1:18" ht="16">
      <c r="A3553" s="1">
        <v>3548</v>
      </c>
      <c r="C3553" s="3" t="s">
        <v>3571</v>
      </c>
      <c r="E3553" s="2" t="str" cm="1">
        <f t="array" aca="1" ref="E3553" ca="1">IF(F3553&lt;&gt;"",INDIRECT("'"&amp;F3553&amp;"'!"&amp;G3553),"")</f>
        <v/>
      </c>
      <c r="F3553" s="1851"/>
      <c r="R3553" s="1502"/>
    </row>
    <row r="3554" spans="1:18" ht="16">
      <c r="A3554" s="1">
        <v>3549</v>
      </c>
      <c r="C3554" s="3" t="s">
        <v>3571</v>
      </c>
      <c r="E3554" s="2" t="str" cm="1">
        <f t="array" aca="1" ref="E3554" ca="1">IF(F3554&lt;&gt;"",INDIRECT("'"&amp;F3554&amp;"'!"&amp;G3554),"")</f>
        <v/>
      </c>
      <c r="F3554" s="1851"/>
      <c r="R3554" s="1502"/>
    </row>
    <row r="3555" spans="1:18" ht="16">
      <c r="A3555" s="1">
        <v>3550</v>
      </c>
      <c r="C3555" s="3" t="s">
        <v>3571</v>
      </c>
      <c r="E3555" s="2" t="str" cm="1">
        <f t="array" aca="1" ref="E3555" ca="1">IF(F3555&lt;&gt;"",INDIRECT("'"&amp;F3555&amp;"'!"&amp;G3555),"")</f>
        <v/>
      </c>
      <c r="F3555" s="1851"/>
      <c r="R3555" s="1502"/>
    </row>
    <row r="3556" spans="1:18" ht="16">
      <c r="A3556" s="1">
        <v>3551</v>
      </c>
      <c r="C3556" s="3" t="s">
        <v>3571</v>
      </c>
      <c r="E3556" s="2" t="str" cm="1">
        <f t="array" aca="1" ref="E3556" ca="1">IF(F3556&lt;&gt;"",INDIRECT("'"&amp;F3556&amp;"'!"&amp;G3556),"")</f>
        <v/>
      </c>
      <c r="F3556" s="1851"/>
      <c r="H3556" s="4"/>
      <c r="I3556" s="4"/>
      <c r="J3556" s="4"/>
      <c r="R3556" s="1504"/>
    </row>
    <row r="3557" spans="1:18" ht="16">
      <c r="A3557" s="1">
        <v>3552</v>
      </c>
      <c r="C3557" s="3" t="s">
        <v>3571</v>
      </c>
      <c r="E3557" s="2" t="str" cm="1">
        <f t="array" aca="1" ref="E3557" ca="1">IF(F3557&lt;&gt;"",INDIRECT("'"&amp;F3557&amp;"'!"&amp;G3557),"")</f>
        <v/>
      </c>
      <c r="F3557" s="1851"/>
      <c r="H3557" s="4"/>
      <c r="I3557" s="4"/>
      <c r="J3557" s="4"/>
      <c r="R3557" s="1504"/>
    </row>
    <row r="3558" spans="1:18" ht="16">
      <c r="A3558" s="1">
        <v>3553</v>
      </c>
      <c r="C3558" s="3" t="s">
        <v>3571</v>
      </c>
      <c r="E3558" s="2" t="str" cm="1">
        <f t="array" aca="1" ref="E3558" ca="1">IF(F3558&lt;&gt;"",INDIRECT("'"&amp;F3558&amp;"'!"&amp;G3558),"")</f>
        <v/>
      </c>
      <c r="F3558" s="1851"/>
      <c r="H3558" s="4"/>
      <c r="I3558" s="4"/>
      <c r="J3558" s="4"/>
      <c r="R3558" s="1504"/>
    </row>
    <row r="3559" spans="1:18" ht="16">
      <c r="A3559" s="1">
        <v>3554</v>
      </c>
      <c r="C3559" s="3" t="s">
        <v>3571</v>
      </c>
      <c r="E3559" s="2" t="str" cm="1">
        <f t="array" aca="1" ref="E3559" ca="1">IF(F3559&lt;&gt;"",INDIRECT("'"&amp;F3559&amp;"'!"&amp;G3559),"")</f>
        <v/>
      </c>
      <c r="F3559" s="1851"/>
      <c r="H3559" s="4"/>
      <c r="I3559" s="4"/>
      <c r="J3559" s="4"/>
      <c r="R3559" s="1504"/>
    </row>
    <row r="3560" spans="1:18" ht="16">
      <c r="A3560" s="1">
        <v>3555</v>
      </c>
      <c r="C3560" s="3" t="s">
        <v>3571</v>
      </c>
      <c r="E3560" s="2" t="str" cm="1">
        <f t="array" aca="1" ref="E3560" ca="1">IF(F3560&lt;&gt;"",INDIRECT("'"&amp;F3560&amp;"'!"&amp;G3560),"")</f>
        <v/>
      </c>
      <c r="F3560" s="1851"/>
      <c r="H3560" s="4"/>
      <c r="I3560" s="4"/>
      <c r="J3560" s="4"/>
      <c r="R3560" s="1504"/>
    </row>
    <row r="3561" spans="1:18" ht="15">
      <c r="A3561">
        <v>3556</v>
      </c>
      <c r="B3561" s="7">
        <f>'EstExp 11-19'!C434</f>
        <v>0</v>
      </c>
      <c r="D3561" s="2" t="b">
        <f t="shared" ref="D3561:D3566" ca="1" si="54">E3561=B3561</f>
        <v>1</v>
      </c>
      <c r="E3561" s="2" cm="1">
        <f t="array" aca="1" ref="E3561" ca="1">IF(F3561&lt;&gt;"",INDIRECT("'"&amp;F3561&amp;"'!"&amp;G3561),"")</f>
        <v>0</v>
      </c>
      <c r="F3561" s="1502" t="s">
        <v>6934</v>
      </c>
      <c r="G3561" t="s">
        <v>4372</v>
      </c>
      <c r="H3561" s="4"/>
      <c r="I3561" s="4"/>
      <c r="J3561" s="4"/>
      <c r="R3561" s="1504"/>
    </row>
    <row r="3562" spans="1:18">
      <c r="A3562">
        <v>3557</v>
      </c>
      <c r="B3562" s="7">
        <f>'EstExp 11-19'!C435</f>
        <v>0</v>
      </c>
      <c r="D3562" s="2" t="b">
        <f t="shared" ca="1" si="54"/>
        <v>1</v>
      </c>
      <c r="E3562" s="2" cm="1">
        <f t="array" aca="1" ref="E3562" ca="1">IF(F3562&lt;&gt;"",INDIRECT("'"&amp;F3562&amp;"'!"&amp;G3562),"")</f>
        <v>0</v>
      </c>
      <c r="F3562" s="1502" t="s">
        <v>6934</v>
      </c>
      <c r="G3562" t="s">
        <v>4373</v>
      </c>
      <c r="R3562" s="1502"/>
    </row>
    <row r="3563" spans="1:18">
      <c r="A3563">
        <v>3558</v>
      </c>
      <c r="B3563" s="7">
        <f>'EstExp 11-19'!C436</f>
        <v>0</v>
      </c>
      <c r="D3563" s="2" t="b">
        <f t="shared" ca="1" si="54"/>
        <v>1</v>
      </c>
      <c r="E3563" s="2" cm="1">
        <f t="array" aca="1" ref="E3563" ca="1">IF(F3563&lt;&gt;"",INDIRECT("'"&amp;F3563&amp;"'!"&amp;G3563),"")</f>
        <v>0</v>
      </c>
      <c r="F3563" s="1502" t="s">
        <v>6934</v>
      </c>
      <c r="G3563" t="s">
        <v>4374</v>
      </c>
      <c r="R3563" s="1502"/>
    </row>
    <row r="3564" spans="1:18" ht="15">
      <c r="A3564">
        <v>3559</v>
      </c>
      <c r="B3564" s="7">
        <f>'EstExp 11-19'!C437</f>
        <v>0</v>
      </c>
      <c r="D3564" s="2" t="b">
        <f t="shared" ca="1" si="54"/>
        <v>1</v>
      </c>
      <c r="E3564" s="2" cm="1">
        <f t="array" aca="1" ref="E3564" ca="1">IF(F3564&lt;&gt;"",INDIRECT("'"&amp;F3564&amp;"'!"&amp;G3564),"")</f>
        <v>0</v>
      </c>
      <c r="F3564" s="1502" t="s">
        <v>6934</v>
      </c>
      <c r="G3564" t="s">
        <v>4375</v>
      </c>
      <c r="H3564" s="4"/>
      <c r="I3564" s="4"/>
      <c r="J3564" s="4"/>
      <c r="R3564" s="1504"/>
    </row>
    <row r="3565" spans="1:18" ht="15">
      <c r="A3565">
        <v>3560</v>
      </c>
      <c r="B3565" s="7">
        <f>'EstExp 11-19'!C438</f>
        <v>0</v>
      </c>
      <c r="D3565" s="2" t="b">
        <f t="shared" ca="1" si="54"/>
        <v>1</v>
      </c>
      <c r="E3565" s="2" cm="1">
        <f t="array" aca="1" ref="E3565" ca="1">IF(F3565&lt;&gt;"",INDIRECT("'"&amp;F3565&amp;"'!"&amp;G3565),"")</f>
        <v>0</v>
      </c>
      <c r="F3565" s="1502" t="s">
        <v>6934</v>
      </c>
      <c r="G3565" t="s">
        <v>4376</v>
      </c>
      <c r="R3565" s="1504"/>
    </row>
    <row r="3566" spans="1:18" ht="15">
      <c r="A3566">
        <v>3561</v>
      </c>
      <c r="B3566" s="7">
        <f>'EstExp 11-19'!C453</f>
        <v>0</v>
      </c>
      <c r="D3566" s="2" t="b">
        <f t="shared" ca="1" si="54"/>
        <v>1</v>
      </c>
      <c r="E3566" s="2" cm="1">
        <f t="array" aca="1" ref="E3566" ca="1">IF(F3566&lt;&gt;"",INDIRECT("'"&amp;F3566&amp;"'!"&amp;G3566),"")</f>
        <v>0</v>
      </c>
      <c r="F3566" s="1502" t="s">
        <v>6934</v>
      </c>
      <c r="G3566" t="s">
        <v>4377</v>
      </c>
      <c r="R3566" s="1504"/>
    </row>
    <row r="3567" spans="1:18" ht="16">
      <c r="A3567" s="1">
        <v>3562</v>
      </c>
      <c r="C3567" s="3" t="s">
        <v>3571</v>
      </c>
      <c r="E3567" s="2" t="str" cm="1">
        <f t="array" aca="1" ref="E3567" ca="1">IF(F3567&lt;&gt;"",INDIRECT("'"&amp;F3567&amp;"'!"&amp;G3567),"")</f>
        <v/>
      </c>
      <c r="F3567" s="1851"/>
      <c r="R3567" s="1502"/>
    </row>
    <row r="3568" spans="1:18" ht="15">
      <c r="A3568">
        <v>3563</v>
      </c>
      <c r="B3568" s="7">
        <f>'EstExp 11-19'!D434</f>
        <v>0</v>
      </c>
      <c r="D3568" s="2" t="b">
        <f t="shared" ref="D3568:D3573" ca="1" si="55">E3568=B3568</f>
        <v>1</v>
      </c>
      <c r="E3568" s="2" cm="1">
        <f t="array" aca="1" ref="E3568" ca="1">IF(F3568&lt;&gt;"",INDIRECT("'"&amp;F3568&amp;"'!"&amp;G3568),"")</f>
        <v>0</v>
      </c>
      <c r="F3568" s="1502" t="s">
        <v>6934</v>
      </c>
      <c r="G3568" t="s">
        <v>4378</v>
      </c>
      <c r="H3568" s="4"/>
      <c r="I3568" s="4"/>
      <c r="J3568" s="4"/>
      <c r="R3568" s="1504"/>
    </row>
    <row r="3569" spans="1:18" ht="15">
      <c r="A3569">
        <v>3564</v>
      </c>
      <c r="B3569" s="7">
        <f>'EstExp 11-19'!D435</f>
        <v>0</v>
      </c>
      <c r="D3569" s="2" t="b">
        <f t="shared" ca="1" si="55"/>
        <v>1</v>
      </c>
      <c r="E3569" s="2" cm="1">
        <f t="array" aca="1" ref="E3569" ca="1">IF(F3569&lt;&gt;"",INDIRECT("'"&amp;F3569&amp;"'!"&amp;G3569),"")</f>
        <v>0</v>
      </c>
      <c r="F3569" s="1502" t="s">
        <v>6934</v>
      </c>
      <c r="G3569" t="s">
        <v>4379</v>
      </c>
      <c r="H3569" s="4"/>
      <c r="I3569" s="4"/>
      <c r="J3569" s="4"/>
      <c r="R3569" s="1504"/>
    </row>
    <row r="3570" spans="1:18" ht="15">
      <c r="A3570">
        <v>3565</v>
      </c>
      <c r="B3570" s="7">
        <f>'EstExp 11-19'!D436</f>
        <v>0</v>
      </c>
      <c r="D3570" s="2" t="b">
        <f t="shared" ca="1" si="55"/>
        <v>1</v>
      </c>
      <c r="E3570" s="2" cm="1">
        <f t="array" aca="1" ref="E3570" ca="1">IF(F3570&lt;&gt;"",INDIRECT("'"&amp;F3570&amp;"'!"&amp;G3570),"")</f>
        <v>0</v>
      </c>
      <c r="F3570" s="1502" t="s">
        <v>6934</v>
      </c>
      <c r="G3570" t="s">
        <v>4380</v>
      </c>
      <c r="H3570" s="4"/>
      <c r="I3570" s="4"/>
      <c r="J3570" s="4"/>
      <c r="R3570" s="1504"/>
    </row>
    <row r="3571" spans="1:18" ht="15">
      <c r="A3571">
        <v>3566</v>
      </c>
      <c r="B3571" s="7">
        <f>'EstExp 11-19'!D437</f>
        <v>0</v>
      </c>
      <c r="D3571" s="2" t="b">
        <f t="shared" ca="1" si="55"/>
        <v>1</v>
      </c>
      <c r="E3571" s="2" cm="1">
        <f t="array" aca="1" ref="E3571" ca="1">IF(F3571&lt;&gt;"",INDIRECT("'"&amp;F3571&amp;"'!"&amp;G3571),"")</f>
        <v>0</v>
      </c>
      <c r="F3571" s="1502" t="s">
        <v>6934</v>
      </c>
      <c r="G3571" t="s">
        <v>4381</v>
      </c>
      <c r="H3571" s="4"/>
      <c r="I3571" s="4"/>
      <c r="J3571" s="4"/>
      <c r="R3571" s="1504"/>
    </row>
    <row r="3572" spans="1:18" ht="15">
      <c r="A3572">
        <v>3567</v>
      </c>
      <c r="B3572" s="7">
        <f>'EstExp 11-19'!D438</f>
        <v>0</v>
      </c>
      <c r="D3572" s="2" t="b">
        <f t="shared" ca="1" si="55"/>
        <v>1</v>
      </c>
      <c r="E3572" s="2" cm="1">
        <f t="array" aca="1" ref="E3572" ca="1">IF(F3572&lt;&gt;"",INDIRECT("'"&amp;F3572&amp;"'!"&amp;G3572),"")</f>
        <v>0</v>
      </c>
      <c r="F3572" s="1502" t="s">
        <v>6934</v>
      </c>
      <c r="G3572" t="s">
        <v>4382</v>
      </c>
      <c r="H3572" s="4"/>
      <c r="I3572" s="4"/>
      <c r="J3572" s="4"/>
      <c r="R3572" s="1504"/>
    </row>
    <row r="3573" spans="1:18" ht="15">
      <c r="A3573">
        <v>3568</v>
      </c>
      <c r="B3573" s="7">
        <f>'EstExp 11-19'!D453</f>
        <v>0</v>
      </c>
      <c r="D3573" s="2" t="b">
        <f t="shared" ca="1" si="55"/>
        <v>1</v>
      </c>
      <c r="E3573" s="2" cm="1">
        <f t="array" aca="1" ref="E3573" ca="1">IF(F3573&lt;&gt;"",INDIRECT("'"&amp;F3573&amp;"'!"&amp;G3573),"")</f>
        <v>0</v>
      </c>
      <c r="F3573" s="1502" t="s">
        <v>6934</v>
      </c>
      <c r="G3573" t="s">
        <v>4383</v>
      </c>
      <c r="R3573" s="1504"/>
    </row>
    <row r="3574" spans="1:18" ht="16">
      <c r="A3574" s="1">
        <v>3569</v>
      </c>
      <c r="C3574" s="3" t="s">
        <v>3571</v>
      </c>
      <c r="E3574" s="2" t="str" cm="1">
        <f t="array" aca="1" ref="E3574" ca="1">IF(F3574&lt;&gt;"",INDIRECT("'"&amp;F3574&amp;"'!"&amp;G3574),"")</f>
        <v/>
      </c>
      <c r="F3574" s="1851"/>
      <c r="H3574" s="4"/>
      <c r="I3574" s="4"/>
      <c r="J3574" s="4"/>
      <c r="R3574" s="1504"/>
    </row>
    <row r="3575" spans="1:18" ht="15">
      <c r="A3575">
        <v>3570</v>
      </c>
      <c r="B3575" s="7">
        <f>'EstExp 11-19'!E434</f>
        <v>0</v>
      </c>
      <c r="D3575" s="2" t="b">
        <f t="shared" ref="D3575:D3580" ca="1" si="56">E3575=B3575</f>
        <v>1</v>
      </c>
      <c r="E3575" s="2" cm="1">
        <f t="array" aca="1" ref="E3575" ca="1">IF(F3575&lt;&gt;"",INDIRECT("'"&amp;F3575&amp;"'!"&amp;G3575),"")</f>
        <v>0</v>
      </c>
      <c r="F3575" s="1502" t="s">
        <v>6934</v>
      </c>
      <c r="G3575" t="s">
        <v>4384</v>
      </c>
      <c r="R3575" s="1504"/>
    </row>
    <row r="3576" spans="1:18" ht="15">
      <c r="A3576">
        <v>3571</v>
      </c>
      <c r="B3576" s="7">
        <f>'EstExp 11-19'!E435</f>
        <v>0</v>
      </c>
      <c r="D3576" s="2" t="b">
        <f t="shared" ca="1" si="56"/>
        <v>1</v>
      </c>
      <c r="E3576" s="2" cm="1">
        <f t="array" aca="1" ref="E3576" ca="1">IF(F3576&lt;&gt;"",INDIRECT("'"&amp;F3576&amp;"'!"&amp;G3576),"")</f>
        <v>0</v>
      </c>
      <c r="F3576" s="1502" t="s">
        <v>6934</v>
      </c>
      <c r="G3576" t="s">
        <v>4385</v>
      </c>
      <c r="H3576" s="4"/>
      <c r="I3576" s="4"/>
      <c r="J3576" s="4"/>
      <c r="R3576" s="1504"/>
    </row>
    <row r="3577" spans="1:18" ht="15">
      <c r="A3577">
        <v>3572</v>
      </c>
      <c r="B3577" s="7">
        <f>'EstExp 11-19'!E436</f>
        <v>0</v>
      </c>
      <c r="D3577" s="2" t="b">
        <f t="shared" ca="1" si="56"/>
        <v>1</v>
      </c>
      <c r="E3577" s="2" cm="1">
        <f t="array" aca="1" ref="E3577" ca="1">IF(F3577&lt;&gt;"",INDIRECT("'"&amp;F3577&amp;"'!"&amp;G3577),"")</f>
        <v>0</v>
      </c>
      <c r="F3577" s="1502" t="s">
        <v>6934</v>
      </c>
      <c r="G3577" t="s">
        <v>4386</v>
      </c>
      <c r="H3577" s="4"/>
      <c r="I3577" s="4"/>
      <c r="J3577" s="4"/>
      <c r="R3577" s="1504"/>
    </row>
    <row r="3578" spans="1:18" ht="15">
      <c r="A3578">
        <v>3573</v>
      </c>
      <c r="B3578" s="7">
        <f>'EstExp 11-19'!E437</f>
        <v>0</v>
      </c>
      <c r="D3578" s="2" t="b">
        <f t="shared" ca="1" si="56"/>
        <v>1</v>
      </c>
      <c r="E3578" s="2" cm="1">
        <f t="array" aca="1" ref="E3578" ca="1">IF(F3578&lt;&gt;"",INDIRECT("'"&amp;F3578&amp;"'!"&amp;G3578),"")</f>
        <v>0</v>
      </c>
      <c r="F3578" s="1502" t="s">
        <v>6934</v>
      </c>
      <c r="G3578" t="s">
        <v>4387</v>
      </c>
      <c r="H3578" s="4"/>
      <c r="I3578" s="4"/>
      <c r="J3578" s="4"/>
      <c r="R3578" s="1504"/>
    </row>
    <row r="3579" spans="1:18" ht="15">
      <c r="A3579">
        <v>3574</v>
      </c>
      <c r="B3579" s="7">
        <f>'EstExp 11-19'!E438</f>
        <v>0</v>
      </c>
      <c r="D3579" s="2" t="b">
        <f t="shared" ca="1" si="56"/>
        <v>1</v>
      </c>
      <c r="E3579" s="2" cm="1">
        <f t="array" aca="1" ref="E3579" ca="1">IF(F3579&lt;&gt;"",INDIRECT("'"&amp;F3579&amp;"'!"&amp;G3579),"")</f>
        <v>0</v>
      </c>
      <c r="F3579" s="1502" t="s">
        <v>6934</v>
      </c>
      <c r="G3579" t="s">
        <v>4388</v>
      </c>
      <c r="H3579" s="4"/>
      <c r="I3579" s="4"/>
      <c r="J3579" s="4"/>
      <c r="R3579" s="1504"/>
    </row>
    <row r="3580" spans="1:18" ht="15">
      <c r="A3580">
        <v>3575</v>
      </c>
      <c r="B3580" s="7">
        <f>'EstExp 11-19'!E453</f>
        <v>0</v>
      </c>
      <c r="D3580" s="2" t="b">
        <f t="shared" ca="1" si="56"/>
        <v>1</v>
      </c>
      <c r="E3580" s="2" cm="1">
        <f t="array" aca="1" ref="E3580" ca="1">IF(F3580&lt;&gt;"",INDIRECT("'"&amp;F3580&amp;"'!"&amp;G3580),"")</f>
        <v>0</v>
      </c>
      <c r="F3580" s="1502" t="s">
        <v>6934</v>
      </c>
      <c r="G3580" t="s">
        <v>4389</v>
      </c>
      <c r="H3580" s="4"/>
      <c r="I3580" s="4"/>
      <c r="J3580" s="4"/>
      <c r="R3580" s="1504"/>
    </row>
    <row r="3581" spans="1:18" ht="16">
      <c r="A3581" s="1">
        <v>3576</v>
      </c>
      <c r="C3581" s="3" t="s">
        <v>3571</v>
      </c>
      <c r="E3581" s="2" t="str" cm="1">
        <f t="array" aca="1" ref="E3581" ca="1">IF(F3581&lt;&gt;"",INDIRECT("'"&amp;F3581&amp;"'!"&amp;G3581),"")</f>
        <v/>
      </c>
      <c r="F3581" s="1851"/>
      <c r="H3581" s="4"/>
      <c r="I3581" s="4"/>
      <c r="J3581" s="4"/>
      <c r="R3581" s="1504"/>
    </row>
    <row r="3582" spans="1:18" ht="15">
      <c r="A3582">
        <v>3577</v>
      </c>
      <c r="B3582" s="7">
        <f>'EstExp 11-19'!F434</f>
        <v>0</v>
      </c>
      <c r="D3582" s="2" t="b">
        <f t="shared" ref="D3582:D3587" ca="1" si="57">E3582=B3582</f>
        <v>1</v>
      </c>
      <c r="E3582" s="2" cm="1">
        <f t="array" aca="1" ref="E3582" ca="1">IF(F3582&lt;&gt;"",INDIRECT("'"&amp;F3582&amp;"'!"&amp;G3582),"")</f>
        <v>0</v>
      </c>
      <c r="F3582" s="1502" t="s">
        <v>6934</v>
      </c>
      <c r="G3582" t="s">
        <v>4390</v>
      </c>
      <c r="R3582" s="1504"/>
    </row>
    <row r="3583" spans="1:18" ht="15">
      <c r="A3583">
        <v>3578</v>
      </c>
      <c r="B3583" s="7">
        <f>'EstExp 11-19'!F435</f>
        <v>0</v>
      </c>
      <c r="D3583" s="2" t="b">
        <f t="shared" ca="1" si="57"/>
        <v>1</v>
      </c>
      <c r="E3583" s="2" cm="1">
        <f t="array" aca="1" ref="E3583" ca="1">IF(F3583&lt;&gt;"",INDIRECT("'"&amp;F3583&amp;"'!"&amp;G3583),"")</f>
        <v>0</v>
      </c>
      <c r="F3583" s="1502" t="s">
        <v>6934</v>
      </c>
      <c r="G3583" t="s">
        <v>4391</v>
      </c>
      <c r="H3583" s="4"/>
      <c r="I3583" s="4"/>
      <c r="J3583" s="4"/>
      <c r="R3583" s="1504"/>
    </row>
    <row r="3584" spans="1:18" ht="15">
      <c r="A3584">
        <v>3579</v>
      </c>
      <c r="B3584" s="7">
        <f>'EstExp 11-19'!F436</f>
        <v>0</v>
      </c>
      <c r="D3584" s="2" t="b">
        <f t="shared" ca="1" si="57"/>
        <v>1</v>
      </c>
      <c r="E3584" s="2" cm="1">
        <f t="array" aca="1" ref="E3584" ca="1">IF(F3584&lt;&gt;"",INDIRECT("'"&amp;F3584&amp;"'!"&amp;G3584),"")</f>
        <v>0</v>
      </c>
      <c r="F3584" s="1502" t="s">
        <v>6934</v>
      </c>
      <c r="G3584" t="s">
        <v>4392</v>
      </c>
      <c r="H3584" s="4"/>
      <c r="I3584" s="4"/>
      <c r="J3584" s="4"/>
      <c r="R3584" s="1504"/>
    </row>
    <row r="3585" spans="1:18" ht="15">
      <c r="A3585">
        <v>3580</v>
      </c>
      <c r="B3585" s="7">
        <f>'EstExp 11-19'!F437</f>
        <v>0</v>
      </c>
      <c r="D3585" s="2" t="b">
        <f t="shared" ca="1" si="57"/>
        <v>1</v>
      </c>
      <c r="E3585" s="2" cm="1">
        <f t="array" aca="1" ref="E3585" ca="1">IF(F3585&lt;&gt;"",INDIRECT("'"&amp;F3585&amp;"'!"&amp;G3585),"")</f>
        <v>0</v>
      </c>
      <c r="F3585" s="1502" t="s">
        <v>6934</v>
      </c>
      <c r="G3585" t="s">
        <v>4393</v>
      </c>
      <c r="H3585" s="4"/>
      <c r="I3585" s="4"/>
      <c r="J3585" s="4"/>
      <c r="R3585" s="1504"/>
    </row>
    <row r="3586" spans="1:18" ht="15">
      <c r="A3586">
        <v>3581</v>
      </c>
      <c r="B3586" s="7">
        <f>'EstExp 11-19'!F438</f>
        <v>0</v>
      </c>
      <c r="D3586" s="2" t="b">
        <f t="shared" ca="1" si="57"/>
        <v>1</v>
      </c>
      <c r="E3586" s="2" cm="1">
        <f t="array" aca="1" ref="E3586" ca="1">IF(F3586&lt;&gt;"",INDIRECT("'"&amp;F3586&amp;"'!"&amp;G3586),"")</f>
        <v>0</v>
      </c>
      <c r="F3586" s="1502" t="s">
        <v>6934</v>
      </c>
      <c r="G3586" t="s">
        <v>4394</v>
      </c>
      <c r="R3586" s="1504"/>
    </row>
    <row r="3587" spans="1:18" ht="15">
      <c r="A3587">
        <v>3582</v>
      </c>
      <c r="B3587" s="7">
        <f>'EstExp 11-19'!F453</f>
        <v>0</v>
      </c>
      <c r="D3587" s="2" t="b">
        <f t="shared" ca="1" si="57"/>
        <v>1</v>
      </c>
      <c r="E3587" s="2" cm="1">
        <f t="array" aca="1" ref="E3587" ca="1">IF(F3587&lt;&gt;"",INDIRECT("'"&amp;F3587&amp;"'!"&amp;G3587),"")</f>
        <v>0</v>
      </c>
      <c r="F3587" s="1502" t="s">
        <v>6934</v>
      </c>
      <c r="G3587" t="s">
        <v>4395</v>
      </c>
      <c r="R3587" s="1504"/>
    </row>
    <row r="3588" spans="1:18" ht="16">
      <c r="A3588" s="1">
        <v>3583</v>
      </c>
      <c r="C3588" s="3" t="s">
        <v>3571</v>
      </c>
      <c r="E3588" s="2" t="str" cm="1">
        <f t="array" aca="1" ref="E3588" ca="1">IF(F3588&lt;&gt;"",INDIRECT("'"&amp;F3588&amp;"'!"&amp;G3588),"")</f>
        <v/>
      </c>
      <c r="F3588" s="1851"/>
      <c r="H3588" s="4"/>
      <c r="I3588" s="4"/>
      <c r="J3588" s="4"/>
      <c r="R3588" s="1504"/>
    </row>
    <row r="3589" spans="1:18" ht="15">
      <c r="A3589">
        <v>3584</v>
      </c>
      <c r="B3589" s="7">
        <f>'EstExp 11-19'!G434</f>
        <v>0</v>
      </c>
      <c r="D3589" s="2" t="b">
        <f t="shared" ref="D3589:D3594" ca="1" si="58">E3589=B3589</f>
        <v>1</v>
      </c>
      <c r="E3589" s="2" cm="1">
        <f t="array" aca="1" ref="E3589" ca="1">IF(F3589&lt;&gt;"",INDIRECT("'"&amp;F3589&amp;"'!"&amp;G3589),"")</f>
        <v>0</v>
      </c>
      <c r="F3589" s="1502" t="s">
        <v>6934</v>
      </c>
      <c r="G3589" t="s">
        <v>4396</v>
      </c>
      <c r="R3589" s="1504"/>
    </row>
    <row r="3590" spans="1:18" ht="15">
      <c r="A3590">
        <v>3585</v>
      </c>
      <c r="B3590" s="7">
        <f>'EstExp 11-19'!G435</f>
        <v>0</v>
      </c>
      <c r="D3590" s="2" t="b">
        <f t="shared" ca="1" si="58"/>
        <v>1</v>
      </c>
      <c r="E3590" s="2" cm="1">
        <f t="array" aca="1" ref="E3590" ca="1">IF(F3590&lt;&gt;"",INDIRECT("'"&amp;F3590&amp;"'!"&amp;G3590),"")</f>
        <v>0</v>
      </c>
      <c r="F3590" s="1502" t="s">
        <v>6934</v>
      </c>
      <c r="G3590" t="s">
        <v>4397</v>
      </c>
      <c r="R3590" s="1504"/>
    </row>
    <row r="3591" spans="1:18" ht="15">
      <c r="A3591">
        <v>3586</v>
      </c>
      <c r="B3591" s="7">
        <f>'EstExp 11-19'!G436</f>
        <v>0</v>
      </c>
      <c r="D3591" s="2" t="b">
        <f t="shared" ca="1" si="58"/>
        <v>1</v>
      </c>
      <c r="E3591" s="2" cm="1">
        <f t="array" aca="1" ref="E3591" ca="1">IF(F3591&lt;&gt;"",INDIRECT("'"&amp;F3591&amp;"'!"&amp;G3591),"")</f>
        <v>0</v>
      </c>
      <c r="F3591" s="1502" t="s">
        <v>6934</v>
      </c>
      <c r="G3591" t="s">
        <v>4398</v>
      </c>
      <c r="R3591" s="1504"/>
    </row>
    <row r="3592" spans="1:18" ht="15">
      <c r="A3592">
        <v>3587</v>
      </c>
      <c r="B3592" s="7">
        <f>'EstExp 11-19'!G437</f>
        <v>0</v>
      </c>
      <c r="D3592" s="2" t="b">
        <f t="shared" ca="1" si="58"/>
        <v>1</v>
      </c>
      <c r="E3592" s="2" cm="1">
        <f t="array" aca="1" ref="E3592" ca="1">IF(F3592&lt;&gt;"",INDIRECT("'"&amp;F3592&amp;"'!"&amp;G3592),"")</f>
        <v>0</v>
      </c>
      <c r="F3592" s="1502" t="s">
        <v>6934</v>
      </c>
      <c r="G3592" t="s">
        <v>4399</v>
      </c>
      <c r="H3592" s="4"/>
      <c r="I3592" s="4"/>
      <c r="J3592" s="4"/>
      <c r="R3592" s="1504"/>
    </row>
    <row r="3593" spans="1:18" ht="15">
      <c r="A3593">
        <v>3588</v>
      </c>
      <c r="B3593" s="7">
        <f>'EstExp 11-19'!G438</f>
        <v>0</v>
      </c>
      <c r="D3593" s="2" t="b">
        <f t="shared" ca="1" si="58"/>
        <v>1</v>
      </c>
      <c r="E3593" s="2" cm="1">
        <f t="array" aca="1" ref="E3593" ca="1">IF(F3593&lt;&gt;"",INDIRECT("'"&amp;F3593&amp;"'!"&amp;G3593),"")</f>
        <v>0</v>
      </c>
      <c r="F3593" s="1502" t="s">
        <v>6934</v>
      </c>
      <c r="G3593" t="s">
        <v>4400</v>
      </c>
      <c r="H3593" s="4"/>
      <c r="I3593" s="4"/>
      <c r="J3593" s="4"/>
      <c r="R3593" s="1504"/>
    </row>
    <row r="3594" spans="1:18" ht="15">
      <c r="A3594">
        <v>3589</v>
      </c>
      <c r="B3594" s="7">
        <f>'EstExp 11-19'!G453</f>
        <v>0</v>
      </c>
      <c r="D3594" s="2" t="b">
        <f t="shared" ca="1" si="58"/>
        <v>1</v>
      </c>
      <c r="E3594" s="2" cm="1">
        <f t="array" aca="1" ref="E3594" ca="1">IF(F3594&lt;&gt;"",INDIRECT("'"&amp;F3594&amp;"'!"&amp;G3594),"")</f>
        <v>0</v>
      </c>
      <c r="F3594" s="1502" t="s">
        <v>6934</v>
      </c>
      <c r="G3594" t="s">
        <v>4401</v>
      </c>
      <c r="H3594" s="4"/>
      <c r="I3594" s="4"/>
      <c r="J3594" s="4"/>
      <c r="R3594" s="1504"/>
    </row>
    <row r="3595" spans="1:18" ht="16">
      <c r="A3595" s="1">
        <v>3590</v>
      </c>
      <c r="C3595" s="3" t="s">
        <v>3571</v>
      </c>
      <c r="E3595" s="2" t="str" cm="1">
        <f t="array" aca="1" ref="E3595" ca="1">IF(F3595&lt;&gt;"",INDIRECT("'"&amp;F3595&amp;"'!"&amp;G3595),"")</f>
        <v/>
      </c>
      <c r="F3595" s="1851"/>
      <c r="H3595" s="4"/>
      <c r="I3595" s="4"/>
      <c r="J3595" s="4"/>
      <c r="R3595" s="1504"/>
    </row>
    <row r="3596" spans="1:18" ht="15">
      <c r="A3596">
        <v>3591</v>
      </c>
      <c r="B3596" s="7">
        <f>'EstExp 11-19'!H434</f>
        <v>0</v>
      </c>
      <c r="D3596" s="2" t="b">
        <f t="shared" ref="D3596:D3602" ca="1" si="59">E3596=B3596</f>
        <v>1</v>
      </c>
      <c r="E3596" s="2" cm="1">
        <f t="array" aca="1" ref="E3596" ca="1">IF(F3596&lt;&gt;"",INDIRECT("'"&amp;F3596&amp;"'!"&amp;G3596),"")</f>
        <v>0</v>
      </c>
      <c r="F3596" s="1502" t="s">
        <v>6934</v>
      </c>
      <c r="G3596" t="s">
        <v>4402</v>
      </c>
      <c r="H3596" s="4"/>
      <c r="I3596" s="4"/>
      <c r="J3596" s="4"/>
      <c r="R3596" s="1504"/>
    </row>
    <row r="3597" spans="1:18" ht="15">
      <c r="A3597">
        <v>3592</v>
      </c>
      <c r="B3597" s="7">
        <f>'EstExp 11-19'!H435</f>
        <v>0</v>
      </c>
      <c r="D3597" s="2" t="b">
        <f t="shared" ca="1" si="59"/>
        <v>1</v>
      </c>
      <c r="E3597" s="2" cm="1">
        <f t="array" aca="1" ref="E3597" ca="1">IF(F3597&lt;&gt;"",INDIRECT("'"&amp;F3597&amp;"'!"&amp;G3597),"")</f>
        <v>0</v>
      </c>
      <c r="F3597" s="1502" t="s">
        <v>6934</v>
      </c>
      <c r="G3597" t="s">
        <v>4403</v>
      </c>
      <c r="H3597" s="4"/>
      <c r="I3597" s="4"/>
      <c r="J3597" s="4"/>
      <c r="R3597" s="1504"/>
    </row>
    <row r="3598" spans="1:18" ht="15">
      <c r="A3598">
        <v>3593</v>
      </c>
      <c r="B3598" s="7">
        <f>'EstExp 11-19'!H436</f>
        <v>0</v>
      </c>
      <c r="D3598" s="2" t="b">
        <f t="shared" ca="1" si="59"/>
        <v>1</v>
      </c>
      <c r="E3598" s="2" cm="1">
        <f t="array" aca="1" ref="E3598" ca="1">IF(F3598&lt;&gt;"",INDIRECT("'"&amp;F3598&amp;"'!"&amp;G3598),"")</f>
        <v>0</v>
      </c>
      <c r="F3598" s="1502" t="s">
        <v>6934</v>
      </c>
      <c r="G3598" t="s">
        <v>4404</v>
      </c>
      <c r="H3598" s="4"/>
      <c r="I3598" s="4"/>
      <c r="J3598" s="4"/>
      <c r="R3598" s="1504"/>
    </row>
    <row r="3599" spans="1:18" ht="15">
      <c r="A3599">
        <v>3594</v>
      </c>
      <c r="B3599" s="7">
        <f>'EstExp 11-19'!H437</f>
        <v>0</v>
      </c>
      <c r="D3599" s="2" t="b">
        <f t="shared" ca="1" si="59"/>
        <v>1</v>
      </c>
      <c r="E3599" s="2" cm="1">
        <f t="array" aca="1" ref="E3599" ca="1">IF(F3599&lt;&gt;"",INDIRECT("'"&amp;F3599&amp;"'!"&amp;G3599),"")</f>
        <v>0</v>
      </c>
      <c r="F3599" s="1502" t="s">
        <v>6934</v>
      </c>
      <c r="G3599" t="s">
        <v>4405</v>
      </c>
      <c r="H3599" s="4"/>
      <c r="I3599" s="4"/>
      <c r="J3599" s="4"/>
      <c r="R3599" s="1504"/>
    </row>
    <row r="3600" spans="1:18" ht="15">
      <c r="A3600">
        <v>3595</v>
      </c>
      <c r="B3600" s="7">
        <f>'EstExp 11-19'!H438</f>
        <v>0</v>
      </c>
      <c r="D3600" s="2" t="b">
        <f t="shared" ca="1" si="59"/>
        <v>1</v>
      </c>
      <c r="E3600" s="2" cm="1">
        <f t="array" aca="1" ref="E3600" ca="1">IF(F3600&lt;&gt;"",INDIRECT("'"&amp;F3600&amp;"'!"&amp;G3600),"")</f>
        <v>0</v>
      </c>
      <c r="F3600" s="1502" t="s">
        <v>6934</v>
      </c>
      <c r="G3600" t="s">
        <v>4406</v>
      </c>
      <c r="R3600" s="1504"/>
    </row>
    <row r="3601" spans="1:18" ht="15">
      <c r="A3601">
        <v>3596</v>
      </c>
      <c r="B3601" s="7">
        <f>'EstExp 11-19'!H446</f>
        <v>0</v>
      </c>
      <c r="D3601" s="2" t="b">
        <f t="shared" ca="1" si="59"/>
        <v>1</v>
      </c>
      <c r="E3601" s="2" cm="1">
        <f t="array" aca="1" ref="E3601" ca="1">IF(F3601&lt;&gt;"",INDIRECT("'"&amp;F3601&amp;"'!"&amp;G3601),"")</f>
        <v>0</v>
      </c>
      <c r="F3601" s="1502" t="s">
        <v>6934</v>
      </c>
      <c r="G3601" t="s">
        <v>4407</v>
      </c>
      <c r="R3601" s="1504"/>
    </row>
    <row r="3602" spans="1:18" ht="15">
      <c r="A3602">
        <v>3597</v>
      </c>
      <c r="B3602" s="7">
        <f>'EstExp 11-19'!H451</f>
        <v>0</v>
      </c>
      <c r="D3602" s="2" t="b">
        <f t="shared" ca="1" si="59"/>
        <v>1</v>
      </c>
      <c r="E3602" s="2" cm="1">
        <f t="array" aca="1" ref="E3602" ca="1">IF(F3602&lt;&gt;"",INDIRECT("'"&amp;F3602&amp;"'!"&amp;G3602),"")</f>
        <v>0</v>
      </c>
      <c r="F3602" s="1502" t="s">
        <v>6934</v>
      </c>
      <c r="G3602" t="s">
        <v>4408</v>
      </c>
      <c r="H3602" s="4"/>
      <c r="I3602" s="4"/>
      <c r="J3602" s="4"/>
      <c r="R3602" s="1504"/>
    </row>
    <row r="3603" spans="1:18" ht="16">
      <c r="A3603" s="1">
        <v>3598</v>
      </c>
      <c r="C3603" s="3" t="s">
        <v>3571</v>
      </c>
      <c r="E3603" s="2" t="str" cm="1">
        <f t="array" aca="1" ref="E3603" ca="1">IF(F3603&lt;&gt;"",INDIRECT("'"&amp;F3603&amp;"'!"&amp;G3603),"")</f>
        <v/>
      </c>
      <c r="F3603" s="1851"/>
      <c r="R3603" s="1504"/>
    </row>
    <row r="3604" spans="1:18" ht="15">
      <c r="A3604">
        <v>3599</v>
      </c>
      <c r="B3604" s="7">
        <f>'EstExp 11-19'!H453</f>
        <v>0</v>
      </c>
      <c r="D3604" s="2" t="b">
        <f ca="1">E3604=B3604</f>
        <v>1</v>
      </c>
      <c r="E3604" s="2" cm="1">
        <f t="array" aca="1" ref="E3604" ca="1">IF(F3604&lt;&gt;"",INDIRECT("'"&amp;F3604&amp;"'!"&amp;G3604),"")</f>
        <v>0</v>
      </c>
      <c r="F3604" s="1502" t="s">
        <v>6934</v>
      </c>
      <c r="G3604" t="s">
        <v>4409</v>
      </c>
      <c r="H3604" s="4"/>
      <c r="I3604" s="4"/>
      <c r="J3604" s="4"/>
      <c r="R3604" s="1504"/>
    </row>
    <row r="3605" spans="1:18" ht="16">
      <c r="A3605" s="1">
        <v>3600</v>
      </c>
      <c r="C3605" s="3" t="s">
        <v>3571</v>
      </c>
      <c r="E3605" s="2" t="str" cm="1">
        <f t="array" aca="1" ref="E3605" ca="1">IF(F3605&lt;&gt;"",INDIRECT("'"&amp;F3605&amp;"'!"&amp;G3605),"")</f>
        <v/>
      </c>
      <c r="F3605" s="1851"/>
      <c r="H3605" s="4"/>
      <c r="I3605" s="4"/>
      <c r="J3605" s="4"/>
      <c r="R3605" s="1504"/>
    </row>
    <row r="3606" spans="1:18" ht="15">
      <c r="A3606" s="2">
        <v>3601</v>
      </c>
      <c r="B3606" s="8">
        <f>'EstExp 11-19'!H442</f>
        <v>0</v>
      </c>
      <c r="C3606" s="3" t="s">
        <v>3858</v>
      </c>
      <c r="D3606" s="2" t="b">
        <f ca="1">E3606=B3606</f>
        <v>1</v>
      </c>
      <c r="E3606" s="2" cm="1">
        <f t="array" aca="1" ref="E3606" ca="1">IF(F3606&lt;&gt;"",INDIRECT("'"&amp;F3606&amp;"'!"&amp;G3606),"")</f>
        <v>0</v>
      </c>
      <c r="F3606" s="1502" t="s">
        <v>6934</v>
      </c>
      <c r="G3606" t="s">
        <v>4410</v>
      </c>
      <c r="H3606" s="4"/>
      <c r="I3606" s="4"/>
      <c r="J3606" s="4"/>
      <c r="R3606" s="1504"/>
    </row>
    <row r="3607" spans="1:18" ht="15">
      <c r="A3607" s="2">
        <v>3602</v>
      </c>
      <c r="B3607" s="8">
        <f>'EstExp 11-19'!H443</f>
        <v>0</v>
      </c>
      <c r="C3607" s="6" t="s">
        <v>3858</v>
      </c>
      <c r="D3607" s="2" t="b">
        <f ca="1">E3607=B3607</f>
        <v>1</v>
      </c>
      <c r="E3607" s="2" cm="1">
        <f t="array" aca="1" ref="E3607" ca="1">IF(F3607&lt;&gt;"",INDIRECT("'"&amp;F3607&amp;"'!"&amp;G3607),"")</f>
        <v>0</v>
      </c>
      <c r="F3607" s="1502" t="s">
        <v>6934</v>
      </c>
      <c r="G3607" t="s">
        <v>4411</v>
      </c>
      <c r="H3607" s="4"/>
      <c r="I3607" s="4"/>
      <c r="J3607" s="4"/>
      <c r="R3607" s="1504"/>
    </row>
    <row r="3608" spans="1:18" ht="16">
      <c r="A3608" s="1">
        <v>3603</v>
      </c>
      <c r="C3608" s="3" t="s">
        <v>3858</v>
      </c>
      <c r="E3608" s="2" t="str" cm="1">
        <f t="array" aca="1" ref="E3608" ca="1">IF(F3608&lt;&gt;"",INDIRECT("'"&amp;F3608&amp;"'!"&amp;G3608),"")</f>
        <v/>
      </c>
      <c r="F3608" s="1851"/>
      <c r="H3608" s="4"/>
      <c r="I3608" s="4"/>
      <c r="J3608" s="4"/>
      <c r="R3608" s="1504"/>
    </row>
    <row r="3609" spans="1:18" ht="16">
      <c r="A3609" s="1">
        <v>3604</v>
      </c>
      <c r="C3609" s="3" t="s">
        <v>3571</v>
      </c>
      <c r="E3609" s="2" t="str" cm="1">
        <f t="array" aca="1" ref="E3609" ca="1">IF(F3609&lt;&gt;"",INDIRECT("'"&amp;F3609&amp;"'!"&amp;G3609),"")</f>
        <v/>
      </c>
      <c r="F3609" s="1851"/>
      <c r="H3609" s="4"/>
      <c r="I3609" s="4"/>
      <c r="J3609" s="4"/>
      <c r="R3609" s="1504"/>
    </row>
    <row r="3610" spans="1:18" ht="16">
      <c r="A3610" s="1">
        <v>3605</v>
      </c>
      <c r="C3610" s="3" t="s">
        <v>3571</v>
      </c>
      <c r="E3610" s="2" t="str" cm="1">
        <f t="array" aca="1" ref="E3610" ca="1">IF(F3610&lt;&gt;"",INDIRECT("'"&amp;F3610&amp;"'!"&amp;G3610),"")</f>
        <v/>
      </c>
      <c r="F3610" s="1851"/>
      <c r="H3610" s="4"/>
      <c r="I3610" s="4"/>
      <c r="J3610" s="4"/>
      <c r="R3610" s="1504"/>
    </row>
    <row r="3611" spans="1:18" ht="16">
      <c r="A3611" s="1">
        <v>3606</v>
      </c>
      <c r="C3611" s="3" t="s">
        <v>3571</v>
      </c>
      <c r="E3611" s="2" t="str" cm="1">
        <f t="array" aca="1" ref="E3611" ca="1">IF(F3611&lt;&gt;"",INDIRECT("'"&amp;F3611&amp;"'!"&amp;G3611),"")</f>
        <v/>
      </c>
      <c r="F3611" s="1851"/>
      <c r="R3611" s="1504"/>
    </row>
    <row r="3612" spans="1:18" ht="15">
      <c r="A3612">
        <v>3607</v>
      </c>
      <c r="B3612" s="7">
        <f>'EstExp 11-19'!K434</f>
        <v>0</v>
      </c>
      <c r="D3612" s="2" t="b">
        <f t="shared" ref="D3612:D3620" ca="1" si="60">E3612=B3612</f>
        <v>1</v>
      </c>
      <c r="E3612" s="2" cm="1">
        <f t="array" aca="1" ref="E3612" ca="1">IF(F3612&lt;&gt;"",INDIRECT("'"&amp;F3612&amp;"'!"&amp;G3612),"")</f>
        <v>0</v>
      </c>
      <c r="F3612" s="1502" t="s">
        <v>6934</v>
      </c>
      <c r="G3612" t="s">
        <v>4412</v>
      </c>
      <c r="H3612" s="4"/>
      <c r="I3612" s="4"/>
      <c r="J3612" s="4"/>
      <c r="R3612" s="1504"/>
    </row>
    <row r="3613" spans="1:18">
      <c r="A3613">
        <v>3608</v>
      </c>
      <c r="B3613" s="7">
        <f>'EstExp 11-19'!K435</f>
        <v>0</v>
      </c>
      <c r="D3613" s="2" t="b">
        <f t="shared" ca="1" si="60"/>
        <v>1</v>
      </c>
      <c r="E3613" s="2" cm="1">
        <f t="array" aca="1" ref="E3613" ca="1">IF(F3613&lt;&gt;"",INDIRECT("'"&amp;F3613&amp;"'!"&amp;G3613),"")</f>
        <v>0</v>
      </c>
      <c r="F3613" s="1502" t="s">
        <v>6934</v>
      </c>
      <c r="G3613" t="s">
        <v>4413</v>
      </c>
      <c r="R3613" s="1502"/>
    </row>
    <row r="3614" spans="1:18">
      <c r="A3614">
        <v>3609</v>
      </c>
      <c r="B3614" s="7">
        <f>'EstExp 11-19'!K436</f>
        <v>0</v>
      </c>
      <c r="D3614" s="2" t="b">
        <f t="shared" ca="1" si="60"/>
        <v>1</v>
      </c>
      <c r="E3614" s="2" cm="1">
        <f t="array" aca="1" ref="E3614" ca="1">IF(F3614&lt;&gt;"",INDIRECT("'"&amp;F3614&amp;"'!"&amp;G3614),"")</f>
        <v>0</v>
      </c>
      <c r="F3614" s="1502" t="s">
        <v>6934</v>
      </c>
      <c r="G3614" t="s">
        <v>4414</v>
      </c>
      <c r="R3614" s="1502"/>
    </row>
    <row r="3615" spans="1:18" ht="15">
      <c r="A3615">
        <v>3610</v>
      </c>
      <c r="B3615" s="7">
        <f>'EstExp 11-19'!K437</f>
        <v>0</v>
      </c>
      <c r="D3615" s="2" t="b">
        <f t="shared" ca="1" si="60"/>
        <v>1</v>
      </c>
      <c r="E3615" s="2" cm="1">
        <f t="array" aca="1" ref="E3615" ca="1">IF(F3615&lt;&gt;"",INDIRECT("'"&amp;F3615&amp;"'!"&amp;G3615),"")</f>
        <v>0</v>
      </c>
      <c r="F3615" s="1502" t="s">
        <v>6934</v>
      </c>
      <c r="G3615" t="s">
        <v>4415</v>
      </c>
      <c r="H3615" s="4"/>
      <c r="I3615" s="4"/>
      <c r="J3615" s="4"/>
      <c r="R3615" s="1504"/>
    </row>
    <row r="3616" spans="1:18" ht="15">
      <c r="A3616">
        <v>3611</v>
      </c>
      <c r="B3616" s="7">
        <f>'EstExp 11-19'!K438</f>
        <v>0</v>
      </c>
      <c r="D3616" s="2" t="b">
        <f t="shared" ca="1" si="60"/>
        <v>1</v>
      </c>
      <c r="E3616" s="2" cm="1">
        <f t="array" aca="1" ref="E3616" ca="1">IF(F3616&lt;&gt;"",INDIRECT("'"&amp;F3616&amp;"'!"&amp;G3616),"")</f>
        <v>0</v>
      </c>
      <c r="F3616" s="1502" t="s">
        <v>6934</v>
      </c>
      <c r="G3616" t="s">
        <v>4416</v>
      </c>
      <c r="H3616" s="4"/>
      <c r="I3616" s="4"/>
      <c r="J3616" s="4"/>
      <c r="R3616" s="1504"/>
    </row>
    <row r="3617" spans="1:18" ht="15">
      <c r="A3617">
        <v>3612</v>
      </c>
      <c r="B3617" s="7">
        <f>'EstExp 11-19'!K442</f>
        <v>0</v>
      </c>
      <c r="D3617" s="2" t="b">
        <f t="shared" ca="1" si="60"/>
        <v>1</v>
      </c>
      <c r="E3617" s="2" cm="1">
        <f t="array" aca="1" ref="E3617" ca="1">IF(F3617&lt;&gt;"",INDIRECT("'"&amp;F3617&amp;"'!"&amp;G3617),"")</f>
        <v>0</v>
      </c>
      <c r="F3617" s="1502" t="s">
        <v>6934</v>
      </c>
      <c r="G3617" t="s">
        <v>4417</v>
      </c>
      <c r="H3617" s="4"/>
      <c r="I3617" s="4"/>
      <c r="J3617" s="4"/>
      <c r="R3617" s="1504"/>
    </row>
    <row r="3618" spans="1:18" ht="15">
      <c r="A3618">
        <v>3613</v>
      </c>
      <c r="B3618" s="7">
        <f>'EstExp 11-19'!K443</f>
        <v>0</v>
      </c>
      <c r="D3618" s="2" t="b">
        <f t="shared" ca="1" si="60"/>
        <v>1</v>
      </c>
      <c r="E3618" s="2" cm="1">
        <f t="array" aca="1" ref="E3618" ca="1">IF(F3618&lt;&gt;"",INDIRECT("'"&amp;F3618&amp;"'!"&amp;G3618),"")</f>
        <v>0</v>
      </c>
      <c r="F3618" s="1502" t="s">
        <v>6934</v>
      </c>
      <c r="G3618" t="s">
        <v>4418</v>
      </c>
      <c r="H3618" s="4"/>
      <c r="I3618" s="4"/>
      <c r="J3618" s="4"/>
      <c r="R3618" s="1504"/>
    </row>
    <row r="3619" spans="1:18" ht="15">
      <c r="A3619">
        <v>3614</v>
      </c>
      <c r="B3619" s="7">
        <f>'EstExp 11-19'!K446</f>
        <v>0</v>
      </c>
      <c r="D3619" s="2" t="b">
        <f t="shared" ca="1" si="60"/>
        <v>1</v>
      </c>
      <c r="E3619" s="2" cm="1">
        <f t="array" aca="1" ref="E3619" ca="1">IF(F3619&lt;&gt;"",INDIRECT("'"&amp;F3619&amp;"'!"&amp;G3619),"")</f>
        <v>0</v>
      </c>
      <c r="F3619" s="1502" t="s">
        <v>6934</v>
      </c>
      <c r="G3619" t="s">
        <v>4419</v>
      </c>
      <c r="H3619" s="4"/>
      <c r="I3619" s="4"/>
      <c r="J3619" s="4"/>
      <c r="R3619" s="1504"/>
    </row>
    <row r="3620" spans="1:18">
      <c r="A3620">
        <v>3615</v>
      </c>
      <c r="B3620" s="7">
        <f>'EstExp 11-19'!K451</f>
        <v>0</v>
      </c>
      <c r="D3620" s="2" t="b">
        <f t="shared" ca="1" si="60"/>
        <v>1</v>
      </c>
      <c r="E3620" s="2" cm="1">
        <f t="array" aca="1" ref="E3620" ca="1">IF(F3620&lt;&gt;"",INDIRECT("'"&amp;F3620&amp;"'!"&amp;G3620),"")</f>
        <v>0</v>
      </c>
      <c r="F3620" s="1502" t="s">
        <v>6934</v>
      </c>
      <c r="G3620" t="s">
        <v>4420</v>
      </c>
      <c r="R3620" s="1502"/>
    </row>
    <row r="3621" spans="1:18" ht="16">
      <c r="A3621" s="1">
        <v>3616</v>
      </c>
      <c r="C3621" s="3" t="s">
        <v>3571</v>
      </c>
      <c r="E3621" s="2" t="str" cm="1">
        <f t="array" aca="1" ref="E3621" ca="1">IF(F3621&lt;&gt;"",INDIRECT("'"&amp;F3621&amp;"'!"&amp;G3621),"")</f>
        <v/>
      </c>
      <c r="F3621" s="1851"/>
      <c r="R3621" s="1504"/>
    </row>
    <row r="3622" spans="1:18" ht="15">
      <c r="A3622">
        <v>3617</v>
      </c>
      <c r="B3622" s="7">
        <f>'EstExp 11-19'!K453</f>
        <v>0</v>
      </c>
      <c r="D3622" s="2" t="b">
        <f ca="1">E3622=B3622</f>
        <v>1</v>
      </c>
      <c r="E3622" s="2" cm="1">
        <f t="array" aca="1" ref="E3622" ca="1">IF(F3622&lt;&gt;"",INDIRECT("'"&amp;F3622&amp;"'!"&amp;G3622),"")</f>
        <v>0</v>
      </c>
      <c r="F3622" s="1502" t="s">
        <v>6934</v>
      </c>
      <c r="G3622" t="s">
        <v>4421</v>
      </c>
      <c r="H3622" s="4"/>
      <c r="I3622" s="4"/>
      <c r="J3622" s="4"/>
      <c r="R3622" s="1504"/>
    </row>
    <row r="3623" spans="1:18" ht="16">
      <c r="A3623" s="1">
        <v>3618</v>
      </c>
      <c r="C3623" s="3" t="s">
        <v>3571</v>
      </c>
      <c r="E3623" s="2" t="str" cm="1">
        <f t="array" aca="1" ref="E3623" ca="1">IF(F3623&lt;&gt;"",INDIRECT("'"&amp;F3623&amp;"'!"&amp;G3623),"")</f>
        <v/>
      </c>
      <c r="F3623" s="1851"/>
      <c r="H3623" s="4"/>
      <c r="I3623" s="4"/>
      <c r="J3623" s="4"/>
      <c r="R3623" s="1504"/>
    </row>
    <row r="3624" spans="1:18" ht="16">
      <c r="A3624" s="1">
        <v>3619</v>
      </c>
      <c r="C3624" s="3" t="s">
        <v>3571</v>
      </c>
      <c r="E3624" s="2" t="str" cm="1">
        <f t="array" aca="1" ref="E3624" ca="1">IF(F3624&lt;&gt;"",INDIRECT("'"&amp;F3624&amp;"'!"&amp;G3624),"")</f>
        <v/>
      </c>
      <c r="F3624" s="1851"/>
      <c r="H3624" s="4"/>
      <c r="I3624" s="4"/>
      <c r="J3624" s="4"/>
      <c r="R3624" s="1504"/>
    </row>
    <row r="3625" spans="1:18" ht="15">
      <c r="A3625">
        <v>3620</v>
      </c>
      <c r="B3625" s="7">
        <f>'EstExp 11-19'!K454</f>
        <v>0</v>
      </c>
      <c r="D3625" s="2" t="b">
        <f ca="1">E3625=B3625</f>
        <v>1</v>
      </c>
      <c r="E3625" s="2" cm="1">
        <f t="array" aca="1" ref="E3625" ca="1">IF(F3625&lt;&gt;"",INDIRECT("'"&amp;F3625&amp;"'!"&amp;G3625),"")</f>
        <v>0</v>
      </c>
      <c r="F3625" s="1502" t="s">
        <v>6934</v>
      </c>
      <c r="G3625" t="s">
        <v>4422</v>
      </c>
      <c r="H3625" s="4"/>
      <c r="I3625" s="4"/>
      <c r="J3625" s="4"/>
      <c r="R3625" s="1504"/>
    </row>
    <row r="3626" spans="1:18" ht="16">
      <c r="A3626" s="1">
        <v>3621</v>
      </c>
      <c r="C3626" s="3" t="s">
        <v>3571</v>
      </c>
      <c r="E3626" s="2" t="str" cm="1">
        <f t="array" aca="1" ref="E3626" ca="1">IF(F3626&lt;&gt;"",INDIRECT("'"&amp;F3626&amp;"'!"&amp;G3626),"")</f>
        <v/>
      </c>
      <c r="F3626" s="1851"/>
      <c r="H3626" s="4"/>
      <c r="I3626" s="4"/>
      <c r="J3626" s="4"/>
      <c r="R3626" s="1504"/>
    </row>
    <row r="3627" spans="1:18" ht="16">
      <c r="A3627" s="1">
        <v>3622</v>
      </c>
      <c r="C3627" s="3" t="s">
        <v>3571</v>
      </c>
      <c r="E3627" s="2" t="str" cm="1">
        <f t="array" aca="1" ref="E3627" ca="1">IF(F3627&lt;&gt;"",INDIRECT("'"&amp;F3627&amp;"'!"&amp;G3627),"")</f>
        <v/>
      </c>
      <c r="F3627" s="1851"/>
      <c r="R3627" s="1502"/>
    </row>
    <row r="3628" spans="1:18" ht="16">
      <c r="A3628" s="1">
        <v>3623</v>
      </c>
      <c r="C3628" s="3" t="s">
        <v>3571</v>
      </c>
      <c r="E3628" s="2" t="str" cm="1">
        <f t="array" aca="1" ref="E3628" ca="1">IF(F3628&lt;&gt;"",INDIRECT("'"&amp;F3628&amp;"'!"&amp;G3628),"")</f>
        <v/>
      </c>
      <c r="F3628" s="1851"/>
      <c r="H3628" s="4"/>
      <c r="I3628" s="4"/>
      <c r="J3628" s="4"/>
      <c r="R3628" s="1504"/>
    </row>
    <row r="3629" spans="1:18" ht="16">
      <c r="A3629" s="1">
        <v>3624</v>
      </c>
      <c r="C3629" s="3" t="s">
        <v>3571</v>
      </c>
      <c r="E3629" s="2" t="str" cm="1">
        <f t="array" aca="1" ref="E3629" ca="1">IF(F3629&lt;&gt;"",INDIRECT("'"&amp;F3629&amp;"'!"&amp;G3629),"")</f>
        <v/>
      </c>
      <c r="F3629" s="1851"/>
      <c r="H3629" s="4"/>
      <c r="I3629" s="4"/>
      <c r="J3629" s="4"/>
      <c r="R3629" s="1504"/>
    </row>
    <row r="3630" spans="1:18" ht="16">
      <c r="A3630" s="1">
        <v>3625</v>
      </c>
      <c r="C3630" s="3" t="s">
        <v>3571</v>
      </c>
      <c r="E3630" s="2" t="str" cm="1">
        <f t="array" aca="1" ref="E3630" ca="1">IF(F3630&lt;&gt;"",INDIRECT("'"&amp;F3630&amp;"'!"&amp;G3630),"")</f>
        <v/>
      </c>
      <c r="F3630" s="1851"/>
      <c r="R3630" s="1502"/>
    </row>
    <row r="3631" spans="1:18" ht="16">
      <c r="A3631" s="1">
        <v>3626</v>
      </c>
      <c r="C3631" s="3" t="s">
        <v>3571</v>
      </c>
      <c r="E3631" s="2" t="str" cm="1">
        <f t="array" aca="1" ref="E3631" ca="1">IF(F3631&lt;&gt;"",INDIRECT("'"&amp;F3631&amp;"'!"&amp;G3631),"")</f>
        <v/>
      </c>
      <c r="F3631" s="1851"/>
      <c r="H3631" s="4"/>
      <c r="I3631" s="4"/>
      <c r="J3631" s="4"/>
      <c r="R3631" s="1504"/>
    </row>
    <row r="3632" spans="1:18" ht="16">
      <c r="A3632" s="1">
        <v>3627</v>
      </c>
      <c r="C3632" s="3" t="s">
        <v>3571</v>
      </c>
      <c r="E3632" s="2" t="str" cm="1">
        <f t="array" aca="1" ref="E3632" ca="1">IF(F3632&lt;&gt;"",INDIRECT("'"&amp;F3632&amp;"'!"&amp;G3632),"")</f>
        <v/>
      </c>
      <c r="F3632" s="1851"/>
      <c r="H3632" s="4"/>
      <c r="I3632" s="4"/>
      <c r="J3632" s="4"/>
      <c r="R3632" s="1504"/>
    </row>
    <row r="3633" spans="1:18" ht="16">
      <c r="A3633" s="1">
        <v>3628</v>
      </c>
      <c r="C3633" s="3" t="s">
        <v>3571</v>
      </c>
      <c r="E3633" s="2" t="str" cm="1">
        <f t="array" aca="1" ref="E3633" ca="1">IF(F3633&lt;&gt;"",INDIRECT("'"&amp;F3633&amp;"'!"&amp;G3633),"")</f>
        <v/>
      </c>
      <c r="F3633" s="1851"/>
      <c r="H3633" s="4"/>
      <c r="I3633" s="4"/>
      <c r="J3633" s="4"/>
      <c r="R3633" s="1504"/>
    </row>
    <row r="3634" spans="1:18" ht="16">
      <c r="A3634" s="1">
        <v>3629</v>
      </c>
      <c r="C3634" s="3" t="s">
        <v>3571</v>
      </c>
      <c r="E3634" s="2" t="str" cm="1">
        <f t="array" aca="1" ref="E3634" ca="1">IF(F3634&lt;&gt;"",INDIRECT("'"&amp;F3634&amp;"'!"&amp;G3634),"")</f>
        <v/>
      </c>
      <c r="F3634" s="1851"/>
      <c r="H3634" s="4"/>
      <c r="I3634" s="4"/>
      <c r="J3634" s="4"/>
      <c r="R3634" s="1504"/>
    </row>
    <row r="3635" spans="1:18" ht="16">
      <c r="A3635" s="1">
        <v>3630</v>
      </c>
      <c r="C3635" s="3" t="s">
        <v>3571</v>
      </c>
      <c r="E3635" s="2" t="str" cm="1">
        <f t="array" aca="1" ref="E3635" ca="1">IF(F3635&lt;&gt;"",INDIRECT("'"&amp;F3635&amp;"'!"&amp;G3635),"")</f>
        <v/>
      </c>
      <c r="F3635" s="1851"/>
      <c r="H3635" s="4"/>
      <c r="I3635" s="4"/>
      <c r="J3635" s="4"/>
      <c r="R3635" s="1504"/>
    </row>
    <row r="3636" spans="1:18" ht="16">
      <c r="A3636" s="1">
        <v>3631</v>
      </c>
      <c r="C3636" s="3" t="s">
        <v>3571</v>
      </c>
      <c r="E3636" s="2" t="str" cm="1">
        <f t="array" aca="1" ref="E3636" ca="1">IF(F3636&lt;&gt;"",INDIRECT("'"&amp;F3636&amp;"'!"&amp;G3636),"")</f>
        <v/>
      </c>
      <c r="F3636" s="1851"/>
      <c r="R3636" s="1502"/>
    </row>
    <row r="3637" spans="1:18" ht="16">
      <c r="A3637" s="1">
        <v>3632</v>
      </c>
      <c r="C3637" s="3" t="s">
        <v>3571</v>
      </c>
      <c r="E3637" s="2" t="str" cm="1">
        <f t="array" aca="1" ref="E3637" ca="1">IF(F3637&lt;&gt;"",INDIRECT("'"&amp;F3637&amp;"'!"&amp;G3637),"")</f>
        <v/>
      </c>
      <c r="F3637" s="1851"/>
      <c r="H3637" s="4"/>
      <c r="I3637" s="4"/>
      <c r="J3637" s="4"/>
      <c r="R3637" s="1504"/>
    </row>
    <row r="3638" spans="1:18" ht="16">
      <c r="A3638" s="1">
        <v>3633</v>
      </c>
      <c r="C3638" s="3" t="s">
        <v>3571</v>
      </c>
      <c r="E3638" s="2" t="str" cm="1">
        <f t="array" aca="1" ref="E3638" ca="1">IF(F3638&lt;&gt;"",INDIRECT("'"&amp;F3638&amp;"'!"&amp;G3638),"")</f>
        <v/>
      </c>
      <c r="F3638" s="1851"/>
      <c r="R3638" s="1502"/>
    </row>
    <row r="3639" spans="1:18" ht="16">
      <c r="A3639" s="1">
        <v>3634</v>
      </c>
      <c r="C3639" s="3" t="s">
        <v>3571</v>
      </c>
      <c r="E3639" s="2" t="str" cm="1">
        <f t="array" aca="1" ref="E3639" ca="1">IF(F3639&lt;&gt;"",INDIRECT("'"&amp;F3639&amp;"'!"&amp;G3639),"")</f>
        <v/>
      </c>
      <c r="F3639" s="1851"/>
      <c r="R3639" s="1504"/>
    </row>
    <row r="3640" spans="1:18" ht="16">
      <c r="A3640" s="1">
        <v>3635</v>
      </c>
      <c r="C3640" s="3" t="s">
        <v>3571</v>
      </c>
      <c r="E3640" s="2" t="str" cm="1">
        <f t="array" aca="1" ref="E3640" ca="1">IF(F3640&lt;&gt;"",INDIRECT("'"&amp;F3640&amp;"'!"&amp;G3640),"")</f>
        <v/>
      </c>
      <c r="F3640" s="1851"/>
      <c r="H3640" s="4"/>
      <c r="I3640" s="4"/>
      <c r="J3640" s="4"/>
      <c r="R3640" s="1504"/>
    </row>
    <row r="3641" spans="1:18" ht="16">
      <c r="A3641" s="1">
        <v>3636</v>
      </c>
      <c r="C3641" s="3" t="s">
        <v>3571</v>
      </c>
      <c r="E3641" s="2" t="str" cm="1">
        <f t="array" aca="1" ref="E3641" ca="1">IF(F3641&lt;&gt;"",INDIRECT("'"&amp;F3641&amp;"'!"&amp;G3641),"")</f>
        <v/>
      </c>
      <c r="F3641" s="1851"/>
      <c r="R3641" s="1502"/>
    </row>
    <row r="3642" spans="1:18" ht="15">
      <c r="A3642">
        <v>3637</v>
      </c>
      <c r="B3642" s="7">
        <f>'BudgetSum 2-4'!D32</f>
        <v>0</v>
      </c>
      <c r="D3642" s="2" t="b">
        <f ca="1">E3642=B3642</f>
        <v>1</v>
      </c>
      <c r="E3642" s="2" cm="1">
        <f t="array" aca="1" ref="E3642" ca="1">IF(F3642&lt;&gt;"",INDIRECT("'"&amp;F3642&amp;"'!"&amp;G3642),"")</f>
        <v>0</v>
      </c>
      <c r="F3642" s="1502" t="s">
        <v>3507</v>
      </c>
      <c r="G3642" t="s">
        <v>4423</v>
      </c>
      <c r="H3642" s="4"/>
      <c r="I3642" s="4"/>
      <c r="J3642" s="4"/>
      <c r="R3642" s="1504"/>
    </row>
    <row r="3643" spans="1:18">
      <c r="A3643">
        <v>3638</v>
      </c>
      <c r="B3643" s="7">
        <f>'BudgetSum 2-4'!E33</f>
        <v>0</v>
      </c>
      <c r="D3643" s="2" t="b">
        <f ca="1">E3643=B3643</f>
        <v>1</v>
      </c>
      <c r="E3643" s="2" cm="1">
        <f t="array" aca="1" ref="E3643" ca="1">IF(F3643&lt;&gt;"",INDIRECT("'"&amp;F3643&amp;"'!"&amp;G3643),"")</f>
        <v>0</v>
      </c>
      <c r="F3643" s="1502" t="s">
        <v>3507</v>
      </c>
      <c r="G3643" t="s">
        <v>4424</v>
      </c>
      <c r="R3643" s="1502"/>
    </row>
    <row r="3644" spans="1:18" ht="16">
      <c r="A3644" s="1">
        <v>3639</v>
      </c>
      <c r="C3644" s="3" t="s">
        <v>3571</v>
      </c>
      <c r="E3644" s="2" t="str" cm="1">
        <f t="array" aca="1" ref="E3644" ca="1">IF(F3644&lt;&gt;"",INDIRECT("'"&amp;F3644&amp;"'!"&amp;G3644),"")</f>
        <v/>
      </c>
      <c r="F3644" s="1851"/>
      <c r="H3644" s="4"/>
      <c r="I3644" s="4"/>
      <c r="J3644" s="4"/>
      <c r="R3644" s="1504"/>
    </row>
    <row r="3645" spans="1:18" ht="16">
      <c r="A3645" s="1">
        <v>3640</v>
      </c>
      <c r="C3645" s="3" t="s">
        <v>3571</v>
      </c>
      <c r="E3645" s="2" t="str" cm="1">
        <f t="array" aca="1" ref="E3645" ca="1">IF(F3645&lt;&gt;"",INDIRECT("'"&amp;F3645&amp;"'!"&amp;G3645),"")</f>
        <v/>
      </c>
      <c r="F3645" s="1851"/>
      <c r="R3645" s="1502"/>
    </row>
    <row r="3646" spans="1:18">
      <c r="A3646">
        <v>3641</v>
      </c>
      <c r="B3646" s="7">
        <f>'BudgetSum 2-4'!K55</f>
        <v>0</v>
      </c>
      <c r="D3646" s="2" t="b">
        <f ca="1">E3646=B3646</f>
        <v>1</v>
      </c>
      <c r="E3646" s="2" cm="1">
        <f t="array" aca="1" ref="E3646" ca="1">IF(F3646&lt;&gt;"",INDIRECT("'"&amp;F3646&amp;"'!"&amp;G3646),"")</f>
        <v>0</v>
      </c>
      <c r="F3646" s="1502" t="s">
        <v>3507</v>
      </c>
      <c r="G3646" t="s">
        <v>3879</v>
      </c>
      <c r="R3646" s="1502"/>
    </row>
    <row r="3647" spans="1:18">
      <c r="A3647">
        <v>3642</v>
      </c>
      <c r="B3647" s="7">
        <f>'BudgetSum 2-4'!K56</f>
        <v>0</v>
      </c>
      <c r="D3647" s="2" t="b">
        <f ca="1">E3647=B3647</f>
        <v>1</v>
      </c>
      <c r="E3647" s="2" cm="1">
        <f t="array" aca="1" ref="E3647" ca="1">IF(F3647&lt;&gt;"",INDIRECT("'"&amp;F3647&amp;"'!"&amp;G3647),"")</f>
        <v>0</v>
      </c>
      <c r="F3647" s="1502" t="s">
        <v>3507</v>
      </c>
      <c r="G3647" t="s">
        <v>4425</v>
      </c>
      <c r="R3647" s="1502"/>
    </row>
    <row r="3648" spans="1:18" ht="16">
      <c r="A3648" s="1">
        <v>3643</v>
      </c>
      <c r="C3648" s="3" t="s">
        <v>3571</v>
      </c>
      <c r="E3648" s="2" t="str" cm="1">
        <f t="array" aca="1" ref="E3648" ca="1">IF(F3648&lt;&gt;"",INDIRECT("'"&amp;F3648&amp;"'!"&amp;G3648),"")</f>
        <v/>
      </c>
      <c r="F3648" s="1851"/>
      <c r="H3648" s="4"/>
      <c r="I3648" s="4"/>
      <c r="J3648" s="4"/>
      <c r="R3648" s="1504"/>
    </row>
    <row r="3649" spans="1:18" ht="16">
      <c r="A3649" s="1">
        <v>3644</v>
      </c>
      <c r="C3649" s="3" t="s">
        <v>3571</v>
      </c>
      <c r="E3649" s="2" t="str" cm="1">
        <f t="array" aca="1" ref="E3649" ca="1">IF(F3649&lt;&gt;"",INDIRECT("'"&amp;F3649&amp;"'!"&amp;G3649),"")</f>
        <v/>
      </c>
      <c r="F3649" s="1851"/>
      <c r="R3649" s="1504"/>
    </row>
    <row r="3650" spans="1:18" ht="16">
      <c r="A3650" s="1">
        <v>3645</v>
      </c>
      <c r="C3650" s="3" t="s">
        <v>3571</v>
      </c>
      <c r="E3650" s="2" t="str" cm="1">
        <f t="array" aca="1" ref="E3650" ca="1">IF(F3650&lt;&gt;"",INDIRECT("'"&amp;F3650&amp;"'!"&amp;G3650),"")</f>
        <v/>
      </c>
      <c r="F3650" s="1851"/>
      <c r="R3650" s="1502"/>
    </row>
    <row r="3651" spans="1:18" ht="16">
      <c r="A3651" s="1">
        <v>3646</v>
      </c>
      <c r="C3651" s="3" t="s">
        <v>3571</v>
      </c>
      <c r="E3651" s="2" t="str" cm="1">
        <f t="array" aca="1" ref="E3651" ca="1">IF(F3651&lt;&gt;"",INDIRECT("'"&amp;F3651&amp;"'!"&amp;G3651),"")</f>
        <v/>
      </c>
      <c r="F3651" s="1851"/>
      <c r="H3651" s="4"/>
      <c r="I3651" s="4"/>
      <c r="J3651" s="4"/>
      <c r="R3651" s="1504"/>
    </row>
    <row r="3652" spans="1:18" ht="16">
      <c r="A3652" s="1">
        <v>3647</v>
      </c>
      <c r="C3652" s="3" t="s">
        <v>3571</v>
      </c>
      <c r="E3652" s="2" t="str" cm="1">
        <f t="array" aca="1" ref="E3652" ca="1">IF(F3652&lt;&gt;"",INDIRECT("'"&amp;F3652&amp;"'!"&amp;G3652),"")</f>
        <v/>
      </c>
      <c r="F3652" s="1851"/>
      <c r="H3652" s="4"/>
      <c r="I3652" s="4"/>
      <c r="J3652" s="4"/>
      <c r="R3652" s="1504"/>
    </row>
    <row r="3653" spans="1:18" ht="16">
      <c r="A3653" s="1">
        <v>3648</v>
      </c>
      <c r="C3653" s="3" t="s">
        <v>3571</v>
      </c>
      <c r="E3653" s="2" t="str" cm="1">
        <f t="array" aca="1" ref="E3653" ca="1">IF(F3653&lt;&gt;"",INDIRECT("'"&amp;F3653&amp;"'!"&amp;G3653),"")</f>
        <v/>
      </c>
      <c r="F3653" s="1851"/>
      <c r="H3653" s="4"/>
      <c r="I3653" s="4"/>
      <c r="J3653" s="4"/>
      <c r="R3653" s="1504"/>
    </row>
    <row r="3654" spans="1:18" ht="16">
      <c r="A3654" s="1">
        <v>3649</v>
      </c>
      <c r="C3654" s="3" t="s">
        <v>3571</v>
      </c>
      <c r="E3654" s="2" t="str" cm="1">
        <f t="array" aca="1" ref="E3654" ca="1">IF(F3654&lt;&gt;"",INDIRECT("'"&amp;F3654&amp;"'!"&amp;G3654),"")</f>
        <v/>
      </c>
      <c r="F3654" s="1851"/>
      <c r="H3654" s="4"/>
      <c r="I3654" s="4"/>
      <c r="J3654" s="4"/>
      <c r="R3654" s="1504"/>
    </row>
    <row r="3655" spans="1:18" ht="16">
      <c r="A3655" s="1">
        <v>3650</v>
      </c>
      <c r="C3655" s="3" t="s">
        <v>3571</v>
      </c>
      <c r="E3655" s="2" t="str" cm="1">
        <f t="array" aca="1" ref="E3655" ca="1">IF(F3655&lt;&gt;"",INDIRECT("'"&amp;F3655&amp;"'!"&amp;G3655),"")</f>
        <v/>
      </c>
      <c r="F3655" s="1851"/>
      <c r="H3655" s="4"/>
      <c r="I3655" s="4"/>
      <c r="J3655" s="4"/>
      <c r="R3655" s="1504"/>
    </row>
    <row r="3656" spans="1:18" ht="16">
      <c r="A3656" s="1">
        <v>3651</v>
      </c>
      <c r="C3656" s="3" t="s">
        <v>3571</v>
      </c>
      <c r="E3656" s="2" t="str" cm="1">
        <f t="array" aca="1" ref="E3656" ca="1">IF(F3656&lt;&gt;"",INDIRECT("'"&amp;F3656&amp;"'!"&amp;G3656),"")</f>
        <v/>
      </c>
      <c r="F3656" s="1851"/>
      <c r="R3656" s="1502"/>
    </row>
    <row r="3657" spans="1:18" ht="16">
      <c r="A3657" s="1">
        <v>3652</v>
      </c>
      <c r="C3657" s="3" t="s">
        <v>3571</v>
      </c>
      <c r="E3657" s="2" t="str" cm="1">
        <f t="array" aca="1" ref="E3657" ca="1">IF(F3657&lt;&gt;"",INDIRECT("'"&amp;F3657&amp;"'!"&amp;G3657),"")</f>
        <v/>
      </c>
      <c r="F3657" s="1851"/>
      <c r="R3657" s="1502"/>
    </row>
    <row r="3658" spans="1:18" ht="16">
      <c r="A3658" s="1">
        <v>3653</v>
      </c>
      <c r="C3658" s="3" t="s">
        <v>3571</v>
      </c>
      <c r="E3658" s="2" t="str" cm="1">
        <f t="array" aca="1" ref="E3658" ca="1">IF(F3658&lt;&gt;"",INDIRECT("'"&amp;F3658&amp;"'!"&amp;G3658),"")</f>
        <v/>
      </c>
      <c r="F3658" s="1851"/>
      <c r="R3658" s="1502"/>
    </row>
    <row r="3659" spans="1:18" ht="16">
      <c r="A3659" s="1">
        <v>3654</v>
      </c>
      <c r="C3659" s="3" t="s">
        <v>3571</v>
      </c>
      <c r="E3659" s="2" t="str" cm="1">
        <f t="array" aca="1" ref="E3659" ca="1">IF(F3659&lt;&gt;"",INDIRECT("'"&amp;F3659&amp;"'!"&amp;G3659),"")</f>
        <v/>
      </c>
      <c r="F3659" s="1851"/>
      <c r="R3659" s="1502"/>
    </row>
    <row r="3660" spans="1:18" ht="16">
      <c r="A3660" s="1">
        <v>3655</v>
      </c>
      <c r="C3660" s="3" t="s">
        <v>3858</v>
      </c>
      <c r="E3660" s="2" t="str" cm="1">
        <f t="array" aca="1" ref="E3660" ca="1">IF(F3660&lt;&gt;"",INDIRECT("'"&amp;F3660&amp;"'!"&amp;G3660),"")</f>
        <v/>
      </c>
      <c r="F3660" s="1851"/>
      <c r="R3660" s="1502"/>
    </row>
    <row r="3661" spans="1:18">
      <c r="A3661">
        <v>3656</v>
      </c>
      <c r="B3661" s="7">
        <f>'EstExp 11-19'!K306</f>
        <v>0</v>
      </c>
      <c r="D3661" s="2" t="b">
        <f ca="1">E3661=B3661</f>
        <v>1</v>
      </c>
      <c r="E3661" s="2" cm="1">
        <f t="array" aca="1" ref="E3661" ca="1">IF(F3661&lt;&gt;"",INDIRECT("'"&amp;F3661&amp;"'!"&amp;G3661),"")</f>
        <v>0</v>
      </c>
      <c r="F3661" s="1502" t="s">
        <v>6934</v>
      </c>
      <c r="G3661" t="s">
        <v>4426</v>
      </c>
      <c r="R3661" s="1502"/>
    </row>
    <row r="3662" spans="1:18">
      <c r="A3662">
        <v>3657</v>
      </c>
      <c r="B3662" s="7">
        <f>'BudgetSum 2-4'!K8</f>
        <v>0</v>
      </c>
      <c r="D3662" s="2" t="b">
        <f ca="1">E3662=B3662</f>
        <v>1</v>
      </c>
      <c r="E3662" s="2" cm="1">
        <f t="array" aca="1" ref="E3662" ca="1">IF(F3662&lt;&gt;"",INDIRECT("'"&amp;F3662&amp;"'!"&amp;G3662),"")</f>
        <v>0</v>
      </c>
      <c r="F3662" s="1502" t="s">
        <v>3507</v>
      </c>
      <c r="G3662" t="s">
        <v>4340</v>
      </c>
      <c r="R3662" s="1502"/>
    </row>
    <row r="3663" spans="1:18" ht="16">
      <c r="A3663" s="1">
        <v>3658</v>
      </c>
      <c r="C3663" s="3" t="s">
        <v>3571</v>
      </c>
      <c r="E3663" s="2" t="str" cm="1">
        <f t="array" aca="1" ref="E3663" ca="1">IF(F3663&lt;&gt;"",INDIRECT("'"&amp;F3663&amp;"'!"&amp;G3663),"")</f>
        <v/>
      </c>
      <c r="F3663" s="1851"/>
      <c r="R3663" s="1502"/>
    </row>
    <row r="3664" spans="1:18" ht="16">
      <c r="A3664" s="1">
        <v>3659</v>
      </c>
      <c r="C3664" s="3" t="s">
        <v>3571</v>
      </c>
      <c r="E3664" s="2" t="str" cm="1">
        <f t="array" aca="1" ref="E3664" ca="1">IF(F3664&lt;&gt;"",INDIRECT("'"&amp;F3664&amp;"'!"&amp;G3664),"")</f>
        <v/>
      </c>
      <c r="F3664" s="1851"/>
      <c r="R3664" s="1502"/>
    </row>
    <row r="3665" spans="1:18">
      <c r="A3665">
        <v>3660</v>
      </c>
      <c r="B3665" s="7">
        <f>'EstExp 11-19'!D280</f>
        <v>0</v>
      </c>
      <c r="D3665" s="2" t="b">
        <f ca="1">E3665=B3665</f>
        <v>1</v>
      </c>
      <c r="E3665" s="2" cm="1">
        <f t="array" aca="1" ref="E3665" ca="1">IF(F3665&lt;&gt;"",INDIRECT("'"&amp;F3665&amp;"'!"&amp;G3665),"")</f>
        <v>0</v>
      </c>
      <c r="F3665" s="1502" t="s">
        <v>6934</v>
      </c>
      <c r="G3665" t="s">
        <v>4427</v>
      </c>
      <c r="R3665" s="1502"/>
    </row>
    <row r="3666" spans="1:18">
      <c r="A3666">
        <v>3661</v>
      </c>
      <c r="B3666" s="7">
        <f>'EstExp 11-19'!D282</f>
        <v>0</v>
      </c>
      <c r="D3666" s="2" t="b">
        <f ca="1">E3666=B3666</f>
        <v>1</v>
      </c>
      <c r="E3666" s="2" cm="1">
        <f t="array" aca="1" ref="E3666" ca="1">IF(F3666&lt;&gt;"",INDIRECT("'"&amp;F3666&amp;"'!"&amp;G3666),"")</f>
        <v>0</v>
      </c>
      <c r="F3666" s="1502" t="s">
        <v>6934</v>
      </c>
      <c r="G3666" t="s">
        <v>4428</v>
      </c>
      <c r="R3666" s="1502"/>
    </row>
    <row r="3667" spans="1:18">
      <c r="A3667">
        <v>3662</v>
      </c>
      <c r="B3667" s="7">
        <f>'EstExp 11-19'!K280</f>
        <v>0</v>
      </c>
      <c r="D3667" s="2" t="b">
        <f ca="1">E3667=B3667</f>
        <v>1</v>
      </c>
      <c r="E3667" s="2" cm="1">
        <f t="array" aca="1" ref="E3667" ca="1">IF(F3667&lt;&gt;"",INDIRECT("'"&amp;F3667&amp;"'!"&amp;G3667),"")</f>
        <v>0</v>
      </c>
      <c r="F3667" s="1502" t="s">
        <v>6934</v>
      </c>
      <c r="G3667" t="s">
        <v>4429</v>
      </c>
      <c r="R3667" s="1502"/>
    </row>
    <row r="3668" spans="1:18">
      <c r="A3668">
        <v>3663</v>
      </c>
      <c r="B3668" s="7">
        <f>'EstExp 11-19'!K282</f>
        <v>0</v>
      </c>
      <c r="D3668" s="2" t="b">
        <f ca="1">E3668=B3668</f>
        <v>1</v>
      </c>
      <c r="E3668" s="2" cm="1">
        <f t="array" aca="1" ref="E3668" ca="1">IF(F3668&lt;&gt;"",INDIRECT("'"&amp;F3668&amp;"'!"&amp;G3668),"")</f>
        <v>0</v>
      </c>
      <c r="F3668" s="1502" t="s">
        <v>6934</v>
      </c>
      <c r="G3668" t="s">
        <v>4430</v>
      </c>
      <c r="R3668" s="1502"/>
    </row>
    <row r="3669" spans="1:18" ht="16">
      <c r="A3669" s="1">
        <v>3664</v>
      </c>
      <c r="C3669" s="3" t="s">
        <v>3571</v>
      </c>
      <c r="E3669" s="2" t="str" cm="1">
        <f t="array" aca="1" ref="E3669" ca="1">IF(F3669&lt;&gt;"",INDIRECT("'"&amp;F3669&amp;"'!"&amp;G3669),"")</f>
        <v/>
      </c>
      <c r="F3669" s="1851"/>
      <c r="R3669" s="1502"/>
    </row>
    <row r="3670" spans="1:18" ht="16">
      <c r="A3670" s="1">
        <v>3665</v>
      </c>
      <c r="C3670" s="3" t="s">
        <v>3571</v>
      </c>
      <c r="E3670" s="2" t="str" cm="1">
        <f t="array" aca="1" ref="E3670" ca="1">IF(F3670&lt;&gt;"",INDIRECT("'"&amp;F3670&amp;"'!"&amp;G3670),"")</f>
        <v/>
      </c>
      <c r="F3670" s="1851"/>
      <c r="R3670" s="1502"/>
    </row>
    <row r="3671" spans="1:18" ht="16">
      <c r="A3671" s="1">
        <v>3666</v>
      </c>
      <c r="C3671" s="3" t="s">
        <v>3571</v>
      </c>
      <c r="E3671" s="2" t="str" cm="1">
        <f t="array" aca="1" ref="E3671" ca="1">IF(F3671&lt;&gt;"",INDIRECT("'"&amp;F3671&amp;"'!"&amp;G3671),"")</f>
        <v/>
      </c>
      <c r="F3671" s="1851"/>
      <c r="R3671" s="1502"/>
    </row>
    <row r="3672" spans="1:18" ht="16">
      <c r="A3672" s="1">
        <v>3667</v>
      </c>
      <c r="C3672" s="3" t="s">
        <v>3571</v>
      </c>
      <c r="E3672" s="2" t="str" cm="1">
        <f t="array" aca="1" ref="E3672" ca="1">IF(F3672&lt;&gt;"",INDIRECT("'"&amp;F3672&amp;"'!"&amp;G3672),"")</f>
        <v/>
      </c>
      <c r="F3672" s="1851"/>
      <c r="R3672" s="1502"/>
    </row>
    <row r="3673" spans="1:18" ht="16">
      <c r="A3673" s="1">
        <v>3668</v>
      </c>
      <c r="C3673" s="3" t="s">
        <v>3571</v>
      </c>
      <c r="E3673" s="2" t="str" cm="1">
        <f t="array" aca="1" ref="E3673" ca="1">IF(F3673&lt;&gt;"",INDIRECT("'"&amp;F3673&amp;"'!"&amp;G3673),"")</f>
        <v/>
      </c>
      <c r="F3673" s="1851"/>
      <c r="R3673" s="1502"/>
    </row>
    <row r="3674" spans="1:18" ht="16">
      <c r="A3674" s="1">
        <v>3669</v>
      </c>
      <c r="C3674" s="3" t="s">
        <v>3571</v>
      </c>
      <c r="E3674" s="2" t="str" cm="1">
        <f t="array" aca="1" ref="E3674" ca="1">IF(F3674&lt;&gt;"",INDIRECT("'"&amp;F3674&amp;"'!"&amp;G3674),"")</f>
        <v/>
      </c>
      <c r="F3674" s="1851"/>
      <c r="R3674" s="1502"/>
    </row>
    <row r="3675" spans="1:18" ht="16">
      <c r="A3675" s="1">
        <v>3670</v>
      </c>
      <c r="C3675" s="3" t="s">
        <v>3571</v>
      </c>
      <c r="E3675" s="2" t="str" cm="1">
        <f t="array" aca="1" ref="E3675" ca="1">IF(F3675&lt;&gt;"",INDIRECT("'"&amp;F3675&amp;"'!"&amp;G3675),"")</f>
        <v/>
      </c>
      <c r="F3675" s="1851"/>
      <c r="R3675" s="1502"/>
    </row>
    <row r="3676" spans="1:18" ht="16">
      <c r="A3676" s="1">
        <v>3671</v>
      </c>
      <c r="C3676" s="3" t="s">
        <v>3571</v>
      </c>
      <c r="E3676" s="2" t="str" cm="1">
        <f t="array" aca="1" ref="E3676" ca="1">IF(F3676&lt;&gt;"",INDIRECT("'"&amp;F3676&amp;"'!"&amp;G3676),"")</f>
        <v/>
      </c>
      <c r="F3676" s="1851"/>
      <c r="R3676" s="1502"/>
    </row>
    <row r="3677" spans="1:18" ht="16">
      <c r="A3677" s="1">
        <v>3672</v>
      </c>
      <c r="C3677" s="3" t="s">
        <v>3571</v>
      </c>
      <c r="E3677" s="2" t="str" cm="1">
        <f t="array" aca="1" ref="E3677" ca="1">IF(F3677&lt;&gt;"",INDIRECT("'"&amp;F3677&amp;"'!"&amp;G3677),"")</f>
        <v/>
      </c>
      <c r="F3677" s="1851"/>
      <c r="R3677" s="1502"/>
    </row>
    <row r="3678" spans="1:18" ht="16">
      <c r="A3678" s="1">
        <v>3673</v>
      </c>
      <c r="C3678" s="3" t="s">
        <v>3571</v>
      </c>
      <c r="E3678" s="2" t="str" cm="1">
        <f t="array" aca="1" ref="E3678" ca="1">IF(F3678&lt;&gt;"",INDIRECT("'"&amp;F3678&amp;"'!"&amp;G3678),"")</f>
        <v/>
      </c>
      <c r="F3678" s="1851"/>
      <c r="R3678" s="1502"/>
    </row>
    <row r="3679" spans="1:18" ht="16">
      <c r="A3679" s="1">
        <v>3674</v>
      </c>
      <c r="C3679" s="3" t="s">
        <v>3571</v>
      </c>
      <c r="E3679" s="2" t="str" cm="1">
        <f t="array" aca="1" ref="E3679" ca="1">IF(F3679&lt;&gt;"",INDIRECT("'"&amp;F3679&amp;"'!"&amp;G3679),"")</f>
        <v/>
      </c>
      <c r="F3679" s="1851"/>
      <c r="R3679" s="1502"/>
    </row>
    <row r="3680" spans="1:18" ht="16">
      <c r="A3680" s="1">
        <v>3675</v>
      </c>
      <c r="C3680" s="3" t="s">
        <v>3571</v>
      </c>
      <c r="E3680" s="2" t="str" cm="1">
        <f t="array" aca="1" ref="E3680" ca="1">IF(F3680&lt;&gt;"",INDIRECT("'"&amp;F3680&amp;"'!"&amp;G3680),"")</f>
        <v/>
      </c>
      <c r="F3680" s="1851"/>
      <c r="R3680" s="1502"/>
    </row>
    <row r="3681" spans="1:18" ht="16">
      <c r="A3681" s="1">
        <v>3676</v>
      </c>
      <c r="C3681" s="3" t="s">
        <v>3571</v>
      </c>
      <c r="E3681" s="2" t="str" cm="1">
        <f t="array" aca="1" ref="E3681" ca="1">IF(F3681&lt;&gt;"",INDIRECT("'"&amp;F3681&amp;"'!"&amp;G3681),"")</f>
        <v/>
      </c>
      <c r="F3681" s="1851"/>
      <c r="R3681" s="1502"/>
    </row>
    <row r="3682" spans="1:18" ht="16">
      <c r="A3682" s="1">
        <v>3677</v>
      </c>
      <c r="C3682" s="3" t="s">
        <v>3571</v>
      </c>
      <c r="E3682" s="2" t="str" cm="1">
        <f t="array" aca="1" ref="E3682" ca="1">IF(F3682&lt;&gt;"",INDIRECT("'"&amp;F3682&amp;"'!"&amp;G3682),"")</f>
        <v/>
      </c>
      <c r="F3682" s="1851"/>
      <c r="H3682" s="4"/>
      <c r="I3682" s="4"/>
      <c r="J3682" s="4"/>
      <c r="R3682" s="1504"/>
    </row>
    <row r="3683" spans="1:18" ht="16">
      <c r="A3683" s="1">
        <v>3678</v>
      </c>
      <c r="C3683" s="3" t="s">
        <v>3571</v>
      </c>
      <c r="E3683" s="2" t="str" cm="1">
        <f t="array" aca="1" ref="E3683" ca="1">IF(F3683&lt;&gt;"",INDIRECT("'"&amp;F3683&amp;"'!"&amp;G3683),"")</f>
        <v/>
      </c>
      <c r="F3683" s="1851"/>
      <c r="H3683" s="4"/>
      <c r="I3683" s="4"/>
      <c r="J3683" s="4"/>
      <c r="R3683" s="1504"/>
    </row>
    <row r="3684" spans="1:18" ht="16">
      <c r="A3684" s="1">
        <v>3679</v>
      </c>
      <c r="C3684" s="3" t="s">
        <v>3571</v>
      </c>
      <c r="E3684" s="2" t="str" cm="1">
        <f t="array" aca="1" ref="E3684" ca="1">IF(F3684&lt;&gt;"",INDIRECT("'"&amp;F3684&amp;"'!"&amp;G3684),"")</f>
        <v/>
      </c>
      <c r="F3684" s="1851"/>
      <c r="H3684" s="4"/>
      <c r="I3684" s="4"/>
      <c r="J3684" s="4"/>
      <c r="R3684" s="1504"/>
    </row>
    <row r="3685" spans="1:18" ht="16">
      <c r="A3685" s="1">
        <v>3680</v>
      </c>
      <c r="C3685" s="3" t="s">
        <v>3571</v>
      </c>
      <c r="E3685" s="2" t="str" cm="1">
        <f t="array" aca="1" ref="E3685" ca="1">IF(F3685&lt;&gt;"",INDIRECT("'"&amp;F3685&amp;"'!"&amp;G3685),"")</f>
        <v/>
      </c>
      <c r="F3685" s="1851"/>
      <c r="H3685" s="4"/>
      <c r="I3685" s="4"/>
      <c r="J3685" s="4"/>
      <c r="R3685" s="1504"/>
    </row>
    <row r="3686" spans="1:18" ht="16">
      <c r="A3686" s="1">
        <v>3681</v>
      </c>
      <c r="C3686" s="3" t="s">
        <v>3571</v>
      </c>
      <c r="E3686" s="2" t="str" cm="1">
        <f t="array" aca="1" ref="E3686" ca="1">IF(F3686&lt;&gt;"",INDIRECT("'"&amp;F3686&amp;"'!"&amp;G3686),"")</f>
        <v/>
      </c>
      <c r="F3686" s="1851"/>
      <c r="R3686" s="1502"/>
    </row>
    <row r="3687" spans="1:18" ht="16">
      <c r="A3687" s="1">
        <v>3682</v>
      </c>
      <c r="C3687" s="3" t="s">
        <v>3571</v>
      </c>
      <c r="E3687" s="2" t="str" cm="1">
        <f t="array" aca="1" ref="E3687" ca="1">IF(F3687&lt;&gt;"",INDIRECT("'"&amp;F3687&amp;"'!"&amp;G3687),"")</f>
        <v/>
      </c>
      <c r="F3687" s="1851"/>
      <c r="H3687" s="4"/>
      <c r="I3687" s="4"/>
      <c r="J3687" s="4"/>
      <c r="R3687" s="1504"/>
    </row>
    <row r="3688" spans="1:18" ht="16">
      <c r="A3688" s="1">
        <v>3683</v>
      </c>
      <c r="C3688" s="3" t="s">
        <v>3571</v>
      </c>
      <c r="E3688" s="2" t="str" cm="1">
        <f t="array" aca="1" ref="E3688" ca="1">IF(F3688&lt;&gt;"",INDIRECT("'"&amp;F3688&amp;"'!"&amp;G3688),"")</f>
        <v/>
      </c>
      <c r="F3688" s="1851"/>
      <c r="H3688" s="4"/>
      <c r="I3688" s="4"/>
      <c r="J3688" s="4"/>
      <c r="R3688" s="1504"/>
    </row>
    <row r="3689" spans="1:18" ht="16">
      <c r="A3689" s="1">
        <v>3684</v>
      </c>
      <c r="C3689" s="3" t="s">
        <v>3571</v>
      </c>
      <c r="E3689" s="2" t="str" cm="1">
        <f t="array" aca="1" ref="E3689" ca="1">IF(F3689&lt;&gt;"",INDIRECT("'"&amp;F3689&amp;"'!"&amp;G3689),"")</f>
        <v/>
      </c>
      <c r="F3689" s="1851"/>
      <c r="H3689" s="4"/>
      <c r="I3689" s="4"/>
      <c r="J3689" s="4"/>
      <c r="R3689" s="1504"/>
    </row>
    <row r="3690" spans="1:18" ht="16">
      <c r="A3690" s="1">
        <v>3685</v>
      </c>
      <c r="C3690" s="3" t="s">
        <v>3571</v>
      </c>
      <c r="E3690" s="2" t="str" cm="1">
        <f t="array" aca="1" ref="E3690" ca="1">IF(F3690&lt;&gt;"",INDIRECT("'"&amp;F3690&amp;"'!"&amp;G3690),"")</f>
        <v/>
      </c>
      <c r="F3690" s="1851"/>
      <c r="H3690" s="4"/>
      <c r="I3690" s="4"/>
      <c r="J3690" s="4"/>
      <c r="R3690" s="1504"/>
    </row>
    <row r="3691" spans="1:18" ht="16">
      <c r="A3691" s="1">
        <v>3686</v>
      </c>
      <c r="C3691" s="3" t="s">
        <v>3571</v>
      </c>
      <c r="E3691" s="2" t="str" cm="1">
        <f t="array" aca="1" ref="E3691" ca="1">IF(F3691&lt;&gt;"",INDIRECT("'"&amp;F3691&amp;"'!"&amp;G3691),"")</f>
        <v/>
      </c>
      <c r="F3691" s="1851"/>
      <c r="H3691" s="4"/>
      <c r="I3691" s="4"/>
      <c r="J3691" s="4"/>
      <c r="R3691" s="1504"/>
    </row>
    <row r="3692" spans="1:18" ht="16">
      <c r="A3692" s="1">
        <v>3687</v>
      </c>
      <c r="C3692" s="3" t="s">
        <v>3571</v>
      </c>
      <c r="E3692" s="2" t="str" cm="1">
        <f t="array" aca="1" ref="E3692" ca="1">IF(F3692&lt;&gt;"",INDIRECT("'"&amp;F3692&amp;"'!"&amp;G3692),"")</f>
        <v/>
      </c>
      <c r="F3692" s="1851"/>
      <c r="R3692" s="1502"/>
    </row>
    <row r="3693" spans="1:18" ht="16">
      <c r="A3693" s="1">
        <v>3688</v>
      </c>
      <c r="C3693" s="3" t="s">
        <v>3571</v>
      </c>
      <c r="E3693" s="2" t="str" cm="1">
        <f t="array" aca="1" ref="E3693" ca="1">IF(F3693&lt;&gt;"",INDIRECT("'"&amp;F3693&amp;"'!"&amp;G3693),"")</f>
        <v/>
      </c>
      <c r="F3693" s="1851"/>
      <c r="H3693" s="4"/>
      <c r="I3693" s="4"/>
      <c r="J3693" s="4"/>
      <c r="R3693" s="1504"/>
    </row>
    <row r="3694" spans="1:18" ht="16">
      <c r="A3694" s="1">
        <v>3689</v>
      </c>
      <c r="C3694" s="3" t="s">
        <v>3571</v>
      </c>
      <c r="E3694" s="2" t="str" cm="1">
        <f t="array" aca="1" ref="E3694" ca="1">IF(F3694&lt;&gt;"",INDIRECT("'"&amp;F3694&amp;"'!"&amp;G3694),"")</f>
        <v/>
      </c>
      <c r="F3694" s="1851"/>
      <c r="H3694" s="4"/>
      <c r="I3694" s="4"/>
      <c r="J3694" s="4"/>
      <c r="R3694" s="1504"/>
    </row>
    <row r="3695" spans="1:18" ht="16">
      <c r="A3695" s="1">
        <v>3690</v>
      </c>
      <c r="C3695" s="3" t="s">
        <v>3571</v>
      </c>
      <c r="E3695" s="2" t="str" cm="1">
        <f t="array" aca="1" ref="E3695" ca="1">IF(F3695&lt;&gt;"",INDIRECT("'"&amp;F3695&amp;"'!"&amp;G3695),"")</f>
        <v/>
      </c>
      <c r="F3695" s="1851"/>
      <c r="H3695" s="4"/>
      <c r="I3695" s="4"/>
      <c r="J3695" s="4"/>
      <c r="R3695" s="1504"/>
    </row>
    <row r="3696" spans="1:18" ht="16">
      <c r="A3696" s="1">
        <v>3691</v>
      </c>
      <c r="C3696" s="3" t="s">
        <v>3571</v>
      </c>
      <c r="E3696" s="2" t="str" cm="1">
        <f t="array" aca="1" ref="E3696" ca="1">IF(F3696&lt;&gt;"",INDIRECT("'"&amp;F3696&amp;"'!"&amp;G3696),"")</f>
        <v/>
      </c>
      <c r="F3696" s="1851"/>
      <c r="H3696" s="4"/>
      <c r="I3696" s="4"/>
      <c r="J3696" s="4"/>
      <c r="R3696" s="1504"/>
    </row>
    <row r="3697" spans="1:18" ht="16">
      <c r="A3697" s="1">
        <v>3692</v>
      </c>
      <c r="C3697" s="3" t="s">
        <v>3571</v>
      </c>
      <c r="E3697" s="2" t="str" cm="1">
        <f t="array" aca="1" ref="E3697" ca="1">IF(F3697&lt;&gt;"",INDIRECT("'"&amp;F3697&amp;"'!"&amp;G3697),"")</f>
        <v/>
      </c>
      <c r="F3697" s="1851"/>
      <c r="H3697" s="4"/>
      <c r="I3697" s="4"/>
      <c r="J3697" s="4"/>
      <c r="R3697" s="1504"/>
    </row>
    <row r="3698" spans="1:18" ht="16">
      <c r="A3698" s="1">
        <v>3693</v>
      </c>
      <c r="C3698" s="3" t="s">
        <v>3571</v>
      </c>
      <c r="E3698" s="2" t="str" cm="1">
        <f t="array" aca="1" ref="E3698" ca="1">IF(F3698&lt;&gt;"",INDIRECT("'"&amp;F3698&amp;"'!"&amp;G3698),"")</f>
        <v/>
      </c>
      <c r="F3698" s="1851"/>
      <c r="H3698" s="4"/>
      <c r="I3698" s="4"/>
      <c r="J3698" s="4"/>
      <c r="R3698" s="1504"/>
    </row>
    <row r="3699" spans="1:18" ht="16">
      <c r="A3699" s="1">
        <v>3694</v>
      </c>
      <c r="C3699" s="3" t="s">
        <v>3571</v>
      </c>
      <c r="E3699" s="2" t="str" cm="1">
        <f t="array" aca="1" ref="E3699" ca="1">IF(F3699&lt;&gt;"",INDIRECT("'"&amp;F3699&amp;"'!"&amp;G3699),"")</f>
        <v/>
      </c>
      <c r="F3699" s="1851"/>
      <c r="R3699" s="1502"/>
    </row>
    <row r="3700" spans="1:18" ht="16">
      <c r="A3700" s="1">
        <v>3695</v>
      </c>
      <c r="C3700" s="3" t="s">
        <v>3571</v>
      </c>
      <c r="E3700" s="2" t="str" cm="1">
        <f t="array" aca="1" ref="E3700" ca="1">IF(F3700&lt;&gt;"",INDIRECT("'"&amp;F3700&amp;"'!"&amp;G3700),"")</f>
        <v/>
      </c>
      <c r="F3700" s="1851"/>
      <c r="R3700" s="1502"/>
    </row>
    <row r="3701" spans="1:18" ht="16">
      <c r="A3701" s="1">
        <v>3696</v>
      </c>
      <c r="C3701" s="3" t="s">
        <v>3571</v>
      </c>
      <c r="E3701" s="2" t="str" cm="1">
        <f t="array" aca="1" ref="E3701" ca="1">IF(F3701&lt;&gt;"",INDIRECT("'"&amp;F3701&amp;"'!"&amp;G3701),"")</f>
        <v/>
      </c>
      <c r="F3701" s="1851"/>
      <c r="R3701" s="1502"/>
    </row>
    <row r="3702" spans="1:18" ht="16">
      <c r="A3702" s="1">
        <v>3697</v>
      </c>
      <c r="C3702" s="3" t="s">
        <v>3571</v>
      </c>
      <c r="E3702" s="2" t="str" cm="1">
        <f t="array" aca="1" ref="E3702" ca="1">IF(F3702&lt;&gt;"",INDIRECT("'"&amp;F3702&amp;"'!"&amp;G3702),"")</f>
        <v/>
      </c>
      <c r="F3702" s="1851"/>
      <c r="H3702" s="4"/>
      <c r="I3702" s="4"/>
      <c r="J3702" s="4"/>
      <c r="R3702" s="1504"/>
    </row>
    <row r="3703" spans="1:18" ht="16">
      <c r="A3703" s="1">
        <v>3698</v>
      </c>
      <c r="C3703" s="3" t="s">
        <v>3571</v>
      </c>
      <c r="E3703" s="2" t="str" cm="1">
        <f t="array" aca="1" ref="E3703" ca="1">IF(F3703&lt;&gt;"",INDIRECT("'"&amp;F3703&amp;"'!"&amp;G3703),"")</f>
        <v/>
      </c>
      <c r="F3703" s="1851"/>
      <c r="H3703" s="4"/>
      <c r="I3703" s="4"/>
      <c r="J3703" s="4"/>
      <c r="R3703" s="1504"/>
    </row>
    <row r="3704" spans="1:18" ht="16">
      <c r="A3704" s="1">
        <v>3699</v>
      </c>
      <c r="C3704" s="3" t="s">
        <v>3571</v>
      </c>
      <c r="E3704" s="2" t="str" cm="1">
        <f t="array" aca="1" ref="E3704" ca="1">IF(F3704&lt;&gt;"",INDIRECT("'"&amp;F3704&amp;"'!"&amp;G3704),"")</f>
        <v/>
      </c>
      <c r="F3704" s="1851"/>
      <c r="H3704" s="4"/>
      <c r="I3704" s="4"/>
      <c r="J3704" s="4"/>
      <c r="R3704" s="1504"/>
    </row>
    <row r="3705" spans="1:18" ht="16">
      <c r="A3705" s="1">
        <v>3700</v>
      </c>
      <c r="C3705" s="3" t="s">
        <v>3571</v>
      </c>
      <c r="E3705" s="2" t="str" cm="1">
        <f t="array" aca="1" ref="E3705" ca="1">IF(F3705&lt;&gt;"",INDIRECT("'"&amp;F3705&amp;"'!"&amp;G3705),"")</f>
        <v/>
      </c>
      <c r="F3705" s="1851"/>
      <c r="H3705" s="4"/>
      <c r="I3705" s="4"/>
      <c r="J3705" s="4"/>
      <c r="R3705" s="1504"/>
    </row>
    <row r="3706" spans="1:18" ht="16">
      <c r="A3706" s="1">
        <v>3701</v>
      </c>
      <c r="C3706" s="3" t="s">
        <v>3571</v>
      </c>
      <c r="E3706" s="2" t="str" cm="1">
        <f t="array" aca="1" ref="E3706" ca="1">IF(F3706&lt;&gt;"",INDIRECT("'"&amp;F3706&amp;"'!"&amp;G3706),"")</f>
        <v/>
      </c>
      <c r="F3706" s="1851"/>
      <c r="H3706" s="4"/>
      <c r="I3706" s="4"/>
      <c r="J3706" s="4"/>
      <c r="R3706" s="1504"/>
    </row>
    <row r="3707" spans="1:18" ht="16">
      <c r="A3707" s="1">
        <v>3702</v>
      </c>
      <c r="C3707" s="3" t="s">
        <v>3571</v>
      </c>
      <c r="E3707" s="2" t="str" cm="1">
        <f t="array" aca="1" ref="E3707" ca="1">IF(F3707&lt;&gt;"",INDIRECT("'"&amp;F3707&amp;"'!"&amp;G3707),"")</f>
        <v/>
      </c>
      <c r="F3707" s="1851"/>
      <c r="R3707" s="1502"/>
    </row>
    <row r="3708" spans="1:18" ht="16">
      <c r="A3708" s="1">
        <v>3703</v>
      </c>
      <c r="C3708" s="3" t="s">
        <v>3571</v>
      </c>
      <c r="E3708" s="2" t="str" cm="1">
        <f t="array" aca="1" ref="E3708" ca="1">IF(F3708&lt;&gt;"",INDIRECT("'"&amp;F3708&amp;"'!"&amp;G3708),"")</f>
        <v/>
      </c>
      <c r="F3708" s="1851"/>
      <c r="R3708" s="1502"/>
    </row>
    <row r="3709" spans="1:18" ht="16">
      <c r="A3709" s="1">
        <v>3704</v>
      </c>
      <c r="C3709" s="3" t="s">
        <v>3571</v>
      </c>
      <c r="E3709" s="2" t="str" cm="1">
        <f t="array" aca="1" ref="E3709" ca="1">IF(F3709&lt;&gt;"",INDIRECT("'"&amp;F3709&amp;"'!"&amp;G3709),"")</f>
        <v/>
      </c>
      <c r="F3709" s="1851"/>
      <c r="R3709" s="1502"/>
    </row>
    <row r="3710" spans="1:18" ht="16">
      <c r="A3710" s="1">
        <v>3705</v>
      </c>
      <c r="C3710" s="3" t="s">
        <v>3571</v>
      </c>
      <c r="E3710" s="2" t="str" cm="1">
        <f t="array" aca="1" ref="E3710" ca="1">IF(F3710&lt;&gt;"",INDIRECT("'"&amp;F3710&amp;"'!"&amp;G3710),"")</f>
        <v/>
      </c>
      <c r="F3710" s="1851"/>
      <c r="R3710" s="1502"/>
    </row>
    <row r="3711" spans="1:18" ht="16">
      <c r="A3711" s="1">
        <v>3706</v>
      </c>
      <c r="C3711" s="3" t="s">
        <v>3571</v>
      </c>
      <c r="E3711" s="2" t="str" cm="1">
        <f t="array" aca="1" ref="E3711" ca="1">IF(F3711&lt;&gt;"",INDIRECT("'"&amp;F3711&amp;"'!"&amp;G3711),"")</f>
        <v/>
      </c>
      <c r="F3711" s="1851"/>
      <c r="R3711" s="1502"/>
    </row>
    <row r="3712" spans="1:18" ht="16">
      <c r="A3712" s="1">
        <v>3707</v>
      </c>
      <c r="C3712" s="3" t="s">
        <v>3571</v>
      </c>
      <c r="E3712" s="2" t="str" cm="1">
        <f t="array" aca="1" ref="E3712" ca="1">IF(F3712&lt;&gt;"",INDIRECT("'"&amp;F3712&amp;"'!"&amp;G3712),"")</f>
        <v/>
      </c>
      <c r="F3712" s="1851"/>
      <c r="R3712" s="1502"/>
    </row>
    <row r="3713" spans="1:18" ht="16">
      <c r="A3713" s="1">
        <v>3708</v>
      </c>
      <c r="C3713" s="3" t="s">
        <v>3571</v>
      </c>
      <c r="E3713" s="2" t="str" cm="1">
        <f t="array" aca="1" ref="E3713" ca="1">IF(F3713&lt;&gt;"",INDIRECT("'"&amp;F3713&amp;"'!"&amp;G3713),"")</f>
        <v/>
      </c>
      <c r="F3713" s="1851"/>
      <c r="R3713" s="1502"/>
    </row>
    <row r="3714" spans="1:18" ht="16">
      <c r="A3714" s="1">
        <v>3709</v>
      </c>
      <c r="C3714" s="3" t="s">
        <v>3571</v>
      </c>
      <c r="E3714" s="2" t="str" cm="1">
        <f t="array" aca="1" ref="E3714" ca="1">IF(F3714&lt;&gt;"",INDIRECT("'"&amp;F3714&amp;"'!"&amp;G3714),"")</f>
        <v/>
      </c>
      <c r="F3714" s="1851"/>
      <c r="R3714" s="1502"/>
    </row>
    <row r="3715" spans="1:18" ht="16">
      <c r="A3715" s="1">
        <v>3710</v>
      </c>
      <c r="C3715" s="3" t="s">
        <v>3571</v>
      </c>
      <c r="E3715" s="2" t="str" cm="1">
        <f t="array" aca="1" ref="E3715" ca="1">IF(F3715&lt;&gt;"",INDIRECT("'"&amp;F3715&amp;"'!"&amp;G3715),"")</f>
        <v/>
      </c>
      <c r="F3715" s="1851"/>
      <c r="R3715" s="1502"/>
    </row>
    <row r="3716" spans="1:18" ht="16">
      <c r="A3716" s="1">
        <v>3711</v>
      </c>
      <c r="C3716" s="3" t="s">
        <v>3571</v>
      </c>
      <c r="E3716" s="2" t="str" cm="1">
        <f t="array" aca="1" ref="E3716" ca="1">IF(F3716&lt;&gt;"",INDIRECT("'"&amp;F3716&amp;"'!"&amp;G3716),"")</f>
        <v/>
      </c>
      <c r="F3716" s="1851"/>
      <c r="R3716" s="1502"/>
    </row>
    <row r="3717" spans="1:18" ht="16">
      <c r="A3717" s="1">
        <v>3712</v>
      </c>
      <c r="C3717" s="3" t="s">
        <v>3571</v>
      </c>
      <c r="E3717" s="2" t="str" cm="1">
        <f t="array" aca="1" ref="E3717" ca="1">IF(F3717&lt;&gt;"",INDIRECT("'"&amp;F3717&amp;"'!"&amp;G3717),"")</f>
        <v/>
      </c>
      <c r="F3717" s="1851"/>
      <c r="R3717" s="1502"/>
    </row>
    <row r="3718" spans="1:18" ht="16">
      <c r="A3718" s="1">
        <v>3713</v>
      </c>
      <c r="C3718" s="3" t="s">
        <v>3571</v>
      </c>
      <c r="E3718" s="2" t="str" cm="1">
        <f t="array" aca="1" ref="E3718" ca="1">IF(F3718&lt;&gt;"",INDIRECT("'"&amp;F3718&amp;"'!"&amp;G3718),"")</f>
        <v/>
      </c>
      <c r="F3718" s="1851"/>
      <c r="R3718" s="1502"/>
    </row>
    <row r="3719" spans="1:18" ht="16">
      <c r="A3719" s="1">
        <v>3714</v>
      </c>
      <c r="C3719" s="3" t="s">
        <v>3571</v>
      </c>
      <c r="E3719" s="2" t="str" cm="1">
        <f t="array" aca="1" ref="E3719" ca="1">IF(F3719&lt;&gt;"",INDIRECT("'"&amp;F3719&amp;"'!"&amp;G3719),"")</f>
        <v/>
      </c>
      <c r="F3719" s="1851"/>
      <c r="R3719" s="1502"/>
    </row>
    <row r="3720" spans="1:18" ht="16">
      <c r="A3720" s="1">
        <v>3715</v>
      </c>
      <c r="C3720" s="3" t="s">
        <v>3571</v>
      </c>
      <c r="E3720" s="2" t="str" cm="1">
        <f t="array" aca="1" ref="E3720" ca="1">IF(F3720&lt;&gt;"",INDIRECT("'"&amp;F3720&amp;"'!"&amp;G3720),"")</f>
        <v/>
      </c>
      <c r="F3720" s="1851"/>
      <c r="R3720" s="1502"/>
    </row>
    <row r="3721" spans="1:18" ht="16">
      <c r="A3721" s="1">
        <v>3716</v>
      </c>
      <c r="C3721" s="3" t="s">
        <v>3571</v>
      </c>
      <c r="E3721" s="2" t="str" cm="1">
        <f t="array" aca="1" ref="E3721" ca="1">IF(F3721&lt;&gt;"",INDIRECT("'"&amp;F3721&amp;"'!"&amp;G3721),"")</f>
        <v/>
      </c>
      <c r="F3721" s="1851"/>
      <c r="H3721" s="4"/>
      <c r="I3721" s="4"/>
      <c r="J3721" s="4"/>
      <c r="R3721" s="1504"/>
    </row>
    <row r="3722" spans="1:18" ht="16">
      <c r="A3722" s="1">
        <v>3717</v>
      </c>
      <c r="C3722" s="3" t="s">
        <v>3571</v>
      </c>
      <c r="E3722" s="2" t="str" cm="1">
        <f t="array" aca="1" ref="E3722" ca="1">IF(F3722&lt;&gt;"",INDIRECT("'"&amp;F3722&amp;"'!"&amp;G3722),"")</f>
        <v/>
      </c>
      <c r="F3722" s="1851"/>
      <c r="R3722" s="1502"/>
    </row>
    <row r="3723" spans="1:18" ht="16">
      <c r="A3723" s="1">
        <v>3718</v>
      </c>
      <c r="C3723" s="3" t="s">
        <v>3571</v>
      </c>
      <c r="E3723" s="2" t="str" cm="1">
        <f t="array" aca="1" ref="E3723" ca="1">IF(F3723&lt;&gt;"",INDIRECT("'"&amp;F3723&amp;"'!"&amp;G3723),"")</f>
        <v/>
      </c>
      <c r="F3723" s="1851"/>
      <c r="R3723" s="1502"/>
    </row>
    <row r="3724" spans="1:18" ht="16">
      <c r="A3724" s="1">
        <v>3719</v>
      </c>
      <c r="C3724" s="3" t="s">
        <v>3571</v>
      </c>
      <c r="E3724" s="2" t="str" cm="1">
        <f t="array" aca="1" ref="E3724" ca="1">IF(F3724&lt;&gt;"",INDIRECT("'"&amp;F3724&amp;"'!"&amp;G3724),"")</f>
        <v/>
      </c>
      <c r="F3724" s="1851"/>
      <c r="H3724" s="4"/>
      <c r="I3724" s="4"/>
      <c r="J3724" s="4"/>
      <c r="R3724" s="1504"/>
    </row>
    <row r="3725" spans="1:18" ht="16">
      <c r="A3725" s="1">
        <v>3720</v>
      </c>
      <c r="C3725" s="3" t="s">
        <v>3571</v>
      </c>
      <c r="E3725" s="2" t="str" cm="1">
        <f t="array" aca="1" ref="E3725" ca="1">IF(F3725&lt;&gt;"",INDIRECT("'"&amp;F3725&amp;"'!"&amp;G3725),"")</f>
        <v/>
      </c>
      <c r="F3725" s="1851"/>
      <c r="H3725" s="4"/>
      <c r="I3725" s="4"/>
      <c r="J3725" s="4"/>
      <c r="R3725" s="1504"/>
    </row>
    <row r="3726" spans="1:18" ht="16">
      <c r="A3726" s="1">
        <v>3721</v>
      </c>
      <c r="C3726" s="3" t="s">
        <v>3571</v>
      </c>
      <c r="E3726" s="2" t="str" cm="1">
        <f t="array" aca="1" ref="E3726" ca="1">IF(F3726&lt;&gt;"",INDIRECT("'"&amp;F3726&amp;"'!"&amp;G3726),"")</f>
        <v/>
      </c>
      <c r="F3726" s="1851"/>
      <c r="H3726" s="4"/>
      <c r="I3726" s="4"/>
      <c r="J3726" s="4"/>
      <c r="R3726" s="1504"/>
    </row>
    <row r="3727" spans="1:18" ht="16">
      <c r="A3727" s="1">
        <v>3722</v>
      </c>
      <c r="C3727" s="3" t="s">
        <v>3571</v>
      </c>
      <c r="E3727" s="2" t="str" cm="1">
        <f t="array" aca="1" ref="E3727" ca="1">IF(F3727&lt;&gt;"",INDIRECT("'"&amp;F3727&amp;"'!"&amp;G3727),"")</f>
        <v/>
      </c>
      <c r="F3727" s="1851"/>
      <c r="H3727" s="4"/>
      <c r="I3727" s="4"/>
      <c r="J3727" s="4"/>
      <c r="R3727" s="1504"/>
    </row>
    <row r="3728" spans="1:18" ht="16">
      <c r="A3728" s="1">
        <v>3723</v>
      </c>
      <c r="C3728" s="3" t="s">
        <v>3571</v>
      </c>
      <c r="E3728" s="2" t="str" cm="1">
        <f t="array" aca="1" ref="E3728" ca="1">IF(F3728&lt;&gt;"",INDIRECT("'"&amp;F3728&amp;"'!"&amp;G3728),"")</f>
        <v/>
      </c>
      <c r="F3728" s="1851"/>
      <c r="H3728" s="4"/>
      <c r="I3728" s="4"/>
      <c r="J3728" s="4"/>
      <c r="R3728" s="1504"/>
    </row>
    <row r="3729" spans="1:18" ht="16">
      <c r="A3729" s="1">
        <v>3724</v>
      </c>
      <c r="C3729" s="3" t="s">
        <v>3571</v>
      </c>
      <c r="E3729" s="2" t="str" cm="1">
        <f t="array" aca="1" ref="E3729" ca="1">IF(F3729&lt;&gt;"",INDIRECT("'"&amp;F3729&amp;"'!"&amp;G3729),"")</f>
        <v/>
      </c>
      <c r="F3729" s="1851"/>
      <c r="H3729" s="4"/>
      <c r="I3729" s="4"/>
      <c r="J3729" s="4"/>
      <c r="R3729" s="1504"/>
    </row>
    <row r="3730" spans="1:18" ht="16">
      <c r="A3730" s="1">
        <v>3725</v>
      </c>
      <c r="C3730" s="3" t="s">
        <v>3571</v>
      </c>
      <c r="E3730" s="2" t="str" cm="1">
        <f t="array" aca="1" ref="E3730" ca="1">IF(F3730&lt;&gt;"",INDIRECT("'"&amp;F3730&amp;"'!"&amp;G3730),"")</f>
        <v/>
      </c>
      <c r="F3730" s="1851"/>
      <c r="H3730" s="4"/>
      <c r="I3730" s="4"/>
      <c r="J3730" s="4"/>
      <c r="R3730" s="1504"/>
    </row>
    <row r="3731" spans="1:18" ht="16">
      <c r="A3731" s="1">
        <v>3726</v>
      </c>
      <c r="C3731" s="3" t="s">
        <v>3571</v>
      </c>
      <c r="E3731" s="2" t="str" cm="1">
        <f t="array" aca="1" ref="E3731" ca="1">IF(F3731&lt;&gt;"",INDIRECT("'"&amp;F3731&amp;"'!"&amp;G3731),"")</f>
        <v/>
      </c>
      <c r="F3731" s="1851"/>
      <c r="H3731" s="4"/>
      <c r="I3731" s="4"/>
      <c r="J3731" s="4"/>
      <c r="R3731" s="1504"/>
    </row>
    <row r="3732" spans="1:18" ht="16">
      <c r="A3732" s="1">
        <v>3727</v>
      </c>
      <c r="C3732" s="3" t="s">
        <v>3571</v>
      </c>
      <c r="E3732" s="2" t="str" cm="1">
        <f t="array" aca="1" ref="E3732" ca="1">IF(F3732&lt;&gt;"",INDIRECT("'"&amp;F3732&amp;"'!"&amp;G3732),"")</f>
        <v/>
      </c>
      <c r="F3732" s="1851"/>
      <c r="H3732" s="4"/>
      <c r="I3732" s="4"/>
      <c r="J3732" s="4"/>
      <c r="R3732" s="1504"/>
    </row>
    <row r="3733" spans="1:18" ht="16">
      <c r="A3733" s="1">
        <v>3728</v>
      </c>
      <c r="C3733" s="3" t="s">
        <v>3571</v>
      </c>
      <c r="E3733" s="2" t="str" cm="1">
        <f t="array" aca="1" ref="E3733" ca="1">IF(F3733&lt;&gt;"",INDIRECT("'"&amp;F3733&amp;"'!"&amp;G3733),"")</f>
        <v/>
      </c>
      <c r="F3733" s="1851"/>
      <c r="H3733" s="4"/>
      <c r="I3733" s="4"/>
      <c r="J3733" s="4"/>
      <c r="R3733" s="1504"/>
    </row>
    <row r="3734" spans="1:18" ht="16">
      <c r="A3734" s="1">
        <v>3729</v>
      </c>
      <c r="C3734" s="3" t="s">
        <v>3571</v>
      </c>
      <c r="E3734" s="2" t="str" cm="1">
        <f t="array" aca="1" ref="E3734" ca="1">IF(F3734&lt;&gt;"",INDIRECT("'"&amp;F3734&amp;"'!"&amp;G3734),"")</f>
        <v/>
      </c>
      <c r="F3734" s="1851"/>
      <c r="H3734" s="4"/>
      <c r="I3734" s="4"/>
      <c r="J3734" s="4"/>
      <c r="R3734" s="1504"/>
    </row>
    <row r="3735" spans="1:18" ht="16">
      <c r="A3735" s="1">
        <v>3730</v>
      </c>
      <c r="C3735" s="3" t="s">
        <v>3571</v>
      </c>
      <c r="E3735" s="2" t="str" cm="1">
        <f t="array" aca="1" ref="E3735" ca="1">IF(F3735&lt;&gt;"",INDIRECT("'"&amp;F3735&amp;"'!"&amp;G3735),"")</f>
        <v/>
      </c>
      <c r="F3735" s="1851"/>
      <c r="H3735" s="4"/>
      <c r="I3735" s="4"/>
      <c r="J3735" s="4"/>
      <c r="R3735" s="1504"/>
    </row>
    <row r="3736" spans="1:18" ht="16">
      <c r="A3736" s="1">
        <v>3731</v>
      </c>
      <c r="C3736" s="3" t="s">
        <v>3571</v>
      </c>
      <c r="E3736" s="2" t="str" cm="1">
        <f t="array" aca="1" ref="E3736" ca="1">IF(F3736&lt;&gt;"",INDIRECT("'"&amp;F3736&amp;"'!"&amp;G3736),"")</f>
        <v/>
      </c>
      <c r="F3736" s="1851"/>
      <c r="H3736" s="4"/>
      <c r="I3736" s="4"/>
      <c r="J3736" s="4"/>
      <c r="R3736" s="1504"/>
    </row>
    <row r="3737" spans="1:18" ht="16">
      <c r="A3737" s="1">
        <v>3732</v>
      </c>
      <c r="C3737" s="3" t="s">
        <v>3571</v>
      </c>
      <c r="E3737" s="2" t="str" cm="1">
        <f t="array" aca="1" ref="E3737" ca="1">IF(F3737&lt;&gt;"",INDIRECT("'"&amp;F3737&amp;"'!"&amp;G3737),"")</f>
        <v/>
      </c>
      <c r="F3737" s="1851"/>
      <c r="H3737" s="4"/>
      <c r="I3737" s="4"/>
      <c r="J3737" s="4"/>
      <c r="R3737" s="1504"/>
    </row>
    <row r="3738" spans="1:18" ht="16">
      <c r="A3738" s="1">
        <v>3733</v>
      </c>
      <c r="C3738" s="3" t="s">
        <v>3571</v>
      </c>
      <c r="E3738" s="2" t="str" cm="1">
        <f t="array" aca="1" ref="E3738" ca="1">IF(F3738&lt;&gt;"",INDIRECT("'"&amp;F3738&amp;"'!"&amp;G3738),"")</f>
        <v/>
      </c>
      <c r="F3738" s="1851"/>
      <c r="H3738" s="4"/>
      <c r="I3738" s="4"/>
      <c r="J3738" s="4"/>
      <c r="R3738" s="1504"/>
    </row>
    <row r="3739" spans="1:18" ht="16">
      <c r="A3739" s="1">
        <v>3734</v>
      </c>
      <c r="C3739" s="3" t="s">
        <v>3571</v>
      </c>
      <c r="E3739" s="2" t="str" cm="1">
        <f t="array" aca="1" ref="E3739" ca="1">IF(F3739&lt;&gt;"",INDIRECT("'"&amp;F3739&amp;"'!"&amp;G3739),"")</f>
        <v/>
      </c>
      <c r="F3739" s="1851"/>
      <c r="R3739" s="1502"/>
    </row>
    <row r="3740" spans="1:18" ht="16">
      <c r="A3740" s="1">
        <v>3735</v>
      </c>
      <c r="C3740" s="3" t="s">
        <v>3571</v>
      </c>
      <c r="E3740" s="2" t="str" cm="1">
        <f t="array" aca="1" ref="E3740" ca="1">IF(F3740&lt;&gt;"",INDIRECT("'"&amp;F3740&amp;"'!"&amp;G3740),"")</f>
        <v/>
      </c>
      <c r="F3740" s="1851"/>
      <c r="R3740" s="1504"/>
    </row>
    <row r="3741" spans="1:18" ht="16">
      <c r="A3741" s="1">
        <v>3736</v>
      </c>
      <c r="C3741" s="3" t="s">
        <v>3571</v>
      </c>
      <c r="E3741" s="2" t="str" cm="1">
        <f t="array" aca="1" ref="E3741" ca="1">IF(F3741&lt;&gt;"",INDIRECT("'"&amp;F3741&amp;"'!"&amp;G3741),"")</f>
        <v/>
      </c>
      <c r="F3741" s="1851"/>
      <c r="R3741" s="1504"/>
    </row>
    <row r="3742" spans="1:18" ht="16">
      <c r="A3742" s="1">
        <v>3737</v>
      </c>
      <c r="C3742" s="3" t="s">
        <v>3571</v>
      </c>
      <c r="E3742" s="2" t="str" cm="1">
        <f t="array" aca="1" ref="E3742" ca="1">IF(F3742&lt;&gt;"",INDIRECT("'"&amp;F3742&amp;"'!"&amp;G3742),"")</f>
        <v/>
      </c>
      <c r="F3742" s="1851"/>
      <c r="R3742" s="1504"/>
    </row>
    <row r="3743" spans="1:18" ht="16">
      <c r="A3743" s="1">
        <v>3738</v>
      </c>
      <c r="C3743" s="3" t="s">
        <v>3571</v>
      </c>
      <c r="E3743" s="2" t="str" cm="1">
        <f t="array" aca="1" ref="E3743" ca="1">IF(F3743&lt;&gt;"",INDIRECT("'"&amp;F3743&amp;"'!"&amp;G3743),"")</f>
        <v/>
      </c>
      <c r="F3743" s="1851"/>
      <c r="R3743" s="1504"/>
    </row>
    <row r="3744" spans="1:18" ht="16">
      <c r="A3744" s="1">
        <v>3739</v>
      </c>
      <c r="C3744" s="3" t="s">
        <v>3571</v>
      </c>
      <c r="E3744" s="2" t="str" cm="1">
        <f t="array" aca="1" ref="E3744" ca="1">IF(F3744&lt;&gt;"",INDIRECT("'"&amp;F3744&amp;"'!"&amp;G3744),"")</f>
        <v/>
      </c>
      <c r="F3744" s="1851"/>
      <c r="R3744" s="1504"/>
    </row>
    <row r="3745" spans="1:18" ht="16">
      <c r="A3745" s="1">
        <v>3740</v>
      </c>
      <c r="C3745" s="3" t="s">
        <v>3571</v>
      </c>
      <c r="E3745" s="2" t="str" cm="1">
        <f t="array" aca="1" ref="E3745" ca="1">IF(F3745&lt;&gt;"",INDIRECT("'"&amp;F3745&amp;"'!"&amp;G3745),"")</f>
        <v/>
      </c>
      <c r="F3745" s="1851"/>
      <c r="R3745" s="1504"/>
    </row>
    <row r="3746" spans="1:18" ht="16">
      <c r="A3746" s="1">
        <v>3741</v>
      </c>
      <c r="C3746" s="3" t="s">
        <v>3571</v>
      </c>
      <c r="E3746" s="2" t="str" cm="1">
        <f t="array" aca="1" ref="E3746" ca="1">IF(F3746&lt;&gt;"",INDIRECT("'"&amp;F3746&amp;"'!"&amp;G3746),"")</f>
        <v/>
      </c>
      <c r="F3746" s="1851"/>
      <c r="R3746" s="1504"/>
    </row>
    <row r="3747" spans="1:18" ht="16">
      <c r="A3747" s="1">
        <v>3742</v>
      </c>
      <c r="C3747" s="3" t="s">
        <v>3571</v>
      </c>
      <c r="E3747" s="2" t="str" cm="1">
        <f t="array" aca="1" ref="E3747" ca="1">IF(F3747&lt;&gt;"",INDIRECT("'"&amp;F3747&amp;"'!"&amp;G3747),"")</f>
        <v/>
      </c>
      <c r="F3747" s="1851"/>
      <c r="R3747" s="1504"/>
    </row>
    <row r="3748" spans="1:18" ht="16">
      <c r="A3748" s="1">
        <v>3743</v>
      </c>
      <c r="C3748" s="3" t="s">
        <v>3571</v>
      </c>
      <c r="E3748" s="2" t="str" cm="1">
        <f t="array" aca="1" ref="E3748" ca="1">IF(F3748&lt;&gt;"",INDIRECT("'"&amp;F3748&amp;"'!"&amp;G3748),"")</f>
        <v/>
      </c>
      <c r="F3748" s="1851"/>
      <c r="R3748" s="1504"/>
    </row>
    <row r="3749" spans="1:18" ht="16">
      <c r="A3749" s="1">
        <v>3744</v>
      </c>
      <c r="C3749" s="3" t="s">
        <v>3571</v>
      </c>
      <c r="E3749" s="2" t="str" cm="1">
        <f t="array" aca="1" ref="E3749" ca="1">IF(F3749&lt;&gt;"",INDIRECT("'"&amp;F3749&amp;"'!"&amp;G3749),"")</f>
        <v/>
      </c>
      <c r="F3749" s="1851"/>
      <c r="R3749" s="1504"/>
    </row>
    <row r="3750" spans="1:18" ht="16">
      <c r="A3750" s="1">
        <v>3745</v>
      </c>
      <c r="C3750" s="3" t="s">
        <v>3571</v>
      </c>
      <c r="E3750" s="2" t="str" cm="1">
        <f t="array" aca="1" ref="E3750" ca="1">IF(F3750&lt;&gt;"",INDIRECT("'"&amp;F3750&amp;"'!"&amp;G3750),"")</f>
        <v/>
      </c>
      <c r="F3750" s="1851"/>
      <c r="R3750" s="1504"/>
    </row>
    <row r="3751" spans="1:18" ht="16">
      <c r="A3751" s="1">
        <v>3746</v>
      </c>
      <c r="C3751" s="3" t="s">
        <v>3571</v>
      </c>
      <c r="E3751" s="2" t="str" cm="1">
        <f t="array" aca="1" ref="E3751" ca="1">IF(F3751&lt;&gt;"",INDIRECT("'"&amp;F3751&amp;"'!"&amp;G3751),"")</f>
        <v/>
      </c>
      <c r="F3751" s="1851"/>
      <c r="R3751" s="1504"/>
    </row>
    <row r="3752" spans="1:18" ht="16">
      <c r="A3752" s="1">
        <v>3747</v>
      </c>
      <c r="C3752" s="3" t="s">
        <v>3571</v>
      </c>
      <c r="E3752" s="2" t="str" cm="1">
        <f t="array" aca="1" ref="E3752" ca="1">IF(F3752&lt;&gt;"",INDIRECT("'"&amp;F3752&amp;"'!"&amp;G3752),"")</f>
        <v/>
      </c>
      <c r="F3752" s="1851"/>
      <c r="R3752" s="1504"/>
    </row>
    <row r="3753" spans="1:18" ht="16">
      <c r="A3753" s="1">
        <v>3748</v>
      </c>
      <c r="C3753" s="3" t="s">
        <v>3571</v>
      </c>
      <c r="E3753" s="2" t="str" cm="1">
        <f t="array" aca="1" ref="E3753" ca="1">IF(F3753&lt;&gt;"",INDIRECT("'"&amp;F3753&amp;"'!"&amp;G3753),"")</f>
        <v/>
      </c>
      <c r="F3753" s="1851"/>
      <c r="R3753" s="1504"/>
    </row>
    <row r="3754" spans="1:18" ht="16">
      <c r="A3754" s="1">
        <v>3749</v>
      </c>
      <c r="C3754" s="3" t="s">
        <v>3571</v>
      </c>
      <c r="E3754" s="2" t="str" cm="1">
        <f t="array" aca="1" ref="E3754" ca="1">IF(F3754&lt;&gt;"",INDIRECT("'"&amp;F3754&amp;"'!"&amp;G3754),"")</f>
        <v/>
      </c>
      <c r="F3754" s="1851"/>
      <c r="R3754" s="1504"/>
    </row>
    <row r="3755" spans="1:18" ht="16">
      <c r="A3755" s="1">
        <v>3750</v>
      </c>
      <c r="C3755" s="3" t="s">
        <v>3571</v>
      </c>
      <c r="E3755" s="2" t="str" cm="1">
        <f t="array" aca="1" ref="E3755" ca="1">IF(F3755&lt;&gt;"",INDIRECT("'"&amp;F3755&amp;"'!"&amp;G3755),"")</f>
        <v/>
      </c>
      <c r="F3755" s="1851"/>
      <c r="R3755" s="1504"/>
    </row>
    <row r="3756" spans="1:18" ht="16">
      <c r="A3756" s="1">
        <v>3751</v>
      </c>
      <c r="C3756" s="3" t="s">
        <v>3571</v>
      </c>
      <c r="E3756" s="2" t="str" cm="1">
        <f t="array" aca="1" ref="E3756" ca="1">IF(F3756&lt;&gt;"",INDIRECT("'"&amp;F3756&amp;"'!"&amp;G3756),"")</f>
        <v/>
      </c>
      <c r="F3756" s="1851"/>
      <c r="R3756" s="1504"/>
    </row>
    <row r="3757" spans="1:18" ht="16">
      <c r="A3757" s="1">
        <v>3752</v>
      </c>
      <c r="C3757" s="3" t="s">
        <v>3571</v>
      </c>
      <c r="E3757" s="2" t="str" cm="1">
        <f t="array" aca="1" ref="E3757" ca="1">IF(F3757&lt;&gt;"",INDIRECT("'"&amp;F3757&amp;"'!"&amp;G3757),"")</f>
        <v/>
      </c>
      <c r="F3757" s="1851"/>
      <c r="H3757" s="4"/>
      <c r="I3757" s="4"/>
      <c r="J3757" s="4"/>
      <c r="R3757" s="1504"/>
    </row>
    <row r="3758" spans="1:18" ht="16">
      <c r="A3758" s="1">
        <v>3753</v>
      </c>
      <c r="C3758" s="3" t="s">
        <v>3571</v>
      </c>
      <c r="E3758" s="2" t="str" cm="1">
        <f t="array" aca="1" ref="E3758" ca="1">IF(F3758&lt;&gt;"",INDIRECT("'"&amp;F3758&amp;"'!"&amp;G3758),"")</f>
        <v/>
      </c>
      <c r="F3758" s="1851"/>
      <c r="H3758" s="4"/>
      <c r="I3758" s="4"/>
      <c r="J3758" s="4"/>
      <c r="R3758" s="1504"/>
    </row>
    <row r="3759" spans="1:18" ht="16">
      <c r="A3759" s="1">
        <v>3754</v>
      </c>
      <c r="C3759" s="3" t="s">
        <v>3571</v>
      </c>
      <c r="E3759" s="2" t="str" cm="1">
        <f t="array" aca="1" ref="E3759" ca="1">IF(F3759&lt;&gt;"",INDIRECT("'"&amp;F3759&amp;"'!"&amp;G3759),"")</f>
        <v/>
      </c>
      <c r="F3759" s="1851"/>
      <c r="H3759" s="4"/>
      <c r="I3759" s="4"/>
      <c r="J3759" s="4"/>
      <c r="R3759" s="1504"/>
    </row>
    <row r="3760" spans="1:18" ht="16">
      <c r="A3760" s="1">
        <v>3755</v>
      </c>
      <c r="C3760" s="3" t="s">
        <v>3571</v>
      </c>
      <c r="E3760" s="2" t="str" cm="1">
        <f t="array" aca="1" ref="E3760" ca="1">IF(F3760&lt;&gt;"",INDIRECT("'"&amp;F3760&amp;"'!"&amp;G3760),"")</f>
        <v/>
      </c>
      <c r="F3760" s="1851"/>
      <c r="H3760" s="4"/>
      <c r="I3760" s="4"/>
      <c r="J3760" s="4"/>
      <c r="R3760" s="1504"/>
    </row>
    <row r="3761" spans="1:18" ht="16">
      <c r="A3761" s="1">
        <v>3756</v>
      </c>
      <c r="C3761" s="3" t="s">
        <v>3571</v>
      </c>
      <c r="E3761" s="2" t="str" cm="1">
        <f t="array" aca="1" ref="E3761" ca="1">IF(F3761&lt;&gt;"",INDIRECT("'"&amp;F3761&amp;"'!"&amp;G3761),"")</f>
        <v/>
      </c>
      <c r="F3761" s="1851"/>
      <c r="R3761" s="1504"/>
    </row>
    <row r="3762" spans="1:18" ht="16">
      <c r="A3762" s="1">
        <v>3757</v>
      </c>
      <c r="C3762" s="3" t="s">
        <v>3571</v>
      </c>
      <c r="E3762" s="2" t="str" cm="1">
        <f t="array" aca="1" ref="E3762" ca="1">IF(F3762&lt;&gt;"",INDIRECT("'"&amp;F3762&amp;"'!"&amp;G3762),"")</f>
        <v/>
      </c>
      <c r="F3762" s="1851"/>
      <c r="H3762" s="4"/>
      <c r="I3762" s="4"/>
      <c r="J3762" s="4"/>
      <c r="R3762" s="1504"/>
    </row>
    <row r="3763" spans="1:18" ht="16">
      <c r="A3763" s="1">
        <v>3758</v>
      </c>
      <c r="C3763" s="3" t="s">
        <v>3571</v>
      </c>
      <c r="E3763" s="2" t="str" cm="1">
        <f t="array" aca="1" ref="E3763" ca="1">IF(F3763&lt;&gt;"",INDIRECT("'"&amp;F3763&amp;"'!"&amp;G3763),"")</f>
        <v/>
      </c>
      <c r="F3763" s="1851"/>
      <c r="H3763" s="4"/>
      <c r="I3763" s="4"/>
      <c r="J3763" s="4"/>
      <c r="R3763" s="1504"/>
    </row>
    <row r="3764" spans="1:18" ht="16">
      <c r="A3764" s="1">
        <v>3759</v>
      </c>
      <c r="C3764" s="3" t="s">
        <v>3571</v>
      </c>
      <c r="E3764" s="2" t="str" cm="1">
        <f t="array" aca="1" ref="E3764" ca="1">IF(F3764&lt;&gt;"",INDIRECT("'"&amp;F3764&amp;"'!"&amp;G3764),"")</f>
        <v/>
      </c>
      <c r="F3764" s="1851"/>
      <c r="H3764" s="4"/>
      <c r="I3764" s="4"/>
      <c r="J3764" s="4"/>
      <c r="R3764" s="1504"/>
    </row>
    <row r="3765" spans="1:18" ht="16">
      <c r="A3765" s="1">
        <v>3760</v>
      </c>
      <c r="C3765" s="3" t="s">
        <v>3571</v>
      </c>
      <c r="E3765" s="2" t="str" cm="1">
        <f t="array" aca="1" ref="E3765" ca="1">IF(F3765&lt;&gt;"",INDIRECT("'"&amp;F3765&amp;"'!"&amp;G3765),"")</f>
        <v/>
      </c>
      <c r="F3765" s="1851"/>
      <c r="H3765" s="4"/>
      <c r="I3765" s="4"/>
      <c r="J3765" s="4"/>
      <c r="R3765" s="1504"/>
    </row>
    <row r="3766" spans="1:18" ht="16">
      <c r="A3766" s="1">
        <v>3761</v>
      </c>
      <c r="C3766" s="3" t="s">
        <v>3571</v>
      </c>
      <c r="E3766" s="2" t="str" cm="1">
        <f t="array" aca="1" ref="E3766" ca="1">IF(F3766&lt;&gt;"",INDIRECT("'"&amp;F3766&amp;"'!"&amp;G3766),"")</f>
        <v/>
      </c>
      <c r="F3766" s="1851"/>
      <c r="H3766" s="4"/>
      <c r="I3766" s="4"/>
      <c r="J3766" s="4"/>
      <c r="R3766" s="1504"/>
    </row>
    <row r="3767" spans="1:18" ht="16">
      <c r="A3767" s="1">
        <v>3762</v>
      </c>
      <c r="C3767" s="3" t="s">
        <v>3571</v>
      </c>
      <c r="E3767" s="2" t="str" cm="1">
        <f t="array" aca="1" ref="E3767" ca="1">IF(F3767&lt;&gt;"",INDIRECT("'"&amp;F3767&amp;"'!"&amp;G3767),"")</f>
        <v/>
      </c>
      <c r="F3767" s="1851"/>
      <c r="H3767" s="4"/>
      <c r="I3767" s="4"/>
      <c r="J3767" s="4"/>
      <c r="R3767" s="1504"/>
    </row>
    <row r="3768" spans="1:18" ht="16">
      <c r="A3768" s="1">
        <v>3763</v>
      </c>
      <c r="C3768" s="3" t="s">
        <v>3571</v>
      </c>
      <c r="E3768" s="2" t="str" cm="1">
        <f t="array" aca="1" ref="E3768" ca="1">IF(F3768&lt;&gt;"",INDIRECT("'"&amp;F3768&amp;"'!"&amp;G3768),"")</f>
        <v/>
      </c>
      <c r="F3768" s="1851"/>
      <c r="H3768" s="4"/>
      <c r="I3768" s="4"/>
      <c r="J3768" s="4"/>
      <c r="R3768" s="1504"/>
    </row>
    <row r="3769" spans="1:18" ht="16">
      <c r="A3769" s="1">
        <v>3764</v>
      </c>
      <c r="C3769" s="3" t="s">
        <v>3571</v>
      </c>
      <c r="E3769" s="2" t="str" cm="1">
        <f t="array" aca="1" ref="E3769" ca="1">IF(F3769&lt;&gt;"",INDIRECT("'"&amp;F3769&amp;"'!"&amp;G3769),"")</f>
        <v/>
      </c>
      <c r="F3769" s="1851"/>
      <c r="R3769" s="1504"/>
    </row>
    <row r="3770" spans="1:18" ht="16">
      <c r="A3770" s="1">
        <v>3765</v>
      </c>
      <c r="C3770" s="3" t="s">
        <v>3571</v>
      </c>
      <c r="E3770" s="2" t="str" cm="1">
        <f t="array" aca="1" ref="E3770" ca="1">IF(F3770&lt;&gt;"",INDIRECT("'"&amp;F3770&amp;"'!"&amp;G3770),"")</f>
        <v/>
      </c>
      <c r="F3770" s="1851"/>
      <c r="H3770" s="4"/>
      <c r="I3770" s="4"/>
      <c r="J3770" s="4"/>
      <c r="R3770" s="1504"/>
    </row>
    <row r="3771" spans="1:18" ht="16">
      <c r="A3771" s="1">
        <v>3766</v>
      </c>
      <c r="C3771" s="3" t="s">
        <v>3571</v>
      </c>
      <c r="E3771" s="2" t="str" cm="1">
        <f t="array" aca="1" ref="E3771" ca="1">IF(F3771&lt;&gt;"",INDIRECT("'"&amp;F3771&amp;"'!"&amp;G3771),"")</f>
        <v/>
      </c>
      <c r="F3771" s="1851"/>
      <c r="H3771" s="4"/>
      <c r="I3771" s="4"/>
      <c r="J3771" s="4"/>
      <c r="R3771" s="1504"/>
    </row>
    <row r="3772" spans="1:18" ht="16">
      <c r="A3772" s="1">
        <v>3767</v>
      </c>
      <c r="C3772" s="3" t="s">
        <v>3571</v>
      </c>
      <c r="E3772" s="2" t="str" cm="1">
        <f t="array" aca="1" ref="E3772" ca="1">IF(F3772&lt;&gt;"",INDIRECT("'"&amp;F3772&amp;"'!"&amp;G3772),"")</f>
        <v/>
      </c>
      <c r="F3772" s="1851"/>
      <c r="H3772" s="4"/>
      <c r="I3772" s="4"/>
      <c r="J3772" s="4"/>
      <c r="R3772" s="1504"/>
    </row>
    <row r="3773" spans="1:18" ht="16">
      <c r="A3773" s="1">
        <v>3768</v>
      </c>
      <c r="C3773" s="3" t="s">
        <v>3571</v>
      </c>
      <c r="E3773" s="2" t="str" cm="1">
        <f t="array" aca="1" ref="E3773" ca="1">IF(F3773&lt;&gt;"",INDIRECT("'"&amp;F3773&amp;"'!"&amp;G3773),"")</f>
        <v/>
      </c>
      <c r="F3773" s="1851"/>
      <c r="H3773" s="4"/>
      <c r="I3773" s="4"/>
      <c r="J3773" s="4"/>
      <c r="R3773" s="1504"/>
    </row>
    <row r="3774" spans="1:18" ht="16">
      <c r="A3774" s="1">
        <v>3769</v>
      </c>
      <c r="C3774" s="3" t="s">
        <v>3571</v>
      </c>
      <c r="E3774" s="2" t="str" cm="1">
        <f t="array" aca="1" ref="E3774" ca="1">IF(F3774&lt;&gt;"",INDIRECT("'"&amp;F3774&amp;"'!"&amp;G3774),"")</f>
        <v/>
      </c>
      <c r="F3774" s="1851"/>
      <c r="H3774" s="4"/>
      <c r="I3774" s="4"/>
      <c r="J3774" s="4"/>
      <c r="R3774" s="1504"/>
    </row>
    <row r="3775" spans="1:18" ht="16">
      <c r="A3775" s="1">
        <v>3770</v>
      </c>
      <c r="C3775" s="3" t="s">
        <v>3571</v>
      </c>
      <c r="E3775" s="2" t="str" cm="1">
        <f t="array" aca="1" ref="E3775" ca="1">IF(F3775&lt;&gt;"",INDIRECT("'"&amp;F3775&amp;"'!"&amp;G3775),"")</f>
        <v/>
      </c>
      <c r="F3775" s="1851"/>
      <c r="H3775" s="4"/>
      <c r="I3775" s="4"/>
      <c r="J3775" s="4"/>
      <c r="R3775" s="1504"/>
    </row>
    <row r="3776" spans="1:18" ht="16">
      <c r="A3776" s="1">
        <v>3771</v>
      </c>
      <c r="C3776" s="3" t="s">
        <v>3571</v>
      </c>
      <c r="E3776" s="2" t="str" cm="1">
        <f t="array" aca="1" ref="E3776" ca="1">IF(F3776&lt;&gt;"",INDIRECT("'"&amp;F3776&amp;"'!"&amp;G3776),"")</f>
        <v/>
      </c>
      <c r="F3776" s="1851"/>
      <c r="H3776" s="4"/>
      <c r="I3776" s="4"/>
      <c r="J3776" s="4"/>
      <c r="R3776" s="1504"/>
    </row>
    <row r="3777" spans="1:18" ht="16">
      <c r="A3777" s="1">
        <v>3772</v>
      </c>
      <c r="C3777" s="3" t="s">
        <v>3571</v>
      </c>
      <c r="E3777" s="2" t="str" cm="1">
        <f t="array" aca="1" ref="E3777" ca="1">IF(F3777&lt;&gt;"",INDIRECT("'"&amp;F3777&amp;"'!"&amp;G3777),"")</f>
        <v/>
      </c>
      <c r="F3777" s="1851"/>
      <c r="R3777" s="1504"/>
    </row>
    <row r="3778" spans="1:18" ht="16">
      <c r="A3778" s="1">
        <v>3773</v>
      </c>
      <c r="C3778" s="3" t="s">
        <v>3571</v>
      </c>
      <c r="E3778" s="2" t="str" cm="1">
        <f t="array" aca="1" ref="E3778" ca="1">IF(F3778&lt;&gt;"",INDIRECT("'"&amp;F3778&amp;"'!"&amp;G3778),"")</f>
        <v/>
      </c>
      <c r="F3778" s="1851"/>
      <c r="R3778" s="1502"/>
    </row>
    <row r="3779" spans="1:18" ht="16">
      <c r="A3779" s="1">
        <v>3774</v>
      </c>
      <c r="C3779" s="3" t="s">
        <v>3571</v>
      </c>
      <c r="E3779" s="2" t="str" cm="1">
        <f t="array" aca="1" ref="E3779" ca="1">IF(F3779&lt;&gt;"",INDIRECT("'"&amp;F3779&amp;"'!"&amp;G3779),"")</f>
        <v/>
      </c>
      <c r="F3779" s="1851"/>
      <c r="R3779" s="1502"/>
    </row>
    <row r="3780" spans="1:18" ht="16">
      <c r="A3780" s="1">
        <v>3775</v>
      </c>
      <c r="C3780" s="3" t="s">
        <v>3571</v>
      </c>
      <c r="E3780" s="2" t="str" cm="1">
        <f t="array" aca="1" ref="E3780" ca="1">IF(F3780&lt;&gt;"",INDIRECT("'"&amp;F3780&amp;"'!"&amp;G3780),"")</f>
        <v/>
      </c>
      <c r="F3780" s="1851"/>
      <c r="R3780" s="1502"/>
    </row>
    <row r="3781" spans="1:18" ht="16">
      <c r="A3781" s="1">
        <v>3776</v>
      </c>
      <c r="C3781" s="3" t="s">
        <v>3571</v>
      </c>
      <c r="E3781" s="2" t="str" cm="1">
        <f t="array" aca="1" ref="E3781" ca="1">IF(F3781&lt;&gt;"",INDIRECT("'"&amp;F3781&amp;"'!"&amp;G3781),"")</f>
        <v/>
      </c>
      <c r="F3781" s="1851"/>
      <c r="R3781" s="1502"/>
    </row>
    <row r="3782" spans="1:18" ht="16">
      <c r="A3782" s="1">
        <v>3777</v>
      </c>
      <c r="C3782" s="3" t="s">
        <v>3571</v>
      </c>
      <c r="E3782" s="2" t="str" cm="1">
        <f t="array" aca="1" ref="E3782" ca="1">IF(F3782&lt;&gt;"",INDIRECT("'"&amp;F3782&amp;"'!"&amp;G3782),"")</f>
        <v/>
      </c>
      <c r="F3782" s="1851"/>
      <c r="R3782" s="1502"/>
    </row>
    <row r="3783" spans="1:18" ht="16">
      <c r="A3783" s="1">
        <v>3778</v>
      </c>
      <c r="C3783" s="3" t="s">
        <v>3571</v>
      </c>
      <c r="E3783" s="2" t="str" cm="1">
        <f t="array" aca="1" ref="E3783" ca="1">IF(F3783&lt;&gt;"",INDIRECT("'"&amp;F3783&amp;"'!"&amp;G3783),"")</f>
        <v/>
      </c>
      <c r="F3783" s="1851"/>
      <c r="R3783" s="1502"/>
    </row>
    <row r="3784" spans="1:18" ht="16">
      <c r="A3784" s="1">
        <v>3779</v>
      </c>
      <c r="C3784" s="3" t="s">
        <v>3571</v>
      </c>
      <c r="E3784" s="2" t="str" cm="1">
        <f t="array" aca="1" ref="E3784" ca="1">IF(F3784&lt;&gt;"",INDIRECT("'"&amp;F3784&amp;"'!"&amp;G3784),"")</f>
        <v/>
      </c>
      <c r="F3784" s="1851"/>
      <c r="R3784" s="1502"/>
    </row>
    <row r="3785" spans="1:18" ht="16">
      <c r="A3785" s="1">
        <v>3780</v>
      </c>
      <c r="C3785" s="3" t="s">
        <v>3571</v>
      </c>
      <c r="E3785" s="2" t="str" cm="1">
        <f t="array" aca="1" ref="E3785" ca="1">IF(F3785&lt;&gt;"",INDIRECT("'"&amp;F3785&amp;"'!"&amp;G3785),"")</f>
        <v/>
      </c>
      <c r="F3785" s="1851"/>
      <c r="R3785" s="1502"/>
    </row>
    <row r="3786" spans="1:18" ht="16">
      <c r="A3786" s="1">
        <v>3781</v>
      </c>
      <c r="C3786" s="3" t="s">
        <v>3571</v>
      </c>
      <c r="E3786" s="2" t="str" cm="1">
        <f t="array" aca="1" ref="E3786" ca="1">IF(F3786&lt;&gt;"",INDIRECT("'"&amp;F3786&amp;"'!"&amp;G3786),"")</f>
        <v/>
      </c>
      <c r="F3786" s="1851"/>
      <c r="R3786" s="1502"/>
    </row>
    <row r="3787" spans="1:18" ht="16">
      <c r="A3787" s="1">
        <v>3782</v>
      </c>
      <c r="C3787" s="3" t="s">
        <v>3571</v>
      </c>
      <c r="E3787" s="2" t="str" cm="1">
        <f t="array" aca="1" ref="E3787" ca="1">IF(F3787&lt;&gt;"",INDIRECT("'"&amp;F3787&amp;"'!"&amp;G3787),"")</f>
        <v/>
      </c>
      <c r="F3787" s="1851"/>
      <c r="R3787" s="1502"/>
    </row>
    <row r="3788" spans="1:18" ht="16">
      <c r="A3788" s="1">
        <v>3783</v>
      </c>
      <c r="C3788" s="3" t="s">
        <v>3571</v>
      </c>
      <c r="E3788" s="2" t="str" cm="1">
        <f t="array" aca="1" ref="E3788" ca="1">IF(F3788&lt;&gt;"",INDIRECT("'"&amp;F3788&amp;"'!"&amp;G3788),"")</f>
        <v/>
      </c>
      <c r="F3788" s="1851"/>
      <c r="R3788" s="1502"/>
    </row>
    <row r="3789" spans="1:18" ht="16">
      <c r="A3789" s="1">
        <v>3784</v>
      </c>
      <c r="C3789" s="3" t="s">
        <v>3571</v>
      </c>
      <c r="E3789" s="2" t="str" cm="1">
        <f t="array" aca="1" ref="E3789" ca="1">IF(F3789&lt;&gt;"",INDIRECT("'"&amp;F3789&amp;"'!"&amp;G3789),"")</f>
        <v/>
      </c>
      <c r="F3789" s="1851"/>
      <c r="R3789" s="1502"/>
    </row>
    <row r="3790" spans="1:18" ht="16">
      <c r="A3790" s="1">
        <v>3785</v>
      </c>
      <c r="C3790" s="3" t="s">
        <v>3571</v>
      </c>
      <c r="E3790" s="2" t="str" cm="1">
        <f t="array" aca="1" ref="E3790" ca="1">IF(F3790&lt;&gt;"",INDIRECT("'"&amp;F3790&amp;"'!"&amp;G3790),"")</f>
        <v/>
      </c>
      <c r="F3790" s="1851"/>
      <c r="R3790" s="1502"/>
    </row>
    <row r="3791" spans="1:18" ht="16">
      <c r="A3791" s="1">
        <v>3786</v>
      </c>
      <c r="C3791" s="3" t="s">
        <v>3571</v>
      </c>
      <c r="E3791" s="2" t="str" cm="1">
        <f t="array" aca="1" ref="E3791" ca="1">IF(F3791&lt;&gt;"",INDIRECT("'"&amp;F3791&amp;"'!"&amp;G3791),"")</f>
        <v/>
      </c>
      <c r="F3791" s="1851"/>
      <c r="R3791" s="1502"/>
    </row>
    <row r="3792" spans="1:18" ht="16">
      <c r="A3792" s="1">
        <v>3787</v>
      </c>
      <c r="C3792" s="3" t="s">
        <v>3571</v>
      </c>
      <c r="E3792" s="2" t="str" cm="1">
        <f t="array" aca="1" ref="E3792" ca="1">IF(F3792&lt;&gt;"",INDIRECT("'"&amp;F3792&amp;"'!"&amp;G3792),"")</f>
        <v/>
      </c>
      <c r="F3792" s="1851"/>
      <c r="R3792" s="1502"/>
    </row>
    <row r="3793" spans="1:18" ht="16">
      <c r="A3793" s="1">
        <v>3788</v>
      </c>
      <c r="C3793" s="3" t="s">
        <v>3571</v>
      </c>
      <c r="E3793" s="2" t="str" cm="1">
        <f t="array" aca="1" ref="E3793" ca="1">IF(F3793&lt;&gt;"",INDIRECT("'"&amp;F3793&amp;"'!"&amp;G3793),"")</f>
        <v/>
      </c>
      <c r="F3793" s="1851"/>
      <c r="R3793" s="1502"/>
    </row>
    <row r="3794" spans="1:18" ht="16">
      <c r="A3794" s="1">
        <v>3789</v>
      </c>
      <c r="C3794" s="3" t="s">
        <v>3571</v>
      </c>
      <c r="E3794" s="2" t="str" cm="1">
        <f t="array" aca="1" ref="E3794" ca="1">IF(F3794&lt;&gt;"",INDIRECT("'"&amp;F3794&amp;"'!"&amp;G3794),"")</f>
        <v/>
      </c>
      <c r="F3794" s="1851"/>
      <c r="R3794" s="1502"/>
    </row>
    <row r="3795" spans="1:18" ht="16">
      <c r="A3795" s="1">
        <v>3790</v>
      </c>
      <c r="C3795" s="3" t="s">
        <v>3571</v>
      </c>
      <c r="E3795" s="2" t="str" cm="1">
        <f t="array" aca="1" ref="E3795" ca="1">IF(F3795&lt;&gt;"",INDIRECT("'"&amp;F3795&amp;"'!"&amp;G3795),"")</f>
        <v/>
      </c>
      <c r="F3795" s="1851"/>
      <c r="H3795" s="4"/>
      <c r="I3795" s="4"/>
      <c r="J3795" s="4"/>
      <c r="R3795" s="1504"/>
    </row>
    <row r="3796" spans="1:18" ht="16">
      <c r="A3796" s="1">
        <v>3791</v>
      </c>
      <c r="C3796" s="3" t="s">
        <v>3571</v>
      </c>
      <c r="E3796" s="2" t="str" cm="1">
        <f t="array" aca="1" ref="E3796" ca="1">IF(F3796&lt;&gt;"",INDIRECT("'"&amp;F3796&amp;"'!"&amp;G3796),"")</f>
        <v/>
      </c>
      <c r="F3796" s="1851"/>
      <c r="H3796" s="4"/>
      <c r="I3796" s="4"/>
      <c r="J3796" s="4"/>
      <c r="R3796" s="1504"/>
    </row>
    <row r="3797" spans="1:18" ht="16">
      <c r="A3797" s="1">
        <v>3792</v>
      </c>
      <c r="C3797" s="3" t="s">
        <v>3571</v>
      </c>
      <c r="E3797" s="2" t="str" cm="1">
        <f t="array" aca="1" ref="E3797" ca="1">IF(F3797&lt;&gt;"",INDIRECT("'"&amp;F3797&amp;"'!"&amp;G3797),"")</f>
        <v/>
      </c>
      <c r="F3797" s="1851"/>
      <c r="H3797" s="4"/>
      <c r="I3797" s="4"/>
      <c r="J3797" s="4"/>
      <c r="R3797" s="1504"/>
    </row>
    <row r="3798" spans="1:18" ht="16">
      <c r="A3798" s="1">
        <v>3793</v>
      </c>
      <c r="C3798" s="3" t="s">
        <v>3571</v>
      </c>
      <c r="E3798" s="2" t="str" cm="1">
        <f t="array" aca="1" ref="E3798" ca="1">IF(F3798&lt;&gt;"",INDIRECT("'"&amp;F3798&amp;"'!"&amp;G3798),"")</f>
        <v/>
      </c>
      <c r="F3798" s="1851"/>
      <c r="H3798" s="4"/>
      <c r="I3798" s="4"/>
      <c r="J3798" s="4"/>
      <c r="R3798" s="1504"/>
    </row>
    <row r="3799" spans="1:18" ht="16">
      <c r="A3799" s="1">
        <v>3794</v>
      </c>
      <c r="C3799" s="3" t="s">
        <v>3571</v>
      </c>
      <c r="E3799" s="2" t="str" cm="1">
        <f t="array" aca="1" ref="E3799" ca="1">IF(F3799&lt;&gt;"",INDIRECT("'"&amp;F3799&amp;"'!"&amp;G3799),"")</f>
        <v/>
      </c>
      <c r="F3799" s="1851"/>
      <c r="R3799" s="1502"/>
    </row>
    <row r="3800" spans="1:18" ht="16">
      <c r="A3800" s="1">
        <v>3795</v>
      </c>
      <c r="C3800" s="3" t="s">
        <v>3571</v>
      </c>
      <c r="E3800" s="2" t="str" cm="1">
        <f t="array" aca="1" ref="E3800" ca="1">IF(F3800&lt;&gt;"",INDIRECT("'"&amp;F3800&amp;"'!"&amp;G3800),"")</f>
        <v/>
      </c>
      <c r="F3800" s="1851"/>
      <c r="H3800" s="4"/>
      <c r="I3800" s="4"/>
      <c r="J3800" s="4"/>
      <c r="R3800" s="1504"/>
    </row>
    <row r="3801" spans="1:18" ht="16">
      <c r="A3801" s="1">
        <v>3796</v>
      </c>
      <c r="C3801" s="3" t="s">
        <v>3571</v>
      </c>
      <c r="E3801" s="2" t="str" cm="1">
        <f t="array" aca="1" ref="E3801" ca="1">IF(F3801&lt;&gt;"",INDIRECT("'"&amp;F3801&amp;"'!"&amp;G3801),"")</f>
        <v/>
      </c>
      <c r="F3801" s="1851"/>
      <c r="H3801" s="4"/>
      <c r="I3801" s="4"/>
      <c r="J3801" s="4"/>
      <c r="R3801" s="1504"/>
    </row>
    <row r="3802" spans="1:18" ht="16">
      <c r="A3802" s="1">
        <v>3797</v>
      </c>
      <c r="C3802" s="3" t="s">
        <v>3571</v>
      </c>
      <c r="E3802" s="2" t="str" cm="1">
        <f t="array" aca="1" ref="E3802" ca="1">IF(F3802&lt;&gt;"",INDIRECT("'"&amp;F3802&amp;"'!"&amp;G3802),"")</f>
        <v/>
      </c>
      <c r="F3802" s="1851"/>
      <c r="H3802" s="4"/>
      <c r="I3802" s="4"/>
      <c r="J3802" s="4"/>
      <c r="R3802" s="1504"/>
    </row>
    <row r="3803" spans="1:18" ht="16">
      <c r="A3803" s="1">
        <v>3798</v>
      </c>
      <c r="C3803" s="3" t="s">
        <v>3571</v>
      </c>
      <c r="E3803" s="2" t="str" cm="1">
        <f t="array" aca="1" ref="E3803" ca="1">IF(F3803&lt;&gt;"",INDIRECT("'"&amp;F3803&amp;"'!"&amp;G3803),"")</f>
        <v/>
      </c>
      <c r="F3803" s="1851"/>
      <c r="H3803" s="4"/>
      <c r="I3803" s="4"/>
      <c r="J3803" s="4"/>
      <c r="R3803" s="1504"/>
    </row>
    <row r="3804" spans="1:18" ht="16">
      <c r="A3804" s="1">
        <v>3799</v>
      </c>
      <c r="C3804" s="3" t="s">
        <v>3571</v>
      </c>
      <c r="E3804" s="2" t="str" cm="1">
        <f t="array" aca="1" ref="E3804" ca="1">IF(F3804&lt;&gt;"",INDIRECT("'"&amp;F3804&amp;"'!"&amp;G3804),"")</f>
        <v/>
      </c>
      <c r="F3804" s="1851"/>
      <c r="H3804" s="4"/>
      <c r="I3804" s="4"/>
      <c r="J3804" s="4"/>
      <c r="R3804" s="1504"/>
    </row>
    <row r="3805" spans="1:18" ht="16">
      <c r="A3805" s="1">
        <v>3800</v>
      </c>
      <c r="C3805" s="3" t="s">
        <v>3571</v>
      </c>
      <c r="E3805" s="2" t="str" cm="1">
        <f t="array" aca="1" ref="E3805" ca="1">IF(F3805&lt;&gt;"",INDIRECT("'"&amp;F3805&amp;"'!"&amp;G3805),"")</f>
        <v/>
      </c>
      <c r="F3805" s="1851"/>
      <c r="H3805" s="4"/>
      <c r="I3805" s="4"/>
      <c r="J3805" s="4"/>
      <c r="R3805" s="1504"/>
    </row>
    <row r="3806" spans="1:18" ht="16">
      <c r="A3806" s="1">
        <v>3801</v>
      </c>
      <c r="C3806" s="3" t="s">
        <v>3571</v>
      </c>
      <c r="E3806" s="2" t="str" cm="1">
        <f t="array" aca="1" ref="E3806" ca="1">IF(F3806&lt;&gt;"",INDIRECT("'"&amp;F3806&amp;"'!"&amp;G3806),"")</f>
        <v/>
      </c>
      <c r="F3806" s="1851"/>
      <c r="H3806" s="4"/>
      <c r="I3806" s="4"/>
      <c r="J3806" s="4"/>
      <c r="R3806" s="1504"/>
    </row>
    <row r="3807" spans="1:18" ht="16">
      <c r="A3807" s="1">
        <v>3802</v>
      </c>
      <c r="C3807" s="3" t="s">
        <v>3571</v>
      </c>
      <c r="E3807" s="2" t="str" cm="1">
        <f t="array" aca="1" ref="E3807" ca="1">IF(F3807&lt;&gt;"",INDIRECT("'"&amp;F3807&amp;"'!"&amp;G3807),"")</f>
        <v/>
      </c>
      <c r="F3807" s="1851"/>
      <c r="R3807" s="1502"/>
    </row>
    <row r="3808" spans="1:18" ht="16">
      <c r="A3808" s="1">
        <v>3803</v>
      </c>
      <c r="C3808" s="3" t="s">
        <v>3571</v>
      </c>
      <c r="E3808" s="2" t="str" cm="1">
        <f t="array" aca="1" ref="E3808" ca="1">IF(F3808&lt;&gt;"",INDIRECT("'"&amp;F3808&amp;"'!"&amp;G3808),"")</f>
        <v/>
      </c>
      <c r="F3808" s="1851"/>
      <c r="H3808" s="4"/>
      <c r="I3808" s="4"/>
      <c r="J3808" s="4"/>
      <c r="R3808" s="1504"/>
    </row>
    <row r="3809" spans="1:18" ht="16">
      <c r="A3809" s="1">
        <v>3804</v>
      </c>
      <c r="C3809" s="3" t="s">
        <v>3571</v>
      </c>
      <c r="E3809" s="2" t="str" cm="1">
        <f t="array" aca="1" ref="E3809" ca="1">IF(F3809&lt;&gt;"",INDIRECT("'"&amp;F3809&amp;"'!"&amp;G3809),"")</f>
        <v/>
      </c>
      <c r="F3809" s="1851"/>
      <c r="R3809" s="1502"/>
    </row>
    <row r="3810" spans="1:18" ht="16">
      <c r="A3810" s="1">
        <v>3805</v>
      </c>
      <c r="C3810" s="3" t="s">
        <v>3571</v>
      </c>
      <c r="E3810" s="2" t="str" cm="1">
        <f t="array" aca="1" ref="E3810" ca="1">IF(F3810&lt;&gt;"",INDIRECT("'"&amp;F3810&amp;"'!"&amp;G3810),"")</f>
        <v/>
      </c>
      <c r="F3810" s="1851"/>
      <c r="H3810" s="4"/>
      <c r="I3810" s="4"/>
      <c r="J3810" s="4"/>
      <c r="R3810" s="1504"/>
    </row>
    <row r="3811" spans="1:18" ht="16">
      <c r="A3811" s="1">
        <v>3806</v>
      </c>
      <c r="C3811" s="3" t="s">
        <v>3571</v>
      </c>
      <c r="E3811" s="2" t="str" cm="1">
        <f t="array" aca="1" ref="E3811" ca="1">IF(F3811&lt;&gt;"",INDIRECT("'"&amp;F3811&amp;"'!"&amp;G3811),"")</f>
        <v/>
      </c>
      <c r="F3811" s="1851"/>
      <c r="H3811" s="4"/>
      <c r="I3811" s="4"/>
      <c r="J3811" s="4"/>
      <c r="R3811" s="1504"/>
    </row>
    <row r="3812" spans="1:18" ht="16">
      <c r="A3812" s="1">
        <v>3807</v>
      </c>
      <c r="C3812" s="3" t="s">
        <v>3571</v>
      </c>
      <c r="E3812" s="2" t="str" cm="1">
        <f t="array" aca="1" ref="E3812" ca="1">IF(F3812&lt;&gt;"",INDIRECT("'"&amp;F3812&amp;"'!"&amp;G3812),"")</f>
        <v/>
      </c>
      <c r="F3812" s="1851"/>
      <c r="H3812" s="4"/>
      <c r="I3812" s="4"/>
      <c r="J3812" s="4"/>
      <c r="R3812" s="1504"/>
    </row>
    <row r="3813" spans="1:18" ht="16">
      <c r="A3813" s="1">
        <v>3808</v>
      </c>
      <c r="C3813" s="3" t="s">
        <v>3571</v>
      </c>
      <c r="E3813" s="2" t="str" cm="1">
        <f t="array" aca="1" ref="E3813" ca="1">IF(F3813&lt;&gt;"",INDIRECT("'"&amp;F3813&amp;"'!"&amp;G3813),"")</f>
        <v/>
      </c>
      <c r="F3813" s="1851"/>
      <c r="H3813" s="4"/>
      <c r="I3813" s="4"/>
      <c r="J3813" s="4"/>
      <c r="R3813" s="1504"/>
    </row>
    <row r="3814" spans="1:18" ht="16">
      <c r="A3814" s="1">
        <v>3809</v>
      </c>
      <c r="C3814" s="3" t="s">
        <v>3571</v>
      </c>
      <c r="E3814" s="2" t="str" cm="1">
        <f t="array" aca="1" ref="E3814" ca="1">IF(F3814&lt;&gt;"",INDIRECT("'"&amp;F3814&amp;"'!"&amp;G3814),"")</f>
        <v/>
      </c>
      <c r="F3814" s="1851"/>
      <c r="H3814" s="4"/>
      <c r="I3814" s="4"/>
      <c r="J3814" s="4"/>
      <c r="R3814" s="1504"/>
    </row>
    <row r="3815" spans="1:18" ht="16">
      <c r="A3815" s="1">
        <v>3810</v>
      </c>
      <c r="C3815" s="3" t="s">
        <v>3571</v>
      </c>
      <c r="E3815" s="2" t="str" cm="1">
        <f t="array" aca="1" ref="E3815" ca="1">IF(F3815&lt;&gt;"",INDIRECT("'"&amp;F3815&amp;"'!"&amp;G3815),"")</f>
        <v/>
      </c>
      <c r="F3815" s="1851"/>
      <c r="R3815" s="1502"/>
    </row>
    <row r="3816" spans="1:18" ht="16">
      <c r="A3816" s="1">
        <v>3811</v>
      </c>
      <c r="C3816" s="3" t="s">
        <v>3571</v>
      </c>
      <c r="E3816" s="2" t="str" cm="1">
        <f t="array" aca="1" ref="E3816" ca="1">IF(F3816&lt;&gt;"",INDIRECT("'"&amp;F3816&amp;"'!"&amp;G3816),"")</f>
        <v/>
      </c>
      <c r="F3816" s="1851"/>
      <c r="R3816" s="1502"/>
    </row>
    <row r="3817" spans="1:18" ht="16">
      <c r="A3817" s="1">
        <v>3812</v>
      </c>
      <c r="C3817" s="3" t="s">
        <v>3571</v>
      </c>
      <c r="E3817" s="2" t="str" cm="1">
        <f t="array" aca="1" ref="E3817" ca="1">IF(F3817&lt;&gt;"",INDIRECT("'"&amp;F3817&amp;"'!"&amp;G3817),"")</f>
        <v/>
      </c>
      <c r="F3817" s="1851"/>
      <c r="R3817" s="1502"/>
    </row>
    <row r="3818" spans="1:18" ht="16">
      <c r="A3818" s="1">
        <v>3813</v>
      </c>
      <c r="C3818" s="3" t="s">
        <v>3571</v>
      </c>
      <c r="E3818" s="2" t="str" cm="1">
        <f t="array" aca="1" ref="E3818" ca="1">IF(F3818&lt;&gt;"",INDIRECT("'"&amp;F3818&amp;"'!"&amp;G3818),"")</f>
        <v/>
      </c>
      <c r="F3818" s="1851"/>
      <c r="R3818" s="1502"/>
    </row>
    <row r="3819" spans="1:18" ht="16">
      <c r="A3819" s="1">
        <v>3814</v>
      </c>
      <c r="C3819" s="3" t="s">
        <v>3571</v>
      </c>
      <c r="E3819" s="2" t="str" cm="1">
        <f t="array" aca="1" ref="E3819" ca="1">IF(F3819&lt;&gt;"",INDIRECT("'"&amp;F3819&amp;"'!"&amp;G3819),"")</f>
        <v/>
      </c>
      <c r="F3819" s="1851"/>
      <c r="R3819" s="1502"/>
    </row>
    <row r="3820" spans="1:18" ht="16">
      <c r="A3820" s="1">
        <v>3815</v>
      </c>
      <c r="C3820" s="3" t="s">
        <v>3571</v>
      </c>
      <c r="E3820" s="2" t="str" cm="1">
        <f t="array" aca="1" ref="E3820" ca="1">IF(F3820&lt;&gt;"",INDIRECT("'"&amp;F3820&amp;"'!"&amp;G3820),"")</f>
        <v/>
      </c>
      <c r="F3820" s="1851"/>
      <c r="R3820" s="1504"/>
    </row>
    <row r="3821" spans="1:18" ht="16">
      <c r="A3821" s="1">
        <v>3816</v>
      </c>
      <c r="C3821" s="3" t="s">
        <v>3571</v>
      </c>
      <c r="E3821" s="2" t="str" cm="1">
        <f t="array" aca="1" ref="E3821" ca="1">IF(F3821&lt;&gt;"",INDIRECT("'"&amp;F3821&amp;"'!"&amp;G3821),"")</f>
        <v/>
      </c>
      <c r="F3821" s="1851"/>
      <c r="R3821" s="1502"/>
    </row>
    <row r="3822" spans="1:18" ht="16">
      <c r="A3822" s="1">
        <v>3817</v>
      </c>
      <c r="C3822" s="3" t="s">
        <v>3571</v>
      </c>
      <c r="E3822" s="2" t="str" cm="1">
        <f t="array" aca="1" ref="E3822" ca="1">IF(F3822&lt;&gt;"",INDIRECT("'"&amp;F3822&amp;"'!"&amp;G3822),"")</f>
        <v/>
      </c>
      <c r="F3822" s="1851"/>
      <c r="H3822" s="4"/>
      <c r="I3822" s="4"/>
      <c r="J3822" s="4"/>
      <c r="R3822" s="1504"/>
    </row>
    <row r="3823" spans="1:18" ht="16">
      <c r="A3823" s="1">
        <v>3818</v>
      </c>
      <c r="C3823" s="3" t="s">
        <v>3571</v>
      </c>
      <c r="E3823" s="2" t="str" cm="1">
        <f t="array" aca="1" ref="E3823" ca="1">IF(F3823&lt;&gt;"",INDIRECT("'"&amp;F3823&amp;"'!"&amp;G3823),"")</f>
        <v/>
      </c>
      <c r="F3823" s="1851"/>
      <c r="H3823" s="4"/>
      <c r="I3823" s="4"/>
      <c r="J3823" s="4"/>
      <c r="R3823" s="1504"/>
    </row>
    <row r="3824" spans="1:18" ht="16">
      <c r="A3824" s="1">
        <v>3819</v>
      </c>
      <c r="C3824" s="3" t="s">
        <v>3571</v>
      </c>
      <c r="E3824" s="2" t="str" cm="1">
        <f t="array" aca="1" ref="E3824" ca="1">IF(F3824&lt;&gt;"",INDIRECT("'"&amp;F3824&amp;"'!"&amp;G3824),"")</f>
        <v/>
      </c>
      <c r="F3824" s="1851"/>
      <c r="R3824" s="1502"/>
    </row>
    <row r="3825" spans="1:18" ht="16">
      <c r="A3825" s="1">
        <v>3820</v>
      </c>
      <c r="C3825" s="3" t="s">
        <v>3571</v>
      </c>
      <c r="E3825" s="2" t="str" cm="1">
        <f t="array" aca="1" ref="E3825" ca="1">IF(F3825&lt;&gt;"",INDIRECT("'"&amp;F3825&amp;"'!"&amp;G3825),"")</f>
        <v/>
      </c>
      <c r="F3825" s="1851"/>
      <c r="R3825" s="1502"/>
    </row>
    <row r="3826" spans="1:18" ht="16">
      <c r="A3826" s="1">
        <v>3821</v>
      </c>
      <c r="C3826" s="3" t="s">
        <v>3571</v>
      </c>
      <c r="E3826" s="2" t="str" cm="1">
        <f t="array" aca="1" ref="E3826" ca="1">IF(F3826&lt;&gt;"",INDIRECT("'"&amp;F3826&amp;"'!"&amp;G3826),"")</f>
        <v/>
      </c>
      <c r="F3826" s="1851"/>
      <c r="H3826" s="4"/>
      <c r="I3826" s="4"/>
      <c r="J3826" s="4"/>
      <c r="R3826" s="1504"/>
    </row>
    <row r="3827" spans="1:18" ht="16">
      <c r="A3827" s="1">
        <v>3822</v>
      </c>
      <c r="C3827" s="3" t="s">
        <v>3571</v>
      </c>
      <c r="E3827" s="2" t="str" cm="1">
        <f t="array" aca="1" ref="E3827" ca="1">IF(F3827&lt;&gt;"",INDIRECT("'"&amp;F3827&amp;"'!"&amp;G3827),"")</f>
        <v/>
      </c>
      <c r="F3827" s="1851"/>
      <c r="H3827" s="4"/>
      <c r="I3827" s="4"/>
      <c r="J3827" s="4"/>
      <c r="R3827" s="1504"/>
    </row>
    <row r="3828" spans="1:18" ht="16">
      <c r="A3828" s="1">
        <v>3823</v>
      </c>
      <c r="C3828" s="3" t="s">
        <v>3571</v>
      </c>
      <c r="E3828" s="2" t="str" cm="1">
        <f t="array" aca="1" ref="E3828" ca="1">IF(F3828&lt;&gt;"",INDIRECT("'"&amp;F3828&amp;"'!"&amp;G3828),"")</f>
        <v/>
      </c>
      <c r="F3828" s="1851"/>
      <c r="R3828" s="1504"/>
    </row>
    <row r="3829" spans="1:18" ht="16">
      <c r="A3829" s="1">
        <v>3824</v>
      </c>
      <c r="C3829" s="3" t="s">
        <v>3571</v>
      </c>
      <c r="E3829" s="2" t="str" cm="1">
        <f t="array" aca="1" ref="E3829" ca="1">IF(F3829&lt;&gt;"",INDIRECT("'"&amp;F3829&amp;"'!"&amp;G3829),"")</f>
        <v/>
      </c>
      <c r="F3829" s="1851"/>
      <c r="R3829" s="1504"/>
    </row>
    <row r="3830" spans="1:18" ht="16">
      <c r="A3830" s="1">
        <v>3825</v>
      </c>
      <c r="C3830" s="3" t="s">
        <v>3571</v>
      </c>
      <c r="E3830" s="2" t="str" cm="1">
        <f t="array" aca="1" ref="E3830" ca="1">IF(F3830&lt;&gt;"",INDIRECT("'"&amp;F3830&amp;"'!"&amp;G3830),"")</f>
        <v/>
      </c>
      <c r="F3830" s="1851"/>
      <c r="R3830" s="1504"/>
    </row>
    <row r="3831" spans="1:18" ht="16">
      <c r="A3831" s="1">
        <v>3826</v>
      </c>
      <c r="C3831" s="3" t="s">
        <v>3571</v>
      </c>
      <c r="E3831" s="2" t="str" cm="1">
        <f t="array" aca="1" ref="E3831" ca="1">IF(F3831&lt;&gt;"",INDIRECT("'"&amp;F3831&amp;"'!"&amp;G3831),"")</f>
        <v/>
      </c>
      <c r="F3831" s="1851"/>
      <c r="R3831" s="1502"/>
    </row>
    <row r="3832" spans="1:18" ht="16">
      <c r="A3832" s="1">
        <v>3827</v>
      </c>
      <c r="C3832" s="3" t="s">
        <v>3571</v>
      </c>
      <c r="E3832" s="2" t="str" cm="1">
        <f t="array" aca="1" ref="E3832" ca="1">IF(F3832&lt;&gt;"",INDIRECT("'"&amp;F3832&amp;"'!"&amp;G3832),"")</f>
        <v/>
      </c>
      <c r="F3832" s="1851"/>
      <c r="R3832" s="1502"/>
    </row>
    <row r="3833" spans="1:18" ht="16">
      <c r="A3833" s="1">
        <v>3828</v>
      </c>
      <c r="C3833" s="3" t="s">
        <v>3571</v>
      </c>
      <c r="E3833" s="2" t="str" cm="1">
        <f t="array" aca="1" ref="E3833" ca="1">IF(F3833&lt;&gt;"",INDIRECT("'"&amp;F3833&amp;"'!"&amp;G3833),"")</f>
        <v/>
      </c>
      <c r="F3833" s="1851"/>
      <c r="R3833" s="1502"/>
    </row>
    <row r="3834" spans="1:18" ht="16">
      <c r="A3834" s="1">
        <v>3829</v>
      </c>
      <c r="C3834" s="3" t="s">
        <v>3571</v>
      </c>
      <c r="E3834" s="2" t="str" cm="1">
        <f t="array" aca="1" ref="E3834" ca="1">IF(F3834&lt;&gt;"",INDIRECT("'"&amp;F3834&amp;"'!"&amp;G3834),"")</f>
        <v/>
      </c>
      <c r="F3834" s="1851"/>
      <c r="R3834" s="1502"/>
    </row>
    <row r="3835" spans="1:18" ht="16">
      <c r="A3835" s="1">
        <v>3830</v>
      </c>
      <c r="C3835" s="3" t="s">
        <v>3571</v>
      </c>
      <c r="E3835" s="2" t="str" cm="1">
        <f t="array" aca="1" ref="E3835" ca="1">IF(F3835&lt;&gt;"",INDIRECT("'"&amp;F3835&amp;"'!"&amp;G3835),"")</f>
        <v/>
      </c>
      <c r="F3835" s="1851"/>
      <c r="R3835" s="1502"/>
    </row>
    <row r="3836" spans="1:18" ht="16">
      <c r="A3836" s="1">
        <v>3831</v>
      </c>
      <c r="C3836" s="3" t="s">
        <v>3571</v>
      </c>
      <c r="E3836" s="2" t="str" cm="1">
        <f t="array" aca="1" ref="E3836" ca="1">IF(F3836&lt;&gt;"",INDIRECT("'"&amp;F3836&amp;"'!"&amp;G3836),"")</f>
        <v/>
      </c>
      <c r="F3836" s="1851"/>
      <c r="R3836" s="1502"/>
    </row>
    <row r="3837" spans="1:18" ht="16">
      <c r="A3837" s="1">
        <v>3832</v>
      </c>
      <c r="C3837" s="3" t="s">
        <v>3571</v>
      </c>
      <c r="E3837" s="2" t="str" cm="1">
        <f t="array" aca="1" ref="E3837" ca="1">IF(F3837&lt;&gt;"",INDIRECT("'"&amp;F3837&amp;"'!"&amp;G3837),"")</f>
        <v/>
      </c>
      <c r="F3837" s="1851"/>
      <c r="R3837" s="1502"/>
    </row>
    <row r="3838" spans="1:18" ht="16">
      <c r="A3838" s="1">
        <v>3833</v>
      </c>
      <c r="C3838" s="3" t="s">
        <v>3571</v>
      </c>
      <c r="E3838" s="2" t="str" cm="1">
        <f t="array" aca="1" ref="E3838" ca="1">IF(F3838&lt;&gt;"",INDIRECT("'"&amp;F3838&amp;"'!"&amp;G3838),"")</f>
        <v/>
      </c>
      <c r="F3838" s="1851"/>
      <c r="R3838" s="1502"/>
    </row>
    <row r="3839" spans="1:18" ht="16">
      <c r="A3839" s="1">
        <v>3834</v>
      </c>
      <c r="C3839" s="3" t="s">
        <v>3571</v>
      </c>
      <c r="E3839" s="2" t="str" cm="1">
        <f t="array" aca="1" ref="E3839" ca="1">IF(F3839&lt;&gt;"",INDIRECT("'"&amp;F3839&amp;"'!"&amp;G3839),"")</f>
        <v/>
      </c>
      <c r="F3839" s="1851"/>
      <c r="R3839" s="1502"/>
    </row>
    <row r="3840" spans="1:18" ht="16">
      <c r="A3840" s="1">
        <v>3835</v>
      </c>
      <c r="C3840" s="3" t="s">
        <v>3571</v>
      </c>
      <c r="E3840" s="2" t="str" cm="1">
        <f t="array" aca="1" ref="E3840" ca="1">IF(F3840&lt;&gt;"",INDIRECT("'"&amp;F3840&amp;"'!"&amp;G3840),"")</f>
        <v/>
      </c>
      <c r="F3840" s="1851"/>
      <c r="R3840" s="1502"/>
    </row>
    <row r="3841" spans="1:18" ht="16">
      <c r="A3841" s="1">
        <v>3836</v>
      </c>
      <c r="C3841" s="3" t="s">
        <v>3571</v>
      </c>
      <c r="E3841" s="2" t="str" cm="1">
        <f t="array" aca="1" ref="E3841" ca="1">IF(F3841&lt;&gt;"",INDIRECT("'"&amp;F3841&amp;"'!"&amp;G3841),"")</f>
        <v/>
      </c>
      <c r="F3841" s="1851"/>
      <c r="R3841" s="1504"/>
    </row>
    <row r="3842" spans="1:18" ht="16">
      <c r="A3842" s="1">
        <v>3837</v>
      </c>
      <c r="C3842" s="3" t="s">
        <v>3571</v>
      </c>
      <c r="E3842" s="2" t="str" cm="1">
        <f t="array" aca="1" ref="E3842" ca="1">IF(F3842&lt;&gt;"",INDIRECT("'"&amp;F3842&amp;"'!"&amp;G3842),"")</f>
        <v/>
      </c>
      <c r="F3842" s="1851"/>
      <c r="R3842" s="1502"/>
    </row>
    <row r="3843" spans="1:18" ht="16">
      <c r="A3843" s="1">
        <v>3838</v>
      </c>
      <c r="C3843" s="3" t="s">
        <v>3571</v>
      </c>
      <c r="E3843" s="2" t="str" cm="1">
        <f t="array" aca="1" ref="E3843" ca="1">IF(F3843&lt;&gt;"",INDIRECT("'"&amp;F3843&amp;"'!"&amp;G3843),"")</f>
        <v/>
      </c>
      <c r="F3843" s="1851"/>
      <c r="R3843" s="1502"/>
    </row>
    <row r="3844" spans="1:18" ht="16">
      <c r="A3844" s="1">
        <v>3839</v>
      </c>
      <c r="C3844" s="3" t="s">
        <v>3571</v>
      </c>
      <c r="E3844" s="2" t="str" cm="1">
        <f t="array" aca="1" ref="E3844" ca="1">IF(F3844&lt;&gt;"",INDIRECT("'"&amp;F3844&amp;"'!"&amp;G3844),"")</f>
        <v/>
      </c>
      <c r="F3844" s="1851"/>
      <c r="R3844" s="1502"/>
    </row>
    <row r="3845" spans="1:18" ht="16">
      <c r="A3845" s="1">
        <v>3840</v>
      </c>
      <c r="C3845" s="3" t="s">
        <v>3571</v>
      </c>
      <c r="E3845" s="2" t="str" cm="1">
        <f t="array" aca="1" ref="E3845" ca="1">IF(F3845&lt;&gt;"",INDIRECT("'"&amp;F3845&amp;"'!"&amp;G3845),"")</f>
        <v/>
      </c>
      <c r="F3845" s="1851"/>
      <c r="R3845" s="1502"/>
    </row>
    <row r="3846" spans="1:18" ht="16">
      <c r="A3846" s="1">
        <v>3841</v>
      </c>
      <c r="C3846" s="3" t="s">
        <v>3571</v>
      </c>
      <c r="E3846" s="2" t="str" cm="1">
        <f t="array" aca="1" ref="E3846" ca="1">IF(F3846&lt;&gt;"",INDIRECT("'"&amp;F3846&amp;"'!"&amp;G3846),"")</f>
        <v/>
      </c>
      <c r="F3846" s="1851"/>
      <c r="R3846" s="1502"/>
    </row>
    <row r="3847" spans="1:18" ht="16">
      <c r="A3847" s="1">
        <v>3842</v>
      </c>
      <c r="C3847" s="3" t="s">
        <v>3571</v>
      </c>
      <c r="E3847" s="2" t="str" cm="1">
        <f t="array" aca="1" ref="E3847" ca="1">IF(F3847&lt;&gt;"",INDIRECT("'"&amp;F3847&amp;"'!"&amp;G3847),"")</f>
        <v/>
      </c>
      <c r="F3847" s="1851"/>
      <c r="R3847" s="1502"/>
    </row>
    <row r="3848" spans="1:18" ht="16">
      <c r="A3848" s="1">
        <v>3843</v>
      </c>
      <c r="C3848" s="3" t="s">
        <v>3571</v>
      </c>
      <c r="E3848" s="2" t="str" cm="1">
        <f t="array" aca="1" ref="E3848" ca="1">IF(F3848&lt;&gt;"",INDIRECT("'"&amp;F3848&amp;"'!"&amp;G3848),"")</f>
        <v/>
      </c>
      <c r="F3848" s="1851"/>
      <c r="R3848" s="1502"/>
    </row>
    <row r="3849" spans="1:18" ht="16">
      <c r="A3849" s="1">
        <v>3844</v>
      </c>
      <c r="C3849" s="3" t="s">
        <v>3571</v>
      </c>
      <c r="E3849" s="2" t="str" cm="1">
        <f t="array" aca="1" ref="E3849" ca="1">IF(F3849&lt;&gt;"",INDIRECT("'"&amp;F3849&amp;"'!"&amp;G3849),"")</f>
        <v/>
      </c>
      <c r="F3849" s="1851"/>
      <c r="R3849" s="1502"/>
    </row>
    <row r="3850" spans="1:18" ht="16">
      <c r="A3850" s="1">
        <v>3845</v>
      </c>
      <c r="C3850" s="3" t="s">
        <v>3571</v>
      </c>
      <c r="E3850" s="2" t="str" cm="1">
        <f t="array" aca="1" ref="E3850" ca="1">IF(F3850&lt;&gt;"",INDIRECT("'"&amp;F3850&amp;"'!"&amp;G3850),"")</f>
        <v/>
      </c>
      <c r="F3850" s="1851"/>
      <c r="R3850" s="1502"/>
    </row>
    <row r="3851" spans="1:18" ht="16">
      <c r="A3851" s="1">
        <v>3846</v>
      </c>
      <c r="C3851" s="3" t="s">
        <v>3571</v>
      </c>
      <c r="E3851" s="2" t="str" cm="1">
        <f t="array" aca="1" ref="E3851" ca="1">IF(F3851&lt;&gt;"",INDIRECT("'"&amp;F3851&amp;"'!"&amp;G3851),"")</f>
        <v/>
      </c>
      <c r="F3851" s="1851"/>
      <c r="R3851" s="1502"/>
    </row>
    <row r="3852" spans="1:18" ht="16">
      <c r="A3852" s="1">
        <v>3847</v>
      </c>
      <c r="C3852" s="3" t="s">
        <v>3571</v>
      </c>
      <c r="E3852" s="2" t="str" cm="1">
        <f t="array" aca="1" ref="E3852" ca="1">IF(F3852&lt;&gt;"",INDIRECT("'"&amp;F3852&amp;"'!"&amp;G3852),"")</f>
        <v/>
      </c>
      <c r="F3852" s="1851"/>
      <c r="R3852" s="1502"/>
    </row>
    <row r="3853" spans="1:18" ht="16">
      <c r="A3853" s="1">
        <v>3848</v>
      </c>
      <c r="C3853" s="3" t="s">
        <v>3571</v>
      </c>
      <c r="E3853" s="2" t="str" cm="1">
        <f t="array" aca="1" ref="E3853" ca="1">IF(F3853&lt;&gt;"",INDIRECT("'"&amp;F3853&amp;"'!"&amp;G3853),"")</f>
        <v/>
      </c>
      <c r="F3853" s="1851"/>
      <c r="R3853" s="1502"/>
    </row>
    <row r="3854" spans="1:18" ht="16">
      <c r="A3854" s="1">
        <v>3849</v>
      </c>
      <c r="C3854" s="3" t="s">
        <v>3571</v>
      </c>
      <c r="E3854" s="2" t="str" cm="1">
        <f t="array" aca="1" ref="E3854" ca="1">IF(F3854&lt;&gt;"",INDIRECT("'"&amp;F3854&amp;"'!"&amp;G3854),"")</f>
        <v/>
      </c>
      <c r="F3854" s="1851"/>
      <c r="R3854" s="1502"/>
    </row>
    <row r="3855" spans="1:18" ht="16">
      <c r="A3855" s="1">
        <v>3850</v>
      </c>
      <c r="C3855" s="3" t="s">
        <v>3571</v>
      </c>
      <c r="E3855" s="2" t="str" cm="1">
        <f t="array" aca="1" ref="E3855" ca="1">IF(F3855&lt;&gt;"",INDIRECT("'"&amp;F3855&amp;"'!"&amp;G3855),"")</f>
        <v/>
      </c>
      <c r="F3855" s="1851"/>
      <c r="R3855" s="1502"/>
    </row>
    <row r="3856" spans="1:18" ht="16">
      <c r="A3856" s="1">
        <v>3851</v>
      </c>
      <c r="C3856" s="3" t="s">
        <v>3571</v>
      </c>
      <c r="E3856" s="2" t="str" cm="1">
        <f t="array" aca="1" ref="E3856" ca="1">IF(F3856&lt;&gt;"",INDIRECT("'"&amp;F3856&amp;"'!"&amp;G3856),"")</f>
        <v/>
      </c>
      <c r="F3856" s="1851"/>
      <c r="R3856" s="1502"/>
    </row>
    <row r="3857" spans="1:18" ht="16">
      <c r="A3857" s="1">
        <v>3852</v>
      </c>
      <c r="C3857" s="3" t="s">
        <v>3571</v>
      </c>
      <c r="E3857" s="2" t="str" cm="1">
        <f t="array" aca="1" ref="E3857" ca="1">IF(F3857&lt;&gt;"",INDIRECT("'"&amp;F3857&amp;"'!"&amp;G3857),"")</f>
        <v/>
      </c>
      <c r="F3857" s="1851"/>
      <c r="R3857" s="1502"/>
    </row>
    <row r="3858" spans="1:18" ht="16">
      <c r="A3858" s="1">
        <v>3853</v>
      </c>
      <c r="C3858" s="3" t="s">
        <v>3571</v>
      </c>
      <c r="E3858" s="2" t="str" cm="1">
        <f t="array" aca="1" ref="E3858" ca="1">IF(F3858&lt;&gt;"",INDIRECT("'"&amp;F3858&amp;"'!"&amp;G3858),"")</f>
        <v/>
      </c>
      <c r="F3858" s="1851"/>
      <c r="R3858" s="1502"/>
    </row>
    <row r="3859" spans="1:18" ht="16">
      <c r="A3859" s="1">
        <v>3854</v>
      </c>
      <c r="C3859" s="3" t="s">
        <v>3571</v>
      </c>
      <c r="E3859" s="2" t="str" cm="1">
        <f t="array" aca="1" ref="E3859" ca="1">IF(F3859&lt;&gt;"",INDIRECT("'"&amp;F3859&amp;"'!"&amp;G3859),"")</f>
        <v/>
      </c>
      <c r="F3859" s="1851"/>
      <c r="R3859" s="1502"/>
    </row>
    <row r="3860" spans="1:18" ht="16">
      <c r="A3860" s="1">
        <v>3855</v>
      </c>
      <c r="C3860" s="3" t="s">
        <v>3571</v>
      </c>
      <c r="E3860" s="2" t="str" cm="1">
        <f t="array" aca="1" ref="E3860" ca="1">IF(F3860&lt;&gt;"",INDIRECT("'"&amp;F3860&amp;"'!"&amp;G3860),"")</f>
        <v/>
      </c>
      <c r="F3860" s="1851"/>
      <c r="R3860" s="1502"/>
    </row>
    <row r="3861" spans="1:18" ht="16">
      <c r="A3861" s="1">
        <v>3856</v>
      </c>
      <c r="C3861" s="3" t="s">
        <v>3571</v>
      </c>
      <c r="E3861" s="2" t="str" cm="1">
        <f t="array" aca="1" ref="E3861" ca="1">IF(F3861&lt;&gt;"",INDIRECT("'"&amp;F3861&amp;"'!"&amp;G3861),"")</f>
        <v/>
      </c>
      <c r="F3861" s="1851"/>
      <c r="R3861" s="1502"/>
    </row>
    <row r="3862" spans="1:18" ht="16">
      <c r="A3862" s="1">
        <v>3857</v>
      </c>
      <c r="C3862" s="3" t="s">
        <v>3571</v>
      </c>
      <c r="E3862" s="2" t="str" cm="1">
        <f t="array" aca="1" ref="E3862" ca="1">IF(F3862&lt;&gt;"",INDIRECT("'"&amp;F3862&amp;"'!"&amp;G3862),"")</f>
        <v/>
      </c>
      <c r="F3862" s="1851"/>
      <c r="R3862" s="1502"/>
    </row>
    <row r="3863" spans="1:18" ht="16">
      <c r="A3863" s="1">
        <v>3858</v>
      </c>
      <c r="C3863" s="3" t="s">
        <v>3571</v>
      </c>
      <c r="E3863" s="2" t="str" cm="1">
        <f t="array" aca="1" ref="E3863" ca="1">IF(F3863&lt;&gt;"",INDIRECT("'"&amp;F3863&amp;"'!"&amp;G3863),"")</f>
        <v/>
      </c>
      <c r="F3863" s="1851"/>
      <c r="R3863" s="1502"/>
    </row>
    <row r="3864" spans="1:18" ht="16">
      <c r="A3864" s="1">
        <v>3859</v>
      </c>
      <c r="C3864" s="3" t="s">
        <v>3571</v>
      </c>
      <c r="E3864" s="2" t="str" cm="1">
        <f t="array" aca="1" ref="E3864" ca="1">IF(F3864&lt;&gt;"",INDIRECT("'"&amp;F3864&amp;"'!"&amp;G3864),"")</f>
        <v/>
      </c>
      <c r="F3864" s="1851"/>
      <c r="R3864" s="1502"/>
    </row>
    <row r="3865" spans="1:18" ht="16">
      <c r="A3865" s="1">
        <v>3860</v>
      </c>
      <c r="C3865" s="3" t="s">
        <v>3571</v>
      </c>
      <c r="E3865" s="2" t="str" cm="1">
        <f t="array" aca="1" ref="E3865" ca="1">IF(F3865&lt;&gt;"",INDIRECT("'"&amp;F3865&amp;"'!"&amp;G3865),"")</f>
        <v/>
      </c>
      <c r="F3865" s="1851"/>
      <c r="R3865" s="1502"/>
    </row>
    <row r="3866" spans="1:18" ht="16">
      <c r="A3866" s="1">
        <v>3861</v>
      </c>
      <c r="C3866" s="3" t="s">
        <v>3571</v>
      </c>
      <c r="E3866" s="2" t="str" cm="1">
        <f t="array" aca="1" ref="E3866" ca="1">IF(F3866&lt;&gt;"",INDIRECT("'"&amp;F3866&amp;"'!"&amp;G3866),"")</f>
        <v/>
      </c>
      <c r="F3866" s="1851"/>
      <c r="R3866" s="1502"/>
    </row>
    <row r="3867" spans="1:18" ht="16">
      <c r="A3867" s="1">
        <v>3862</v>
      </c>
      <c r="C3867" s="3" t="s">
        <v>3571</v>
      </c>
      <c r="E3867" s="2" t="str" cm="1">
        <f t="array" aca="1" ref="E3867" ca="1">IF(F3867&lt;&gt;"",INDIRECT("'"&amp;F3867&amp;"'!"&amp;G3867),"")</f>
        <v/>
      </c>
      <c r="F3867" s="1851"/>
      <c r="R3867" s="1502"/>
    </row>
    <row r="3868" spans="1:18" ht="16">
      <c r="A3868" s="1">
        <v>3863</v>
      </c>
      <c r="C3868" s="3" t="s">
        <v>3571</v>
      </c>
      <c r="E3868" s="2" t="str" cm="1">
        <f t="array" aca="1" ref="E3868" ca="1">IF(F3868&lt;&gt;"",INDIRECT("'"&amp;F3868&amp;"'!"&amp;G3868),"")</f>
        <v/>
      </c>
      <c r="F3868" s="1851"/>
      <c r="R3868" s="1502"/>
    </row>
    <row r="3869" spans="1:18" ht="16">
      <c r="A3869" s="1">
        <v>3864</v>
      </c>
      <c r="C3869" s="3" t="s">
        <v>3571</v>
      </c>
      <c r="E3869" s="2" t="str" cm="1">
        <f t="array" aca="1" ref="E3869" ca="1">IF(F3869&lt;&gt;"",INDIRECT("'"&amp;F3869&amp;"'!"&amp;G3869),"")</f>
        <v/>
      </c>
      <c r="F3869" s="1851"/>
      <c r="R3869" s="1502"/>
    </row>
    <row r="3870" spans="1:18" ht="16">
      <c r="A3870" s="1">
        <v>3865</v>
      </c>
      <c r="C3870" s="3" t="s">
        <v>3571</v>
      </c>
      <c r="E3870" s="2" t="str" cm="1">
        <f t="array" aca="1" ref="E3870" ca="1">IF(F3870&lt;&gt;"",INDIRECT("'"&amp;F3870&amp;"'!"&amp;G3870),"")</f>
        <v/>
      </c>
      <c r="F3870" s="1851"/>
      <c r="R3870" s="1502"/>
    </row>
    <row r="3871" spans="1:18" ht="16">
      <c r="A3871" s="1">
        <v>3866</v>
      </c>
      <c r="C3871" s="3" t="s">
        <v>3571</v>
      </c>
      <c r="E3871" s="2" t="str" cm="1">
        <f t="array" aca="1" ref="E3871" ca="1">IF(F3871&lt;&gt;"",INDIRECT("'"&amp;F3871&amp;"'!"&amp;G3871),"")</f>
        <v/>
      </c>
      <c r="F3871" s="1851"/>
      <c r="R3871" s="1502"/>
    </row>
    <row r="3872" spans="1:18" ht="16">
      <c r="A3872" s="1">
        <v>3867</v>
      </c>
      <c r="C3872" s="3" t="s">
        <v>3571</v>
      </c>
      <c r="E3872" s="2" t="str" cm="1">
        <f t="array" aca="1" ref="E3872" ca="1">IF(F3872&lt;&gt;"",INDIRECT("'"&amp;F3872&amp;"'!"&amp;G3872),"")</f>
        <v/>
      </c>
      <c r="F3872" s="1851"/>
      <c r="R3872" s="1502"/>
    </row>
    <row r="3873" spans="1:18" ht="16">
      <c r="A3873" s="1">
        <v>3868</v>
      </c>
      <c r="C3873" s="3" t="s">
        <v>3571</v>
      </c>
      <c r="E3873" s="2" t="str" cm="1">
        <f t="array" aca="1" ref="E3873" ca="1">IF(F3873&lt;&gt;"",INDIRECT("'"&amp;F3873&amp;"'!"&amp;G3873),"")</f>
        <v/>
      </c>
      <c r="F3873" s="1851"/>
      <c r="R3873" s="1502"/>
    </row>
    <row r="3874" spans="1:18" ht="16">
      <c r="A3874" s="1">
        <v>3869</v>
      </c>
      <c r="C3874" s="3" t="s">
        <v>3571</v>
      </c>
      <c r="E3874" s="2" t="str" cm="1">
        <f t="array" aca="1" ref="E3874" ca="1">IF(F3874&lt;&gt;"",INDIRECT("'"&amp;F3874&amp;"'!"&amp;G3874),"")</f>
        <v/>
      </c>
      <c r="F3874" s="1851"/>
      <c r="R3874" s="1502"/>
    </row>
    <row r="3875" spans="1:18" ht="16">
      <c r="A3875" s="1">
        <v>3870</v>
      </c>
      <c r="C3875" s="3" t="s">
        <v>3571</v>
      </c>
      <c r="E3875" s="2" t="str" cm="1">
        <f t="array" aca="1" ref="E3875" ca="1">IF(F3875&lt;&gt;"",INDIRECT("'"&amp;F3875&amp;"'!"&amp;G3875),"")</f>
        <v/>
      </c>
      <c r="F3875" s="1851"/>
      <c r="R3875" s="1502"/>
    </row>
    <row r="3876" spans="1:18" ht="16">
      <c r="A3876" s="1">
        <v>3871</v>
      </c>
      <c r="C3876" s="3" t="s">
        <v>3571</v>
      </c>
      <c r="E3876" s="2" t="str" cm="1">
        <f t="array" aca="1" ref="E3876" ca="1">IF(F3876&lt;&gt;"",INDIRECT("'"&amp;F3876&amp;"'!"&amp;G3876),"")</f>
        <v/>
      </c>
      <c r="F3876" s="1851"/>
      <c r="R3876" s="1502"/>
    </row>
    <row r="3877" spans="1:18" ht="16">
      <c r="A3877" s="1">
        <v>3872</v>
      </c>
      <c r="C3877" s="3" t="s">
        <v>3571</v>
      </c>
      <c r="E3877" s="2" t="str" cm="1">
        <f t="array" aca="1" ref="E3877" ca="1">IF(F3877&lt;&gt;"",INDIRECT("'"&amp;F3877&amp;"'!"&amp;G3877),"")</f>
        <v/>
      </c>
      <c r="F3877" s="1851"/>
      <c r="R3877" s="1504"/>
    </row>
    <row r="3878" spans="1:18" ht="16">
      <c r="A3878" s="1">
        <v>3873</v>
      </c>
      <c r="C3878" s="3" t="s">
        <v>3571</v>
      </c>
      <c r="E3878" s="2" t="str" cm="1">
        <f t="array" aca="1" ref="E3878" ca="1">IF(F3878&lt;&gt;"",INDIRECT("'"&amp;F3878&amp;"'!"&amp;G3878),"")</f>
        <v/>
      </c>
      <c r="F3878" s="1851"/>
      <c r="R3878" s="1502"/>
    </row>
    <row r="3879" spans="1:18" ht="16">
      <c r="A3879" s="1">
        <v>3874</v>
      </c>
      <c r="C3879" s="3" t="s">
        <v>3571</v>
      </c>
      <c r="E3879" s="2" t="str" cm="1">
        <f t="array" aca="1" ref="E3879" ca="1">IF(F3879&lt;&gt;"",INDIRECT("'"&amp;F3879&amp;"'!"&amp;G3879),"")</f>
        <v/>
      </c>
      <c r="F3879" s="1851"/>
      <c r="R3879" s="1502"/>
    </row>
    <row r="3880" spans="1:18" ht="16">
      <c r="A3880" s="1">
        <v>3875</v>
      </c>
      <c r="C3880" s="3" t="s">
        <v>3571</v>
      </c>
      <c r="E3880" s="2" t="str" cm="1">
        <f t="array" aca="1" ref="E3880" ca="1">IF(F3880&lt;&gt;"",INDIRECT("'"&amp;F3880&amp;"'!"&amp;G3880),"")</f>
        <v/>
      </c>
      <c r="F3880" s="1851"/>
      <c r="R3880" s="1502"/>
    </row>
    <row r="3881" spans="1:18" ht="16">
      <c r="A3881" s="1">
        <v>3876</v>
      </c>
      <c r="C3881" s="3" t="s">
        <v>3571</v>
      </c>
      <c r="E3881" s="2" t="str" cm="1">
        <f t="array" aca="1" ref="E3881" ca="1">IF(F3881&lt;&gt;"",INDIRECT("'"&amp;F3881&amp;"'!"&amp;G3881),"")</f>
        <v/>
      </c>
      <c r="F3881" s="1851"/>
      <c r="R3881" s="1502"/>
    </row>
    <row r="3882" spans="1:18" ht="16">
      <c r="A3882" s="1">
        <v>3877</v>
      </c>
      <c r="C3882" s="3" t="s">
        <v>3571</v>
      </c>
      <c r="E3882" s="2" t="str" cm="1">
        <f t="array" aca="1" ref="E3882" ca="1">IF(F3882&lt;&gt;"",INDIRECT("'"&amp;F3882&amp;"'!"&amp;G3882),"")</f>
        <v/>
      </c>
      <c r="F3882" s="1851"/>
      <c r="R3882" s="1502"/>
    </row>
    <row r="3883" spans="1:18" ht="16">
      <c r="A3883" s="1">
        <v>3878</v>
      </c>
      <c r="C3883" s="3" t="s">
        <v>3571</v>
      </c>
      <c r="E3883" s="2" t="str" cm="1">
        <f t="array" aca="1" ref="E3883" ca="1">IF(F3883&lt;&gt;"",INDIRECT("'"&amp;F3883&amp;"'!"&amp;G3883),"")</f>
        <v/>
      </c>
      <c r="F3883" s="1851"/>
      <c r="R3883" s="1502"/>
    </row>
    <row r="3884" spans="1:18" ht="16">
      <c r="A3884" s="1">
        <v>3879</v>
      </c>
      <c r="C3884" s="3" t="s">
        <v>3571</v>
      </c>
      <c r="E3884" s="2" t="str" cm="1">
        <f t="array" aca="1" ref="E3884" ca="1">IF(F3884&lt;&gt;"",INDIRECT("'"&amp;F3884&amp;"'!"&amp;G3884),"")</f>
        <v/>
      </c>
      <c r="F3884" s="1851"/>
      <c r="R3884" s="1502"/>
    </row>
    <row r="3885" spans="1:18" ht="16">
      <c r="A3885" s="1">
        <v>3880</v>
      </c>
      <c r="C3885" s="3" t="s">
        <v>3571</v>
      </c>
      <c r="E3885" s="2" t="str" cm="1">
        <f t="array" aca="1" ref="E3885" ca="1">IF(F3885&lt;&gt;"",INDIRECT("'"&amp;F3885&amp;"'!"&amp;G3885),"")</f>
        <v/>
      </c>
      <c r="F3885" s="1851"/>
      <c r="R3885" s="1502"/>
    </row>
    <row r="3886" spans="1:18" ht="16">
      <c r="A3886" s="1">
        <v>3881</v>
      </c>
      <c r="C3886" s="3" t="s">
        <v>3571</v>
      </c>
      <c r="E3886" s="2" t="str" cm="1">
        <f t="array" aca="1" ref="E3886" ca="1">IF(F3886&lt;&gt;"",INDIRECT("'"&amp;F3886&amp;"'!"&amp;G3886),"")</f>
        <v/>
      </c>
      <c r="F3886" s="1851"/>
      <c r="R3886" s="1502"/>
    </row>
    <row r="3887" spans="1:18" ht="16">
      <c r="A3887" s="1">
        <v>3882</v>
      </c>
      <c r="C3887" s="3" t="s">
        <v>3571</v>
      </c>
      <c r="E3887" s="2" t="str" cm="1">
        <f t="array" aca="1" ref="E3887" ca="1">IF(F3887&lt;&gt;"",INDIRECT("'"&amp;F3887&amp;"'!"&amp;G3887),"")</f>
        <v/>
      </c>
      <c r="F3887" s="1851"/>
      <c r="R3887" s="1502"/>
    </row>
    <row r="3888" spans="1:18" ht="16">
      <c r="A3888" s="1">
        <v>3883</v>
      </c>
      <c r="C3888" s="3" t="s">
        <v>3571</v>
      </c>
      <c r="E3888" s="2" t="str" cm="1">
        <f t="array" aca="1" ref="E3888" ca="1">IF(F3888&lt;&gt;"",INDIRECT("'"&amp;F3888&amp;"'!"&amp;G3888),"")</f>
        <v/>
      </c>
      <c r="F3888" s="1851"/>
      <c r="R3888" s="1502"/>
    </row>
    <row r="3889" spans="1:18" ht="16">
      <c r="A3889" s="1">
        <v>3884</v>
      </c>
      <c r="C3889" s="3" t="s">
        <v>3571</v>
      </c>
      <c r="E3889" s="2" t="str" cm="1">
        <f t="array" aca="1" ref="E3889" ca="1">IF(F3889&lt;&gt;"",INDIRECT("'"&amp;F3889&amp;"'!"&amp;G3889),"")</f>
        <v/>
      </c>
      <c r="F3889" s="1851"/>
      <c r="R3889" s="1502"/>
    </row>
    <row r="3890" spans="1:18" ht="16">
      <c r="A3890" s="1">
        <v>3885</v>
      </c>
      <c r="C3890" s="3" t="s">
        <v>3571</v>
      </c>
      <c r="E3890" s="2" t="str" cm="1">
        <f t="array" aca="1" ref="E3890" ca="1">IF(F3890&lt;&gt;"",INDIRECT("'"&amp;F3890&amp;"'!"&amp;G3890),"")</f>
        <v/>
      </c>
      <c r="F3890" s="1851"/>
      <c r="R3890" s="1502"/>
    </row>
    <row r="3891" spans="1:18" ht="16">
      <c r="A3891" s="1">
        <v>3886</v>
      </c>
      <c r="C3891" s="3" t="s">
        <v>3571</v>
      </c>
      <c r="E3891" s="2" t="str" cm="1">
        <f t="array" aca="1" ref="E3891" ca="1">IF(F3891&lt;&gt;"",INDIRECT("'"&amp;F3891&amp;"'!"&amp;G3891),"")</f>
        <v/>
      </c>
      <c r="F3891" s="1851"/>
      <c r="R3891" s="1502"/>
    </row>
    <row r="3892" spans="1:18" ht="16">
      <c r="A3892" s="1">
        <v>3887</v>
      </c>
      <c r="C3892" s="3" t="s">
        <v>3571</v>
      </c>
      <c r="E3892" s="2" t="str" cm="1">
        <f t="array" aca="1" ref="E3892" ca="1">IF(F3892&lt;&gt;"",INDIRECT("'"&amp;F3892&amp;"'!"&amp;G3892),"")</f>
        <v/>
      </c>
      <c r="F3892" s="1851"/>
      <c r="R3892" s="1502"/>
    </row>
    <row r="3893" spans="1:18" ht="16">
      <c r="A3893" s="1">
        <v>3888</v>
      </c>
      <c r="C3893" s="3" t="s">
        <v>3571</v>
      </c>
      <c r="E3893" s="2" t="str" cm="1">
        <f t="array" aca="1" ref="E3893" ca="1">IF(F3893&lt;&gt;"",INDIRECT("'"&amp;F3893&amp;"'!"&amp;G3893),"")</f>
        <v/>
      </c>
      <c r="F3893" s="1851"/>
      <c r="R3893" s="1502"/>
    </row>
    <row r="3894" spans="1:18" ht="16">
      <c r="A3894" s="1">
        <v>3889</v>
      </c>
      <c r="C3894" s="3" t="s">
        <v>3571</v>
      </c>
      <c r="E3894" s="2" t="str" cm="1">
        <f t="array" aca="1" ref="E3894" ca="1">IF(F3894&lt;&gt;"",INDIRECT("'"&amp;F3894&amp;"'!"&amp;G3894),"")</f>
        <v/>
      </c>
      <c r="F3894" s="1851"/>
      <c r="R3894" s="1502"/>
    </row>
    <row r="3895" spans="1:18" ht="16">
      <c r="A3895" s="1">
        <v>3890</v>
      </c>
      <c r="C3895" s="3" t="s">
        <v>3571</v>
      </c>
      <c r="E3895" s="2" t="str" cm="1">
        <f t="array" aca="1" ref="E3895" ca="1">IF(F3895&lt;&gt;"",INDIRECT("'"&amp;F3895&amp;"'!"&amp;G3895),"")</f>
        <v/>
      </c>
      <c r="F3895" s="1851"/>
      <c r="R3895" s="1502"/>
    </row>
    <row r="3896" spans="1:18" ht="16">
      <c r="A3896" s="1">
        <v>3891</v>
      </c>
      <c r="C3896" s="3" t="s">
        <v>3571</v>
      </c>
      <c r="E3896" s="2" t="str" cm="1">
        <f t="array" aca="1" ref="E3896" ca="1">IF(F3896&lt;&gt;"",INDIRECT("'"&amp;F3896&amp;"'!"&amp;G3896),"")</f>
        <v/>
      </c>
      <c r="F3896" s="1851"/>
      <c r="R3896" s="1502"/>
    </row>
    <row r="3897" spans="1:18" ht="16">
      <c r="A3897" s="1">
        <v>3892</v>
      </c>
      <c r="C3897" s="3" t="s">
        <v>3571</v>
      </c>
      <c r="E3897" s="2" t="str" cm="1">
        <f t="array" aca="1" ref="E3897" ca="1">IF(F3897&lt;&gt;"",INDIRECT("'"&amp;F3897&amp;"'!"&amp;G3897),"")</f>
        <v/>
      </c>
      <c r="F3897" s="1851"/>
      <c r="R3897" s="1502"/>
    </row>
    <row r="3898" spans="1:18" ht="16">
      <c r="A3898" s="1">
        <v>3893</v>
      </c>
      <c r="C3898" s="3" t="s">
        <v>3571</v>
      </c>
      <c r="E3898" s="2" t="str" cm="1">
        <f t="array" aca="1" ref="E3898" ca="1">IF(F3898&lt;&gt;"",INDIRECT("'"&amp;F3898&amp;"'!"&amp;G3898),"")</f>
        <v/>
      </c>
      <c r="F3898" s="1851"/>
      <c r="R3898" s="1502"/>
    </row>
    <row r="3899" spans="1:18" ht="16">
      <c r="A3899" s="1">
        <v>3894</v>
      </c>
      <c r="C3899" s="3" t="s">
        <v>3571</v>
      </c>
      <c r="E3899" s="2" t="str" cm="1">
        <f t="array" aca="1" ref="E3899" ca="1">IF(F3899&lt;&gt;"",INDIRECT("'"&amp;F3899&amp;"'!"&amp;G3899),"")</f>
        <v/>
      </c>
      <c r="F3899" s="1851"/>
      <c r="R3899" s="1502"/>
    </row>
    <row r="3900" spans="1:18" ht="16">
      <c r="A3900" s="1">
        <v>3895</v>
      </c>
      <c r="C3900" s="3" t="s">
        <v>3571</v>
      </c>
      <c r="E3900" s="2" t="str" cm="1">
        <f t="array" aca="1" ref="E3900" ca="1">IF(F3900&lt;&gt;"",INDIRECT("'"&amp;F3900&amp;"'!"&amp;G3900),"")</f>
        <v/>
      </c>
      <c r="F3900" s="1851"/>
      <c r="R3900" s="1502"/>
    </row>
    <row r="3901" spans="1:18" ht="16">
      <c r="A3901" s="1">
        <v>3896</v>
      </c>
      <c r="C3901" s="3" t="s">
        <v>3571</v>
      </c>
      <c r="E3901" s="2" t="str" cm="1">
        <f t="array" aca="1" ref="E3901" ca="1">IF(F3901&lt;&gt;"",INDIRECT("'"&amp;F3901&amp;"'!"&amp;G3901),"")</f>
        <v/>
      </c>
      <c r="F3901" s="1851"/>
      <c r="R3901" s="1502"/>
    </row>
    <row r="3902" spans="1:18" ht="16">
      <c r="A3902" s="1">
        <v>3897</v>
      </c>
      <c r="C3902" s="3" t="s">
        <v>3571</v>
      </c>
      <c r="E3902" s="2" t="str" cm="1">
        <f t="array" aca="1" ref="E3902" ca="1">IF(F3902&lt;&gt;"",INDIRECT("'"&amp;F3902&amp;"'!"&amp;G3902),"")</f>
        <v/>
      </c>
      <c r="F3902" s="1851"/>
      <c r="R3902" s="1502"/>
    </row>
    <row r="3903" spans="1:18" ht="16">
      <c r="A3903" s="1">
        <v>3898</v>
      </c>
      <c r="C3903" s="3" t="s">
        <v>3571</v>
      </c>
      <c r="E3903" s="2" t="str" cm="1">
        <f t="array" aca="1" ref="E3903" ca="1">IF(F3903&lt;&gt;"",INDIRECT("'"&amp;F3903&amp;"'!"&amp;G3903),"")</f>
        <v/>
      </c>
      <c r="F3903" s="1851"/>
      <c r="R3903" s="1502"/>
    </row>
    <row r="3904" spans="1:18" ht="16">
      <c r="A3904" s="1">
        <v>3899</v>
      </c>
      <c r="C3904" s="3" t="s">
        <v>3571</v>
      </c>
      <c r="E3904" s="2" t="str" cm="1">
        <f t="array" aca="1" ref="E3904" ca="1">IF(F3904&lt;&gt;"",INDIRECT("'"&amp;F3904&amp;"'!"&amp;G3904),"")</f>
        <v/>
      </c>
      <c r="F3904" s="1851"/>
      <c r="R3904" s="1502"/>
    </row>
    <row r="3905" spans="1:18" ht="16">
      <c r="A3905" s="1">
        <v>3900</v>
      </c>
      <c r="C3905" s="3" t="s">
        <v>3571</v>
      </c>
      <c r="E3905" s="2" t="str" cm="1">
        <f t="array" aca="1" ref="E3905" ca="1">IF(F3905&lt;&gt;"",INDIRECT("'"&amp;F3905&amp;"'!"&amp;G3905),"")</f>
        <v/>
      </c>
      <c r="F3905" s="1851"/>
      <c r="R3905" s="1502"/>
    </row>
    <row r="3906" spans="1:18" ht="16">
      <c r="A3906" s="1">
        <v>3901</v>
      </c>
      <c r="C3906" s="3" t="s">
        <v>3571</v>
      </c>
      <c r="E3906" s="2" t="str" cm="1">
        <f t="array" aca="1" ref="E3906" ca="1">IF(F3906&lt;&gt;"",INDIRECT("'"&amp;F3906&amp;"'!"&amp;G3906),"")</f>
        <v/>
      </c>
      <c r="F3906" s="1851"/>
      <c r="R3906" s="1502"/>
    </row>
    <row r="3907" spans="1:18" ht="16">
      <c r="A3907" s="1">
        <v>3902</v>
      </c>
      <c r="C3907" s="3" t="s">
        <v>3571</v>
      </c>
      <c r="E3907" s="2" t="str" cm="1">
        <f t="array" aca="1" ref="E3907" ca="1">IF(F3907&lt;&gt;"",INDIRECT("'"&amp;F3907&amp;"'!"&amp;G3907),"")</f>
        <v/>
      </c>
      <c r="F3907" s="1851"/>
      <c r="R3907" s="1502"/>
    </row>
    <row r="3908" spans="1:18" ht="16">
      <c r="A3908" s="1">
        <v>3903</v>
      </c>
      <c r="C3908" s="3" t="s">
        <v>3571</v>
      </c>
      <c r="E3908" s="2" t="str" cm="1">
        <f t="array" aca="1" ref="E3908" ca="1">IF(F3908&lt;&gt;"",INDIRECT("'"&amp;F3908&amp;"'!"&amp;G3908),"")</f>
        <v/>
      </c>
      <c r="F3908" s="1851"/>
      <c r="R3908" s="1502"/>
    </row>
    <row r="3909" spans="1:18" ht="16">
      <c r="A3909" s="1">
        <v>3904</v>
      </c>
      <c r="C3909" s="3" t="s">
        <v>3571</v>
      </c>
      <c r="E3909" s="2" t="str" cm="1">
        <f t="array" aca="1" ref="E3909" ca="1">IF(F3909&lt;&gt;"",INDIRECT("'"&amp;F3909&amp;"'!"&amp;G3909),"")</f>
        <v/>
      </c>
      <c r="F3909" s="1851"/>
      <c r="R3909" s="1502"/>
    </row>
    <row r="3910" spans="1:18" ht="16">
      <c r="A3910" s="1">
        <v>3905</v>
      </c>
      <c r="C3910" s="3" t="s">
        <v>3571</v>
      </c>
      <c r="E3910" s="2" t="str" cm="1">
        <f t="array" aca="1" ref="E3910" ca="1">IF(F3910&lt;&gt;"",INDIRECT("'"&amp;F3910&amp;"'!"&amp;G3910),"")</f>
        <v/>
      </c>
      <c r="F3910" s="1851"/>
      <c r="R3910" s="1502"/>
    </row>
    <row r="3911" spans="1:18" ht="16">
      <c r="A3911" s="1">
        <v>3906</v>
      </c>
      <c r="C3911" s="3" t="s">
        <v>3571</v>
      </c>
      <c r="E3911" s="2" t="str" cm="1">
        <f t="array" aca="1" ref="E3911" ca="1">IF(F3911&lt;&gt;"",INDIRECT("'"&amp;F3911&amp;"'!"&amp;G3911),"")</f>
        <v/>
      </c>
      <c r="F3911" s="1851"/>
      <c r="R3911" s="1502"/>
    </row>
    <row r="3912" spans="1:18" ht="16">
      <c r="A3912" s="1">
        <v>3907</v>
      </c>
      <c r="C3912" s="3" t="s">
        <v>3571</v>
      </c>
      <c r="E3912" s="2" t="str" cm="1">
        <f t="array" aca="1" ref="E3912" ca="1">IF(F3912&lt;&gt;"",INDIRECT("'"&amp;F3912&amp;"'!"&amp;G3912),"")</f>
        <v/>
      </c>
      <c r="F3912" s="1851"/>
      <c r="R3912" s="1502"/>
    </row>
    <row r="3913" spans="1:18" ht="16">
      <c r="A3913" s="1">
        <v>3908</v>
      </c>
      <c r="C3913" s="3" t="s">
        <v>3571</v>
      </c>
      <c r="E3913" s="2" t="str" cm="1">
        <f t="array" aca="1" ref="E3913" ca="1">IF(F3913&lt;&gt;"",INDIRECT("'"&amp;F3913&amp;"'!"&amp;G3913),"")</f>
        <v/>
      </c>
      <c r="F3913" s="1851"/>
      <c r="R3913" s="1502"/>
    </row>
    <row r="3914" spans="1:18" ht="16">
      <c r="A3914" s="1">
        <v>3909</v>
      </c>
      <c r="C3914" s="3" t="s">
        <v>3571</v>
      </c>
      <c r="E3914" s="2" t="str" cm="1">
        <f t="array" aca="1" ref="E3914" ca="1">IF(F3914&lt;&gt;"",INDIRECT("'"&amp;F3914&amp;"'!"&amp;G3914),"")</f>
        <v/>
      </c>
      <c r="F3914" s="1851"/>
      <c r="R3914" s="1502"/>
    </row>
    <row r="3915" spans="1:18" ht="16">
      <c r="A3915" s="1">
        <v>3910</v>
      </c>
      <c r="C3915" s="3" t="s">
        <v>3571</v>
      </c>
      <c r="E3915" s="2" t="str" cm="1">
        <f t="array" aca="1" ref="E3915" ca="1">IF(F3915&lt;&gt;"",INDIRECT("'"&amp;F3915&amp;"'!"&amp;G3915),"")</f>
        <v/>
      </c>
      <c r="F3915" s="1851"/>
      <c r="R3915" s="1502"/>
    </row>
    <row r="3916" spans="1:18" ht="16">
      <c r="A3916" s="1">
        <v>3911</v>
      </c>
      <c r="C3916" s="3" t="s">
        <v>3571</v>
      </c>
      <c r="E3916" s="2" t="str" cm="1">
        <f t="array" aca="1" ref="E3916" ca="1">IF(F3916&lt;&gt;"",INDIRECT("'"&amp;F3916&amp;"'!"&amp;G3916),"")</f>
        <v/>
      </c>
      <c r="F3916" s="1851"/>
      <c r="R3916" s="1502"/>
    </row>
    <row r="3917" spans="1:18" ht="16">
      <c r="A3917" s="1">
        <v>3912</v>
      </c>
      <c r="C3917" s="3" t="s">
        <v>3571</v>
      </c>
      <c r="E3917" s="2" t="str" cm="1">
        <f t="array" aca="1" ref="E3917" ca="1">IF(F3917&lt;&gt;"",INDIRECT("'"&amp;F3917&amp;"'!"&amp;G3917),"")</f>
        <v/>
      </c>
      <c r="F3917" s="1851"/>
      <c r="R3917" s="1502"/>
    </row>
    <row r="3918" spans="1:18" ht="16">
      <c r="A3918" s="1">
        <v>3913</v>
      </c>
      <c r="C3918" s="3" t="s">
        <v>3571</v>
      </c>
      <c r="E3918" s="2" t="str" cm="1">
        <f t="array" aca="1" ref="E3918" ca="1">IF(F3918&lt;&gt;"",INDIRECT("'"&amp;F3918&amp;"'!"&amp;G3918),"")</f>
        <v/>
      </c>
      <c r="F3918" s="1851"/>
      <c r="R3918" s="1502"/>
    </row>
    <row r="3919" spans="1:18" ht="16">
      <c r="A3919" s="1">
        <v>3914</v>
      </c>
      <c r="C3919" s="3" t="s">
        <v>3571</v>
      </c>
      <c r="E3919" s="2" t="str" cm="1">
        <f t="array" aca="1" ref="E3919" ca="1">IF(F3919&lt;&gt;"",INDIRECT("'"&amp;F3919&amp;"'!"&amp;G3919),"")</f>
        <v/>
      </c>
      <c r="F3919" s="1851"/>
      <c r="R3919" s="1502"/>
    </row>
    <row r="3920" spans="1:18" ht="16">
      <c r="A3920" s="1">
        <v>3915</v>
      </c>
      <c r="C3920" s="3" t="s">
        <v>3571</v>
      </c>
      <c r="E3920" s="2" t="str" cm="1">
        <f t="array" aca="1" ref="E3920" ca="1">IF(F3920&lt;&gt;"",INDIRECT("'"&amp;F3920&amp;"'!"&amp;G3920),"")</f>
        <v/>
      </c>
      <c r="F3920" s="1851"/>
      <c r="R3920" s="1502"/>
    </row>
    <row r="3921" spans="1:18" ht="16">
      <c r="A3921" s="1">
        <v>3916</v>
      </c>
      <c r="C3921" s="3" t="s">
        <v>3571</v>
      </c>
      <c r="E3921" s="2" t="str" cm="1">
        <f t="array" aca="1" ref="E3921" ca="1">IF(F3921&lt;&gt;"",INDIRECT("'"&amp;F3921&amp;"'!"&amp;G3921),"")</f>
        <v/>
      </c>
      <c r="F3921" s="1851"/>
      <c r="R3921" s="1502"/>
    </row>
    <row r="3922" spans="1:18" ht="16">
      <c r="A3922" s="1">
        <v>3917</v>
      </c>
      <c r="C3922" s="3" t="s">
        <v>3571</v>
      </c>
      <c r="E3922" s="2" t="str" cm="1">
        <f t="array" aca="1" ref="E3922" ca="1">IF(F3922&lt;&gt;"",INDIRECT("'"&amp;F3922&amp;"'!"&amp;G3922),"")</f>
        <v/>
      </c>
      <c r="F3922" s="1851"/>
      <c r="R3922" s="1502"/>
    </row>
    <row r="3923" spans="1:18" ht="16">
      <c r="A3923" s="1">
        <v>3918</v>
      </c>
      <c r="C3923" s="3" t="s">
        <v>3571</v>
      </c>
      <c r="E3923" s="2" t="str" cm="1">
        <f t="array" aca="1" ref="E3923" ca="1">IF(F3923&lt;&gt;"",INDIRECT("'"&amp;F3923&amp;"'!"&amp;G3923),"")</f>
        <v/>
      </c>
      <c r="F3923" s="1851"/>
      <c r="R3923" s="1502"/>
    </row>
    <row r="3924" spans="1:18" ht="16">
      <c r="A3924" s="1">
        <v>3919</v>
      </c>
      <c r="C3924" s="3" t="s">
        <v>3571</v>
      </c>
      <c r="E3924" s="2" t="str" cm="1">
        <f t="array" aca="1" ref="E3924" ca="1">IF(F3924&lt;&gt;"",INDIRECT("'"&amp;F3924&amp;"'!"&amp;G3924),"")</f>
        <v/>
      </c>
      <c r="F3924" s="1851"/>
      <c r="R3924" s="1502"/>
    </row>
    <row r="3925" spans="1:18" ht="16">
      <c r="A3925" s="1">
        <v>3920</v>
      </c>
      <c r="C3925" s="3" t="s">
        <v>3571</v>
      </c>
      <c r="E3925" s="2" t="str" cm="1">
        <f t="array" aca="1" ref="E3925" ca="1">IF(F3925&lt;&gt;"",INDIRECT("'"&amp;F3925&amp;"'!"&amp;G3925),"")</f>
        <v/>
      </c>
      <c r="F3925" s="1851"/>
      <c r="R3925" s="1502"/>
    </row>
    <row r="3926" spans="1:18" ht="16">
      <c r="A3926" s="1">
        <v>3921</v>
      </c>
      <c r="C3926" s="3" t="s">
        <v>3571</v>
      </c>
      <c r="E3926" s="2" t="str" cm="1">
        <f t="array" aca="1" ref="E3926" ca="1">IF(F3926&lt;&gt;"",INDIRECT("'"&amp;F3926&amp;"'!"&amp;G3926),"")</f>
        <v/>
      </c>
      <c r="F3926" s="1851"/>
      <c r="R3926" s="1502"/>
    </row>
    <row r="3927" spans="1:18" ht="16">
      <c r="A3927" s="1">
        <v>3922</v>
      </c>
      <c r="C3927" s="3" t="s">
        <v>3571</v>
      </c>
      <c r="E3927" s="2" t="str" cm="1">
        <f t="array" aca="1" ref="E3927" ca="1">IF(F3927&lt;&gt;"",INDIRECT("'"&amp;F3927&amp;"'!"&amp;G3927),"")</f>
        <v/>
      </c>
      <c r="F3927" s="1851"/>
      <c r="R3927" s="1502"/>
    </row>
    <row r="3928" spans="1:18" ht="16">
      <c r="A3928" s="1">
        <v>3923</v>
      </c>
      <c r="C3928" s="3" t="s">
        <v>3571</v>
      </c>
      <c r="E3928" s="2" t="str" cm="1">
        <f t="array" aca="1" ref="E3928" ca="1">IF(F3928&lt;&gt;"",INDIRECT("'"&amp;F3928&amp;"'!"&amp;G3928),"")</f>
        <v/>
      </c>
      <c r="F3928" s="1851"/>
      <c r="R3928" s="1502"/>
    </row>
    <row r="3929" spans="1:18" ht="16">
      <c r="A3929" s="1">
        <v>3924</v>
      </c>
      <c r="C3929" s="3" t="s">
        <v>3571</v>
      </c>
      <c r="E3929" s="2" t="str" cm="1">
        <f t="array" aca="1" ref="E3929" ca="1">IF(F3929&lt;&gt;"",INDIRECT("'"&amp;F3929&amp;"'!"&amp;G3929),"")</f>
        <v/>
      </c>
      <c r="F3929" s="1851"/>
      <c r="R3929" s="1502"/>
    </row>
    <row r="3930" spans="1:18" ht="16">
      <c r="A3930" s="1">
        <v>3925</v>
      </c>
      <c r="C3930" s="3" t="s">
        <v>3571</v>
      </c>
      <c r="E3930" s="2" t="str" cm="1">
        <f t="array" aca="1" ref="E3930" ca="1">IF(F3930&lt;&gt;"",INDIRECT("'"&amp;F3930&amp;"'!"&amp;G3930),"")</f>
        <v/>
      </c>
      <c r="F3930" s="1851"/>
      <c r="R3930" s="1502"/>
    </row>
    <row r="3931" spans="1:18" ht="16">
      <c r="A3931" s="1">
        <v>3926</v>
      </c>
      <c r="C3931" s="3" t="s">
        <v>3571</v>
      </c>
      <c r="E3931" s="2" t="str" cm="1">
        <f t="array" aca="1" ref="E3931" ca="1">IF(F3931&lt;&gt;"",INDIRECT("'"&amp;F3931&amp;"'!"&amp;G3931),"")</f>
        <v/>
      </c>
      <c r="F3931" s="1851"/>
      <c r="R3931" s="1502"/>
    </row>
    <row r="3932" spans="1:18" ht="16">
      <c r="A3932" s="1">
        <v>3927</v>
      </c>
      <c r="C3932" s="3" t="s">
        <v>3571</v>
      </c>
      <c r="E3932" s="2" t="str" cm="1">
        <f t="array" aca="1" ref="E3932" ca="1">IF(F3932&lt;&gt;"",INDIRECT("'"&amp;F3932&amp;"'!"&amp;G3932),"")</f>
        <v/>
      </c>
      <c r="F3932" s="1851"/>
      <c r="R3932" s="1502"/>
    </row>
    <row r="3933" spans="1:18" ht="16">
      <c r="A3933" s="1">
        <v>3928</v>
      </c>
      <c r="C3933" s="3" t="s">
        <v>3571</v>
      </c>
      <c r="E3933" s="2" t="str" cm="1">
        <f t="array" aca="1" ref="E3933" ca="1">IF(F3933&lt;&gt;"",INDIRECT("'"&amp;F3933&amp;"'!"&amp;G3933),"")</f>
        <v/>
      </c>
      <c r="F3933" s="1851"/>
      <c r="R3933" s="1502"/>
    </row>
    <row r="3934" spans="1:18" ht="16">
      <c r="A3934" s="1">
        <v>3929</v>
      </c>
      <c r="C3934" s="3" t="s">
        <v>3571</v>
      </c>
      <c r="E3934" s="2" t="str" cm="1">
        <f t="array" aca="1" ref="E3934" ca="1">IF(F3934&lt;&gt;"",INDIRECT("'"&amp;F3934&amp;"'!"&amp;G3934),"")</f>
        <v/>
      </c>
      <c r="F3934" s="1851"/>
      <c r="R3934" s="1502"/>
    </row>
    <row r="3935" spans="1:18" ht="16">
      <c r="A3935" s="1">
        <v>3930</v>
      </c>
      <c r="C3935" s="3" t="s">
        <v>3571</v>
      </c>
      <c r="E3935" s="2" t="str" cm="1">
        <f t="array" aca="1" ref="E3935" ca="1">IF(F3935&lt;&gt;"",INDIRECT("'"&amp;F3935&amp;"'!"&amp;G3935),"")</f>
        <v/>
      </c>
      <c r="F3935" s="1851"/>
      <c r="R3935" s="1502"/>
    </row>
    <row r="3936" spans="1:18" ht="16">
      <c r="A3936" s="1">
        <v>3931</v>
      </c>
      <c r="C3936" s="3" t="s">
        <v>3571</v>
      </c>
      <c r="E3936" s="2" t="str" cm="1">
        <f t="array" aca="1" ref="E3936" ca="1">IF(F3936&lt;&gt;"",INDIRECT("'"&amp;F3936&amp;"'!"&amp;G3936),"")</f>
        <v/>
      </c>
      <c r="F3936" s="1851"/>
      <c r="R3936" s="1502"/>
    </row>
    <row r="3937" spans="1:18" ht="16">
      <c r="A3937" s="1">
        <v>3932</v>
      </c>
      <c r="C3937" s="3" t="s">
        <v>3571</v>
      </c>
      <c r="E3937" s="2" t="str" cm="1">
        <f t="array" aca="1" ref="E3937" ca="1">IF(F3937&lt;&gt;"",INDIRECT("'"&amp;F3937&amp;"'!"&amp;G3937),"")</f>
        <v/>
      </c>
      <c r="F3937" s="1851"/>
      <c r="R3937" s="1502"/>
    </row>
    <row r="3938" spans="1:18" ht="16">
      <c r="A3938" s="1">
        <v>3933</v>
      </c>
      <c r="C3938" s="3" t="s">
        <v>3571</v>
      </c>
      <c r="E3938" s="2" t="str" cm="1">
        <f t="array" aca="1" ref="E3938" ca="1">IF(F3938&lt;&gt;"",INDIRECT("'"&amp;F3938&amp;"'!"&amp;G3938),"")</f>
        <v/>
      </c>
      <c r="F3938" s="1851"/>
      <c r="R3938" s="1502"/>
    </row>
    <row r="3939" spans="1:18" ht="16">
      <c r="A3939" s="1">
        <v>3934</v>
      </c>
      <c r="C3939" s="3" t="s">
        <v>3571</v>
      </c>
      <c r="E3939" s="2" t="str" cm="1">
        <f t="array" aca="1" ref="E3939" ca="1">IF(F3939&lt;&gt;"",INDIRECT("'"&amp;F3939&amp;"'!"&amp;G3939),"")</f>
        <v/>
      </c>
      <c r="F3939" s="1851"/>
      <c r="R3939" s="1502"/>
    </row>
    <row r="3940" spans="1:18" ht="16">
      <c r="A3940" s="1">
        <v>3935</v>
      </c>
      <c r="C3940" s="3" t="s">
        <v>3571</v>
      </c>
      <c r="E3940" s="2" t="str" cm="1">
        <f t="array" aca="1" ref="E3940" ca="1">IF(F3940&lt;&gt;"",INDIRECT("'"&amp;F3940&amp;"'!"&amp;G3940),"")</f>
        <v/>
      </c>
      <c r="F3940" s="1851"/>
      <c r="R3940" s="1502"/>
    </row>
    <row r="3941" spans="1:18" ht="16">
      <c r="A3941" s="1">
        <v>3936</v>
      </c>
      <c r="C3941" s="3" t="s">
        <v>3571</v>
      </c>
      <c r="E3941" s="2" t="str" cm="1">
        <f t="array" aca="1" ref="E3941" ca="1">IF(F3941&lt;&gt;"",INDIRECT("'"&amp;F3941&amp;"'!"&amp;G3941),"")</f>
        <v/>
      </c>
      <c r="F3941" s="1851"/>
      <c r="R3941" s="1502"/>
    </row>
    <row r="3942" spans="1:18" ht="16">
      <c r="A3942" s="1">
        <v>3937</v>
      </c>
      <c r="C3942" s="3" t="s">
        <v>3571</v>
      </c>
      <c r="E3942" s="2" t="str" cm="1">
        <f t="array" aca="1" ref="E3942" ca="1">IF(F3942&lt;&gt;"",INDIRECT("'"&amp;F3942&amp;"'!"&amp;G3942),"")</f>
        <v/>
      </c>
      <c r="F3942" s="1851"/>
      <c r="R3942" s="1502"/>
    </row>
    <row r="3943" spans="1:18" ht="16">
      <c r="A3943" s="1">
        <v>3938</v>
      </c>
      <c r="C3943" s="3" t="s">
        <v>3571</v>
      </c>
      <c r="E3943" s="2" t="str" cm="1">
        <f t="array" aca="1" ref="E3943" ca="1">IF(F3943&lt;&gt;"",INDIRECT("'"&amp;F3943&amp;"'!"&amp;G3943),"")</f>
        <v/>
      </c>
      <c r="F3943" s="1851"/>
      <c r="R3943" s="1502"/>
    </row>
    <row r="3944" spans="1:18" ht="16">
      <c r="A3944" s="1">
        <v>3939</v>
      </c>
      <c r="C3944" s="3" t="s">
        <v>3571</v>
      </c>
      <c r="E3944" s="2" t="str" cm="1">
        <f t="array" aca="1" ref="E3944" ca="1">IF(F3944&lt;&gt;"",INDIRECT("'"&amp;F3944&amp;"'!"&amp;G3944),"")</f>
        <v/>
      </c>
      <c r="F3944" s="1851"/>
      <c r="R3944" s="1502"/>
    </row>
    <row r="3945" spans="1:18" ht="16">
      <c r="A3945" s="1">
        <v>3940</v>
      </c>
      <c r="C3945" s="3" t="s">
        <v>3571</v>
      </c>
      <c r="E3945" s="2" t="str" cm="1">
        <f t="array" aca="1" ref="E3945" ca="1">IF(F3945&lt;&gt;"",INDIRECT("'"&amp;F3945&amp;"'!"&amp;G3945),"")</f>
        <v/>
      </c>
      <c r="F3945" s="1851"/>
      <c r="R3945" s="1502"/>
    </row>
    <row r="3946" spans="1:18" ht="16">
      <c r="A3946" s="1">
        <v>3941</v>
      </c>
      <c r="C3946" s="3" t="s">
        <v>3571</v>
      </c>
      <c r="E3946" s="2" t="str" cm="1">
        <f t="array" aca="1" ref="E3946" ca="1">IF(F3946&lt;&gt;"",INDIRECT("'"&amp;F3946&amp;"'!"&amp;G3946),"")</f>
        <v/>
      </c>
      <c r="F3946" s="1851"/>
      <c r="R3946" s="1502"/>
    </row>
    <row r="3947" spans="1:18" ht="16">
      <c r="A3947" s="1">
        <v>3942</v>
      </c>
      <c r="C3947" s="3" t="s">
        <v>3571</v>
      </c>
      <c r="E3947" s="2" t="str" cm="1">
        <f t="array" aca="1" ref="E3947" ca="1">IF(F3947&lt;&gt;"",INDIRECT("'"&amp;F3947&amp;"'!"&amp;G3947),"")</f>
        <v/>
      </c>
      <c r="F3947" s="1851"/>
      <c r="R3947" s="1502"/>
    </row>
    <row r="3948" spans="1:18" ht="16">
      <c r="A3948" s="1">
        <v>3943</v>
      </c>
      <c r="C3948" s="3" t="s">
        <v>3571</v>
      </c>
      <c r="E3948" s="2" t="str" cm="1">
        <f t="array" aca="1" ref="E3948" ca="1">IF(F3948&lt;&gt;"",INDIRECT("'"&amp;F3948&amp;"'!"&amp;G3948),"")</f>
        <v/>
      </c>
      <c r="F3948" s="1851"/>
      <c r="R3948" s="1502"/>
    </row>
    <row r="3949" spans="1:18" ht="16">
      <c r="A3949" s="1">
        <v>3944</v>
      </c>
      <c r="C3949" s="3" t="s">
        <v>3571</v>
      </c>
      <c r="E3949" s="2" t="str" cm="1">
        <f t="array" aca="1" ref="E3949" ca="1">IF(F3949&lt;&gt;"",INDIRECT("'"&amp;F3949&amp;"'!"&amp;G3949),"")</f>
        <v/>
      </c>
      <c r="F3949" s="1851"/>
      <c r="R3949" s="1502"/>
    </row>
    <row r="3950" spans="1:18" ht="16">
      <c r="A3950" s="1">
        <v>3945</v>
      </c>
      <c r="C3950" s="3" t="s">
        <v>3571</v>
      </c>
      <c r="E3950" s="2" t="str" cm="1">
        <f t="array" aca="1" ref="E3950" ca="1">IF(F3950&lt;&gt;"",INDIRECT("'"&amp;F3950&amp;"'!"&amp;G3950),"")</f>
        <v/>
      </c>
      <c r="F3950" s="1851"/>
      <c r="R3950" s="1502"/>
    </row>
    <row r="3951" spans="1:18" ht="16">
      <c r="A3951" s="1">
        <v>3946</v>
      </c>
      <c r="C3951" s="3" t="s">
        <v>3571</v>
      </c>
      <c r="E3951" s="2" t="str" cm="1">
        <f t="array" aca="1" ref="E3951" ca="1">IF(F3951&lt;&gt;"",INDIRECT("'"&amp;F3951&amp;"'!"&amp;G3951),"")</f>
        <v/>
      </c>
      <c r="F3951" s="1851"/>
      <c r="R3951" s="1502"/>
    </row>
    <row r="3952" spans="1:18" ht="16">
      <c r="A3952" s="1">
        <v>3947</v>
      </c>
      <c r="C3952" s="3" t="s">
        <v>3571</v>
      </c>
      <c r="E3952" s="2" t="str" cm="1">
        <f t="array" aca="1" ref="E3952" ca="1">IF(F3952&lt;&gt;"",INDIRECT("'"&amp;F3952&amp;"'!"&amp;G3952),"")</f>
        <v/>
      </c>
      <c r="F3952" s="1851"/>
      <c r="R3952" s="1502"/>
    </row>
    <row r="3953" spans="1:18" ht="16">
      <c r="A3953" s="1">
        <v>3948</v>
      </c>
      <c r="C3953" s="3" t="s">
        <v>3571</v>
      </c>
      <c r="E3953" s="2" t="str" cm="1">
        <f t="array" aca="1" ref="E3953" ca="1">IF(F3953&lt;&gt;"",INDIRECT("'"&amp;F3953&amp;"'!"&amp;G3953),"")</f>
        <v/>
      </c>
      <c r="F3953" s="1851"/>
      <c r="R3953" s="1502"/>
    </row>
    <row r="3954" spans="1:18" ht="16">
      <c r="A3954" s="1">
        <v>3949</v>
      </c>
      <c r="C3954" s="3" t="s">
        <v>3571</v>
      </c>
      <c r="E3954" s="2" t="str" cm="1">
        <f t="array" aca="1" ref="E3954" ca="1">IF(F3954&lt;&gt;"",INDIRECT("'"&amp;F3954&amp;"'!"&amp;G3954),"")</f>
        <v/>
      </c>
      <c r="F3954" s="1851"/>
      <c r="R3954" s="1502"/>
    </row>
    <row r="3955" spans="1:18" ht="16">
      <c r="A3955" s="1">
        <v>3950</v>
      </c>
      <c r="C3955" s="3" t="s">
        <v>3571</v>
      </c>
      <c r="E3955" s="2" t="str" cm="1">
        <f t="array" aca="1" ref="E3955" ca="1">IF(F3955&lt;&gt;"",INDIRECT("'"&amp;F3955&amp;"'!"&amp;G3955),"")</f>
        <v/>
      </c>
      <c r="F3955" s="1851"/>
      <c r="R3955" s="1502"/>
    </row>
    <row r="3956" spans="1:18" ht="16">
      <c r="A3956" s="1">
        <v>3951</v>
      </c>
      <c r="C3956" s="3" t="s">
        <v>3571</v>
      </c>
      <c r="E3956" s="2" t="str" cm="1">
        <f t="array" aca="1" ref="E3956" ca="1">IF(F3956&lt;&gt;"",INDIRECT("'"&amp;F3956&amp;"'!"&amp;G3956),"")</f>
        <v/>
      </c>
      <c r="F3956" s="1851"/>
      <c r="R3956" s="1502"/>
    </row>
    <row r="3957" spans="1:18" ht="16">
      <c r="A3957" s="1">
        <v>3952</v>
      </c>
      <c r="C3957" s="3" t="s">
        <v>3571</v>
      </c>
      <c r="E3957" s="2" t="str" cm="1">
        <f t="array" aca="1" ref="E3957" ca="1">IF(F3957&lt;&gt;"",INDIRECT("'"&amp;F3957&amp;"'!"&amp;G3957),"")</f>
        <v/>
      </c>
      <c r="F3957" s="1851"/>
      <c r="R3957" s="1502"/>
    </row>
    <row r="3958" spans="1:18" ht="16">
      <c r="A3958" s="1">
        <v>3953</v>
      </c>
      <c r="C3958" s="3" t="s">
        <v>3571</v>
      </c>
      <c r="E3958" s="2" t="str" cm="1">
        <f t="array" aca="1" ref="E3958" ca="1">IF(F3958&lt;&gt;"",INDIRECT("'"&amp;F3958&amp;"'!"&amp;G3958),"")</f>
        <v/>
      </c>
      <c r="F3958" s="1851"/>
      <c r="R3958" s="1502"/>
    </row>
    <row r="3959" spans="1:18" ht="16">
      <c r="A3959" s="1">
        <v>3954</v>
      </c>
      <c r="C3959" s="3" t="s">
        <v>3571</v>
      </c>
      <c r="E3959" s="2" t="str" cm="1">
        <f t="array" aca="1" ref="E3959" ca="1">IF(F3959&lt;&gt;"",INDIRECT("'"&amp;F3959&amp;"'!"&amp;G3959),"")</f>
        <v/>
      </c>
      <c r="F3959" s="1851"/>
      <c r="R3959" s="1502"/>
    </row>
    <row r="3960" spans="1:18" ht="16">
      <c r="A3960" s="1">
        <v>3955</v>
      </c>
      <c r="C3960" s="3" t="s">
        <v>3571</v>
      </c>
      <c r="E3960" s="2" t="str" cm="1">
        <f t="array" aca="1" ref="E3960" ca="1">IF(F3960&lt;&gt;"",INDIRECT("'"&amp;F3960&amp;"'!"&amp;G3960),"")</f>
        <v/>
      </c>
      <c r="F3960" s="1851"/>
      <c r="R3960" s="1502"/>
    </row>
    <row r="3961" spans="1:18" ht="16">
      <c r="A3961" s="1">
        <v>3956</v>
      </c>
      <c r="C3961" s="3" t="s">
        <v>3571</v>
      </c>
      <c r="E3961" s="2" t="str" cm="1">
        <f t="array" aca="1" ref="E3961" ca="1">IF(F3961&lt;&gt;"",INDIRECT("'"&amp;F3961&amp;"'!"&amp;G3961),"")</f>
        <v/>
      </c>
      <c r="F3961" s="1851"/>
      <c r="R3961" s="1502"/>
    </row>
    <row r="3962" spans="1:18" ht="16">
      <c r="A3962" s="1">
        <v>3957</v>
      </c>
      <c r="C3962" s="3" t="s">
        <v>3571</v>
      </c>
      <c r="E3962" s="2" t="str" cm="1">
        <f t="array" aca="1" ref="E3962" ca="1">IF(F3962&lt;&gt;"",INDIRECT("'"&amp;F3962&amp;"'!"&amp;G3962),"")</f>
        <v/>
      </c>
      <c r="F3962" s="1851"/>
      <c r="R3962" s="1502"/>
    </row>
    <row r="3963" spans="1:18" ht="16">
      <c r="A3963" s="1">
        <v>3958</v>
      </c>
      <c r="C3963" s="3" t="s">
        <v>3571</v>
      </c>
      <c r="E3963" s="2" t="str" cm="1">
        <f t="array" aca="1" ref="E3963" ca="1">IF(F3963&lt;&gt;"",INDIRECT("'"&amp;F3963&amp;"'!"&amp;G3963),"")</f>
        <v/>
      </c>
      <c r="F3963" s="1851"/>
      <c r="R3963" s="1502"/>
    </row>
    <row r="3964" spans="1:18" ht="16">
      <c r="A3964" s="1">
        <v>3959</v>
      </c>
      <c r="C3964" s="3" t="s">
        <v>3571</v>
      </c>
      <c r="E3964" s="2" t="str" cm="1">
        <f t="array" aca="1" ref="E3964" ca="1">IF(F3964&lt;&gt;"",INDIRECT("'"&amp;F3964&amp;"'!"&amp;G3964),"")</f>
        <v/>
      </c>
      <c r="F3964" s="1851"/>
      <c r="R3964" s="1502"/>
    </row>
    <row r="3965" spans="1:18" ht="16">
      <c r="A3965" s="1">
        <v>3960</v>
      </c>
      <c r="C3965" s="3" t="s">
        <v>3571</v>
      </c>
      <c r="E3965" s="2" t="str" cm="1">
        <f t="array" aca="1" ref="E3965" ca="1">IF(F3965&lt;&gt;"",INDIRECT("'"&amp;F3965&amp;"'!"&amp;G3965),"")</f>
        <v/>
      </c>
      <c r="F3965" s="1851"/>
      <c r="R3965" s="1502"/>
    </row>
    <row r="3966" spans="1:18" ht="16">
      <c r="A3966" s="1">
        <v>3961</v>
      </c>
      <c r="C3966" s="3" t="s">
        <v>3571</v>
      </c>
      <c r="E3966" s="2" t="str" cm="1">
        <f t="array" aca="1" ref="E3966" ca="1">IF(F3966&lt;&gt;"",INDIRECT("'"&amp;F3966&amp;"'!"&amp;G3966),"")</f>
        <v/>
      </c>
      <c r="F3966" s="1851"/>
      <c r="R3966" s="1502"/>
    </row>
    <row r="3967" spans="1:18" ht="16">
      <c r="A3967" s="1">
        <v>3962</v>
      </c>
      <c r="C3967" s="3" t="s">
        <v>3571</v>
      </c>
      <c r="E3967" s="2" t="str" cm="1">
        <f t="array" aca="1" ref="E3967" ca="1">IF(F3967&lt;&gt;"",INDIRECT("'"&amp;F3967&amp;"'!"&amp;G3967),"")</f>
        <v/>
      </c>
      <c r="F3967" s="1851"/>
      <c r="R3967" s="1502"/>
    </row>
    <row r="3968" spans="1:18" ht="16">
      <c r="A3968" s="1">
        <v>3963</v>
      </c>
      <c r="C3968" s="3" t="s">
        <v>3571</v>
      </c>
      <c r="E3968" s="2" t="str" cm="1">
        <f t="array" aca="1" ref="E3968" ca="1">IF(F3968&lt;&gt;"",INDIRECT("'"&amp;F3968&amp;"'!"&amp;G3968),"")</f>
        <v/>
      </c>
      <c r="F3968" s="1851"/>
      <c r="R3968" s="1502"/>
    </row>
    <row r="3969" spans="1:18" ht="16">
      <c r="A3969" s="1">
        <v>3964</v>
      </c>
      <c r="C3969" s="3" t="s">
        <v>3571</v>
      </c>
      <c r="E3969" s="2" t="str" cm="1">
        <f t="array" aca="1" ref="E3969" ca="1">IF(F3969&lt;&gt;"",INDIRECT("'"&amp;F3969&amp;"'!"&amp;G3969),"")</f>
        <v/>
      </c>
      <c r="F3969" s="1851"/>
      <c r="R3969" s="1502"/>
    </row>
    <row r="3970" spans="1:18" ht="16">
      <c r="A3970" s="1">
        <v>3965</v>
      </c>
      <c r="C3970" s="3" t="s">
        <v>3571</v>
      </c>
      <c r="E3970" s="2" t="str" cm="1">
        <f t="array" aca="1" ref="E3970" ca="1">IF(F3970&lt;&gt;"",INDIRECT("'"&amp;F3970&amp;"'!"&amp;G3970),"")</f>
        <v/>
      </c>
      <c r="F3970" s="1851"/>
      <c r="R3970" s="1502"/>
    </row>
    <row r="3971" spans="1:18" ht="16">
      <c r="A3971" s="1">
        <v>3966</v>
      </c>
      <c r="C3971" s="3" t="s">
        <v>3571</v>
      </c>
      <c r="E3971" s="2" t="str" cm="1">
        <f t="array" aca="1" ref="E3971" ca="1">IF(F3971&lt;&gt;"",INDIRECT("'"&amp;F3971&amp;"'!"&amp;G3971),"")</f>
        <v/>
      </c>
      <c r="F3971" s="1851"/>
      <c r="R3971" s="1502"/>
    </row>
    <row r="3972" spans="1:18" ht="16">
      <c r="A3972" s="1">
        <v>3967</v>
      </c>
      <c r="C3972" s="3" t="s">
        <v>3571</v>
      </c>
      <c r="E3972" s="2" t="str" cm="1">
        <f t="array" aca="1" ref="E3972" ca="1">IF(F3972&lt;&gt;"",INDIRECT("'"&amp;F3972&amp;"'!"&amp;G3972),"")</f>
        <v/>
      </c>
      <c r="F3972" s="1851"/>
      <c r="R3972" s="1502"/>
    </row>
    <row r="3973" spans="1:18" ht="16">
      <c r="A3973" s="1">
        <v>3968</v>
      </c>
      <c r="C3973" s="3" t="s">
        <v>3571</v>
      </c>
      <c r="E3973" s="2" t="str" cm="1">
        <f t="array" aca="1" ref="E3973" ca="1">IF(F3973&lt;&gt;"",INDIRECT("'"&amp;F3973&amp;"'!"&amp;G3973),"")</f>
        <v/>
      </c>
      <c r="F3973" s="1851"/>
      <c r="R3973" s="1502"/>
    </row>
    <row r="3974" spans="1:18" ht="16">
      <c r="A3974" s="1">
        <v>3969</v>
      </c>
      <c r="C3974" s="3" t="s">
        <v>3571</v>
      </c>
      <c r="E3974" s="2" t="str" cm="1">
        <f t="array" aca="1" ref="E3974" ca="1">IF(F3974&lt;&gt;"",INDIRECT("'"&amp;F3974&amp;"'!"&amp;G3974),"")</f>
        <v/>
      </c>
      <c r="F3974" s="1851"/>
      <c r="R3974" s="1502"/>
    </row>
    <row r="3975" spans="1:18" ht="16">
      <c r="A3975" s="1">
        <v>3970</v>
      </c>
      <c r="C3975" s="3" t="s">
        <v>3571</v>
      </c>
      <c r="E3975" s="2" t="str" cm="1">
        <f t="array" aca="1" ref="E3975" ca="1">IF(F3975&lt;&gt;"",INDIRECT("'"&amp;F3975&amp;"'!"&amp;G3975),"")</f>
        <v/>
      </c>
      <c r="F3975" s="1851"/>
      <c r="R3975" s="1502"/>
    </row>
    <row r="3976" spans="1:18" ht="16">
      <c r="A3976" s="1">
        <v>3971</v>
      </c>
      <c r="C3976" s="3" t="s">
        <v>3571</v>
      </c>
      <c r="E3976" s="2" t="str" cm="1">
        <f t="array" aca="1" ref="E3976" ca="1">IF(F3976&lt;&gt;"",INDIRECT("'"&amp;F3976&amp;"'!"&amp;G3976),"")</f>
        <v/>
      </c>
      <c r="F3976" s="1851"/>
      <c r="R3976" s="1504"/>
    </row>
    <row r="3977" spans="1:18" ht="16">
      <c r="A3977" s="1">
        <v>3972</v>
      </c>
      <c r="C3977" s="3" t="s">
        <v>3571</v>
      </c>
      <c r="E3977" s="2" t="str" cm="1">
        <f t="array" aca="1" ref="E3977" ca="1">IF(F3977&lt;&gt;"",INDIRECT("'"&amp;F3977&amp;"'!"&amp;G3977),"")</f>
        <v/>
      </c>
      <c r="F3977" s="1851"/>
      <c r="R3977" s="1502"/>
    </row>
    <row r="3978" spans="1:18" ht="16">
      <c r="A3978" s="1">
        <v>3973</v>
      </c>
      <c r="C3978" s="3" t="s">
        <v>3571</v>
      </c>
      <c r="E3978" s="2" t="str" cm="1">
        <f t="array" aca="1" ref="E3978" ca="1">IF(F3978&lt;&gt;"",INDIRECT("'"&amp;F3978&amp;"'!"&amp;G3978),"")</f>
        <v/>
      </c>
      <c r="F3978" s="1851"/>
      <c r="R3978" s="1502"/>
    </row>
    <row r="3979" spans="1:18" ht="16">
      <c r="A3979" s="1">
        <v>3974</v>
      </c>
      <c r="C3979" s="3" t="s">
        <v>3571</v>
      </c>
      <c r="E3979" s="2" t="str" cm="1">
        <f t="array" aca="1" ref="E3979" ca="1">IF(F3979&lt;&gt;"",INDIRECT("'"&amp;F3979&amp;"'!"&amp;G3979),"")</f>
        <v/>
      </c>
      <c r="F3979" s="1851"/>
      <c r="R3979" s="1502"/>
    </row>
    <row r="3980" spans="1:18" ht="16">
      <c r="A3980" s="1">
        <v>3975</v>
      </c>
      <c r="C3980" s="3" t="s">
        <v>3571</v>
      </c>
      <c r="E3980" s="2" t="str" cm="1">
        <f t="array" aca="1" ref="E3980" ca="1">IF(F3980&lt;&gt;"",INDIRECT("'"&amp;F3980&amp;"'!"&amp;G3980),"")</f>
        <v/>
      </c>
      <c r="F3980" s="1851"/>
      <c r="R3980" s="1502"/>
    </row>
    <row r="3981" spans="1:18" ht="16">
      <c r="A3981" s="1">
        <v>3976</v>
      </c>
      <c r="C3981" s="3" t="s">
        <v>3571</v>
      </c>
      <c r="E3981" s="2" t="str" cm="1">
        <f t="array" aca="1" ref="E3981" ca="1">IF(F3981&lt;&gt;"",INDIRECT("'"&amp;F3981&amp;"'!"&amp;G3981),"")</f>
        <v/>
      </c>
      <c r="F3981" s="1851"/>
      <c r="R3981" s="1502"/>
    </row>
    <row r="3982" spans="1:18" ht="16">
      <c r="A3982" s="1">
        <v>3977</v>
      </c>
      <c r="C3982" s="3" t="s">
        <v>3571</v>
      </c>
      <c r="E3982" s="2" t="str" cm="1">
        <f t="array" aca="1" ref="E3982" ca="1">IF(F3982&lt;&gt;"",INDIRECT("'"&amp;F3982&amp;"'!"&amp;G3982),"")</f>
        <v/>
      </c>
      <c r="F3982" s="1851"/>
      <c r="R3982" s="1502"/>
    </row>
    <row r="3983" spans="1:18" ht="16">
      <c r="A3983" s="1">
        <v>3978</v>
      </c>
      <c r="C3983" s="3" t="s">
        <v>3571</v>
      </c>
      <c r="E3983" s="2" t="str" cm="1">
        <f t="array" aca="1" ref="E3983" ca="1">IF(F3983&lt;&gt;"",INDIRECT("'"&amp;F3983&amp;"'!"&amp;G3983),"")</f>
        <v/>
      </c>
      <c r="F3983" s="1851"/>
      <c r="R3983" s="1502"/>
    </row>
    <row r="3984" spans="1:18" ht="16">
      <c r="A3984" s="1">
        <v>3979</v>
      </c>
      <c r="C3984" s="3" t="s">
        <v>3571</v>
      </c>
      <c r="E3984" s="2" t="str" cm="1">
        <f t="array" aca="1" ref="E3984" ca="1">IF(F3984&lt;&gt;"",INDIRECT("'"&amp;F3984&amp;"'!"&amp;G3984),"")</f>
        <v/>
      </c>
      <c r="F3984" s="1851"/>
      <c r="R3984" s="1502"/>
    </row>
    <row r="3985" spans="1:18" ht="16">
      <c r="A3985" s="1">
        <v>3980</v>
      </c>
      <c r="C3985" s="3" t="s">
        <v>3571</v>
      </c>
      <c r="E3985" s="2" t="str" cm="1">
        <f t="array" aca="1" ref="E3985" ca="1">IF(F3985&lt;&gt;"",INDIRECT("'"&amp;F3985&amp;"'!"&amp;G3985),"")</f>
        <v/>
      </c>
      <c r="F3985" s="1851"/>
      <c r="R3985" s="1502"/>
    </row>
    <row r="3986" spans="1:18" ht="16">
      <c r="A3986" s="1">
        <v>3981</v>
      </c>
      <c r="C3986" s="3" t="s">
        <v>3571</v>
      </c>
      <c r="E3986" s="2" t="str" cm="1">
        <f t="array" aca="1" ref="E3986" ca="1">IF(F3986&lt;&gt;"",INDIRECT("'"&amp;F3986&amp;"'!"&amp;G3986),"")</f>
        <v/>
      </c>
      <c r="F3986" s="1851"/>
      <c r="R3986" s="1502"/>
    </row>
    <row r="3987" spans="1:18" ht="16">
      <c r="A3987" s="1">
        <v>3982</v>
      </c>
      <c r="C3987" s="3" t="s">
        <v>3571</v>
      </c>
      <c r="E3987" s="2" t="str" cm="1">
        <f t="array" aca="1" ref="E3987" ca="1">IF(F3987&lt;&gt;"",INDIRECT("'"&amp;F3987&amp;"'!"&amp;G3987),"")</f>
        <v/>
      </c>
      <c r="F3987" s="1851"/>
      <c r="R3987" s="1502"/>
    </row>
    <row r="3988" spans="1:18" ht="16">
      <c r="A3988" s="1">
        <v>3983</v>
      </c>
      <c r="C3988" s="3" t="s">
        <v>3571</v>
      </c>
      <c r="E3988" s="2" t="str" cm="1">
        <f t="array" aca="1" ref="E3988" ca="1">IF(F3988&lt;&gt;"",INDIRECT("'"&amp;F3988&amp;"'!"&amp;G3988),"")</f>
        <v/>
      </c>
      <c r="F3988" s="1851"/>
      <c r="R3988" s="1502"/>
    </row>
    <row r="3989" spans="1:18" ht="16">
      <c r="A3989" s="1">
        <v>3984</v>
      </c>
      <c r="C3989" s="3" t="s">
        <v>3571</v>
      </c>
      <c r="E3989" s="2" t="str" cm="1">
        <f t="array" aca="1" ref="E3989" ca="1">IF(F3989&lt;&gt;"",INDIRECT("'"&amp;F3989&amp;"'!"&amp;G3989),"")</f>
        <v/>
      </c>
      <c r="F3989" s="1851"/>
      <c r="R3989" s="1502"/>
    </row>
    <row r="3990" spans="1:18" ht="16">
      <c r="A3990" s="1">
        <v>3985</v>
      </c>
      <c r="C3990" s="3" t="s">
        <v>3571</v>
      </c>
      <c r="E3990" s="2" t="str" cm="1">
        <f t="array" aca="1" ref="E3990" ca="1">IF(F3990&lt;&gt;"",INDIRECT("'"&amp;F3990&amp;"'!"&amp;G3990),"")</f>
        <v/>
      </c>
      <c r="F3990" s="1851"/>
      <c r="R3990" s="1502"/>
    </row>
    <row r="3991" spans="1:18" ht="16">
      <c r="A3991" s="1">
        <v>3986</v>
      </c>
      <c r="C3991" s="3" t="s">
        <v>3571</v>
      </c>
      <c r="E3991" s="2" t="str" cm="1">
        <f t="array" aca="1" ref="E3991" ca="1">IF(F3991&lt;&gt;"",INDIRECT("'"&amp;F3991&amp;"'!"&amp;G3991),"")</f>
        <v/>
      </c>
      <c r="F3991" s="1851"/>
      <c r="R3991" s="1502"/>
    </row>
    <row r="3992" spans="1:18" ht="16">
      <c r="A3992" s="1">
        <v>3987</v>
      </c>
      <c r="C3992" s="3" t="s">
        <v>3571</v>
      </c>
      <c r="E3992" s="2" t="str" cm="1">
        <f t="array" aca="1" ref="E3992" ca="1">IF(F3992&lt;&gt;"",INDIRECT("'"&amp;F3992&amp;"'!"&amp;G3992),"")</f>
        <v/>
      </c>
      <c r="F3992" s="1851"/>
      <c r="R3992" s="1502"/>
    </row>
    <row r="3993" spans="1:18" ht="16">
      <c r="A3993" s="1">
        <v>3988</v>
      </c>
      <c r="C3993" s="3" t="s">
        <v>3571</v>
      </c>
      <c r="E3993" s="2" t="str" cm="1">
        <f t="array" aca="1" ref="E3993" ca="1">IF(F3993&lt;&gt;"",INDIRECT("'"&amp;F3993&amp;"'!"&amp;G3993),"")</f>
        <v/>
      </c>
      <c r="F3993" s="1851"/>
      <c r="R3993" s="1502"/>
    </row>
    <row r="3994" spans="1:18" ht="16">
      <c r="A3994" s="1">
        <v>3989</v>
      </c>
      <c r="C3994" s="3" t="s">
        <v>3571</v>
      </c>
      <c r="E3994" s="2" t="str" cm="1">
        <f t="array" aca="1" ref="E3994" ca="1">IF(F3994&lt;&gt;"",INDIRECT("'"&amp;F3994&amp;"'!"&amp;G3994),"")</f>
        <v/>
      </c>
      <c r="F3994" s="1851"/>
      <c r="R3994" s="1502"/>
    </row>
    <row r="3995" spans="1:18" ht="16">
      <c r="A3995" s="1">
        <v>3990</v>
      </c>
      <c r="C3995" s="3" t="s">
        <v>3571</v>
      </c>
      <c r="E3995" s="2" t="str" cm="1">
        <f t="array" aca="1" ref="E3995" ca="1">IF(F3995&lt;&gt;"",INDIRECT("'"&amp;F3995&amp;"'!"&amp;G3995),"")</f>
        <v/>
      </c>
      <c r="F3995" s="1851"/>
      <c r="R3995" s="1502"/>
    </row>
    <row r="3996" spans="1:18" ht="16">
      <c r="A3996" s="1">
        <v>3991</v>
      </c>
      <c r="C3996" s="3" t="s">
        <v>3571</v>
      </c>
      <c r="E3996" s="2" t="str" cm="1">
        <f t="array" aca="1" ref="E3996" ca="1">IF(F3996&lt;&gt;"",INDIRECT("'"&amp;F3996&amp;"'!"&amp;G3996),"")</f>
        <v/>
      </c>
      <c r="F3996" s="1851"/>
      <c r="R3996" s="1502"/>
    </row>
    <row r="3997" spans="1:18" ht="16">
      <c r="A3997" s="1">
        <v>3992</v>
      </c>
      <c r="C3997" s="3" t="s">
        <v>3571</v>
      </c>
      <c r="E3997" s="2" t="str" cm="1">
        <f t="array" aca="1" ref="E3997" ca="1">IF(F3997&lt;&gt;"",INDIRECT("'"&amp;F3997&amp;"'!"&amp;G3997),"")</f>
        <v/>
      </c>
      <c r="F3997" s="1851"/>
      <c r="R3997" s="1502"/>
    </row>
    <row r="3998" spans="1:18" ht="16">
      <c r="A3998" s="1">
        <v>3993</v>
      </c>
      <c r="C3998" s="3" t="s">
        <v>3571</v>
      </c>
      <c r="E3998" s="2" t="str" cm="1">
        <f t="array" aca="1" ref="E3998" ca="1">IF(F3998&lt;&gt;"",INDIRECT("'"&amp;F3998&amp;"'!"&amp;G3998),"")</f>
        <v/>
      </c>
      <c r="F3998" s="1851"/>
      <c r="R3998" s="1502"/>
    </row>
    <row r="3999" spans="1:18" ht="16">
      <c r="A3999" s="1">
        <v>3994</v>
      </c>
      <c r="C3999" s="3" t="s">
        <v>3571</v>
      </c>
      <c r="E3999" s="2" t="str" cm="1">
        <f t="array" aca="1" ref="E3999" ca="1">IF(F3999&lt;&gt;"",INDIRECT("'"&amp;F3999&amp;"'!"&amp;G3999),"")</f>
        <v/>
      </c>
      <c r="F3999" s="1851"/>
      <c r="R3999" s="1502"/>
    </row>
    <row r="4000" spans="1:18" ht="16">
      <c r="A4000" s="1">
        <v>3995</v>
      </c>
      <c r="C4000" s="3" t="s">
        <v>3571</v>
      </c>
      <c r="E4000" s="2" t="str" cm="1">
        <f t="array" aca="1" ref="E4000" ca="1">IF(F4000&lt;&gt;"",INDIRECT("'"&amp;F4000&amp;"'!"&amp;G4000),"")</f>
        <v/>
      </c>
      <c r="F4000" s="1851"/>
      <c r="R4000" s="1502"/>
    </row>
    <row r="4001" spans="1:18" ht="16">
      <c r="A4001" s="1">
        <v>3996</v>
      </c>
      <c r="C4001" s="3" t="s">
        <v>3571</v>
      </c>
      <c r="E4001" s="2" t="str" cm="1">
        <f t="array" aca="1" ref="E4001" ca="1">IF(F4001&lt;&gt;"",INDIRECT("'"&amp;F4001&amp;"'!"&amp;G4001),"")</f>
        <v/>
      </c>
      <c r="F4001" s="1851"/>
      <c r="R4001" s="1502"/>
    </row>
    <row r="4002" spans="1:18" ht="16">
      <c r="A4002" s="1">
        <v>3997</v>
      </c>
      <c r="C4002" s="3" t="s">
        <v>3571</v>
      </c>
      <c r="E4002" s="2" t="str" cm="1">
        <f t="array" aca="1" ref="E4002" ca="1">IF(F4002&lt;&gt;"",INDIRECT("'"&amp;F4002&amp;"'!"&amp;G4002),"")</f>
        <v/>
      </c>
      <c r="F4002" s="1851"/>
      <c r="R4002" s="1502"/>
    </row>
    <row r="4003" spans="1:18" ht="16">
      <c r="A4003" s="1">
        <v>3998</v>
      </c>
      <c r="C4003" s="3" t="s">
        <v>3571</v>
      </c>
      <c r="E4003" s="2" t="str" cm="1">
        <f t="array" aca="1" ref="E4003" ca="1">IF(F4003&lt;&gt;"",INDIRECT("'"&amp;F4003&amp;"'!"&amp;G4003),"")</f>
        <v/>
      </c>
      <c r="F4003" s="1851"/>
      <c r="R4003" s="1502"/>
    </row>
    <row r="4004" spans="1:18" ht="16">
      <c r="A4004" s="1">
        <v>3999</v>
      </c>
      <c r="C4004" s="3" t="s">
        <v>3571</v>
      </c>
      <c r="E4004" s="2" t="str" cm="1">
        <f t="array" aca="1" ref="E4004" ca="1">IF(F4004&lt;&gt;"",INDIRECT("'"&amp;F4004&amp;"'!"&amp;G4004),"")</f>
        <v/>
      </c>
      <c r="F4004" s="1851"/>
      <c r="R4004" s="1504"/>
    </row>
    <row r="4005" spans="1:18" ht="16">
      <c r="A4005" s="1">
        <v>4000</v>
      </c>
      <c r="C4005" s="3" t="s">
        <v>3571</v>
      </c>
      <c r="E4005" s="2" t="str" cm="1">
        <f t="array" aca="1" ref="E4005" ca="1">IF(F4005&lt;&gt;"",INDIRECT("'"&amp;F4005&amp;"'!"&amp;G4005),"")</f>
        <v/>
      </c>
      <c r="F4005" s="1851"/>
      <c r="R4005" s="1504"/>
    </row>
    <row r="4006" spans="1:18" ht="16">
      <c r="A4006" s="1">
        <v>4001</v>
      </c>
      <c r="C4006" s="3" t="s">
        <v>3571</v>
      </c>
      <c r="E4006" s="2" t="str" cm="1">
        <f t="array" aca="1" ref="E4006" ca="1">IF(F4006&lt;&gt;"",INDIRECT("'"&amp;F4006&amp;"'!"&amp;G4006),"")</f>
        <v/>
      </c>
      <c r="F4006" s="1851"/>
      <c r="R4006" s="1504"/>
    </row>
    <row r="4007" spans="1:18" ht="16">
      <c r="A4007" s="1">
        <v>4002</v>
      </c>
      <c r="C4007" s="3" t="s">
        <v>3571</v>
      </c>
      <c r="E4007" s="2" t="str" cm="1">
        <f t="array" aca="1" ref="E4007" ca="1">IF(F4007&lt;&gt;"",INDIRECT("'"&amp;F4007&amp;"'!"&amp;G4007),"")</f>
        <v/>
      </c>
      <c r="F4007" s="1851"/>
      <c r="R4007" s="1504"/>
    </row>
    <row r="4008" spans="1:18" ht="16">
      <c r="A4008" s="1">
        <v>4003</v>
      </c>
      <c r="C4008" s="3" t="s">
        <v>3571</v>
      </c>
      <c r="E4008" s="2" t="str" cm="1">
        <f t="array" aca="1" ref="E4008" ca="1">IF(F4008&lt;&gt;"",INDIRECT("'"&amp;F4008&amp;"'!"&amp;G4008),"")</f>
        <v/>
      </c>
      <c r="F4008" s="1851"/>
      <c r="R4008" s="1504"/>
    </row>
    <row r="4009" spans="1:18" ht="16">
      <c r="A4009" s="1">
        <v>4004</v>
      </c>
      <c r="C4009" s="3" t="s">
        <v>3571</v>
      </c>
      <c r="E4009" s="2" t="str" cm="1">
        <f t="array" aca="1" ref="E4009" ca="1">IF(F4009&lt;&gt;"",INDIRECT("'"&amp;F4009&amp;"'!"&amp;G4009),"")</f>
        <v/>
      </c>
      <c r="F4009" s="1851"/>
      <c r="R4009" s="1504"/>
    </row>
    <row r="4010" spans="1:18" ht="16">
      <c r="A4010" s="1">
        <v>4005</v>
      </c>
      <c r="C4010" s="3" t="s">
        <v>3571</v>
      </c>
      <c r="E4010" s="2" t="str" cm="1">
        <f t="array" aca="1" ref="E4010" ca="1">IF(F4010&lt;&gt;"",INDIRECT("'"&amp;F4010&amp;"'!"&amp;G4010),"")</f>
        <v/>
      </c>
      <c r="F4010" s="1851"/>
      <c r="R4010" s="1502"/>
    </row>
    <row r="4011" spans="1:18" ht="16">
      <c r="A4011" s="1">
        <v>4006</v>
      </c>
      <c r="C4011" s="3" t="s">
        <v>3571</v>
      </c>
      <c r="E4011" s="2" t="str" cm="1">
        <f t="array" aca="1" ref="E4011" ca="1">IF(F4011&lt;&gt;"",INDIRECT("'"&amp;F4011&amp;"'!"&amp;G4011),"")</f>
        <v/>
      </c>
      <c r="F4011" s="1851"/>
      <c r="R4011" s="1502"/>
    </row>
    <row r="4012" spans="1:18" ht="16">
      <c r="A4012" s="1">
        <v>4007</v>
      </c>
      <c r="C4012" s="3" t="s">
        <v>3571</v>
      </c>
      <c r="E4012" s="2" t="str" cm="1">
        <f t="array" aca="1" ref="E4012" ca="1">IF(F4012&lt;&gt;"",INDIRECT("'"&amp;F4012&amp;"'!"&amp;G4012),"")</f>
        <v/>
      </c>
      <c r="F4012" s="1851"/>
      <c r="R4012" s="1502"/>
    </row>
    <row r="4013" spans="1:18" ht="16">
      <c r="A4013" s="1">
        <v>4008</v>
      </c>
      <c r="C4013" s="3" t="s">
        <v>3571</v>
      </c>
      <c r="E4013" s="2" t="str" cm="1">
        <f t="array" aca="1" ref="E4013" ca="1">IF(F4013&lt;&gt;"",INDIRECT("'"&amp;F4013&amp;"'!"&amp;G4013),"")</f>
        <v/>
      </c>
      <c r="F4013" s="1851"/>
      <c r="R4013" s="1502"/>
    </row>
    <row r="4014" spans="1:18" ht="16">
      <c r="A4014" s="1">
        <v>4009</v>
      </c>
      <c r="C4014" s="3" t="s">
        <v>3571</v>
      </c>
      <c r="E4014" s="2" t="str" cm="1">
        <f t="array" aca="1" ref="E4014" ca="1">IF(F4014&lt;&gt;"",INDIRECT("'"&amp;F4014&amp;"'!"&amp;G4014),"")</f>
        <v/>
      </c>
      <c r="F4014" s="1851"/>
      <c r="R4014" s="1502"/>
    </row>
    <row r="4015" spans="1:18" ht="16">
      <c r="A4015" s="1">
        <v>4010</v>
      </c>
      <c r="C4015" s="3" t="s">
        <v>3571</v>
      </c>
      <c r="E4015" s="2" t="str" cm="1">
        <f t="array" aca="1" ref="E4015" ca="1">IF(F4015&lt;&gt;"",INDIRECT("'"&amp;F4015&amp;"'!"&amp;G4015),"")</f>
        <v/>
      </c>
      <c r="F4015" s="1851"/>
      <c r="R4015" s="1502"/>
    </row>
    <row r="4016" spans="1:18" ht="16">
      <c r="A4016" s="1">
        <v>4011</v>
      </c>
      <c r="C4016" s="3" t="s">
        <v>3571</v>
      </c>
      <c r="E4016" s="2" t="str" cm="1">
        <f t="array" aca="1" ref="E4016" ca="1">IF(F4016&lt;&gt;"",INDIRECT("'"&amp;F4016&amp;"'!"&amp;G4016),"")</f>
        <v/>
      </c>
      <c r="F4016" s="1851"/>
      <c r="R4016" s="1502"/>
    </row>
    <row r="4017" spans="1:18" ht="16">
      <c r="A4017" s="1">
        <v>4012</v>
      </c>
      <c r="C4017" s="3" t="s">
        <v>3571</v>
      </c>
      <c r="E4017" s="2" t="str" cm="1">
        <f t="array" aca="1" ref="E4017" ca="1">IF(F4017&lt;&gt;"",INDIRECT("'"&amp;F4017&amp;"'!"&amp;G4017),"")</f>
        <v/>
      </c>
      <c r="F4017" s="1851"/>
      <c r="R4017" s="1502"/>
    </row>
    <row r="4018" spans="1:18">
      <c r="A4018">
        <v>4013</v>
      </c>
      <c r="B4018" s="7">
        <f>'EstExp 11-19'!C124</f>
        <v>0</v>
      </c>
      <c r="D4018" s="2" t="b">
        <f t="shared" ref="D4018:D4031" ca="1" si="61">E4018=B4018</f>
        <v>1</v>
      </c>
      <c r="E4018" s="2" cm="1">
        <f t="array" aca="1" ref="E4018" ca="1">IF(F4018&lt;&gt;"",INDIRECT("'"&amp;F4018&amp;"'!"&amp;G4018),"")</f>
        <v>0</v>
      </c>
      <c r="F4018" s="1502" t="s">
        <v>6934</v>
      </c>
      <c r="G4018" t="s">
        <v>4431</v>
      </c>
      <c r="R4018" s="1502"/>
    </row>
    <row r="4019" spans="1:18">
      <c r="A4019">
        <v>4014</v>
      </c>
      <c r="B4019" s="7">
        <f>'EstExp 11-19'!D124</f>
        <v>0</v>
      </c>
      <c r="D4019" s="2" t="b">
        <f t="shared" ca="1" si="61"/>
        <v>1</v>
      </c>
      <c r="E4019" s="2" cm="1">
        <f t="array" aca="1" ref="E4019" ca="1">IF(F4019&lt;&gt;"",INDIRECT("'"&amp;F4019&amp;"'!"&amp;G4019),"")</f>
        <v>0</v>
      </c>
      <c r="F4019" s="1502" t="s">
        <v>6934</v>
      </c>
      <c r="G4019" t="s">
        <v>4432</v>
      </c>
      <c r="R4019" s="1502"/>
    </row>
    <row r="4020" spans="1:18">
      <c r="A4020">
        <v>4015</v>
      </c>
      <c r="B4020" s="7">
        <f>'EstExp 11-19'!E124</f>
        <v>0</v>
      </c>
      <c r="D4020" s="2" t="b">
        <f t="shared" ca="1" si="61"/>
        <v>1</v>
      </c>
      <c r="E4020" s="2" cm="1">
        <f t="array" aca="1" ref="E4020" ca="1">IF(F4020&lt;&gt;"",INDIRECT("'"&amp;F4020&amp;"'!"&amp;G4020),"")</f>
        <v>0</v>
      </c>
      <c r="F4020" s="1502" t="s">
        <v>6934</v>
      </c>
      <c r="G4020" t="s">
        <v>4433</v>
      </c>
      <c r="R4020" s="1502"/>
    </row>
    <row r="4021" spans="1:18">
      <c r="A4021">
        <v>4016</v>
      </c>
      <c r="B4021" s="7">
        <f>'EstExp 11-19'!F124</f>
        <v>0</v>
      </c>
      <c r="D4021" s="2" t="b">
        <f t="shared" ca="1" si="61"/>
        <v>1</v>
      </c>
      <c r="E4021" s="2" cm="1">
        <f t="array" aca="1" ref="E4021" ca="1">IF(F4021&lt;&gt;"",INDIRECT("'"&amp;F4021&amp;"'!"&amp;G4021),"")</f>
        <v>0</v>
      </c>
      <c r="F4021" s="1502" t="s">
        <v>6934</v>
      </c>
      <c r="G4021" t="s">
        <v>4434</v>
      </c>
      <c r="R4021" s="1502"/>
    </row>
    <row r="4022" spans="1:18">
      <c r="A4022">
        <v>4017</v>
      </c>
      <c r="B4022" s="7">
        <f>'EstExp 11-19'!G124</f>
        <v>0</v>
      </c>
      <c r="D4022" s="2" t="b">
        <f t="shared" ca="1" si="61"/>
        <v>1</v>
      </c>
      <c r="E4022" s="2" cm="1">
        <f t="array" aca="1" ref="E4022" ca="1">IF(F4022&lt;&gt;"",INDIRECT("'"&amp;F4022&amp;"'!"&amp;G4022),"")</f>
        <v>0</v>
      </c>
      <c r="F4022" s="1502" t="s">
        <v>6934</v>
      </c>
      <c r="G4022" t="s">
        <v>4435</v>
      </c>
      <c r="R4022" s="1502"/>
    </row>
    <row r="4023" spans="1:18">
      <c r="A4023">
        <v>4018</v>
      </c>
      <c r="B4023" s="7">
        <f>'EstExp 11-19'!H124</f>
        <v>0</v>
      </c>
      <c r="D4023" s="2" t="b">
        <f t="shared" ca="1" si="61"/>
        <v>1</v>
      </c>
      <c r="E4023" s="2" cm="1">
        <f t="array" aca="1" ref="E4023" ca="1">IF(F4023&lt;&gt;"",INDIRECT("'"&amp;F4023&amp;"'!"&amp;G4023),"")</f>
        <v>0</v>
      </c>
      <c r="F4023" s="1502" t="s">
        <v>6934</v>
      </c>
      <c r="G4023" t="s">
        <v>4436</v>
      </c>
      <c r="R4023" s="1502"/>
    </row>
    <row r="4024" spans="1:18">
      <c r="A4024">
        <v>4019</v>
      </c>
      <c r="B4024" s="7">
        <f>'EstExp 11-19'!K124</f>
        <v>0</v>
      </c>
      <c r="D4024" s="2" t="b">
        <f t="shared" ca="1" si="61"/>
        <v>1</v>
      </c>
      <c r="E4024" s="2" cm="1">
        <f t="array" aca="1" ref="E4024" ca="1">IF(F4024&lt;&gt;"",INDIRECT("'"&amp;F4024&amp;"'!"&amp;G4024),"")</f>
        <v>0</v>
      </c>
      <c r="F4024" s="1502" t="s">
        <v>6934</v>
      </c>
      <c r="G4024" t="s">
        <v>4437</v>
      </c>
      <c r="R4024" s="1502"/>
    </row>
    <row r="4025" spans="1:18">
      <c r="A4025">
        <v>4020</v>
      </c>
      <c r="B4025" s="7">
        <f>'EstExp 11-19'!C184</f>
        <v>0</v>
      </c>
      <c r="D4025" s="2" t="b">
        <f t="shared" ca="1" si="61"/>
        <v>1</v>
      </c>
      <c r="E4025" s="2" cm="1">
        <f t="array" aca="1" ref="E4025" ca="1">IF(F4025&lt;&gt;"",INDIRECT("'"&amp;F4025&amp;"'!"&amp;G4025),"")</f>
        <v>0</v>
      </c>
      <c r="F4025" s="1502" t="s">
        <v>6934</v>
      </c>
      <c r="G4025" t="s">
        <v>4438</v>
      </c>
      <c r="R4025" s="1502"/>
    </row>
    <row r="4026" spans="1:18">
      <c r="A4026">
        <v>4021</v>
      </c>
      <c r="B4026" s="7">
        <f>'EstExp 11-19'!D184</f>
        <v>0</v>
      </c>
      <c r="D4026" s="2" t="b">
        <f t="shared" ca="1" si="61"/>
        <v>1</v>
      </c>
      <c r="E4026" s="2" cm="1">
        <f t="array" aca="1" ref="E4026" ca="1">IF(F4026&lt;&gt;"",INDIRECT("'"&amp;F4026&amp;"'!"&amp;G4026),"")</f>
        <v>0</v>
      </c>
      <c r="F4026" s="1502" t="s">
        <v>6934</v>
      </c>
      <c r="G4026" t="s">
        <v>4439</v>
      </c>
      <c r="R4026" s="1502"/>
    </row>
    <row r="4027" spans="1:18">
      <c r="A4027">
        <v>4022</v>
      </c>
      <c r="B4027" s="7">
        <f>'EstExp 11-19'!E184</f>
        <v>0</v>
      </c>
      <c r="D4027" s="2" t="b">
        <f t="shared" ca="1" si="61"/>
        <v>1</v>
      </c>
      <c r="E4027" s="2" cm="1">
        <f t="array" aca="1" ref="E4027" ca="1">IF(F4027&lt;&gt;"",INDIRECT("'"&amp;F4027&amp;"'!"&amp;G4027),"")</f>
        <v>0</v>
      </c>
      <c r="F4027" s="1502" t="s">
        <v>6934</v>
      </c>
      <c r="G4027" t="s">
        <v>4440</v>
      </c>
      <c r="R4027" s="1502"/>
    </row>
    <row r="4028" spans="1:18">
      <c r="A4028">
        <v>4023</v>
      </c>
      <c r="B4028" s="7">
        <f>'EstExp 11-19'!F184</f>
        <v>0</v>
      </c>
      <c r="D4028" s="2" t="b">
        <f t="shared" ca="1" si="61"/>
        <v>1</v>
      </c>
      <c r="E4028" s="2" cm="1">
        <f t="array" aca="1" ref="E4028" ca="1">IF(F4028&lt;&gt;"",INDIRECT("'"&amp;F4028&amp;"'!"&amp;G4028),"")</f>
        <v>0</v>
      </c>
      <c r="F4028" s="1502" t="s">
        <v>6934</v>
      </c>
      <c r="G4028" t="s">
        <v>4441</v>
      </c>
      <c r="R4028" s="1502"/>
    </row>
    <row r="4029" spans="1:18">
      <c r="A4029">
        <v>4024</v>
      </c>
      <c r="B4029" s="7">
        <f>'EstExp 11-19'!G184</f>
        <v>0</v>
      </c>
      <c r="D4029" s="2" t="b">
        <f t="shared" ca="1" si="61"/>
        <v>1</v>
      </c>
      <c r="E4029" s="2" cm="1">
        <f t="array" aca="1" ref="E4029" ca="1">IF(F4029&lt;&gt;"",INDIRECT("'"&amp;F4029&amp;"'!"&amp;G4029),"")</f>
        <v>0</v>
      </c>
      <c r="F4029" s="1502" t="s">
        <v>6934</v>
      </c>
      <c r="G4029" t="s">
        <v>4442</v>
      </c>
      <c r="R4029" s="1502"/>
    </row>
    <row r="4030" spans="1:18">
      <c r="A4030">
        <v>4025</v>
      </c>
      <c r="B4030" s="7">
        <f>'EstExp 11-19'!H184</f>
        <v>0</v>
      </c>
      <c r="D4030" s="2" t="b">
        <f t="shared" ca="1" si="61"/>
        <v>1</v>
      </c>
      <c r="E4030" s="2" cm="1">
        <f t="array" aca="1" ref="E4030" ca="1">IF(F4030&lt;&gt;"",INDIRECT("'"&amp;F4030&amp;"'!"&amp;G4030),"")</f>
        <v>0</v>
      </c>
      <c r="F4030" s="1502" t="s">
        <v>6934</v>
      </c>
      <c r="G4030" t="s">
        <v>4443</v>
      </c>
      <c r="R4030" s="1502"/>
    </row>
    <row r="4031" spans="1:18">
      <c r="A4031">
        <v>4026</v>
      </c>
      <c r="B4031" s="7">
        <f>'EstExp 11-19'!K184</f>
        <v>0</v>
      </c>
      <c r="D4031" s="2" t="b">
        <f t="shared" ca="1" si="61"/>
        <v>1</v>
      </c>
      <c r="E4031" s="2" cm="1">
        <f t="array" aca="1" ref="E4031" ca="1">IF(F4031&lt;&gt;"",INDIRECT("'"&amp;F4031&amp;"'!"&amp;G4031),"")</f>
        <v>0</v>
      </c>
      <c r="F4031" s="1502" t="s">
        <v>6934</v>
      </c>
      <c r="G4031" t="s">
        <v>4444</v>
      </c>
      <c r="R4031" s="1502"/>
    </row>
    <row r="4032" spans="1:18" ht="16">
      <c r="A4032" s="1">
        <v>4027</v>
      </c>
      <c r="C4032" s="3" t="s">
        <v>3571</v>
      </c>
      <c r="E4032" s="2" t="str" cm="1">
        <f t="array" aca="1" ref="E4032" ca="1">IF(F4032&lt;&gt;"",INDIRECT("'"&amp;F4032&amp;"'!"&amp;G4032),"")</f>
        <v/>
      </c>
      <c r="F4032" s="1851"/>
      <c r="R4032" s="1502"/>
    </row>
    <row r="4033" spans="1:18" ht="16">
      <c r="A4033" s="1">
        <v>4028</v>
      </c>
      <c r="C4033" s="3" t="s">
        <v>3571</v>
      </c>
      <c r="E4033" s="2" t="str" cm="1">
        <f t="array" aca="1" ref="E4033" ca="1">IF(F4033&lt;&gt;"",INDIRECT("'"&amp;F4033&amp;"'!"&amp;G4033),"")</f>
        <v/>
      </c>
      <c r="F4033" s="1851"/>
      <c r="R4033" s="1502"/>
    </row>
    <row r="4034" spans="1:18" ht="16">
      <c r="A4034" s="1">
        <v>4029</v>
      </c>
      <c r="C4034" s="3" t="s">
        <v>3571</v>
      </c>
      <c r="E4034" s="2" t="str" cm="1">
        <f t="array" aca="1" ref="E4034" ca="1">IF(F4034&lt;&gt;"",INDIRECT("'"&amp;F4034&amp;"'!"&amp;G4034),"")</f>
        <v/>
      </c>
      <c r="F4034" s="1851"/>
      <c r="R4034" s="1502"/>
    </row>
    <row r="4035" spans="1:18" ht="16">
      <c r="A4035" s="1">
        <v>4030</v>
      </c>
      <c r="C4035" s="3" t="s">
        <v>3571</v>
      </c>
      <c r="E4035" s="2" t="str" cm="1">
        <f t="array" aca="1" ref="E4035" ca="1">IF(F4035&lt;&gt;"",INDIRECT("'"&amp;F4035&amp;"'!"&amp;G4035),"")</f>
        <v/>
      </c>
      <c r="F4035" s="1851"/>
      <c r="R4035" s="1502"/>
    </row>
    <row r="4036" spans="1:18" ht="16">
      <c r="A4036" s="1">
        <v>4031</v>
      </c>
      <c r="C4036" s="3" t="s">
        <v>3571</v>
      </c>
      <c r="E4036" s="2" t="str" cm="1">
        <f t="array" aca="1" ref="E4036" ca="1">IF(F4036&lt;&gt;"",INDIRECT("'"&amp;F4036&amp;"'!"&amp;G4036),"")</f>
        <v/>
      </c>
      <c r="F4036" s="1851"/>
      <c r="R4036" s="1502"/>
    </row>
    <row r="4037" spans="1:18" ht="16">
      <c r="A4037" s="1">
        <v>4032</v>
      </c>
      <c r="C4037" s="3" t="s">
        <v>3571</v>
      </c>
      <c r="E4037" s="2" t="str" cm="1">
        <f t="array" aca="1" ref="E4037" ca="1">IF(F4037&lt;&gt;"",INDIRECT("'"&amp;F4037&amp;"'!"&amp;G4037),"")</f>
        <v/>
      </c>
      <c r="F4037" s="1851"/>
      <c r="R4037" s="1502"/>
    </row>
    <row r="4038" spans="1:18" ht="16">
      <c r="A4038" s="1">
        <v>4033</v>
      </c>
      <c r="C4038" s="3" t="s">
        <v>3571</v>
      </c>
      <c r="E4038" s="2" t="str" cm="1">
        <f t="array" aca="1" ref="E4038" ca="1">IF(F4038&lt;&gt;"",INDIRECT("'"&amp;F4038&amp;"'!"&amp;G4038),"")</f>
        <v/>
      </c>
      <c r="F4038" s="1851"/>
      <c r="R4038" s="1502"/>
    </row>
    <row r="4039" spans="1:18" ht="16">
      <c r="A4039" s="1">
        <v>4034</v>
      </c>
      <c r="C4039" s="3" t="s">
        <v>3571</v>
      </c>
      <c r="E4039" s="2" t="str" cm="1">
        <f t="array" aca="1" ref="E4039" ca="1">IF(F4039&lt;&gt;"",INDIRECT("'"&amp;F4039&amp;"'!"&amp;G4039),"")</f>
        <v/>
      </c>
      <c r="F4039" s="1851"/>
      <c r="R4039" s="1502"/>
    </row>
    <row r="4040" spans="1:18" ht="16">
      <c r="A4040" s="1">
        <v>4035</v>
      </c>
      <c r="C4040" s="3" t="s">
        <v>3858</v>
      </c>
      <c r="E4040" s="2" t="str" cm="1">
        <f t="array" aca="1" ref="E4040" ca="1">IF(F4040&lt;&gt;"",INDIRECT("'"&amp;F4040&amp;"'!"&amp;G4040),"")</f>
        <v/>
      </c>
      <c r="F4040" s="1851"/>
      <c r="R4040" s="1502"/>
    </row>
    <row r="4041" spans="1:18" ht="16">
      <c r="A4041" s="1">
        <v>4036</v>
      </c>
      <c r="C4041" s="3" t="s">
        <v>3858</v>
      </c>
      <c r="E4041" s="2" t="str" cm="1">
        <f t="array" aca="1" ref="E4041" ca="1">IF(F4041&lt;&gt;"",INDIRECT("'"&amp;F4041&amp;"'!"&amp;G4041),"")</f>
        <v/>
      </c>
      <c r="F4041" s="1851"/>
      <c r="R4041" s="1502"/>
    </row>
    <row r="4042" spans="1:18" ht="16">
      <c r="A4042" s="1">
        <v>4037</v>
      </c>
      <c r="C4042" s="3" t="s">
        <v>3858</v>
      </c>
      <c r="E4042" s="2" t="str" cm="1">
        <f t="array" aca="1" ref="E4042" ca="1">IF(F4042&lt;&gt;"",INDIRECT("'"&amp;F4042&amp;"'!"&amp;G4042),"")</f>
        <v/>
      </c>
      <c r="F4042" s="1851"/>
      <c r="R4042" s="1502"/>
    </row>
    <row r="4043" spans="1:18">
      <c r="A4043">
        <v>4038</v>
      </c>
      <c r="B4043" s="7">
        <f>'EstExp 11-19'!K304</f>
        <v>0</v>
      </c>
      <c r="D4043" s="2" t="b">
        <f ca="1">E4043=B4043</f>
        <v>1</v>
      </c>
      <c r="E4043" s="2" cm="1">
        <f t="array" aca="1" ref="E4043" ca="1">IF(F4043&lt;&gt;"",INDIRECT("'"&amp;F4043&amp;"'!"&amp;G4043),"")</f>
        <v>0</v>
      </c>
      <c r="F4043" s="1502" t="s">
        <v>6934</v>
      </c>
      <c r="G4043" t="s">
        <v>4445</v>
      </c>
      <c r="R4043" s="1502"/>
    </row>
    <row r="4044" spans="1:18">
      <c r="A4044">
        <v>4039</v>
      </c>
      <c r="B4044" s="7">
        <f>'EstExp 11-19'!K305</f>
        <v>0</v>
      </c>
      <c r="D4044" s="2" t="b">
        <f ca="1">E4044=B4044</f>
        <v>1</v>
      </c>
      <c r="E4044" s="2" cm="1">
        <f t="array" aca="1" ref="E4044" ca="1">IF(F4044&lt;&gt;"",INDIRECT("'"&amp;F4044&amp;"'!"&amp;G4044),"")</f>
        <v>0</v>
      </c>
      <c r="F4044" s="1502" t="s">
        <v>6934</v>
      </c>
      <c r="G4044" t="s">
        <v>4446</v>
      </c>
      <c r="R4044" s="1502"/>
    </row>
    <row r="4045" spans="1:18" ht="16">
      <c r="A4045" s="1">
        <v>4040</v>
      </c>
      <c r="C4045" s="3" t="s">
        <v>4447</v>
      </c>
      <c r="E4045" s="2" t="str" cm="1">
        <f t="array" aca="1" ref="E4045" ca="1">IF(F4045&lt;&gt;"",INDIRECT("'"&amp;F4045&amp;"'!"&amp;G4045),"")</f>
        <v/>
      </c>
      <c r="F4045" s="1851"/>
      <c r="R4045" s="1502"/>
    </row>
    <row r="4046" spans="1:18" ht="16">
      <c r="A4046" s="1">
        <v>4041</v>
      </c>
      <c r="C4046" s="3" t="s">
        <v>3858</v>
      </c>
      <c r="E4046" s="2" t="str" cm="1">
        <f t="array" aca="1" ref="E4046" ca="1">IF(F4046&lt;&gt;"",INDIRECT("'"&amp;F4046&amp;"'!"&amp;G4046),"")</f>
        <v/>
      </c>
      <c r="F4046" s="1851"/>
      <c r="R4046" s="1502"/>
    </row>
    <row r="4047" spans="1:18" ht="16">
      <c r="A4047" s="1">
        <v>4042</v>
      </c>
      <c r="C4047" s="3" t="s">
        <v>3571</v>
      </c>
      <c r="E4047" s="2" t="str" cm="1">
        <f t="array" aca="1" ref="E4047" ca="1">IF(F4047&lt;&gt;"",INDIRECT("'"&amp;F4047&amp;"'!"&amp;G4047),"")</f>
        <v/>
      </c>
      <c r="F4047" s="1851"/>
      <c r="R4047" s="1502"/>
    </row>
    <row r="4048" spans="1:18" ht="16">
      <c r="A4048" s="1">
        <v>4043</v>
      </c>
      <c r="C4048" s="3" t="s">
        <v>3571</v>
      </c>
      <c r="E4048" s="2" t="str" cm="1">
        <f t="array" aca="1" ref="E4048" ca="1">IF(F4048&lt;&gt;"",INDIRECT("'"&amp;F4048&amp;"'!"&amp;G4048),"")</f>
        <v/>
      </c>
      <c r="F4048" s="1851"/>
      <c r="R4048" s="1504"/>
    </row>
    <row r="4049" spans="1:18" ht="16">
      <c r="A4049" s="1">
        <v>4044</v>
      </c>
      <c r="C4049" s="3" t="s">
        <v>3571</v>
      </c>
      <c r="E4049" s="2" t="str" cm="1">
        <f t="array" aca="1" ref="E4049" ca="1">IF(F4049&lt;&gt;"",INDIRECT("'"&amp;F4049&amp;"'!"&amp;G4049),"")</f>
        <v/>
      </c>
      <c r="F4049" s="1851"/>
      <c r="R4049" s="1504"/>
    </row>
    <row r="4050" spans="1:18" ht="16">
      <c r="A4050" s="1">
        <v>4045</v>
      </c>
      <c r="C4050" s="3" t="s">
        <v>3571</v>
      </c>
      <c r="E4050" s="2" t="str" cm="1">
        <f t="array" aca="1" ref="E4050" ca="1">IF(F4050&lt;&gt;"",INDIRECT("'"&amp;F4050&amp;"'!"&amp;G4050),"")</f>
        <v/>
      </c>
      <c r="F4050" s="1851"/>
      <c r="R4050" s="1504"/>
    </row>
    <row r="4051" spans="1:18" ht="16">
      <c r="A4051" s="1">
        <v>4046</v>
      </c>
      <c r="C4051" s="3" t="s">
        <v>3571</v>
      </c>
      <c r="E4051" s="2" t="str" cm="1">
        <f t="array" aca="1" ref="E4051" ca="1">IF(F4051&lt;&gt;"",INDIRECT("'"&amp;F4051&amp;"'!"&amp;G4051),"")</f>
        <v/>
      </c>
      <c r="F4051" s="1851"/>
      <c r="R4051" s="1502"/>
    </row>
    <row r="4052" spans="1:18" ht="16">
      <c r="A4052" s="1">
        <v>4047</v>
      </c>
      <c r="C4052" s="3" t="s">
        <v>3571</v>
      </c>
      <c r="E4052" s="2" t="str" cm="1">
        <f t="array" aca="1" ref="E4052" ca="1">IF(F4052&lt;&gt;"",INDIRECT("'"&amp;F4052&amp;"'!"&amp;G4052),"")</f>
        <v/>
      </c>
      <c r="F4052" s="1851"/>
      <c r="R4052" s="1502"/>
    </row>
    <row r="4053" spans="1:18" ht="16">
      <c r="A4053" s="1">
        <v>4048</v>
      </c>
      <c r="C4053" s="3" t="s">
        <v>3571</v>
      </c>
      <c r="E4053" s="2" t="str" cm="1">
        <f t="array" aca="1" ref="E4053" ca="1">IF(F4053&lt;&gt;"",INDIRECT("'"&amp;F4053&amp;"'!"&amp;G4053),"")</f>
        <v/>
      </c>
      <c r="F4053" s="1851"/>
      <c r="R4053" s="1502"/>
    </row>
    <row r="4054" spans="1:18" ht="16">
      <c r="A4054" s="1">
        <v>4049</v>
      </c>
      <c r="C4054" s="3" t="s">
        <v>3571</v>
      </c>
      <c r="E4054" s="2" t="str" cm="1">
        <f t="array" aca="1" ref="E4054" ca="1">IF(F4054&lt;&gt;"",INDIRECT("'"&amp;F4054&amp;"'!"&amp;G4054),"")</f>
        <v/>
      </c>
      <c r="F4054" s="1851"/>
      <c r="R4054" s="1502"/>
    </row>
    <row r="4055" spans="1:18" ht="16">
      <c r="A4055" s="1">
        <v>4050</v>
      </c>
      <c r="C4055" s="3" t="s">
        <v>3571</v>
      </c>
      <c r="E4055" s="2" t="str" cm="1">
        <f t="array" aca="1" ref="E4055" ca="1">IF(F4055&lt;&gt;"",INDIRECT("'"&amp;F4055&amp;"'!"&amp;G4055),"")</f>
        <v/>
      </c>
      <c r="F4055" s="1851"/>
      <c r="R4055" s="1502"/>
    </row>
    <row r="4056" spans="1:18" ht="16">
      <c r="A4056" s="1">
        <v>4051</v>
      </c>
      <c r="C4056" s="3" t="s">
        <v>3571</v>
      </c>
      <c r="E4056" s="2" t="str" cm="1">
        <f t="array" aca="1" ref="E4056" ca="1">IF(F4056&lt;&gt;"",INDIRECT("'"&amp;F4056&amp;"'!"&amp;G4056),"")</f>
        <v/>
      </c>
      <c r="F4056" s="1851"/>
      <c r="R4056" s="1502"/>
    </row>
    <row r="4057" spans="1:18">
      <c r="A4057">
        <v>4052</v>
      </c>
      <c r="B4057" s="7">
        <f>'BudgetSum 2-4'!C10</f>
        <v>21040343</v>
      </c>
      <c r="D4057" s="2" t="b">
        <f t="shared" ref="D4057:D4062" ca="1" si="62">E4057=B4057</f>
        <v>1</v>
      </c>
      <c r="E4057" s="2" cm="1">
        <f t="array" aca="1" ref="E4057" ca="1">IF(F4057&lt;&gt;"",INDIRECT("'"&amp;F4057&amp;"'!"&amp;G4057),"")</f>
        <v>21040343</v>
      </c>
      <c r="F4057" s="1502" t="s">
        <v>3507</v>
      </c>
      <c r="G4057" t="s">
        <v>3518</v>
      </c>
      <c r="R4057" s="1502"/>
    </row>
    <row r="4058" spans="1:18">
      <c r="A4058">
        <v>4053</v>
      </c>
      <c r="B4058" s="7">
        <f>'BudgetSum 2-4'!D10</f>
        <v>0</v>
      </c>
      <c r="D4058" s="2" t="b">
        <f t="shared" ca="1" si="62"/>
        <v>1</v>
      </c>
      <c r="E4058" s="2" cm="1">
        <f t="array" aca="1" ref="E4058" ca="1">IF(F4058&lt;&gt;"",INDIRECT("'"&amp;F4058&amp;"'!"&amp;G4058),"")</f>
        <v>0</v>
      </c>
      <c r="F4058" s="1502" t="s">
        <v>3507</v>
      </c>
      <c r="G4058" t="s">
        <v>3532</v>
      </c>
      <c r="R4058" s="1502"/>
    </row>
    <row r="4059" spans="1:18">
      <c r="A4059">
        <v>4054</v>
      </c>
      <c r="B4059" s="7">
        <f>'BudgetSum 2-4'!E10</f>
        <v>0</v>
      </c>
      <c r="D4059" s="2" t="b">
        <f t="shared" ca="1" si="62"/>
        <v>1</v>
      </c>
      <c r="E4059" s="2" cm="1">
        <f t="array" aca="1" ref="E4059" ca="1">IF(F4059&lt;&gt;"",INDIRECT("'"&amp;F4059&amp;"'!"&amp;G4059),"")</f>
        <v>0</v>
      </c>
      <c r="F4059" s="1502" t="s">
        <v>3507</v>
      </c>
      <c r="G4059" t="s">
        <v>3543</v>
      </c>
      <c r="R4059" s="1502"/>
    </row>
    <row r="4060" spans="1:18" ht="15">
      <c r="A4060">
        <v>4055</v>
      </c>
      <c r="B4060" s="7">
        <f>'BudgetSum 2-4'!F10</f>
        <v>0</v>
      </c>
      <c r="D4060" s="2" t="b">
        <f t="shared" ca="1" si="62"/>
        <v>1</v>
      </c>
      <c r="E4060" s="2" cm="1">
        <f t="array" aca="1" ref="E4060" ca="1">IF(F4060&lt;&gt;"",INDIRECT("'"&amp;F4060&amp;"'!"&amp;G4060),"")</f>
        <v>0</v>
      </c>
      <c r="F4060" s="1502" t="s">
        <v>3507</v>
      </c>
      <c r="G4060" t="s">
        <v>3554</v>
      </c>
      <c r="H4060" s="4"/>
      <c r="I4060" s="4"/>
      <c r="J4060" s="4"/>
      <c r="R4060" s="1504"/>
    </row>
    <row r="4061" spans="1:18">
      <c r="A4061">
        <v>4056</v>
      </c>
      <c r="B4061" s="7">
        <f>'BudgetSum 2-4'!G10</f>
        <v>0</v>
      </c>
      <c r="D4061" s="2" t="b">
        <f t="shared" ca="1" si="62"/>
        <v>1</v>
      </c>
      <c r="E4061" s="2" cm="1">
        <f t="array" aca="1" ref="E4061" ca="1">IF(F4061&lt;&gt;"",INDIRECT("'"&amp;F4061&amp;"'!"&amp;G4061),"")</f>
        <v>0</v>
      </c>
      <c r="F4061" s="1502" t="s">
        <v>3507</v>
      </c>
      <c r="G4061" t="s">
        <v>3565</v>
      </c>
      <c r="R4061" s="1502"/>
    </row>
    <row r="4062" spans="1:18">
      <c r="A4062">
        <v>4057</v>
      </c>
      <c r="B4062" s="7">
        <f>'BudgetSum 2-4'!H10</f>
        <v>0</v>
      </c>
      <c r="D4062" s="2" t="b">
        <f t="shared" ca="1" si="62"/>
        <v>1</v>
      </c>
      <c r="E4062" s="2" cm="1">
        <f t="array" aca="1" ref="E4062" ca="1">IF(F4062&lt;&gt;"",INDIRECT("'"&amp;F4062&amp;"'!"&amp;G4062),"")</f>
        <v>0</v>
      </c>
      <c r="F4062" s="1502" t="s">
        <v>3507</v>
      </c>
      <c r="G4062" t="s">
        <v>3576</v>
      </c>
      <c r="R4062" s="1502"/>
    </row>
    <row r="4063" spans="1:18" ht="16">
      <c r="A4063" s="1">
        <v>4058</v>
      </c>
      <c r="C4063" s="3" t="s">
        <v>3571</v>
      </c>
      <c r="E4063" s="2" t="str" cm="1">
        <f t="array" aca="1" ref="E4063" ca="1">IF(F4063&lt;&gt;"",INDIRECT("'"&amp;F4063&amp;"'!"&amp;G4063),"")</f>
        <v/>
      </c>
      <c r="F4063" s="1851"/>
      <c r="R4063" s="1502"/>
    </row>
    <row r="4064" spans="1:18" ht="16">
      <c r="A4064" s="1">
        <v>4059</v>
      </c>
      <c r="C4064" s="3" t="s">
        <v>3571</v>
      </c>
      <c r="E4064" s="2" t="str" cm="1">
        <f t="array" aca="1" ref="E4064" ca="1">IF(F4064&lt;&gt;"",INDIRECT("'"&amp;F4064&amp;"'!"&amp;G4064),"")</f>
        <v/>
      </c>
      <c r="F4064" s="1851"/>
      <c r="R4064" s="1502"/>
    </row>
    <row r="4065" spans="1:18">
      <c r="A4065">
        <v>4060</v>
      </c>
      <c r="B4065" s="7">
        <f>'BudgetSum 2-4'!K10</f>
        <v>0</v>
      </c>
      <c r="D4065" s="2" t="b">
        <f t="shared" ref="D4065:D4072" ca="1" si="63">E4065=B4065</f>
        <v>1</v>
      </c>
      <c r="E4065" s="2" cm="1">
        <f t="array" aca="1" ref="E4065" ca="1">IF(F4065&lt;&gt;"",INDIRECT("'"&amp;F4065&amp;"'!"&amp;G4065),"")</f>
        <v>0</v>
      </c>
      <c r="F4065" s="1502" t="s">
        <v>3507</v>
      </c>
      <c r="G4065" t="s">
        <v>3594</v>
      </c>
      <c r="R4065" s="1502"/>
    </row>
    <row r="4066" spans="1:18">
      <c r="A4066">
        <v>4061</v>
      </c>
      <c r="B4066" s="7">
        <f>'BudgetSum 2-4'!C11</f>
        <v>99102558</v>
      </c>
      <c r="D4066" s="2" t="b">
        <f t="shared" ca="1" si="63"/>
        <v>1</v>
      </c>
      <c r="E4066" s="2" cm="1">
        <f t="array" aca="1" ref="E4066" ca="1">IF(F4066&lt;&gt;"",INDIRECT("'"&amp;F4066&amp;"'!"&amp;G4066),"")</f>
        <v>99102558</v>
      </c>
      <c r="F4066" s="1502" t="s">
        <v>3507</v>
      </c>
      <c r="G4066" t="s">
        <v>3519</v>
      </c>
      <c r="R4066" s="1502"/>
    </row>
    <row r="4067" spans="1:18">
      <c r="A4067">
        <v>4062</v>
      </c>
      <c r="B4067" s="7">
        <f>'BudgetSum 2-4'!D11</f>
        <v>5643399</v>
      </c>
      <c r="D4067" s="2" t="b">
        <f t="shared" ca="1" si="63"/>
        <v>1</v>
      </c>
      <c r="E4067" s="2" cm="1">
        <f t="array" aca="1" ref="E4067" ca="1">IF(F4067&lt;&gt;"",INDIRECT("'"&amp;F4067&amp;"'!"&amp;G4067),"")</f>
        <v>5643399</v>
      </c>
      <c r="F4067" s="1502" t="s">
        <v>3507</v>
      </c>
      <c r="G4067" t="s">
        <v>3533</v>
      </c>
      <c r="R4067" s="1502"/>
    </row>
    <row r="4068" spans="1:18" ht="15">
      <c r="A4068">
        <v>4063</v>
      </c>
      <c r="B4068" s="7">
        <f>'BudgetSum 2-4'!E11</f>
        <v>2649096</v>
      </c>
      <c r="D4068" s="2" t="b">
        <f t="shared" ca="1" si="63"/>
        <v>1</v>
      </c>
      <c r="E4068" s="2" cm="1">
        <f t="array" aca="1" ref="E4068" ca="1">IF(F4068&lt;&gt;"",INDIRECT("'"&amp;F4068&amp;"'!"&amp;G4068),"")</f>
        <v>2649096</v>
      </c>
      <c r="F4068" s="1502" t="s">
        <v>3507</v>
      </c>
      <c r="G4068" t="s">
        <v>3544</v>
      </c>
      <c r="H4068" s="4"/>
      <c r="I4068" s="4"/>
      <c r="J4068" s="4"/>
      <c r="R4068" s="1504"/>
    </row>
    <row r="4069" spans="1:18">
      <c r="A4069">
        <v>4064</v>
      </c>
      <c r="B4069" s="7">
        <f>'BudgetSum 2-4'!F11</f>
        <v>6479291</v>
      </c>
      <c r="D4069" s="2" t="b">
        <f t="shared" ca="1" si="63"/>
        <v>1</v>
      </c>
      <c r="E4069" s="2" cm="1">
        <f t="array" aca="1" ref="E4069" ca="1">IF(F4069&lt;&gt;"",INDIRECT("'"&amp;F4069&amp;"'!"&amp;G4069),"")</f>
        <v>6479291</v>
      </c>
      <c r="F4069" s="1502" t="s">
        <v>3507</v>
      </c>
      <c r="G4069" t="s">
        <v>3555</v>
      </c>
      <c r="R4069" s="1502"/>
    </row>
    <row r="4070" spans="1:18" ht="15">
      <c r="A4070">
        <v>4065</v>
      </c>
      <c r="B4070" s="7">
        <f>'BudgetSum 2-4'!G11</f>
        <v>1155921</v>
      </c>
      <c r="D4070" s="2" t="b">
        <f t="shared" ca="1" si="63"/>
        <v>1</v>
      </c>
      <c r="E4070" s="2" cm="1">
        <f t="array" aca="1" ref="E4070" ca="1">IF(F4070&lt;&gt;"",INDIRECT("'"&amp;F4070&amp;"'!"&amp;G4070),"")</f>
        <v>1155921</v>
      </c>
      <c r="F4070" s="1502" t="s">
        <v>3507</v>
      </c>
      <c r="G4070" t="s">
        <v>3566</v>
      </c>
      <c r="H4070" s="4"/>
      <c r="I4070" s="4"/>
      <c r="J4070" s="4"/>
      <c r="R4070" s="1504"/>
    </row>
    <row r="4071" spans="1:18">
      <c r="A4071">
        <v>4066</v>
      </c>
      <c r="B4071" s="7">
        <f>'BudgetSum 2-4'!H11</f>
        <v>0</v>
      </c>
      <c r="D4071" s="2" t="b">
        <f t="shared" ca="1" si="63"/>
        <v>1</v>
      </c>
      <c r="E4071" s="2" cm="1">
        <f t="array" aca="1" ref="E4071" ca="1">IF(F4071&lt;&gt;"",INDIRECT("'"&amp;F4071&amp;"'!"&amp;G4071),"")</f>
        <v>0</v>
      </c>
      <c r="F4071" s="1502" t="s">
        <v>3507</v>
      </c>
      <c r="G4071" t="s">
        <v>3577</v>
      </c>
      <c r="R4071" s="1502"/>
    </row>
    <row r="4072" spans="1:18">
      <c r="A4072">
        <v>4067</v>
      </c>
      <c r="B4072" s="7">
        <f>'BudgetSum 2-4'!I11</f>
        <v>476730</v>
      </c>
      <c r="D4072" s="2" t="b">
        <f t="shared" ca="1" si="63"/>
        <v>1</v>
      </c>
      <c r="E4072" s="2" cm="1">
        <f t="array" aca="1" ref="E4072" ca="1">IF(F4072&lt;&gt;"",INDIRECT("'"&amp;F4072&amp;"'!"&amp;G4072),"")</f>
        <v>476730</v>
      </c>
      <c r="F4072" s="1502" t="s">
        <v>3507</v>
      </c>
      <c r="G4072" t="s">
        <v>3586</v>
      </c>
      <c r="R4072" s="1502"/>
    </row>
    <row r="4073" spans="1:18" ht="16">
      <c r="A4073" s="1">
        <v>4068</v>
      </c>
      <c r="C4073" s="3" t="s">
        <v>3858</v>
      </c>
      <c r="E4073" s="2" t="str" cm="1">
        <f t="array" aca="1" ref="E4073" ca="1">IF(F4073&lt;&gt;"",INDIRECT("'"&amp;F4073&amp;"'!"&amp;G4073),"")</f>
        <v/>
      </c>
      <c r="F4073" s="1851"/>
      <c r="R4073" s="1502"/>
    </row>
    <row r="4074" spans="1:18">
      <c r="A4074">
        <v>4069</v>
      </c>
      <c r="B4074" s="7">
        <f>'BudgetSum 2-4'!K11</f>
        <v>0</v>
      </c>
      <c r="D4074" s="2" t="b">
        <f t="shared" ref="D4074:D4085" ca="1" si="64">E4074=B4074</f>
        <v>1</v>
      </c>
      <c r="E4074" s="2" cm="1">
        <f t="array" aca="1" ref="E4074" ca="1">IF(F4074&lt;&gt;"",INDIRECT("'"&amp;F4074&amp;"'!"&amp;G4074),"")</f>
        <v>0</v>
      </c>
      <c r="F4074" s="1502" t="s">
        <v>3507</v>
      </c>
      <c r="G4074" t="s">
        <v>3595</v>
      </c>
      <c r="R4074" s="1502"/>
    </row>
    <row r="4075" spans="1:18">
      <c r="A4075">
        <v>4070</v>
      </c>
      <c r="B4075" s="7">
        <f>'BudgetSum 2-4'!C20</f>
        <v>21040343</v>
      </c>
      <c r="D4075" s="2" t="b">
        <f t="shared" ca="1" si="64"/>
        <v>1</v>
      </c>
      <c r="E4075" s="2" cm="1">
        <f t="array" aca="1" ref="E4075" ca="1">IF(F4075&lt;&gt;"",INDIRECT("'"&amp;F4075&amp;"'!"&amp;G4075),"")</f>
        <v>21040343</v>
      </c>
      <c r="F4075" s="1502" t="s">
        <v>3507</v>
      </c>
      <c r="G4075" t="s">
        <v>3528</v>
      </c>
      <c r="R4075" s="1502"/>
    </row>
    <row r="4076" spans="1:18">
      <c r="A4076">
        <v>4071</v>
      </c>
      <c r="B4076" s="7">
        <f>'BudgetSum 2-4'!D20</f>
        <v>0</v>
      </c>
      <c r="D4076" s="2" t="b">
        <f t="shared" ca="1" si="64"/>
        <v>1</v>
      </c>
      <c r="E4076" s="2" cm="1">
        <f t="array" aca="1" ref="E4076" ca="1">IF(F4076&lt;&gt;"",INDIRECT("'"&amp;F4076&amp;"'!"&amp;G4076),"")</f>
        <v>0</v>
      </c>
      <c r="F4076" s="1502" t="s">
        <v>3507</v>
      </c>
      <c r="G4076" t="s">
        <v>3540</v>
      </c>
      <c r="R4076" s="1502"/>
    </row>
    <row r="4077" spans="1:18">
      <c r="A4077">
        <v>4072</v>
      </c>
      <c r="B4077" s="7">
        <f>'BudgetSum 2-4'!F20</f>
        <v>0</v>
      </c>
      <c r="D4077" s="2" t="b">
        <f t="shared" ca="1" si="64"/>
        <v>1</v>
      </c>
      <c r="E4077" s="2" cm="1">
        <f t="array" aca="1" ref="E4077" ca="1">IF(F4077&lt;&gt;"",INDIRECT("'"&amp;F4077&amp;"'!"&amp;G4077),"")</f>
        <v>0</v>
      </c>
      <c r="F4077" s="1502" t="s">
        <v>3507</v>
      </c>
      <c r="G4077" t="s">
        <v>3562</v>
      </c>
      <c r="R4077" s="1502"/>
    </row>
    <row r="4078" spans="1:18">
      <c r="A4078">
        <v>4073</v>
      </c>
      <c r="B4078" s="7">
        <f>'BudgetSum 2-4'!H20</f>
        <v>0</v>
      </c>
      <c r="D4078" s="2" t="b">
        <f t="shared" ca="1" si="64"/>
        <v>1</v>
      </c>
      <c r="E4078" s="2" cm="1">
        <f t="array" aca="1" ref="E4078" ca="1">IF(F4078&lt;&gt;"",INDIRECT("'"&amp;F4078&amp;"'!"&amp;G4078),"")</f>
        <v>0</v>
      </c>
      <c r="F4078" s="1502" t="s">
        <v>3507</v>
      </c>
      <c r="G4078" t="s">
        <v>3581</v>
      </c>
      <c r="R4078" s="1502"/>
    </row>
    <row r="4079" spans="1:18" ht="15">
      <c r="A4079">
        <v>4074</v>
      </c>
      <c r="B4079" s="7">
        <f>'BudgetSum 2-4'!K20</f>
        <v>0</v>
      </c>
      <c r="D4079" s="2" t="b">
        <f t="shared" ca="1" si="64"/>
        <v>1</v>
      </c>
      <c r="E4079" s="2" cm="1">
        <f t="array" aca="1" ref="E4079" ca="1">IF(F4079&lt;&gt;"",INDIRECT("'"&amp;F4079&amp;"'!"&amp;G4079),"")</f>
        <v>0</v>
      </c>
      <c r="F4079" s="1502" t="s">
        <v>3507</v>
      </c>
      <c r="G4079" t="s">
        <v>3601</v>
      </c>
      <c r="R4079" s="1504"/>
    </row>
    <row r="4080" spans="1:18">
      <c r="A4080">
        <v>4075</v>
      </c>
      <c r="B4080" s="7">
        <f>'BudgetSum 2-4'!C21</f>
        <v>90236481</v>
      </c>
      <c r="D4080" s="2" t="b">
        <f t="shared" ca="1" si="64"/>
        <v>1</v>
      </c>
      <c r="E4080" s="2" cm="1">
        <f t="array" aca="1" ref="E4080" ca="1">IF(F4080&lt;&gt;"",INDIRECT("'"&amp;F4080&amp;"'!"&amp;G4080),"")</f>
        <v>90236481</v>
      </c>
      <c r="F4080" s="1502" t="s">
        <v>3507</v>
      </c>
      <c r="G4080" t="s">
        <v>3529</v>
      </c>
      <c r="R4080" s="1502"/>
    </row>
    <row r="4081" spans="1:18" ht="15">
      <c r="A4081">
        <v>4076</v>
      </c>
      <c r="B4081" s="7">
        <f>'BudgetSum 2-4'!D21</f>
        <v>5201594</v>
      </c>
      <c r="D4081" s="2" t="b">
        <f t="shared" ca="1" si="64"/>
        <v>1</v>
      </c>
      <c r="E4081" s="2" cm="1">
        <f t="array" aca="1" ref="E4081" ca="1">IF(F4081&lt;&gt;"",INDIRECT("'"&amp;F4081&amp;"'!"&amp;G4081),"")</f>
        <v>5201594</v>
      </c>
      <c r="F4081" s="1502" t="s">
        <v>3507</v>
      </c>
      <c r="G4081" t="s">
        <v>3541</v>
      </c>
      <c r="H4081" s="4"/>
      <c r="I4081" s="4"/>
      <c r="J4081" s="4"/>
      <c r="R4081" s="1504"/>
    </row>
    <row r="4082" spans="1:18">
      <c r="A4082">
        <v>4077</v>
      </c>
      <c r="B4082" s="7">
        <f>'BudgetSum 2-4'!E21</f>
        <v>2615000</v>
      </c>
      <c r="D4082" s="2" t="b">
        <f t="shared" ca="1" si="64"/>
        <v>1</v>
      </c>
      <c r="E4082" s="2" cm="1">
        <f t="array" aca="1" ref="E4082" ca="1">IF(F4082&lt;&gt;"",INDIRECT("'"&amp;F4082&amp;"'!"&amp;G4082),"")</f>
        <v>2615000</v>
      </c>
      <c r="F4082" s="1502" t="s">
        <v>3507</v>
      </c>
      <c r="G4082" t="s">
        <v>3551</v>
      </c>
      <c r="R4082" s="1502"/>
    </row>
    <row r="4083" spans="1:18">
      <c r="A4083">
        <v>4078</v>
      </c>
      <c r="B4083" s="7">
        <f>'BudgetSum 2-4'!F21</f>
        <v>6109100</v>
      </c>
      <c r="D4083" s="2" t="b">
        <f t="shared" ca="1" si="64"/>
        <v>1</v>
      </c>
      <c r="E4083" s="2" cm="1">
        <f t="array" aca="1" ref="E4083" ca="1">IF(F4083&lt;&gt;"",INDIRECT("'"&amp;F4083&amp;"'!"&amp;G4083),"")</f>
        <v>6109100</v>
      </c>
      <c r="F4083" s="1502" t="s">
        <v>3507</v>
      </c>
      <c r="G4083" t="s">
        <v>3563</v>
      </c>
      <c r="R4083" s="1502"/>
    </row>
    <row r="4084" spans="1:18">
      <c r="A4084">
        <v>4079</v>
      </c>
      <c r="B4084" s="7">
        <f>'BudgetSum 2-4'!G21</f>
        <v>2654309</v>
      </c>
      <c r="D4084" s="2" t="b">
        <f t="shared" ca="1" si="64"/>
        <v>1</v>
      </c>
      <c r="E4084" s="2" cm="1">
        <f t="array" aca="1" ref="E4084" ca="1">IF(F4084&lt;&gt;"",INDIRECT("'"&amp;F4084&amp;"'!"&amp;G4084),"")</f>
        <v>2654309</v>
      </c>
      <c r="F4084" s="1502" t="s">
        <v>3507</v>
      </c>
      <c r="G4084" t="s">
        <v>3574</v>
      </c>
      <c r="R4084" s="1502"/>
    </row>
    <row r="4085" spans="1:18" ht="15">
      <c r="A4085">
        <v>4080</v>
      </c>
      <c r="B4085" s="7">
        <f>'BudgetSum 2-4'!H21</f>
        <v>4700000</v>
      </c>
      <c r="D4085" s="2" t="b">
        <f t="shared" ca="1" si="64"/>
        <v>1</v>
      </c>
      <c r="E4085" s="2" cm="1">
        <f t="array" aca="1" ref="E4085" ca="1">IF(F4085&lt;&gt;"",INDIRECT("'"&amp;F4085&amp;"'!"&amp;G4085),"")</f>
        <v>4700000</v>
      </c>
      <c r="F4085" s="1502" t="s">
        <v>3507</v>
      </c>
      <c r="G4085" t="s">
        <v>3582</v>
      </c>
      <c r="H4085" s="4"/>
      <c r="I4085" s="4"/>
      <c r="J4085" s="4"/>
      <c r="R4085" s="1504"/>
    </row>
    <row r="4086" spans="1:18" ht="16">
      <c r="A4086" s="1">
        <v>4081</v>
      </c>
      <c r="C4086" s="3" t="s">
        <v>3571</v>
      </c>
      <c r="E4086" s="2" t="str" cm="1">
        <f t="array" aca="1" ref="E4086" ca="1">IF(F4086&lt;&gt;"",INDIRECT("'"&amp;F4086&amp;"'!"&amp;G4086),"")</f>
        <v/>
      </c>
      <c r="F4086" s="1851"/>
      <c r="R4086" s="1502"/>
    </row>
    <row r="4087" spans="1:18" ht="16">
      <c r="A4087" s="1">
        <v>4082</v>
      </c>
      <c r="C4087" s="3" t="s">
        <v>3858</v>
      </c>
      <c r="E4087" s="2" t="str" cm="1">
        <f t="array" aca="1" ref="E4087" ca="1">IF(F4087&lt;&gt;"",INDIRECT("'"&amp;F4087&amp;"'!"&amp;G4087),"")</f>
        <v/>
      </c>
      <c r="F4087" s="1851"/>
      <c r="R4087" s="1502"/>
    </row>
    <row r="4088" spans="1:18" ht="15">
      <c r="A4088">
        <v>4083</v>
      </c>
      <c r="B4088" s="7">
        <f>'BudgetSum 2-4'!K21</f>
        <v>0</v>
      </c>
      <c r="D4088" s="2" t="b">
        <f ca="1">E4088=B4088</f>
        <v>1</v>
      </c>
      <c r="E4088" s="2" cm="1">
        <f t="array" aca="1" ref="E4088" ca="1">IF(F4088&lt;&gt;"",INDIRECT("'"&amp;F4088&amp;"'!"&amp;G4088),"")</f>
        <v>0</v>
      </c>
      <c r="F4088" s="1502" t="s">
        <v>3507</v>
      </c>
      <c r="G4088" t="s">
        <v>3602</v>
      </c>
      <c r="H4088" s="4"/>
      <c r="I4088" s="4"/>
      <c r="J4088" s="4"/>
      <c r="R4088" s="1504"/>
    </row>
    <row r="4089" spans="1:18" ht="16">
      <c r="A4089" s="1">
        <v>4084</v>
      </c>
      <c r="C4089" s="3" t="s">
        <v>3858</v>
      </c>
      <c r="E4089" s="2" t="str" cm="1">
        <f t="array" aca="1" ref="E4089" ca="1">IF(F4089&lt;&gt;"",INDIRECT("'"&amp;F4089&amp;"'!"&amp;G4089),"")</f>
        <v/>
      </c>
      <c r="F4089" s="1851"/>
      <c r="R4089" s="1502"/>
    </row>
    <row r="4090" spans="1:18" ht="16">
      <c r="A4090" s="1">
        <v>4085</v>
      </c>
      <c r="C4090" s="3" t="s">
        <v>3571</v>
      </c>
      <c r="E4090" s="2" t="str" cm="1">
        <f t="array" aca="1" ref="E4090" ca="1">IF(F4090&lt;&gt;"",INDIRECT("'"&amp;F4090&amp;"'!"&amp;G4090),"")</f>
        <v/>
      </c>
      <c r="F4090" s="1851"/>
      <c r="R4090" s="1502"/>
    </row>
    <row r="4091" spans="1:18" ht="16">
      <c r="A4091" s="1">
        <v>4086</v>
      </c>
      <c r="C4091" s="3" t="s">
        <v>3571</v>
      </c>
      <c r="E4091" s="2" t="str" cm="1">
        <f t="array" aca="1" ref="E4091" ca="1">IF(F4091&lt;&gt;"",INDIRECT("'"&amp;F4091&amp;"'!"&amp;G4091),"")</f>
        <v/>
      </c>
      <c r="F4091" s="1851"/>
      <c r="R4091" s="1502"/>
    </row>
    <row r="4092" spans="1:18" ht="16">
      <c r="A4092" s="1">
        <v>4087</v>
      </c>
      <c r="C4092" s="3" t="s">
        <v>3571</v>
      </c>
      <c r="E4092" s="2" t="str" cm="1">
        <f t="array" aca="1" ref="E4092" ca="1">IF(F4092&lt;&gt;"",INDIRECT("'"&amp;F4092&amp;"'!"&amp;G4092),"")</f>
        <v/>
      </c>
      <c r="F4092" s="1851"/>
      <c r="R4092" s="1502"/>
    </row>
    <row r="4093" spans="1:18" ht="16">
      <c r="A4093" s="1">
        <v>4088</v>
      </c>
      <c r="C4093" s="3" t="s">
        <v>3571</v>
      </c>
      <c r="E4093" s="2" t="str" cm="1">
        <f t="array" aca="1" ref="E4093" ca="1">IF(F4093&lt;&gt;"",INDIRECT("'"&amp;F4093&amp;"'!"&amp;G4093),"")</f>
        <v/>
      </c>
      <c r="F4093" s="1851"/>
      <c r="R4093" s="1502"/>
    </row>
    <row r="4094" spans="1:18" ht="16">
      <c r="A4094" s="1">
        <v>4089</v>
      </c>
      <c r="C4094" s="3" t="s">
        <v>3858</v>
      </c>
      <c r="E4094" s="2" t="str" cm="1">
        <f t="array" aca="1" ref="E4094" ca="1">IF(F4094&lt;&gt;"",INDIRECT("'"&amp;F4094&amp;"'!"&amp;G4094),"")</f>
        <v/>
      </c>
      <c r="F4094" s="1851"/>
      <c r="R4094" s="1502"/>
    </row>
    <row r="4095" spans="1:18" ht="16">
      <c r="A4095" s="1">
        <v>4090</v>
      </c>
      <c r="C4095" s="3" t="s">
        <v>3858</v>
      </c>
      <c r="E4095" s="2" t="str" cm="1">
        <f t="array" aca="1" ref="E4095" ca="1">IF(F4095&lt;&gt;"",INDIRECT("'"&amp;F4095&amp;"'!"&amp;G4095),"")</f>
        <v/>
      </c>
      <c r="F4095" s="1851"/>
      <c r="R4095" s="1502"/>
    </row>
    <row r="4096" spans="1:18" ht="16">
      <c r="A4096" s="1">
        <v>4091</v>
      </c>
      <c r="C4096" s="3" t="s">
        <v>3571</v>
      </c>
      <c r="E4096" s="2" t="str" cm="1">
        <f t="array" aca="1" ref="E4096" ca="1">IF(F4096&lt;&gt;"",INDIRECT("'"&amp;F4096&amp;"'!"&amp;G4096),"")</f>
        <v/>
      </c>
      <c r="F4096" s="1851"/>
      <c r="R4096" s="1502"/>
    </row>
    <row r="4097" spans="1:18" ht="16">
      <c r="A4097" s="1">
        <v>4092</v>
      </c>
      <c r="C4097" s="3" t="s">
        <v>3571</v>
      </c>
      <c r="E4097" s="2" t="str" cm="1">
        <f t="array" aca="1" ref="E4097" ca="1">IF(F4097&lt;&gt;"",INDIRECT("'"&amp;F4097&amp;"'!"&amp;G4097),"")</f>
        <v/>
      </c>
      <c r="F4097" s="1851"/>
      <c r="R4097" s="1502"/>
    </row>
    <row r="4098" spans="1:18" ht="16">
      <c r="A4098" s="1">
        <v>4093</v>
      </c>
      <c r="C4098" s="3" t="s">
        <v>3571</v>
      </c>
      <c r="E4098" s="2" t="str" cm="1">
        <f t="array" aca="1" ref="E4098" ca="1">IF(F4098&lt;&gt;"",INDIRECT("'"&amp;F4098&amp;"'!"&amp;G4098),"")</f>
        <v/>
      </c>
      <c r="F4098" s="1851"/>
      <c r="R4098" s="1502"/>
    </row>
    <row r="4099" spans="1:18" ht="16">
      <c r="A4099" s="1">
        <v>4094</v>
      </c>
      <c r="C4099" s="3" t="s">
        <v>3571</v>
      </c>
      <c r="E4099" s="2" t="str" cm="1">
        <f t="array" aca="1" ref="E4099" ca="1">IF(F4099&lt;&gt;"",INDIRECT("'"&amp;F4099&amp;"'!"&amp;G4099),"")</f>
        <v/>
      </c>
      <c r="F4099" s="1851"/>
      <c r="R4099" s="1502"/>
    </row>
    <row r="4100" spans="1:18" ht="15">
      <c r="A4100">
        <v>4095</v>
      </c>
      <c r="B4100" s="7">
        <f>'EstExp 11-19'!H208</f>
        <v>0</v>
      </c>
      <c r="D4100" s="2" t="b">
        <f ca="1">E4100=B4100</f>
        <v>1</v>
      </c>
      <c r="E4100" s="2" cm="1">
        <f t="array" aca="1" ref="E4100" ca="1">IF(F4100&lt;&gt;"",INDIRECT("'"&amp;F4100&amp;"'!"&amp;G4100),"")</f>
        <v>0</v>
      </c>
      <c r="F4100" s="1502" t="s">
        <v>6934</v>
      </c>
      <c r="G4100" t="s">
        <v>4448</v>
      </c>
      <c r="H4100" s="4"/>
      <c r="I4100" s="4"/>
      <c r="J4100" s="4"/>
      <c r="R4100" s="1504"/>
    </row>
    <row r="4101" spans="1:18" ht="15">
      <c r="A4101">
        <v>4096</v>
      </c>
      <c r="B4101" s="7">
        <f>'EstExp 11-19'!K208</f>
        <v>0</v>
      </c>
      <c r="D4101" s="2" t="b">
        <f ca="1">E4101=B4101</f>
        <v>1</v>
      </c>
      <c r="E4101" s="2" cm="1">
        <f t="array" aca="1" ref="E4101" ca="1">IF(F4101&lt;&gt;"",INDIRECT("'"&amp;F4101&amp;"'!"&amp;G4101),"")</f>
        <v>0</v>
      </c>
      <c r="F4101" s="1502" t="s">
        <v>6934</v>
      </c>
      <c r="G4101" t="s">
        <v>4449</v>
      </c>
      <c r="H4101" s="4"/>
      <c r="I4101" s="4"/>
      <c r="J4101" s="4"/>
      <c r="R4101" s="1504"/>
    </row>
    <row r="4102" spans="1:18" ht="16">
      <c r="A4102" s="1">
        <v>4097</v>
      </c>
      <c r="C4102" s="3" t="s">
        <v>3571</v>
      </c>
      <c r="E4102" s="2" t="str" cm="1">
        <f t="array" aca="1" ref="E4102" ca="1">IF(F4102&lt;&gt;"",INDIRECT("'"&amp;F4102&amp;"'!"&amp;G4102),"")</f>
        <v/>
      </c>
      <c r="F4102" s="1851"/>
      <c r="R4102" s="1502"/>
    </row>
    <row r="4103" spans="1:18" ht="16">
      <c r="A4103" s="1">
        <v>4098</v>
      </c>
      <c r="C4103" s="3" t="s">
        <v>3571</v>
      </c>
      <c r="E4103" s="2" t="str" cm="1">
        <f t="array" aca="1" ref="E4103" ca="1">IF(F4103&lt;&gt;"",INDIRECT("'"&amp;F4103&amp;"'!"&amp;G4103),"")</f>
        <v/>
      </c>
      <c r="F4103" s="1851"/>
      <c r="R4103" s="1502"/>
    </row>
    <row r="4104" spans="1:18" ht="16">
      <c r="A4104" s="1">
        <v>4099</v>
      </c>
      <c r="C4104" s="3" t="s">
        <v>3571</v>
      </c>
      <c r="E4104" s="2" t="str" cm="1">
        <f t="array" aca="1" ref="E4104" ca="1">IF(F4104&lt;&gt;"",INDIRECT("'"&amp;F4104&amp;"'!"&amp;G4104),"")</f>
        <v/>
      </c>
      <c r="F4104" s="1851"/>
      <c r="R4104" s="1502"/>
    </row>
    <row r="4105" spans="1:18" ht="16">
      <c r="A4105" s="1">
        <v>4100</v>
      </c>
      <c r="C4105" s="3" t="s">
        <v>3858</v>
      </c>
      <c r="E4105" s="2" t="str" cm="1">
        <f t="array" aca="1" ref="E4105" ca="1">IF(F4105&lt;&gt;"",INDIRECT("'"&amp;F4105&amp;"'!"&amp;G4105),"")</f>
        <v/>
      </c>
      <c r="F4105" s="1851"/>
      <c r="R4105" s="1502"/>
    </row>
    <row r="4106" spans="1:18" ht="16">
      <c r="A4106" s="1">
        <v>4101</v>
      </c>
      <c r="C4106" s="3" t="s">
        <v>3858</v>
      </c>
      <c r="E4106" s="2" t="str" cm="1">
        <f t="array" aca="1" ref="E4106" ca="1">IF(F4106&lt;&gt;"",INDIRECT("'"&amp;F4106&amp;"'!"&amp;G4106),"")</f>
        <v/>
      </c>
      <c r="F4106" s="1851"/>
      <c r="R4106" s="1502"/>
    </row>
    <row r="4107" spans="1:18" ht="16">
      <c r="A4107" s="1">
        <v>4102</v>
      </c>
      <c r="C4107" s="3" t="s">
        <v>3858</v>
      </c>
      <c r="E4107" s="2" t="str" cm="1">
        <f t="array" aca="1" ref="E4107" ca="1">IF(F4107&lt;&gt;"",INDIRECT("'"&amp;F4107&amp;"'!"&amp;G4107),"")</f>
        <v/>
      </c>
      <c r="F4107" s="1851"/>
      <c r="R4107" s="1502"/>
    </row>
    <row r="4108" spans="1:18" ht="16">
      <c r="A4108" s="1">
        <v>4103</v>
      </c>
      <c r="C4108" s="3" t="s">
        <v>3571</v>
      </c>
      <c r="E4108" s="2" t="str" cm="1">
        <f t="array" aca="1" ref="E4108" ca="1">IF(F4108&lt;&gt;"",INDIRECT("'"&amp;F4108&amp;"'!"&amp;G4108),"")</f>
        <v/>
      </c>
      <c r="F4108" s="1851"/>
      <c r="R4108" s="1502"/>
    </row>
    <row r="4109" spans="1:18" ht="15">
      <c r="A4109">
        <v>4104</v>
      </c>
      <c r="B4109" s="7">
        <f>'EstExp 11-19'!D281</f>
        <v>0</v>
      </c>
      <c r="D4109" s="2" t="b">
        <f ca="1">E4109=B4109</f>
        <v>1</v>
      </c>
      <c r="E4109" s="2" cm="1">
        <f t="array" aca="1" ref="E4109" ca="1">IF(F4109&lt;&gt;"",INDIRECT("'"&amp;F4109&amp;"'!"&amp;G4109),"")</f>
        <v>0</v>
      </c>
      <c r="F4109" s="1502" t="s">
        <v>6934</v>
      </c>
      <c r="G4109" t="s">
        <v>4450</v>
      </c>
      <c r="H4109" s="4"/>
      <c r="I4109" s="4"/>
      <c r="J4109" s="4"/>
      <c r="R4109" s="1504"/>
    </row>
    <row r="4110" spans="1:18" ht="15">
      <c r="A4110">
        <v>4105</v>
      </c>
      <c r="B4110" s="7">
        <f>'EstExp 11-19'!K281</f>
        <v>0</v>
      </c>
      <c r="D4110" s="2" t="b">
        <f ca="1">E4110=B4110</f>
        <v>1</v>
      </c>
      <c r="E4110" s="2" cm="1">
        <f t="array" aca="1" ref="E4110" ca="1">IF(F4110&lt;&gt;"",INDIRECT("'"&amp;F4110&amp;"'!"&amp;G4110),"")</f>
        <v>0</v>
      </c>
      <c r="F4110" s="1502" t="s">
        <v>6934</v>
      </c>
      <c r="G4110" t="s">
        <v>4451</v>
      </c>
      <c r="H4110" s="4"/>
      <c r="I4110" s="4"/>
      <c r="J4110" s="4"/>
      <c r="R4110" s="1504"/>
    </row>
    <row r="4111" spans="1:18" ht="16">
      <c r="A4111" s="1">
        <v>4106</v>
      </c>
      <c r="C4111" s="3" t="s">
        <v>3571</v>
      </c>
      <c r="E4111" s="2" t="str" cm="1">
        <f t="array" aca="1" ref="E4111" ca="1">IF(F4111&lt;&gt;"",INDIRECT("'"&amp;F4111&amp;"'!"&amp;G4111),"")</f>
        <v/>
      </c>
      <c r="F4111" s="1851"/>
      <c r="R4111" s="1502"/>
    </row>
    <row r="4112" spans="1:18" ht="16">
      <c r="A4112" s="1">
        <v>4107</v>
      </c>
      <c r="C4112" s="3" t="s">
        <v>3571</v>
      </c>
      <c r="E4112" s="2" t="str" cm="1">
        <f t="array" aca="1" ref="E4112" ca="1">IF(F4112&lt;&gt;"",INDIRECT("'"&amp;F4112&amp;"'!"&amp;G4112),"")</f>
        <v/>
      </c>
      <c r="F4112" s="1851"/>
      <c r="R4112" s="1502"/>
    </row>
    <row r="4113" spans="1:18" ht="16">
      <c r="A4113" s="1">
        <v>4108</v>
      </c>
      <c r="C4113" s="3" t="s">
        <v>3571</v>
      </c>
      <c r="E4113" s="2" t="str" cm="1">
        <f t="array" aca="1" ref="E4113" ca="1">IF(F4113&lt;&gt;"",INDIRECT("'"&amp;F4113&amp;"'!"&amp;G4113),"")</f>
        <v/>
      </c>
      <c r="F4113" s="1851"/>
      <c r="R4113" s="1502"/>
    </row>
    <row r="4114" spans="1:18" ht="16">
      <c r="A4114" s="1">
        <v>4109</v>
      </c>
      <c r="C4114" s="3" t="s">
        <v>3858</v>
      </c>
      <c r="E4114" s="2" t="str" cm="1">
        <f t="array" aca="1" ref="E4114" ca="1">IF(F4114&lt;&gt;"",INDIRECT("'"&amp;F4114&amp;"'!"&amp;G4114),"")</f>
        <v/>
      </c>
      <c r="F4114" s="1851"/>
      <c r="R4114" s="1502"/>
    </row>
    <row r="4115" spans="1:18" ht="16">
      <c r="A4115" s="1">
        <v>4110</v>
      </c>
      <c r="C4115" s="3" t="s">
        <v>3571</v>
      </c>
      <c r="E4115" s="2" t="str" cm="1">
        <f t="array" aca="1" ref="E4115" ca="1">IF(F4115&lt;&gt;"",INDIRECT("'"&amp;F4115&amp;"'!"&amp;G4115),"")</f>
        <v/>
      </c>
      <c r="F4115" s="1851"/>
      <c r="R4115" s="1502"/>
    </row>
    <row r="4116" spans="1:18" ht="16">
      <c r="A4116" s="1">
        <v>4111</v>
      </c>
      <c r="C4116" s="3" t="s">
        <v>3571</v>
      </c>
      <c r="E4116" s="2" t="str" cm="1">
        <f t="array" aca="1" ref="E4116" ca="1">IF(F4116&lt;&gt;"",INDIRECT("'"&amp;F4116&amp;"'!"&amp;G4116),"")</f>
        <v/>
      </c>
      <c r="F4116" s="1851"/>
      <c r="R4116" s="1502"/>
    </row>
    <row r="4117" spans="1:18" ht="16">
      <c r="A4117" s="1">
        <v>4112</v>
      </c>
      <c r="C4117" s="3" t="s">
        <v>3571</v>
      </c>
      <c r="E4117" s="2" t="str" cm="1">
        <f t="array" aca="1" ref="E4117" ca="1">IF(F4117&lt;&gt;"",INDIRECT("'"&amp;F4117&amp;"'!"&amp;G4117),"")</f>
        <v/>
      </c>
      <c r="F4117" s="1851"/>
      <c r="R4117" s="1502"/>
    </row>
    <row r="4118" spans="1:18" ht="16">
      <c r="A4118" s="1">
        <v>4113</v>
      </c>
      <c r="C4118" s="3" t="s">
        <v>3571</v>
      </c>
      <c r="E4118" s="2" t="str" cm="1">
        <f t="array" aca="1" ref="E4118" ca="1">IF(F4118&lt;&gt;"",INDIRECT("'"&amp;F4118&amp;"'!"&amp;G4118),"")</f>
        <v/>
      </c>
      <c r="F4118" s="1851"/>
      <c r="R4118" s="1502"/>
    </row>
    <row r="4119" spans="1:18" ht="15">
      <c r="A4119">
        <v>4114</v>
      </c>
      <c r="B4119" s="7">
        <f>'BudgetSum 2-4'!E20</f>
        <v>0</v>
      </c>
      <c r="D4119" s="2" t="b">
        <f ca="1">E4119=B4119</f>
        <v>1</v>
      </c>
      <c r="E4119" s="2" cm="1">
        <f t="array" aca="1" ref="E4119" ca="1">IF(F4119&lt;&gt;"",INDIRECT("'"&amp;F4119&amp;"'!"&amp;G4119),"")</f>
        <v>0</v>
      </c>
      <c r="F4119" s="1502" t="s">
        <v>3507</v>
      </c>
      <c r="G4119" t="s">
        <v>3550</v>
      </c>
      <c r="H4119" s="4"/>
      <c r="I4119" s="4"/>
      <c r="J4119" s="4"/>
      <c r="R4119" s="1504"/>
    </row>
    <row r="4120" spans="1:18" ht="15">
      <c r="A4120">
        <v>4115</v>
      </c>
      <c r="B4120" s="7">
        <f>'BudgetSum 2-4'!G20</f>
        <v>0</v>
      </c>
      <c r="D4120" s="2" t="b">
        <f ca="1">E4120=B4120</f>
        <v>1</v>
      </c>
      <c r="E4120" s="2" cm="1">
        <f t="array" aca="1" ref="E4120" ca="1">IF(F4120&lt;&gt;"",INDIRECT("'"&amp;F4120&amp;"'!"&amp;G4120),"")</f>
        <v>0</v>
      </c>
      <c r="F4120" s="1502" t="s">
        <v>3507</v>
      </c>
      <c r="G4120" t="s">
        <v>3573</v>
      </c>
      <c r="H4120" s="4"/>
      <c r="I4120" s="4"/>
      <c r="J4120" s="4"/>
      <c r="R4120" s="1504"/>
    </row>
    <row r="4121" spans="1:18" ht="16">
      <c r="A4121" s="1">
        <v>4116</v>
      </c>
      <c r="C4121" s="3" t="s">
        <v>3571</v>
      </c>
      <c r="E4121" s="2" t="str" cm="1">
        <f t="array" aca="1" ref="E4121" ca="1">IF(F4121&lt;&gt;"",INDIRECT("'"&amp;F4121&amp;"'!"&amp;G4121),"")</f>
        <v/>
      </c>
      <c r="F4121" s="1851"/>
      <c r="R4121" s="1502"/>
    </row>
    <row r="4122" spans="1:18" ht="16">
      <c r="A4122" s="1">
        <v>4117</v>
      </c>
      <c r="C4122" s="3" t="s">
        <v>3858</v>
      </c>
      <c r="E4122" s="2" t="str" cm="1">
        <f t="array" aca="1" ref="E4122" ca="1">IF(F4122&lt;&gt;"",INDIRECT("'"&amp;F4122&amp;"'!"&amp;G4122),"")</f>
        <v/>
      </c>
      <c r="F4122" s="1851"/>
      <c r="R4122" s="1502"/>
    </row>
    <row r="4123" spans="1:18" ht="15">
      <c r="A4123">
        <v>4118</v>
      </c>
      <c r="B4123" s="7">
        <f>'EstRev 6-10'!D156</f>
        <v>0</v>
      </c>
      <c r="D4123" s="2" t="b">
        <f ca="1">E4123=B4123</f>
        <v>1</v>
      </c>
      <c r="E4123" s="2" cm="1">
        <f t="array" aca="1" ref="E4123" ca="1">IF(F4123&lt;&gt;"",INDIRECT("'"&amp;F4123&amp;"'!"&amp;G4123),"")</f>
        <v>0</v>
      </c>
      <c r="F4123" s="1502" t="s">
        <v>6935</v>
      </c>
      <c r="G4123" t="s">
        <v>4452</v>
      </c>
      <c r="H4123" s="4"/>
      <c r="I4123" s="4"/>
      <c r="J4123" s="4"/>
      <c r="R4123" s="1504"/>
    </row>
    <row r="4124" spans="1:18" ht="15">
      <c r="A4124">
        <v>4119</v>
      </c>
      <c r="B4124" s="7">
        <f>'EstRev 6-10'!F156</f>
        <v>0</v>
      </c>
      <c r="D4124" s="2" t="b">
        <f ca="1">E4124=B4124</f>
        <v>1</v>
      </c>
      <c r="E4124" s="2" cm="1">
        <f t="array" aca="1" ref="E4124" ca="1">IF(F4124&lt;&gt;"",INDIRECT("'"&amp;F4124&amp;"'!"&amp;G4124),"")</f>
        <v>0</v>
      </c>
      <c r="F4124" s="1502" t="s">
        <v>6935</v>
      </c>
      <c r="G4124" t="s">
        <v>4453</v>
      </c>
      <c r="H4124" s="4"/>
      <c r="I4124" s="4"/>
      <c r="J4124" s="4"/>
      <c r="R4124" s="1504"/>
    </row>
    <row r="4125" spans="1:18" ht="15">
      <c r="A4125">
        <v>4120</v>
      </c>
      <c r="B4125" s="7">
        <f>'EstRev 6-10'!G156</f>
        <v>0</v>
      </c>
      <c r="D4125" s="2" t="b">
        <f ca="1">E4125=B4125</f>
        <v>1</v>
      </c>
      <c r="E4125" s="2" cm="1">
        <f t="array" aca="1" ref="E4125" ca="1">IF(F4125&lt;&gt;"",INDIRECT("'"&amp;F4125&amp;"'!"&amp;G4125),"")</f>
        <v>0</v>
      </c>
      <c r="F4125" s="1502" t="s">
        <v>6935</v>
      </c>
      <c r="G4125" t="s">
        <v>4454</v>
      </c>
      <c r="H4125" s="4"/>
      <c r="I4125" s="4"/>
      <c r="J4125" s="4"/>
      <c r="R4125" s="1504"/>
    </row>
    <row r="4126" spans="1:18" ht="16">
      <c r="A4126" s="1">
        <v>4121</v>
      </c>
      <c r="C4126" s="3" t="s">
        <v>3571</v>
      </c>
      <c r="E4126" s="2" t="str" cm="1">
        <f t="array" aca="1" ref="E4126" ca="1">IF(F4126&lt;&gt;"",INDIRECT("'"&amp;F4126&amp;"'!"&amp;G4126),"")</f>
        <v/>
      </c>
      <c r="F4126" s="1851"/>
      <c r="R4126" s="1502"/>
    </row>
    <row r="4127" spans="1:18" ht="16">
      <c r="A4127" s="1">
        <v>4122</v>
      </c>
      <c r="C4127" s="3" t="s">
        <v>3571</v>
      </c>
      <c r="E4127" s="2" t="str" cm="1">
        <f t="array" aca="1" ref="E4127" ca="1">IF(F4127&lt;&gt;"",INDIRECT("'"&amp;F4127&amp;"'!"&amp;G4127),"")</f>
        <v/>
      </c>
      <c r="F4127" s="1851"/>
      <c r="R4127" s="1502"/>
    </row>
    <row r="4128" spans="1:18" ht="16">
      <c r="A4128" s="1">
        <v>4123</v>
      </c>
      <c r="C4128" s="3" t="s">
        <v>3571</v>
      </c>
      <c r="E4128" s="2" t="str" cm="1">
        <f t="array" aca="1" ref="E4128" ca="1">IF(F4128&lt;&gt;"",INDIRECT("'"&amp;F4128&amp;"'!"&amp;G4128),"")</f>
        <v/>
      </c>
      <c r="F4128" s="1851"/>
      <c r="R4128" s="1502"/>
    </row>
    <row r="4129" spans="1:18" ht="16">
      <c r="A4129" s="1">
        <v>4124</v>
      </c>
      <c r="C4129" s="3" t="s">
        <v>3571</v>
      </c>
      <c r="E4129" s="2" t="str" cm="1">
        <f t="array" aca="1" ref="E4129" ca="1">IF(F4129&lt;&gt;"",INDIRECT("'"&amp;F4129&amp;"'!"&amp;G4129),"")</f>
        <v/>
      </c>
      <c r="F4129" s="1851"/>
      <c r="R4129" s="1502"/>
    </row>
    <row r="4130" spans="1:18" ht="16">
      <c r="A4130" s="1">
        <v>4125</v>
      </c>
      <c r="C4130" s="3" t="s">
        <v>3571</v>
      </c>
      <c r="E4130" s="2" t="str" cm="1">
        <f t="array" aca="1" ref="E4130" ca="1">IF(F4130&lt;&gt;"",INDIRECT("'"&amp;F4130&amp;"'!"&amp;G4130),"")</f>
        <v/>
      </c>
      <c r="F4130" s="1851"/>
      <c r="R4130" s="1502"/>
    </row>
    <row r="4131" spans="1:18" ht="16">
      <c r="A4131" s="1">
        <v>4126</v>
      </c>
      <c r="C4131" s="3" t="s">
        <v>3571</v>
      </c>
      <c r="E4131" s="2" t="str" cm="1">
        <f t="array" aca="1" ref="E4131" ca="1">IF(F4131&lt;&gt;"",INDIRECT("'"&amp;F4131&amp;"'!"&amp;G4131),"")</f>
        <v/>
      </c>
      <c r="F4131" s="1851"/>
      <c r="R4131" s="1502"/>
    </row>
    <row r="4132" spans="1:18" ht="16">
      <c r="A4132" s="1">
        <v>4127</v>
      </c>
      <c r="C4132" s="3" t="s">
        <v>3571</v>
      </c>
      <c r="E4132" s="2" t="str" cm="1">
        <f t="array" aca="1" ref="E4132" ca="1">IF(F4132&lt;&gt;"",INDIRECT("'"&amp;F4132&amp;"'!"&amp;G4132),"")</f>
        <v/>
      </c>
      <c r="F4132" s="1851"/>
      <c r="R4132" s="1502"/>
    </row>
    <row r="4133" spans="1:18" ht="15">
      <c r="A4133">
        <v>4128</v>
      </c>
      <c r="B4133" s="7">
        <f>'EstRev 6-10'!C232</f>
        <v>0</v>
      </c>
      <c r="D4133" s="2" t="b">
        <f ca="1">E4133=B4133</f>
        <v>1</v>
      </c>
      <c r="E4133" s="2" cm="1">
        <f t="array" aca="1" ref="E4133" ca="1">IF(F4133&lt;&gt;"",INDIRECT("'"&amp;F4133&amp;"'!"&amp;G4133),"")</f>
        <v>0</v>
      </c>
      <c r="F4133" s="1502" t="s">
        <v>6935</v>
      </c>
      <c r="G4133" t="s">
        <v>4455</v>
      </c>
      <c r="H4133" s="4"/>
      <c r="I4133" s="4"/>
      <c r="J4133" s="4"/>
      <c r="R4133" s="1504"/>
    </row>
    <row r="4134" spans="1:18" ht="15">
      <c r="A4134">
        <v>4129</v>
      </c>
      <c r="B4134" s="7">
        <f>'EstRev 6-10'!D232</f>
        <v>0</v>
      </c>
      <c r="D4134" s="2" t="b">
        <f ca="1">E4134=B4134</f>
        <v>1</v>
      </c>
      <c r="E4134" s="2" cm="1">
        <f t="array" aca="1" ref="E4134" ca="1">IF(F4134&lt;&gt;"",INDIRECT("'"&amp;F4134&amp;"'!"&amp;G4134),"")</f>
        <v>0</v>
      </c>
      <c r="F4134" s="1502" t="s">
        <v>6935</v>
      </c>
      <c r="G4134" t="s">
        <v>4343</v>
      </c>
      <c r="H4134" s="4"/>
      <c r="I4134" s="4"/>
      <c r="J4134" s="4"/>
      <c r="R4134" s="1504"/>
    </row>
    <row r="4135" spans="1:18" ht="15">
      <c r="A4135">
        <v>4130</v>
      </c>
      <c r="B4135" s="7">
        <f>'EstRev 6-10'!F232</f>
        <v>0</v>
      </c>
      <c r="D4135" s="2" t="b">
        <f ca="1">E4135=B4135</f>
        <v>1</v>
      </c>
      <c r="E4135" s="2" cm="1">
        <f t="array" aca="1" ref="E4135" ca="1">IF(F4135&lt;&gt;"",INDIRECT("'"&amp;F4135&amp;"'!"&amp;G4135),"")</f>
        <v>0</v>
      </c>
      <c r="F4135" s="1502" t="s">
        <v>6935</v>
      </c>
      <c r="G4135" t="s">
        <v>4456</v>
      </c>
      <c r="H4135" s="4"/>
      <c r="I4135" s="4"/>
      <c r="J4135" s="4"/>
      <c r="R4135" s="1504"/>
    </row>
    <row r="4136" spans="1:18" ht="15">
      <c r="A4136">
        <v>4131</v>
      </c>
      <c r="B4136" s="7">
        <f>'EstRev 6-10'!G232</f>
        <v>0</v>
      </c>
      <c r="D4136" s="2" t="b">
        <f ca="1">E4136=B4136</f>
        <v>1</v>
      </c>
      <c r="E4136" s="2" cm="1">
        <f t="array" aca="1" ref="E4136" ca="1">IF(F4136&lt;&gt;"",INDIRECT("'"&amp;F4136&amp;"'!"&amp;G4136),"")</f>
        <v>0</v>
      </c>
      <c r="F4136" s="1502" t="s">
        <v>6935</v>
      </c>
      <c r="G4136" t="s">
        <v>4457</v>
      </c>
      <c r="H4136" s="4"/>
      <c r="I4136" s="4"/>
      <c r="J4136" s="4"/>
      <c r="R4136" s="1504"/>
    </row>
    <row r="4137" spans="1:18" ht="16">
      <c r="A4137" s="1">
        <v>4132</v>
      </c>
      <c r="C4137" s="3" t="s">
        <v>3571</v>
      </c>
      <c r="E4137" s="2" t="str" cm="1">
        <f t="array" aca="1" ref="E4137" ca="1">IF(F4137&lt;&gt;"",INDIRECT("'"&amp;F4137&amp;"'!"&amp;G4137),"")</f>
        <v/>
      </c>
      <c r="F4137" s="1851"/>
      <c r="R4137" s="1502"/>
    </row>
    <row r="4138" spans="1:18" ht="16">
      <c r="A4138" s="1">
        <v>4133</v>
      </c>
      <c r="C4138" s="3" t="s">
        <v>3571</v>
      </c>
      <c r="E4138" s="2" t="str" cm="1">
        <f t="array" aca="1" ref="E4138" ca="1">IF(F4138&lt;&gt;"",INDIRECT("'"&amp;F4138&amp;"'!"&amp;G4138),"")</f>
        <v/>
      </c>
      <c r="F4138" s="1851"/>
      <c r="R4138" s="1502"/>
    </row>
    <row r="4139" spans="1:18" ht="16">
      <c r="A4139" s="1">
        <v>4134</v>
      </c>
      <c r="C4139" s="3" t="s">
        <v>3571</v>
      </c>
      <c r="E4139" s="2" t="str" cm="1">
        <f t="array" aca="1" ref="E4139" ca="1">IF(F4139&lt;&gt;"",INDIRECT("'"&amp;F4139&amp;"'!"&amp;G4139),"")</f>
        <v/>
      </c>
      <c r="F4139" s="1851"/>
      <c r="R4139" s="1502"/>
    </row>
    <row r="4140" spans="1:18" ht="16">
      <c r="A4140" s="1">
        <v>4135</v>
      </c>
      <c r="C4140" s="3" t="s">
        <v>3571</v>
      </c>
      <c r="E4140" s="2" t="str" cm="1">
        <f t="array" aca="1" ref="E4140" ca="1">IF(F4140&lt;&gt;"",INDIRECT("'"&amp;F4140&amp;"'!"&amp;G4140),"")</f>
        <v/>
      </c>
      <c r="F4140" s="1851"/>
      <c r="R4140" s="1502"/>
    </row>
    <row r="4141" spans="1:18" ht="16">
      <c r="A4141" s="1">
        <v>4136</v>
      </c>
      <c r="C4141" s="3" t="s">
        <v>3858</v>
      </c>
      <c r="E4141" s="2" t="str" cm="1">
        <f t="array" aca="1" ref="E4141" ca="1">IF(F4141&lt;&gt;"",INDIRECT("'"&amp;F4141&amp;"'!"&amp;G4141),"")</f>
        <v/>
      </c>
      <c r="F4141" s="1851"/>
      <c r="R4141" s="1502"/>
    </row>
    <row r="4142" spans="1:18" ht="16">
      <c r="A4142" s="1">
        <v>4137</v>
      </c>
      <c r="C4142" s="3" t="s">
        <v>3858</v>
      </c>
      <c r="E4142" s="2" t="str" cm="1">
        <f t="array" aca="1" ref="E4142" ca="1">IF(F4142&lt;&gt;"",INDIRECT("'"&amp;F4142&amp;"'!"&amp;G4142),"")</f>
        <v/>
      </c>
      <c r="F4142" s="1851"/>
      <c r="R4142" s="1502"/>
    </row>
    <row r="4143" spans="1:18" ht="15">
      <c r="A4143">
        <v>4138</v>
      </c>
      <c r="B4143" s="7">
        <f>'EstExp 11-19'!E138</f>
        <v>0</v>
      </c>
      <c r="D4143" s="2" t="b">
        <f ca="1">E4143=B4143</f>
        <v>1</v>
      </c>
      <c r="E4143" s="2" cm="1">
        <f t="array" aca="1" ref="E4143" ca="1">IF(F4143&lt;&gt;"",INDIRECT("'"&amp;F4143&amp;"'!"&amp;G4143),"")</f>
        <v>0</v>
      </c>
      <c r="F4143" s="1502" t="s">
        <v>6934</v>
      </c>
      <c r="G4143" t="s">
        <v>4458</v>
      </c>
      <c r="H4143" s="4"/>
      <c r="I4143" s="4"/>
      <c r="J4143" s="4"/>
      <c r="R4143" s="1504"/>
    </row>
    <row r="4144" spans="1:18" ht="15">
      <c r="A4144">
        <v>4139</v>
      </c>
      <c r="B4144" s="7">
        <f>'EstExp 11-19'!E139</f>
        <v>0</v>
      </c>
      <c r="D4144" s="2" t="b">
        <f ca="1">E4144=B4144</f>
        <v>1</v>
      </c>
      <c r="E4144" s="2" cm="1">
        <f t="array" aca="1" ref="E4144" ca="1">IF(F4144&lt;&gt;"",INDIRECT("'"&amp;F4144&amp;"'!"&amp;G4144),"")</f>
        <v>0</v>
      </c>
      <c r="F4144" s="1502" t="s">
        <v>6934</v>
      </c>
      <c r="G4144" t="s">
        <v>4459</v>
      </c>
      <c r="H4144" s="4"/>
      <c r="I4144" s="4"/>
      <c r="J4144" s="4"/>
      <c r="R4144" s="1504"/>
    </row>
    <row r="4145" spans="1:18" ht="15">
      <c r="A4145">
        <v>4140</v>
      </c>
      <c r="B4145" s="7">
        <f>'EstExp 11-19'!E140</f>
        <v>0</v>
      </c>
      <c r="D4145" s="2" t="b">
        <f ca="1">E4145=B4145</f>
        <v>1</v>
      </c>
      <c r="E4145" s="2" cm="1">
        <f t="array" aca="1" ref="E4145" ca="1">IF(F4145&lt;&gt;"",INDIRECT("'"&amp;F4145&amp;"'!"&amp;G4145),"")</f>
        <v>0</v>
      </c>
      <c r="F4145" s="1502" t="s">
        <v>6934</v>
      </c>
      <c r="G4145" t="s">
        <v>4460</v>
      </c>
      <c r="H4145" s="4"/>
      <c r="I4145" s="4"/>
      <c r="J4145" s="4"/>
      <c r="R4145" s="1504"/>
    </row>
    <row r="4146" spans="1:18" ht="15">
      <c r="A4146">
        <v>4141</v>
      </c>
      <c r="B4146" s="7">
        <f>'EstExp 11-19'!E141</f>
        <v>0</v>
      </c>
      <c r="D4146" s="2" t="b">
        <f ca="1">E4146=B4146</f>
        <v>1</v>
      </c>
      <c r="E4146" s="2" cm="1">
        <f t="array" aca="1" ref="E4146" ca="1">IF(F4146&lt;&gt;"",INDIRECT("'"&amp;F4146&amp;"'!"&amp;G4146),"")</f>
        <v>0</v>
      </c>
      <c r="F4146" s="1502" t="s">
        <v>6934</v>
      </c>
      <c r="G4146" t="s">
        <v>4461</v>
      </c>
      <c r="H4146" s="4"/>
      <c r="I4146" s="4"/>
      <c r="J4146" s="4"/>
      <c r="R4146" s="1504"/>
    </row>
    <row r="4147" spans="1:18" ht="15">
      <c r="A4147">
        <v>4142</v>
      </c>
      <c r="B4147" s="7">
        <f>'EstExp 11-19'!E143</f>
        <v>0</v>
      </c>
      <c r="D4147" s="2" t="b">
        <f ca="1">E4147=B4147</f>
        <v>1</v>
      </c>
      <c r="E4147" s="2" cm="1">
        <f t="array" aca="1" ref="E4147" ca="1">IF(F4147&lt;&gt;"",INDIRECT("'"&amp;F4147&amp;"'!"&amp;G4147),"")</f>
        <v>0</v>
      </c>
      <c r="F4147" s="1502" t="s">
        <v>6934</v>
      </c>
      <c r="G4147" t="s">
        <v>4462</v>
      </c>
      <c r="H4147" s="4"/>
      <c r="I4147" s="4"/>
      <c r="J4147" s="4"/>
      <c r="R4147" s="1504"/>
    </row>
    <row r="4148" spans="1:18" ht="16">
      <c r="A4148" s="1">
        <v>4143</v>
      </c>
      <c r="C4148" s="3" t="s">
        <v>3858</v>
      </c>
      <c r="E4148" s="2" t="str" cm="1">
        <f t="array" aca="1" ref="E4148" ca="1">IF(F4148&lt;&gt;"",INDIRECT("'"&amp;F4148&amp;"'!"&amp;G4148),"")</f>
        <v/>
      </c>
      <c r="F4148" s="1851"/>
      <c r="R4148" s="1502"/>
    </row>
    <row r="4149" spans="1:18" ht="16">
      <c r="A4149" s="1">
        <v>4144</v>
      </c>
      <c r="C4149" s="3" t="s">
        <v>3858</v>
      </c>
      <c r="E4149" s="2" t="str" cm="1">
        <f t="array" aca="1" ref="E4149" ca="1">IF(F4149&lt;&gt;"",INDIRECT("'"&amp;F4149&amp;"'!"&amp;G4149),"")</f>
        <v/>
      </c>
      <c r="F4149" s="1851"/>
      <c r="R4149" s="1502"/>
    </row>
    <row r="4150" spans="1:18" ht="16">
      <c r="A4150" s="1">
        <v>4145</v>
      </c>
      <c r="C4150" s="3" t="s">
        <v>3858</v>
      </c>
      <c r="E4150" s="2" t="str" cm="1">
        <f t="array" aca="1" ref="E4150" ca="1">IF(F4150&lt;&gt;"",INDIRECT("'"&amp;F4150&amp;"'!"&amp;G4150),"")</f>
        <v/>
      </c>
      <c r="F4150" s="1851"/>
      <c r="R4150" s="1502"/>
    </row>
    <row r="4151" spans="1:18" ht="16">
      <c r="A4151" s="1">
        <v>4146</v>
      </c>
      <c r="C4151" s="3" t="s">
        <v>3858</v>
      </c>
      <c r="E4151" s="2" t="str" cm="1">
        <f t="array" aca="1" ref="E4151" ca="1">IF(F4151&lt;&gt;"",INDIRECT("'"&amp;F4151&amp;"'!"&amp;G4151),"")</f>
        <v/>
      </c>
      <c r="F4151" s="1851"/>
      <c r="R4151" s="1502"/>
    </row>
    <row r="4152" spans="1:18" ht="16">
      <c r="A4152" s="1">
        <v>4147</v>
      </c>
      <c r="C4152" s="3" t="s">
        <v>3858</v>
      </c>
      <c r="E4152" s="2" t="str" cm="1">
        <f t="array" aca="1" ref="E4152" ca="1">IF(F4152&lt;&gt;"",INDIRECT("'"&amp;F4152&amp;"'!"&amp;G4152),"")</f>
        <v/>
      </c>
      <c r="F4152" s="1851"/>
      <c r="R4152" s="1502"/>
    </row>
    <row r="4153" spans="1:18" ht="16">
      <c r="A4153" s="1">
        <v>4148</v>
      </c>
      <c r="C4153" s="3" t="s">
        <v>3858</v>
      </c>
      <c r="E4153" s="2" t="str" cm="1">
        <f t="array" aca="1" ref="E4153" ca="1">IF(F4153&lt;&gt;"",INDIRECT("'"&amp;F4153&amp;"'!"&amp;G4153),"")</f>
        <v/>
      </c>
      <c r="F4153" s="1851"/>
      <c r="R4153" s="1502"/>
    </row>
    <row r="4154" spans="1:18" ht="15">
      <c r="A4154">
        <v>4149</v>
      </c>
      <c r="B4154" s="7">
        <f>'EstExp 11-19'!H210</f>
        <v>0</v>
      </c>
      <c r="D4154" s="2" t="b">
        <f ca="1">E4154=B4154</f>
        <v>1</v>
      </c>
      <c r="E4154" s="2" cm="1">
        <f t="array" aca="1" ref="E4154" ca="1">IF(F4154&lt;&gt;"",INDIRECT("'"&amp;F4154&amp;"'!"&amp;G4154),"")</f>
        <v>0</v>
      </c>
      <c r="F4154" s="1502" t="s">
        <v>6934</v>
      </c>
      <c r="G4154" t="s">
        <v>4463</v>
      </c>
      <c r="H4154" s="4"/>
      <c r="I4154" s="4"/>
      <c r="J4154" s="4"/>
      <c r="R4154" s="1504"/>
    </row>
    <row r="4155" spans="1:18" ht="15">
      <c r="A4155">
        <v>4150</v>
      </c>
      <c r="B4155" s="7">
        <f>'EstExp 11-19'!K210</f>
        <v>0</v>
      </c>
      <c r="D4155" s="2" t="b">
        <f ca="1">E4155=B4155</f>
        <v>1</v>
      </c>
      <c r="E4155" s="2" cm="1">
        <f t="array" aca="1" ref="E4155" ca="1">IF(F4155&lt;&gt;"",INDIRECT("'"&amp;F4155&amp;"'!"&amp;G4155),"")</f>
        <v>0</v>
      </c>
      <c r="F4155" s="1502" t="s">
        <v>6934</v>
      </c>
      <c r="G4155" t="s">
        <v>4464</v>
      </c>
      <c r="H4155" s="4"/>
      <c r="I4155" s="4"/>
      <c r="J4155" s="4"/>
      <c r="R4155" s="1504"/>
    </row>
    <row r="4156" spans="1:18" ht="16">
      <c r="A4156" s="1">
        <v>4151</v>
      </c>
      <c r="C4156" s="3" t="s">
        <v>3858</v>
      </c>
      <c r="E4156" s="2" t="str" cm="1">
        <f t="array" aca="1" ref="E4156" ca="1">IF(F4156&lt;&gt;"",INDIRECT("'"&amp;F4156&amp;"'!"&amp;G4156),"")</f>
        <v/>
      </c>
      <c r="F4156" s="1851"/>
      <c r="R4156" s="1502"/>
    </row>
    <row r="4157" spans="1:18" ht="16">
      <c r="A4157" s="1">
        <v>4152</v>
      </c>
      <c r="C4157" s="3" t="s">
        <v>3858</v>
      </c>
      <c r="E4157" s="2" t="str" cm="1">
        <f t="array" aca="1" ref="E4157" ca="1">IF(F4157&lt;&gt;"",INDIRECT("'"&amp;F4157&amp;"'!"&amp;G4157),"")</f>
        <v/>
      </c>
      <c r="F4157" s="1851"/>
      <c r="R4157" s="1502"/>
    </row>
    <row r="4158" spans="1:18" ht="16">
      <c r="A4158" s="1">
        <v>4153</v>
      </c>
      <c r="C4158" s="3" t="s">
        <v>3858</v>
      </c>
      <c r="E4158" s="2" t="str" cm="1">
        <f t="array" aca="1" ref="E4158" ca="1">IF(F4158&lt;&gt;"",INDIRECT("'"&amp;F4158&amp;"'!"&amp;G4158),"")</f>
        <v/>
      </c>
      <c r="F4158" s="1851"/>
      <c r="R4158" s="1502"/>
    </row>
    <row r="4159" spans="1:18" ht="15">
      <c r="A4159">
        <v>4154</v>
      </c>
      <c r="B4159" s="7">
        <f>'EstRev 6-10'!I163</f>
        <v>0</v>
      </c>
      <c r="D4159" s="2" t="b">
        <f ca="1">E4159=B4159</f>
        <v>1</v>
      </c>
      <c r="E4159" s="2" cm="1">
        <f t="array" aca="1" ref="E4159" ca="1">IF(F4159&lt;&gt;"",INDIRECT("'"&amp;F4159&amp;"'!"&amp;G4159),"")</f>
        <v>0</v>
      </c>
      <c r="F4159" s="1502" t="s">
        <v>6935</v>
      </c>
      <c r="G4159" t="s">
        <v>4465</v>
      </c>
      <c r="H4159" s="4"/>
      <c r="I4159" s="4"/>
      <c r="J4159" s="4"/>
      <c r="R4159" s="1504"/>
    </row>
    <row r="4160" spans="1:18" ht="15">
      <c r="A4160">
        <v>4155</v>
      </c>
      <c r="B4160" s="7">
        <f>'EstRev 6-10'!I165</f>
        <v>0</v>
      </c>
      <c r="D4160" s="2" t="b">
        <f ca="1">E4160=B4160</f>
        <v>1</v>
      </c>
      <c r="E4160" s="2" cm="1">
        <f t="array" aca="1" ref="E4160" ca="1">IF(F4160&lt;&gt;"",INDIRECT("'"&amp;F4160&amp;"'!"&amp;G4160),"")</f>
        <v>0</v>
      </c>
      <c r="F4160" s="1502" t="s">
        <v>6935</v>
      </c>
      <c r="G4160" t="s">
        <v>4466</v>
      </c>
      <c r="H4160" s="4"/>
      <c r="I4160" s="4"/>
      <c r="J4160" s="4"/>
      <c r="R4160" s="1504"/>
    </row>
    <row r="4161" spans="1:18" ht="15">
      <c r="A4161">
        <v>4156</v>
      </c>
      <c r="B4161" s="7">
        <f>'BudgetSum 2-4'!E38</f>
        <v>0</v>
      </c>
      <c r="D4161" s="2" t="b">
        <f ca="1">E4161=B4161</f>
        <v>1</v>
      </c>
      <c r="E4161" s="2" cm="1">
        <f t="array" aca="1" ref="E4161" ca="1">IF(F4161&lt;&gt;"",INDIRECT("'"&amp;F4161&amp;"'!"&amp;G4161),"")</f>
        <v>0</v>
      </c>
      <c r="F4161" s="1502" t="s">
        <v>3507</v>
      </c>
      <c r="G4161" t="s">
        <v>3710</v>
      </c>
      <c r="H4161" s="4"/>
      <c r="I4161" s="4"/>
      <c r="J4161" s="4"/>
      <c r="R4161" s="1504"/>
    </row>
    <row r="4162" spans="1:18" ht="16">
      <c r="A4162" s="1">
        <v>4157</v>
      </c>
      <c r="C4162" s="3" t="s">
        <v>3858</v>
      </c>
      <c r="E4162" s="2" t="str" cm="1">
        <f t="array" aca="1" ref="E4162" ca="1">IF(F4162&lt;&gt;"",INDIRECT("'"&amp;F4162&amp;"'!"&amp;G4162),"")</f>
        <v/>
      </c>
      <c r="F4162" s="1851"/>
      <c r="R4162" s="1502"/>
    </row>
    <row r="4163" spans="1:18" ht="16">
      <c r="A4163" s="1">
        <v>4158</v>
      </c>
      <c r="C4163" s="3" t="s">
        <v>3858</v>
      </c>
      <c r="E4163" s="2" t="str" cm="1">
        <f t="array" aca="1" ref="E4163" ca="1">IF(F4163&lt;&gt;"",INDIRECT("'"&amp;F4163&amp;"'!"&amp;G4163),"")</f>
        <v/>
      </c>
      <c r="F4163" s="1851"/>
      <c r="R4163" s="1502"/>
    </row>
    <row r="4164" spans="1:18" ht="16">
      <c r="A4164" s="1">
        <v>4159</v>
      </c>
      <c r="C4164" s="3" t="s">
        <v>3571</v>
      </c>
      <c r="E4164" s="2" t="str" cm="1">
        <f t="array" aca="1" ref="E4164" ca="1">IF(F4164&lt;&gt;"",INDIRECT("'"&amp;F4164&amp;"'!"&amp;G4164),"")</f>
        <v/>
      </c>
      <c r="F4164" s="1851"/>
      <c r="R4164" s="1502"/>
    </row>
    <row r="4165" spans="1:18" ht="16">
      <c r="A4165" s="1">
        <v>4160</v>
      </c>
      <c r="C4165" s="3" t="s">
        <v>3571</v>
      </c>
      <c r="E4165" s="2" t="str" cm="1">
        <f t="array" aca="1" ref="E4165" ca="1">IF(F4165&lt;&gt;"",INDIRECT("'"&amp;F4165&amp;"'!"&amp;G4165),"")</f>
        <v/>
      </c>
      <c r="F4165" s="1851"/>
      <c r="R4165" s="1502"/>
    </row>
    <row r="4166" spans="1:18" ht="16">
      <c r="A4166" s="1">
        <v>4161</v>
      </c>
      <c r="C4166" s="3" t="s">
        <v>3571</v>
      </c>
      <c r="E4166" s="2" t="str" cm="1">
        <f t="array" aca="1" ref="E4166" ca="1">IF(F4166&lt;&gt;"",INDIRECT("'"&amp;F4166&amp;"'!"&amp;G4166),"")</f>
        <v/>
      </c>
      <c r="F4166" s="1851"/>
      <c r="R4166" s="1502"/>
    </row>
    <row r="4167" spans="1:18" ht="16">
      <c r="A4167" s="1">
        <v>4162</v>
      </c>
      <c r="C4167" s="3" t="s">
        <v>3571</v>
      </c>
      <c r="E4167" s="2" t="str" cm="1">
        <f t="array" aca="1" ref="E4167" ca="1">IF(F4167&lt;&gt;"",INDIRECT("'"&amp;F4167&amp;"'!"&amp;G4167),"")</f>
        <v/>
      </c>
      <c r="F4167" s="1851"/>
      <c r="R4167" s="1502"/>
    </row>
    <row r="4168" spans="1:18" ht="16">
      <c r="A4168" s="1">
        <v>4163</v>
      </c>
      <c r="C4168" s="3" t="s">
        <v>3571</v>
      </c>
      <c r="E4168" s="2" t="str" cm="1">
        <f t="array" aca="1" ref="E4168" ca="1">IF(F4168&lt;&gt;"",INDIRECT("'"&amp;F4168&amp;"'!"&amp;G4168),"")</f>
        <v/>
      </c>
      <c r="F4168" s="1851"/>
      <c r="R4168" s="1502"/>
    </row>
    <row r="4169" spans="1:18" ht="16">
      <c r="A4169" s="1">
        <v>4164</v>
      </c>
      <c r="C4169" s="3" t="s">
        <v>3571</v>
      </c>
      <c r="E4169" s="2" t="str" cm="1">
        <f t="array" aca="1" ref="E4169" ca="1">IF(F4169&lt;&gt;"",INDIRECT("'"&amp;F4169&amp;"'!"&amp;G4169),"")</f>
        <v/>
      </c>
      <c r="F4169" s="1851"/>
      <c r="R4169" s="1502"/>
    </row>
    <row r="4170" spans="1:18" ht="16">
      <c r="A4170" s="1">
        <v>4165</v>
      </c>
      <c r="C4170" s="3" t="s">
        <v>3571</v>
      </c>
      <c r="E4170" s="2" t="str" cm="1">
        <f t="array" aca="1" ref="E4170" ca="1">IF(F4170&lt;&gt;"",INDIRECT("'"&amp;F4170&amp;"'!"&amp;G4170),"")</f>
        <v/>
      </c>
      <c r="F4170" s="1851"/>
      <c r="R4170" s="1502"/>
    </row>
    <row r="4171" spans="1:18" ht="15">
      <c r="A4171">
        <v>4166</v>
      </c>
      <c r="B4171" s="7">
        <f>'EstRev 6-10'!C139</f>
        <v>0</v>
      </c>
      <c r="D4171" s="2" t="b">
        <f ca="1">E4171=B4171</f>
        <v>1</v>
      </c>
      <c r="E4171" s="2" cm="1">
        <f t="array" aca="1" ref="E4171" ca="1">IF(F4171&lt;&gt;"",INDIRECT("'"&amp;F4171&amp;"'!"&amp;G4171),"")</f>
        <v>0</v>
      </c>
      <c r="F4171" s="1502" t="s">
        <v>6935</v>
      </c>
      <c r="G4171" t="s">
        <v>4467</v>
      </c>
      <c r="H4171" s="4"/>
      <c r="I4171" s="4"/>
      <c r="J4171" s="4"/>
      <c r="R4171" s="1504"/>
    </row>
    <row r="4172" spans="1:18" ht="15">
      <c r="A4172">
        <v>4167</v>
      </c>
      <c r="B4172" s="7">
        <f>'EstRev 6-10'!D139</f>
        <v>0</v>
      </c>
      <c r="D4172" s="2" t="b">
        <f ca="1">E4172=B4172</f>
        <v>1</v>
      </c>
      <c r="E4172" s="2" cm="1">
        <f t="array" aca="1" ref="E4172" ca="1">IF(F4172&lt;&gt;"",INDIRECT("'"&amp;F4172&amp;"'!"&amp;G4172),"")</f>
        <v>0</v>
      </c>
      <c r="F4172" s="1502" t="s">
        <v>6935</v>
      </c>
      <c r="G4172" t="s">
        <v>4468</v>
      </c>
      <c r="H4172" s="4"/>
      <c r="I4172" s="4"/>
      <c r="J4172" s="4"/>
      <c r="R4172" s="1504"/>
    </row>
    <row r="4173" spans="1:18" ht="16">
      <c r="A4173" s="1">
        <v>4168</v>
      </c>
      <c r="C4173" s="3" t="s">
        <v>3858</v>
      </c>
      <c r="E4173" s="2" t="str" cm="1">
        <f t="array" aca="1" ref="E4173" ca="1">IF(F4173&lt;&gt;"",INDIRECT("'"&amp;F4173&amp;"'!"&amp;G4173),"")</f>
        <v/>
      </c>
      <c r="F4173" s="1851"/>
      <c r="R4173" s="1502"/>
    </row>
    <row r="4174" spans="1:18" ht="15">
      <c r="A4174">
        <v>4169</v>
      </c>
      <c r="B4174" s="7">
        <f>'EstRev 6-10'!G139</f>
        <v>0</v>
      </c>
      <c r="D4174" s="2" t="b">
        <f ca="1">E4174=B4174</f>
        <v>1</v>
      </c>
      <c r="E4174" s="2" cm="1">
        <f t="array" aca="1" ref="E4174" ca="1">IF(F4174&lt;&gt;"",INDIRECT("'"&amp;F4174&amp;"'!"&amp;G4174),"")</f>
        <v>0</v>
      </c>
      <c r="F4174" s="1502" t="s">
        <v>6935</v>
      </c>
      <c r="G4174" t="s">
        <v>4469</v>
      </c>
      <c r="H4174" s="4"/>
      <c r="I4174" s="4"/>
      <c r="J4174" s="4"/>
      <c r="R4174" s="1504"/>
    </row>
    <row r="4175" spans="1:18" ht="16">
      <c r="A4175" s="1">
        <v>4170</v>
      </c>
      <c r="C4175" s="3" t="s">
        <v>3571</v>
      </c>
      <c r="E4175" s="2" t="str" cm="1">
        <f t="array" aca="1" ref="E4175" ca="1">IF(F4175&lt;&gt;"",INDIRECT("'"&amp;F4175&amp;"'!"&amp;G4175),"")</f>
        <v/>
      </c>
      <c r="F4175" s="1851"/>
      <c r="R4175" s="1502"/>
    </row>
    <row r="4176" spans="1:18" ht="16">
      <c r="A4176" s="1">
        <v>4171</v>
      </c>
      <c r="C4176" s="3" t="s">
        <v>3571</v>
      </c>
      <c r="E4176" s="2" t="str" cm="1">
        <f t="array" aca="1" ref="E4176" ca="1">IF(F4176&lt;&gt;"",INDIRECT("'"&amp;F4176&amp;"'!"&amp;G4176),"")</f>
        <v/>
      </c>
      <c r="F4176" s="1851"/>
      <c r="R4176" s="1502"/>
    </row>
    <row r="4177" spans="1:18" ht="16">
      <c r="A4177" s="1">
        <v>4172</v>
      </c>
      <c r="C4177" s="3" t="s">
        <v>3571</v>
      </c>
      <c r="E4177" s="2" t="str" cm="1">
        <f t="array" aca="1" ref="E4177" ca="1">IF(F4177&lt;&gt;"",INDIRECT("'"&amp;F4177&amp;"'!"&amp;G4177),"")</f>
        <v/>
      </c>
      <c r="F4177" s="1851"/>
      <c r="R4177" s="1502"/>
    </row>
    <row r="4178" spans="1:18" ht="16">
      <c r="A4178" s="1">
        <v>4173</v>
      </c>
      <c r="C4178" s="3" t="s">
        <v>3571</v>
      </c>
      <c r="E4178" s="2" t="str" cm="1">
        <f t="array" aca="1" ref="E4178" ca="1">IF(F4178&lt;&gt;"",INDIRECT("'"&amp;F4178&amp;"'!"&amp;G4178),"")</f>
        <v/>
      </c>
      <c r="F4178" s="1851"/>
      <c r="R4178" s="1502"/>
    </row>
    <row r="4179" spans="1:18" ht="16">
      <c r="A4179" s="1">
        <v>4174</v>
      </c>
      <c r="C4179" s="3" t="s">
        <v>3571</v>
      </c>
      <c r="E4179" s="2" t="str" cm="1">
        <f t="array" aca="1" ref="E4179" ca="1">IF(F4179&lt;&gt;"",INDIRECT("'"&amp;F4179&amp;"'!"&amp;G4179),"")</f>
        <v/>
      </c>
      <c r="F4179" s="1851"/>
      <c r="R4179" s="1502"/>
    </row>
    <row r="4180" spans="1:18" ht="16">
      <c r="A4180" s="1">
        <v>4175</v>
      </c>
      <c r="C4180" s="3" t="s">
        <v>3571</v>
      </c>
      <c r="E4180" s="2" t="str" cm="1">
        <f t="array" aca="1" ref="E4180" ca="1">IF(F4180&lt;&gt;"",INDIRECT("'"&amp;F4180&amp;"'!"&amp;G4180),"")</f>
        <v/>
      </c>
      <c r="F4180" s="1851"/>
      <c r="R4180" s="1502"/>
    </row>
    <row r="4181" spans="1:18" ht="16">
      <c r="A4181" s="1">
        <v>4176</v>
      </c>
      <c r="C4181" s="3" t="s">
        <v>3571</v>
      </c>
      <c r="E4181" s="2" t="str" cm="1">
        <f t="array" aca="1" ref="E4181" ca="1">IF(F4181&lt;&gt;"",INDIRECT("'"&amp;F4181&amp;"'!"&amp;G4181),"")</f>
        <v/>
      </c>
      <c r="F4181" s="1851"/>
      <c r="R4181" s="1502"/>
    </row>
    <row r="4182" spans="1:18" ht="16">
      <c r="A4182" s="1">
        <v>4177</v>
      </c>
      <c r="C4182" s="3" t="s">
        <v>3571</v>
      </c>
      <c r="E4182" s="2" t="str" cm="1">
        <f t="array" aca="1" ref="E4182" ca="1">IF(F4182&lt;&gt;"",INDIRECT("'"&amp;F4182&amp;"'!"&amp;G4182),"")</f>
        <v/>
      </c>
      <c r="F4182" s="1851"/>
      <c r="R4182" s="1502"/>
    </row>
    <row r="4183" spans="1:18" ht="16">
      <c r="A4183" s="1">
        <v>4178</v>
      </c>
      <c r="C4183" s="3" t="s">
        <v>3571</v>
      </c>
      <c r="E4183" s="2" t="str" cm="1">
        <f t="array" aca="1" ref="E4183" ca="1">IF(F4183&lt;&gt;"",INDIRECT("'"&amp;F4183&amp;"'!"&amp;G4183),"")</f>
        <v/>
      </c>
      <c r="F4183" s="1851"/>
      <c r="R4183" s="1502"/>
    </row>
    <row r="4184" spans="1:18" ht="16">
      <c r="A4184" s="1">
        <v>4179</v>
      </c>
      <c r="C4184" s="3" t="s">
        <v>3571</v>
      </c>
      <c r="E4184" s="2" t="str" cm="1">
        <f t="array" aca="1" ref="E4184" ca="1">IF(F4184&lt;&gt;"",INDIRECT("'"&amp;F4184&amp;"'!"&amp;G4184),"")</f>
        <v/>
      </c>
      <c r="F4184" s="1851"/>
      <c r="R4184" s="1502"/>
    </row>
    <row r="4185" spans="1:18" ht="16">
      <c r="A4185" s="1">
        <v>4180</v>
      </c>
      <c r="C4185" s="3" t="s">
        <v>3571</v>
      </c>
      <c r="E4185" s="2" t="str" cm="1">
        <f t="array" aca="1" ref="E4185" ca="1">IF(F4185&lt;&gt;"",INDIRECT("'"&amp;F4185&amp;"'!"&amp;G4185),"")</f>
        <v/>
      </c>
      <c r="F4185" s="1851"/>
      <c r="R4185" s="1502"/>
    </row>
    <row r="4186" spans="1:18" ht="16">
      <c r="A4186" s="1">
        <v>4181</v>
      </c>
      <c r="C4186" s="3" t="s">
        <v>3571</v>
      </c>
      <c r="E4186" s="2" t="str" cm="1">
        <f t="array" aca="1" ref="E4186" ca="1">IF(F4186&lt;&gt;"",INDIRECT("'"&amp;F4186&amp;"'!"&amp;G4186),"")</f>
        <v/>
      </c>
      <c r="F4186" s="1851"/>
      <c r="R4186" s="1502"/>
    </row>
    <row r="4187" spans="1:18" ht="16">
      <c r="A4187" s="1">
        <v>4182</v>
      </c>
      <c r="C4187" s="3" t="s">
        <v>3571</v>
      </c>
      <c r="E4187" s="2" t="str" cm="1">
        <f t="array" aca="1" ref="E4187" ca="1">IF(F4187&lt;&gt;"",INDIRECT("'"&amp;F4187&amp;"'!"&amp;G4187),"")</f>
        <v/>
      </c>
      <c r="F4187" s="1851"/>
      <c r="R4187" s="1502"/>
    </row>
    <row r="4188" spans="1:18" ht="16">
      <c r="A4188" s="1">
        <v>4183</v>
      </c>
      <c r="C4188" s="3" t="s">
        <v>3571</v>
      </c>
      <c r="E4188" s="2" t="str" cm="1">
        <f t="array" aca="1" ref="E4188" ca="1">IF(F4188&lt;&gt;"",INDIRECT("'"&amp;F4188&amp;"'!"&amp;G4188),"")</f>
        <v/>
      </c>
      <c r="F4188" s="1851"/>
      <c r="R4188" s="1502"/>
    </row>
    <row r="4189" spans="1:18" ht="16">
      <c r="A4189" s="1">
        <v>4184</v>
      </c>
      <c r="C4189" s="3" t="s">
        <v>3571</v>
      </c>
      <c r="E4189" s="2" t="str" cm="1">
        <f t="array" aca="1" ref="E4189" ca="1">IF(F4189&lt;&gt;"",INDIRECT("'"&amp;F4189&amp;"'!"&amp;G4189),"")</f>
        <v/>
      </c>
      <c r="F4189" s="1851"/>
      <c r="R4189" s="1502"/>
    </row>
    <row r="4190" spans="1:18" ht="16">
      <c r="A4190" s="1">
        <v>4185</v>
      </c>
      <c r="C4190" s="3" t="s">
        <v>3571</v>
      </c>
      <c r="E4190" s="2" t="str" cm="1">
        <f t="array" aca="1" ref="E4190" ca="1">IF(F4190&lt;&gt;"",INDIRECT("'"&amp;F4190&amp;"'!"&amp;G4190),"")</f>
        <v/>
      </c>
      <c r="F4190" s="1851"/>
      <c r="R4190" s="1502"/>
    </row>
    <row r="4191" spans="1:18" ht="16">
      <c r="A4191" s="1">
        <v>4186</v>
      </c>
      <c r="C4191" s="3" t="s">
        <v>3571</v>
      </c>
      <c r="E4191" s="2" t="str" cm="1">
        <f t="array" aca="1" ref="E4191" ca="1">IF(F4191&lt;&gt;"",INDIRECT("'"&amp;F4191&amp;"'!"&amp;G4191),"")</f>
        <v/>
      </c>
      <c r="F4191" s="1851"/>
      <c r="R4191" s="1502"/>
    </row>
    <row r="4192" spans="1:18" ht="16">
      <c r="A4192" s="1">
        <v>4187</v>
      </c>
      <c r="C4192" s="3" t="s">
        <v>3571</v>
      </c>
      <c r="E4192" s="2" t="str" cm="1">
        <f t="array" aca="1" ref="E4192" ca="1">IF(F4192&lt;&gt;"",INDIRECT("'"&amp;F4192&amp;"'!"&amp;G4192),"")</f>
        <v/>
      </c>
      <c r="F4192" s="1851"/>
      <c r="R4192" s="1502"/>
    </row>
    <row r="4193" spans="1:18" ht="16">
      <c r="A4193" s="1">
        <v>4188</v>
      </c>
      <c r="C4193" s="3" t="s">
        <v>3571</v>
      </c>
      <c r="E4193" s="2" t="str" cm="1">
        <f t="array" aca="1" ref="E4193" ca="1">IF(F4193&lt;&gt;"",INDIRECT("'"&amp;F4193&amp;"'!"&amp;G4193),"")</f>
        <v/>
      </c>
      <c r="F4193" s="1851"/>
      <c r="R4193" s="1502"/>
    </row>
    <row r="4194" spans="1:18" ht="16">
      <c r="A4194" s="1">
        <v>4189</v>
      </c>
      <c r="C4194" s="3" t="s">
        <v>3571</v>
      </c>
      <c r="E4194" s="2" t="str" cm="1">
        <f t="array" aca="1" ref="E4194" ca="1">IF(F4194&lt;&gt;"",INDIRECT("'"&amp;F4194&amp;"'!"&amp;G4194),"")</f>
        <v/>
      </c>
      <c r="F4194" s="1851"/>
      <c r="R4194" s="1502"/>
    </row>
    <row r="4195" spans="1:18" ht="16">
      <c r="A4195" s="1">
        <v>4190</v>
      </c>
      <c r="C4195" s="3" t="s">
        <v>3858</v>
      </c>
      <c r="E4195" s="2" t="str" cm="1">
        <f t="array" aca="1" ref="E4195" ca="1">IF(F4195&lt;&gt;"",INDIRECT("'"&amp;F4195&amp;"'!"&amp;G4195),"")</f>
        <v/>
      </c>
      <c r="F4195" s="1851"/>
      <c r="R4195" s="1502"/>
    </row>
    <row r="4196" spans="1:18" ht="16">
      <c r="A4196" s="1">
        <v>4191</v>
      </c>
      <c r="C4196" s="3" t="s">
        <v>3858</v>
      </c>
      <c r="E4196" s="2" t="str" cm="1">
        <f t="array" aca="1" ref="E4196" ca="1">IF(F4196&lt;&gt;"",INDIRECT("'"&amp;F4196&amp;"'!"&amp;G4196),"")</f>
        <v/>
      </c>
      <c r="F4196" s="1851"/>
      <c r="R4196" s="1502"/>
    </row>
    <row r="4197" spans="1:18" ht="16">
      <c r="A4197" s="1">
        <v>4192</v>
      </c>
      <c r="C4197" s="3" t="s">
        <v>3858</v>
      </c>
      <c r="E4197" s="2" t="str" cm="1">
        <f t="array" aca="1" ref="E4197" ca="1">IF(F4197&lt;&gt;"",INDIRECT("'"&amp;F4197&amp;"'!"&amp;G4197),"")</f>
        <v/>
      </c>
      <c r="F4197" s="1851"/>
      <c r="R4197" s="1502"/>
    </row>
    <row r="4198" spans="1:18" ht="16">
      <c r="A4198" s="1">
        <v>4193</v>
      </c>
      <c r="C4198" s="3" t="s">
        <v>3858</v>
      </c>
      <c r="E4198" s="2" t="str" cm="1">
        <f t="array" aca="1" ref="E4198" ca="1">IF(F4198&lt;&gt;"",INDIRECT("'"&amp;F4198&amp;"'!"&amp;G4198),"")</f>
        <v/>
      </c>
      <c r="F4198" s="1851"/>
      <c r="R4198" s="1502"/>
    </row>
    <row r="4199" spans="1:18" ht="16">
      <c r="A4199" s="1">
        <v>4194</v>
      </c>
      <c r="C4199" s="3" t="s">
        <v>3858</v>
      </c>
      <c r="E4199" s="2" t="str" cm="1">
        <f t="array" aca="1" ref="E4199" ca="1">IF(F4199&lt;&gt;"",INDIRECT("'"&amp;F4199&amp;"'!"&amp;G4199),"")</f>
        <v/>
      </c>
      <c r="F4199" s="1851"/>
      <c r="R4199" s="1502"/>
    </row>
    <row r="4200" spans="1:18" ht="16">
      <c r="A4200" s="1">
        <v>4195</v>
      </c>
      <c r="C4200" s="3" t="s">
        <v>3858</v>
      </c>
      <c r="E4200" s="2" t="str" cm="1">
        <f t="array" aca="1" ref="E4200" ca="1">IF(F4200&lt;&gt;"",INDIRECT("'"&amp;F4200&amp;"'!"&amp;G4200),"")</f>
        <v/>
      </c>
      <c r="F4200" s="1851"/>
      <c r="R4200" s="1502"/>
    </row>
    <row r="4201" spans="1:18" ht="16">
      <c r="A4201" s="1">
        <v>4196</v>
      </c>
      <c r="C4201" s="3" t="s">
        <v>3858</v>
      </c>
      <c r="E4201" s="2" t="str" cm="1">
        <f t="array" aca="1" ref="E4201" ca="1">IF(F4201&lt;&gt;"",INDIRECT("'"&amp;F4201&amp;"'!"&amp;G4201),"")</f>
        <v/>
      </c>
      <c r="F4201" s="1851"/>
      <c r="R4201" s="1502"/>
    </row>
    <row r="4202" spans="1:18" ht="16">
      <c r="A4202" s="1">
        <v>4197</v>
      </c>
      <c r="C4202" s="3" t="s">
        <v>3571</v>
      </c>
      <c r="E4202" s="2" t="str" cm="1">
        <f t="array" aca="1" ref="E4202" ca="1">IF(F4202&lt;&gt;"",INDIRECT("'"&amp;F4202&amp;"'!"&amp;G4202),"")</f>
        <v/>
      </c>
      <c r="F4202" s="1851"/>
      <c r="R4202" s="1502"/>
    </row>
    <row r="4203" spans="1:18" ht="16">
      <c r="A4203" s="1">
        <v>4198</v>
      </c>
      <c r="C4203" s="3" t="s">
        <v>3571</v>
      </c>
      <c r="E4203" s="2" t="str" cm="1">
        <f t="array" aca="1" ref="E4203" ca="1">IF(F4203&lt;&gt;"",INDIRECT("'"&amp;F4203&amp;"'!"&amp;G4203),"")</f>
        <v/>
      </c>
      <c r="F4203" s="1851"/>
      <c r="R4203" s="1502"/>
    </row>
    <row r="4204" spans="1:18" ht="16">
      <c r="A4204" s="1">
        <v>4199</v>
      </c>
      <c r="C4204" s="3" t="s">
        <v>3571</v>
      </c>
      <c r="E4204" s="2" t="str" cm="1">
        <f t="array" aca="1" ref="E4204" ca="1">IF(F4204&lt;&gt;"",INDIRECT("'"&amp;F4204&amp;"'!"&amp;G4204),"")</f>
        <v/>
      </c>
      <c r="F4204" s="1851"/>
      <c r="R4204" s="1502"/>
    </row>
    <row r="4205" spans="1:18" ht="16">
      <c r="A4205" s="1">
        <v>4200</v>
      </c>
      <c r="C4205" s="3" t="s">
        <v>3571</v>
      </c>
      <c r="E4205" s="2" t="str" cm="1">
        <f t="array" aca="1" ref="E4205" ca="1">IF(F4205&lt;&gt;"",INDIRECT("'"&amp;F4205&amp;"'!"&amp;G4205),"")</f>
        <v/>
      </c>
      <c r="F4205" s="1851"/>
      <c r="R4205" s="1502"/>
    </row>
    <row r="4206" spans="1:18" ht="16">
      <c r="A4206" s="1">
        <v>4201</v>
      </c>
      <c r="C4206" s="3" t="s">
        <v>3858</v>
      </c>
      <c r="E4206" s="2" t="str" cm="1">
        <f t="array" aca="1" ref="E4206" ca="1">IF(F4206&lt;&gt;"",INDIRECT("'"&amp;F4206&amp;"'!"&amp;G4206),"")</f>
        <v/>
      </c>
      <c r="F4206" s="1851"/>
      <c r="R4206" s="1502"/>
    </row>
    <row r="4207" spans="1:18" ht="16">
      <c r="A4207" s="1">
        <v>4202</v>
      </c>
      <c r="C4207" s="3" t="s">
        <v>3858</v>
      </c>
      <c r="E4207" s="2" t="str" cm="1">
        <f t="array" aca="1" ref="E4207" ca="1">IF(F4207&lt;&gt;"",INDIRECT("'"&amp;F4207&amp;"'!"&amp;G4207),"")</f>
        <v/>
      </c>
      <c r="F4207" s="1851"/>
      <c r="R4207" s="1502"/>
    </row>
    <row r="4208" spans="1:18" ht="16">
      <c r="A4208" s="1">
        <v>4203</v>
      </c>
      <c r="C4208" s="3" t="s">
        <v>3571</v>
      </c>
      <c r="E4208" s="2" t="str" cm="1">
        <f t="array" aca="1" ref="E4208" ca="1">IF(F4208&lt;&gt;"",INDIRECT("'"&amp;F4208&amp;"'!"&amp;G4208),"")</f>
        <v/>
      </c>
      <c r="F4208" s="1851"/>
      <c r="R4208" s="1502"/>
    </row>
    <row r="4209" spans="1:18" ht="16">
      <c r="A4209" s="1">
        <v>4204</v>
      </c>
      <c r="C4209" s="3" t="s">
        <v>3571</v>
      </c>
      <c r="E4209" s="2" t="str" cm="1">
        <f t="array" aca="1" ref="E4209" ca="1">IF(F4209&lt;&gt;"",INDIRECT("'"&amp;F4209&amp;"'!"&amp;G4209),"")</f>
        <v/>
      </c>
      <c r="F4209" s="1851"/>
      <c r="R4209" s="1502"/>
    </row>
    <row r="4210" spans="1:18" ht="16">
      <c r="A4210" s="1">
        <v>4205</v>
      </c>
      <c r="C4210" s="3" t="s">
        <v>3571</v>
      </c>
      <c r="E4210" s="2" t="str" cm="1">
        <f t="array" aca="1" ref="E4210" ca="1">IF(F4210&lt;&gt;"",INDIRECT("'"&amp;F4210&amp;"'!"&amp;G4210),"")</f>
        <v/>
      </c>
      <c r="F4210" s="1851"/>
      <c r="R4210" s="1502"/>
    </row>
    <row r="4211" spans="1:18" ht="16">
      <c r="A4211" s="1">
        <v>4206</v>
      </c>
      <c r="C4211" s="3" t="s">
        <v>3571</v>
      </c>
      <c r="E4211" s="2" t="str" cm="1">
        <f t="array" aca="1" ref="E4211" ca="1">IF(F4211&lt;&gt;"",INDIRECT("'"&amp;F4211&amp;"'!"&amp;G4211),"")</f>
        <v/>
      </c>
      <c r="F4211" s="1851"/>
      <c r="R4211" s="1502"/>
    </row>
    <row r="4212" spans="1:18" ht="16">
      <c r="A4212" s="1">
        <v>4207</v>
      </c>
      <c r="C4212" s="3" t="s">
        <v>3571</v>
      </c>
      <c r="E4212" s="2" t="str" cm="1">
        <f t="array" aca="1" ref="E4212" ca="1">IF(F4212&lt;&gt;"",INDIRECT("'"&amp;F4212&amp;"'!"&amp;G4212),"")</f>
        <v/>
      </c>
      <c r="F4212" s="1851"/>
      <c r="R4212" s="1502"/>
    </row>
    <row r="4213" spans="1:18" ht="16">
      <c r="A4213" s="1">
        <v>4208</v>
      </c>
      <c r="C4213" s="3" t="s">
        <v>3571</v>
      </c>
      <c r="E4213" s="2" t="str" cm="1">
        <f t="array" aca="1" ref="E4213" ca="1">IF(F4213&lt;&gt;"",INDIRECT("'"&amp;F4213&amp;"'!"&amp;G4213),"")</f>
        <v/>
      </c>
      <c r="F4213" s="1851"/>
      <c r="R4213" s="1502"/>
    </row>
    <row r="4214" spans="1:18" ht="16">
      <c r="A4214" s="1">
        <v>4209</v>
      </c>
      <c r="C4214" s="3" t="s">
        <v>3571</v>
      </c>
      <c r="E4214" s="2" t="str" cm="1">
        <f t="array" aca="1" ref="E4214" ca="1">IF(F4214&lt;&gt;"",INDIRECT("'"&amp;F4214&amp;"'!"&amp;G4214),"")</f>
        <v/>
      </c>
      <c r="F4214" s="1851"/>
      <c r="R4214" s="1502"/>
    </row>
    <row r="4215" spans="1:18" ht="16">
      <c r="A4215" s="1">
        <v>4210</v>
      </c>
      <c r="C4215" s="3" t="s">
        <v>3571</v>
      </c>
      <c r="E4215" s="2" t="str" cm="1">
        <f t="array" aca="1" ref="E4215" ca="1">IF(F4215&lt;&gt;"",INDIRECT("'"&amp;F4215&amp;"'!"&amp;G4215),"")</f>
        <v/>
      </c>
      <c r="F4215" s="1851"/>
      <c r="R4215" s="1502"/>
    </row>
    <row r="4216" spans="1:18" ht="16">
      <c r="A4216" s="1">
        <v>4211</v>
      </c>
      <c r="C4216" s="3" t="s">
        <v>3571</v>
      </c>
      <c r="E4216" s="2" t="str" cm="1">
        <f t="array" aca="1" ref="E4216" ca="1">IF(F4216&lt;&gt;"",INDIRECT("'"&amp;F4216&amp;"'!"&amp;G4216),"")</f>
        <v/>
      </c>
      <c r="F4216" s="1851"/>
      <c r="R4216" s="1502"/>
    </row>
    <row r="4217" spans="1:18" ht="16">
      <c r="A4217" s="1">
        <v>4212</v>
      </c>
      <c r="C4217" s="3" t="s">
        <v>3571</v>
      </c>
      <c r="E4217" s="2" t="str" cm="1">
        <f t="array" aca="1" ref="E4217" ca="1">IF(F4217&lt;&gt;"",INDIRECT("'"&amp;F4217&amp;"'!"&amp;G4217),"")</f>
        <v/>
      </c>
      <c r="F4217" s="1851"/>
      <c r="R4217" s="1502"/>
    </row>
    <row r="4218" spans="1:18" ht="16">
      <c r="A4218" s="1">
        <v>4213</v>
      </c>
      <c r="C4218" s="3" t="s">
        <v>3571</v>
      </c>
      <c r="E4218" s="2" t="str" cm="1">
        <f t="array" aca="1" ref="E4218" ca="1">IF(F4218&lt;&gt;"",INDIRECT("'"&amp;F4218&amp;"'!"&amp;G4218),"")</f>
        <v/>
      </c>
      <c r="F4218" s="1851"/>
      <c r="R4218" s="1502"/>
    </row>
    <row r="4219" spans="1:18" ht="16">
      <c r="A4219" s="1">
        <v>4214</v>
      </c>
      <c r="C4219" s="3" t="s">
        <v>3571</v>
      </c>
      <c r="E4219" s="2" t="str" cm="1">
        <f t="array" aca="1" ref="E4219" ca="1">IF(F4219&lt;&gt;"",INDIRECT("'"&amp;F4219&amp;"'!"&amp;G4219),"")</f>
        <v/>
      </c>
      <c r="F4219" s="1851"/>
      <c r="R4219" s="1502"/>
    </row>
    <row r="4220" spans="1:18" ht="16">
      <c r="A4220" s="1">
        <v>4215</v>
      </c>
      <c r="C4220" s="3" t="s">
        <v>3571</v>
      </c>
      <c r="E4220" s="2" t="str" cm="1">
        <f t="array" aca="1" ref="E4220" ca="1">IF(F4220&lt;&gt;"",INDIRECT("'"&amp;F4220&amp;"'!"&amp;G4220),"")</f>
        <v/>
      </c>
      <c r="F4220" s="1851"/>
      <c r="R4220" s="1502"/>
    </row>
    <row r="4221" spans="1:18" ht="16">
      <c r="A4221" s="1">
        <v>4216</v>
      </c>
      <c r="C4221" s="3" t="s">
        <v>3571</v>
      </c>
      <c r="E4221" s="2" t="str" cm="1">
        <f t="array" aca="1" ref="E4221" ca="1">IF(F4221&lt;&gt;"",INDIRECT("'"&amp;F4221&amp;"'!"&amp;G4221),"")</f>
        <v/>
      </c>
      <c r="F4221" s="1851"/>
      <c r="R4221" s="1502"/>
    </row>
    <row r="4222" spans="1:18" ht="16">
      <c r="A4222" s="1">
        <v>4217</v>
      </c>
      <c r="C4222" s="3" t="s">
        <v>3571</v>
      </c>
      <c r="E4222" s="2" t="str" cm="1">
        <f t="array" aca="1" ref="E4222" ca="1">IF(F4222&lt;&gt;"",INDIRECT("'"&amp;F4222&amp;"'!"&amp;G4222),"")</f>
        <v/>
      </c>
      <c r="F4222" s="1851"/>
      <c r="R4222" s="1502"/>
    </row>
    <row r="4223" spans="1:18" ht="16">
      <c r="A4223" s="1">
        <v>4218</v>
      </c>
      <c r="C4223" s="3" t="s">
        <v>3571</v>
      </c>
      <c r="E4223" s="2" t="str" cm="1">
        <f t="array" aca="1" ref="E4223" ca="1">IF(F4223&lt;&gt;"",INDIRECT("'"&amp;F4223&amp;"'!"&amp;G4223),"")</f>
        <v/>
      </c>
      <c r="F4223" s="1851"/>
      <c r="R4223" s="1502"/>
    </row>
    <row r="4224" spans="1:18" ht="16">
      <c r="A4224" s="1">
        <v>4219</v>
      </c>
      <c r="C4224" s="3" t="s">
        <v>3571</v>
      </c>
      <c r="E4224" s="2" t="str" cm="1">
        <f t="array" aca="1" ref="E4224" ca="1">IF(F4224&lt;&gt;"",INDIRECT("'"&amp;F4224&amp;"'!"&amp;G4224),"")</f>
        <v/>
      </c>
      <c r="F4224" s="1851"/>
      <c r="R4224" s="1502"/>
    </row>
    <row r="4225" spans="1:18" ht="16">
      <c r="A4225" s="1">
        <v>4220</v>
      </c>
      <c r="C4225" s="3" t="s">
        <v>3571</v>
      </c>
      <c r="E4225" s="2" t="str" cm="1">
        <f t="array" aca="1" ref="E4225" ca="1">IF(F4225&lt;&gt;"",INDIRECT("'"&amp;F4225&amp;"'!"&amp;G4225),"")</f>
        <v/>
      </c>
      <c r="F4225" s="1851"/>
      <c r="R4225" s="1502"/>
    </row>
    <row r="4226" spans="1:18" ht="16">
      <c r="A4226" s="1">
        <v>4221</v>
      </c>
      <c r="C4226" s="3" t="s">
        <v>3571</v>
      </c>
      <c r="E4226" s="2" t="str" cm="1">
        <f t="array" aca="1" ref="E4226" ca="1">IF(F4226&lt;&gt;"",INDIRECT("'"&amp;F4226&amp;"'!"&amp;G4226),"")</f>
        <v/>
      </c>
      <c r="F4226" s="1851"/>
      <c r="R4226" s="1502"/>
    </row>
    <row r="4227" spans="1:18" ht="16">
      <c r="A4227" s="1">
        <v>4222</v>
      </c>
      <c r="C4227" s="3" t="s">
        <v>3571</v>
      </c>
      <c r="E4227" s="2" t="str" cm="1">
        <f t="array" aca="1" ref="E4227" ca="1">IF(F4227&lt;&gt;"",INDIRECT("'"&amp;F4227&amp;"'!"&amp;G4227),"")</f>
        <v/>
      </c>
      <c r="F4227" s="1851"/>
      <c r="R4227" s="1502"/>
    </row>
    <row r="4228" spans="1:18" ht="16">
      <c r="A4228" s="1">
        <v>4223</v>
      </c>
      <c r="C4228" s="3" t="s">
        <v>3571</v>
      </c>
      <c r="E4228" s="2" t="str" cm="1">
        <f t="array" aca="1" ref="E4228" ca="1">IF(F4228&lt;&gt;"",INDIRECT("'"&amp;F4228&amp;"'!"&amp;G4228),"")</f>
        <v/>
      </c>
      <c r="F4228" s="1851"/>
      <c r="R4228" s="1502"/>
    </row>
    <row r="4229" spans="1:18" ht="16">
      <c r="A4229" s="1">
        <v>4224</v>
      </c>
      <c r="C4229" s="3" t="s">
        <v>3571</v>
      </c>
      <c r="E4229" s="2" t="str" cm="1">
        <f t="array" aca="1" ref="E4229" ca="1">IF(F4229&lt;&gt;"",INDIRECT("'"&amp;F4229&amp;"'!"&amp;G4229),"")</f>
        <v/>
      </c>
      <c r="F4229" s="1851"/>
      <c r="R4229" s="1502"/>
    </row>
    <row r="4230" spans="1:18" ht="16">
      <c r="A4230" s="1">
        <v>4225</v>
      </c>
      <c r="C4230" s="3" t="s">
        <v>3571</v>
      </c>
      <c r="E4230" s="2" t="str" cm="1">
        <f t="array" aca="1" ref="E4230" ca="1">IF(F4230&lt;&gt;"",INDIRECT("'"&amp;F4230&amp;"'!"&amp;G4230),"")</f>
        <v/>
      </c>
      <c r="F4230" s="1851"/>
      <c r="R4230" s="1502"/>
    </row>
    <row r="4231" spans="1:18" ht="16">
      <c r="A4231" s="1">
        <v>4226</v>
      </c>
      <c r="C4231" s="3" t="s">
        <v>3571</v>
      </c>
      <c r="E4231" s="2" t="str" cm="1">
        <f t="array" aca="1" ref="E4231" ca="1">IF(F4231&lt;&gt;"",INDIRECT("'"&amp;F4231&amp;"'!"&amp;G4231),"")</f>
        <v/>
      </c>
      <c r="F4231" s="1851"/>
      <c r="R4231" s="1502"/>
    </row>
    <row r="4232" spans="1:18" ht="16">
      <c r="A4232" s="1">
        <v>4227</v>
      </c>
      <c r="C4232" s="3" t="s">
        <v>3571</v>
      </c>
      <c r="E4232" s="2" t="str" cm="1">
        <f t="array" aca="1" ref="E4232" ca="1">IF(F4232&lt;&gt;"",INDIRECT("'"&amp;F4232&amp;"'!"&amp;G4232),"")</f>
        <v/>
      </c>
      <c r="F4232" s="1851"/>
      <c r="R4232" s="1502"/>
    </row>
    <row r="4233" spans="1:18" ht="16">
      <c r="A4233" s="1">
        <v>4228</v>
      </c>
      <c r="C4233" s="3" t="s">
        <v>3571</v>
      </c>
      <c r="E4233" s="2" t="str" cm="1">
        <f t="array" aca="1" ref="E4233" ca="1">IF(F4233&lt;&gt;"",INDIRECT("'"&amp;F4233&amp;"'!"&amp;G4233),"")</f>
        <v/>
      </c>
      <c r="F4233" s="1851"/>
      <c r="R4233" s="1502"/>
    </row>
    <row r="4234" spans="1:18" ht="16">
      <c r="A4234" s="1">
        <v>4229</v>
      </c>
      <c r="C4234" s="3" t="s">
        <v>3571</v>
      </c>
      <c r="E4234" s="2" t="str" cm="1">
        <f t="array" aca="1" ref="E4234" ca="1">IF(F4234&lt;&gt;"",INDIRECT("'"&amp;F4234&amp;"'!"&amp;G4234),"")</f>
        <v/>
      </c>
      <c r="F4234" s="1851"/>
      <c r="R4234" s="1502"/>
    </row>
    <row r="4235" spans="1:18" ht="16">
      <c r="A4235" s="1">
        <v>4230</v>
      </c>
      <c r="C4235" s="3" t="s">
        <v>3571</v>
      </c>
      <c r="E4235" s="2" t="str" cm="1">
        <f t="array" aca="1" ref="E4235" ca="1">IF(F4235&lt;&gt;"",INDIRECT("'"&amp;F4235&amp;"'!"&amp;G4235),"")</f>
        <v/>
      </c>
      <c r="F4235" s="1851"/>
      <c r="R4235" s="1502"/>
    </row>
    <row r="4236" spans="1:18" ht="16">
      <c r="A4236" s="1">
        <v>4231</v>
      </c>
      <c r="C4236" s="3" t="s">
        <v>3571</v>
      </c>
      <c r="E4236" s="2" t="str" cm="1">
        <f t="array" aca="1" ref="E4236" ca="1">IF(F4236&lt;&gt;"",INDIRECT("'"&amp;F4236&amp;"'!"&amp;G4236),"")</f>
        <v/>
      </c>
      <c r="F4236" s="1851"/>
      <c r="R4236" s="1502"/>
    </row>
    <row r="4237" spans="1:18" ht="16">
      <c r="A4237" s="1">
        <v>4232</v>
      </c>
      <c r="C4237" s="3" t="s">
        <v>3571</v>
      </c>
      <c r="E4237" s="2" t="str" cm="1">
        <f t="array" aca="1" ref="E4237" ca="1">IF(F4237&lt;&gt;"",INDIRECT("'"&amp;F4237&amp;"'!"&amp;G4237),"")</f>
        <v/>
      </c>
      <c r="F4237" s="1851"/>
      <c r="R4237" s="1502"/>
    </row>
    <row r="4238" spans="1:18" ht="16">
      <c r="A4238" s="1">
        <v>4233</v>
      </c>
      <c r="C4238" s="3" t="s">
        <v>3571</v>
      </c>
      <c r="E4238" s="2" t="str" cm="1">
        <f t="array" aca="1" ref="E4238" ca="1">IF(F4238&lt;&gt;"",INDIRECT("'"&amp;F4238&amp;"'!"&amp;G4238),"")</f>
        <v/>
      </c>
      <c r="F4238" s="1851"/>
      <c r="R4238" s="1502"/>
    </row>
    <row r="4239" spans="1:18" ht="16">
      <c r="A4239" s="1">
        <v>4234</v>
      </c>
      <c r="C4239" s="3" t="s">
        <v>3571</v>
      </c>
      <c r="E4239" s="2" t="str" cm="1">
        <f t="array" aca="1" ref="E4239" ca="1">IF(F4239&lt;&gt;"",INDIRECT("'"&amp;F4239&amp;"'!"&amp;G4239),"")</f>
        <v/>
      </c>
      <c r="F4239" s="1851"/>
      <c r="R4239" s="1502"/>
    </row>
    <row r="4240" spans="1:18" ht="16">
      <c r="A4240" s="1">
        <v>4235</v>
      </c>
      <c r="C4240" s="3" t="s">
        <v>3571</v>
      </c>
      <c r="E4240" s="2" t="str" cm="1">
        <f t="array" aca="1" ref="E4240" ca="1">IF(F4240&lt;&gt;"",INDIRECT("'"&amp;F4240&amp;"'!"&amp;G4240),"")</f>
        <v/>
      </c>
      <c r="F4240" s="1851"/>
      <c r="R4240" s="1502"/>
    </row>
    <row r="4241" spans="1:18" ht="16">
      <c r="A4241" s="1">
        <v>4236</v>
      </c>
      <c r="C4241" s="3" t="s">
        <v>3571</v>
      </c>
      <c r="E4241" s="2" t="str" cm="1">
        <f t="array" aca="1" ref="E4241" ca="1">IF(F4241&lt;&gt;"",INDIRECT("'"&amp;F4241&amp;"'!"&amp;G4241),"")</f>
        <v/>
      </c>
      <c r="F4241" s="1851"/>
      <c r="R4241" s="1502"/>
    </row>
    <row r="4242" spans="1:18" ht="16">
      <c r="A4242" s="1">
        <v>4237</v>
      </c>
      <c r="C4242" s="3" t="s">
        <v>3571</v>
      </c>
      <c r="E4242" s="2" t="str" cm="1">
        <f t="array" aca="1" ref="E4242" ca="1">IF(F4242&lt;&gt;"",INDIRECT("'"&amp;F4242&amp;"'!"&amp;G4242),"")</f>
        <v/>
      </c>
      <c r="F4242" s="1851"/>
      <c r="R4242" s="1502"/>
    </row>
    <row r="4243" spans="1:18" ht="16">
      <c r="A4243" s="1">
        <v>4238</v>
      </c>
      <c r="C4243" s="3" t="s">
        <v>3571</v>
      </c>
      <c r="E4243" s="2" t="str" cm="1">
        <f t="array" aca="1" ref="E4243" ca="1">IF(F4243&lt;&gt;"",INDIRECT("'"&amp;F4243&amp;"'!"&amp;G4243),"")</f>
        <v/>
      </c>
      <c r="F4243" s="1851"/>
      <c r="R4243" s="1502"/>
    </row>
    <row r="4244" spans="1:18" ht="16">
      <c r="A4244" s="1">
        <v>4239</v>
      </c>
      <c r="C4244" s="3" t="s">
        <v>3571</v>
      </c>
      <c r="E4244" s="2" t="str" cm="1">
        <f t="array" aca="1" ref="E4244" ca="1">IF(F4244&lt;&gt;"",INDIRECT("'"&amp;F4244&amp;"'!"&amp;G4244),"")</f>
        <v/>
      </c>
      <c r="F4244" s="1851"/>
      <c r="R4244" s="1502"/>
    </row>
    <row r="4245" spans="1:18" ht="16">
      <c r="A4245" s="1">
        <v>4240</v>
      </c>
      <c r="C4245" s="3" t="s">
        <v>3571</v>
      </c>
      <c r="E4245" s="2" t="str" cm="1">
        <f t="array" aca="1" ref="E4245" ca="1">IF(F4245&lt;&gt;"",INDIRECT("'"&amp;F4245&amp;"'!"&amp;G4245),"")</f>
        <v/>
      </c>
      <c r="F4245" s="1851"/>
      <c r="R4245" s="1502"/>
    </row>
    <row r="4246" spans="1:18" ht="16">
      <c r="A4246" s="1">
        <v>4241</v>
      </c>
      <c r="C4246" s="3" t="s">
        <v>3571</v>
      </c>
      <c r="E4246" s="2" t="str" cm="1">
        <f t="array" aca="1" ref="E4246" ca="1">IF(F4246&lt;&gt;"",INDIRECT("'"&amp;F4246&amp;"'!"&amp;G4246),"")</f>
        <v/>
      </c>
      <c r="F4246" s="1851"/>
      <c r="R4246" s="1502"/>
    </row>
    <row r="4247" spans="1:18" ht="16">
      <c r="A4247" s="1">
        <v>4242</v>
      </c>
      <c r="C4247" s="3" t="s">
        <v>3571</v>
      </c>
      <c r="E4247" s="2" t="str" cm="1">
        <f t="array" aca="1" ref="E4247" ca="1">IF(F4247&lt;&gt;"",INDIRECT("'"&amp;F4247&amp;"'!"&amp;G4247),"")</f>
        <v/>
      </c>
      <c r="F4247" s="1851"/>
      <c r="R4247" s="1502"/>
    </row>
    <row r="4248" spans="1:18" ht="16">
      <c r="A4248" s="1">
        <v>4243</v>
      </c>
      <c r="C4248" s="3" t="s">
        <v>3571</v>
      </c>
      <c r="E4248" s="2" t="str" cm="1">
        <f t="array" aca="1" ref="E4248" ca="1">IF(F4248&lt;&gt;"",INDIRECT("'"&amp;F4248&amp;"'!"&amp;G4248),"")</f>
        <v/>
      </c>
      <c r="F4248" s="1851"/>
      <c r="R4248" s="1502"/>
    </row>
    <row r="4249" spans="1:18" ht="16">
      <c r="A4249" s="1">
        <v>4244</v>
      </c>
      <c r="C4249" s="3" t="s">
        <v>3571</v>
      </c>
      <c r="E4249" s="2" t="str" cm="1">
        <f t="array" aca="1" ref="E4249" ca="1">IF(F4249&lt;&gt;"",INDIRECT("'"&amp;F4249&amp;"'!"&amp;G4249),"")</f>
        <v/>
      </c>
      <c r="F4249" s="1851"/>
      <c r="R4249" s="1502"/>
    </row>
    <row r="4250" spans="1:18" ht="16">
      <c r="A4250" s="1">
        <v>4245</v>
      </c>
      <c r="C4250" s="3" t="s">
        <v>3571</v>
      </c>
      <c r="E4250" s="2" t="str" cm="1">
        <f t="array" aca="1" ref="E4250" ca="1">IF(F4250&lt;&gt;"",INDIRECT("'"&amp;F4250&amp;"'!"&amp;G4250),"")</f>
        <v/>
      </c>
      <c r="F4250" s="1851"/>
      <c r="R4250" s="1502"/>
    </row>
    <row r="4251" spans="1:18" ht="16">
      <c r="A4251" s="1">
        <v>4246</v>
      </c>
      <c r="C4251" s="3" t="s">
        <v>3571</v>
      </c>
      <c r="E4251" s="2" t="str" cm="1">
        <f t="array" aca="1" ref="E4251" ca="1">IF(F4251&lt;&gt;"",INDIRECT("'"&amp;F4251&amp;"'!"&amp;G4251),"")</f>
        <v/>
      </c>
      <c r="F4251" s="1851"/>
      <c r="R4251" s="1502"/>
    </row>
    <row r="4252" spans="1:18" ht="16">
      <c r="A4252" s="1">
        <v>4247</v>
      </c>
      <c r="C4252" s="3" t="s">
        <v>3571</v>
      </c>
      <c r="E4252" s="2" t="str" cm="1">
        <f t="array" aca="1" ref="E4252" ca="1">IF(F4252&lt;&gt;"",INDIRECT("'"&amp;F4252&amp;"'!"&amp;G4252),"")</f>
        <v/>
      </c>
      <c r="F4252" s="1851"/>
      <c r="R4252" s="1502"/>
    </row>
    <row r="4253" spans="1:18" ht="15">
      <c r="A4253">
        <v>4248</v>
      </c>
      <c r="B4253" s="7">
        <f>'EstRev 6-10'!C130</f>
        <v>0</v>
      </c>
      <c r="D4253" s="2" t="b">
        <f t="shared" ref="D4253:D4262" ca="1" si="65">E4253=B4253</f>
        <v>1</v>
      </c>
      <c r="E4253" s="2" cm="1">
        <f t="array" aca="1" ref="E4253" ca="1">IF(F4253&lt;&gt;"",INDIRECT("'"&amp;F4253&amp;"'!"&amp;G4253),"")</f>
        <v>0</v>
      </c>
      <c r="F4253" s="1502" t="s">
        <v>6935</v>
      </c>
      <c r="G4253" t="s">
        <v>4470</v>
      </c>
      <c r="H4253" s="4"/>
      <c r="I4253" s="4"/>
      <c r="J4253" s="4"/>
      <c r="R4253" s="1504"/>
    </row>
    <row r="4254" spans="1:18" ht="15">
      <c r="A4254">
        <v>4249</v>
      </c>
      <c r="B4254" s="7">
        <f>'EstRev 6-10'!D130</f>
        <v>0</v>
      </c>
      <c r="D4254" s="2" t="b">
        <f t="shared" ca="1" si="65"/>
        <v>1</v>
      </c>
      <c r="E4254" s="2" cm="1">
        <f t="array" aca="1" ref="E4254" ca="1">IF(F4254&lt;&gt;"",INDIRECT("'"&amp;F4254&amp;"'!"&amp;G4254),"")</f>
        <v>0</v>
      </c>
      <c r="F4254" s="1502" t="s">
        <v>6935</v>
      </c>
      <c r="G4254" t="s">
        <v>4471</v>
      </c>
      <c r="H4254" s="4"/>
      <c r="I4254" s="4"/>
      <c r="J4254" s="4"/>
      <c r="R4254" s="1504"/>
    </row>
    <row r="4255" spans="1:18" ht="15">
      <c r="A4255">
        <v>4250</v>
      </c>
      <c r="B4255" s="7">
        <f>'EstRev 6-10'!F130</f>
        <v>0</v>
      </c>
      <c r="D4255" s="2" t="b">
        <f t="shared" ca="1" si="65"/>
        <v>1</v>
      </c>
      <c r="E4255" s="2" cm="1">
        <f t="array" aca="1" ref="E4255" ca="1">IF(F4255&lt;&gt;"",INDIRECT("'"&amp;F4255&amp;"'!"&amp;G4255),"")</f>
        <v>0</v>
      </c>
      <c r="F4255" s="1502" t="s">
        <v>6935</v>
      </c>
      <c r="G4255" t="s">
        <v>4472</v>
      </c>
      <c r="H4255" s="4"/>
      <c r="I4255" s="4"/>
      <c r="J4255" s="4"/>
      <c r="R4255" s="1504"/>
    </row>
    <row r="4256" spans="1:18" ht="15">
      <c r="A4256">
        <v>4251</v>
      </c>
      <c r="B4256" s="7">
        <f>'EstRev 6-10'!C145</f>
        <v>0</v>
      </c>
      <c r="D4256" s="2" t="b">
        <f t="shared" ca="1" si="65"/>
        <v>1</v>
      </c>
      <c r="E4256" s="2" cm="1">
        <f t="array" aca="1" ref="E4256" ca="1">IF(F4256&lt;&gt;"",INDIRECT("'"&amp;F4256&amp;"'!"&amp;G4256),"")</f>
        <v>0</v>
      </c>
      <c r="F4256" s="1502" t="s">
        <v>6935</v>
      </c>
      <c r="G4256" t="s">
        <v>4473</v>
      </c>
      <c r="H4256" s="4"/>
      <c r="I4256" s="4"/>
      <c r="J4256" s="4"/>
      <c r="R4256" s="1504"/>
    </row>
    <row r="4257" spans="1:18" ht="15">
      <c r="A4257">
        <v>4252</v>
      </c>
      <c r="B4257" s="7">
        <f>'EstRev 6-10'!D145</f>
        <v>0</v>
      </c>
      <c r="D4257" s="2" t="b">
        <f t="shared" ca="1" si="65"/>
        <v>1</v>
      </c>
      <c r="E4257" s="2" cm="1">
        <f t="array" aca="1" ref="E4257" ca="1">IF(F4257&lt;&gt;"",INDIRECT("'"&amp;F4257&amp;"'!"&amp;G4257),"")</f>
        <v>0</v>
      </c>
      <c r="F4257" s="1502" t="s">
        <v>6935</v>
      </c>
      <c r="G4257" t="s">
        <v>4474</v>
      </c>
      <c r="H4257" s="4"/>
      <c r="I4257" s="4"/>
      <c r="J4257" s="4"/>
      <c r="R4257" s="1504"/>
    </row>
    <row r="4258" spans="1:18" ht="15">
      <c r="A4258">
        <v>4253</v>
      </c>
      <c r="B4258" s="7">
        <f>'EstRev 6-10'!C149</f>
        <v>0</v>
      </c>
      <c r="D4258" s="2" t="b">
        <f t="shared" ca="1" si="65"/>
        <v>1</v>
      </c>
      <c r="E4258" s="2" cm="1">
        <f t="array" aca="1" ref="E4258" ca="1">IF(F4258&lt;&gt;"",INDIRECT("'"&amp;F4258&amp;"'!"&amp;G4258),"")</f>
        <v>0</v>
      </c>
      <c r="F4258" s="1502" t="s">
        <v>6935</v>
      </c>
      <c r="G4258" t="s">
        <v>4475</v>
      </c>
      <c r="H4258" s="4"/>
      <c r="I4258" s="4"/>
      <c r="J4258" s="4"/>
      <c r="R4258" s="1504"/>
    </row>
    <row r="4259" spans="1:18" ht="15">
      <c r="A4259">
        <v>4254</v>
      </c>
      <c r="B4259" s="7">
        <f>'EstRev 6-10'!D149</f>
        <v>0</v>
      </c>
      <c r="D4259" s="2" t="b">
        <f t="shared" ca="1" si="65"/>
        <v>1</v>
      </c>
      <c r="E4259" s="2" cm="1">
        <f t="array" aca="1" ref="E4259" ca="1">IF(F4259&lt;&gt;"",INDIRECT("'"&amp;F4259&amp;"'!"&amp;G4259),"")</f>
        <v>0</v>
      </c>
      <c r="F4259" s="1502" t="s">
        <v>6935</v>
      </c>
      <c r="G4259" t="s">
        <v>4476</v>
      </c>
      <c r="H4259" s="4"/>
      <c r="I4259" s="4"/>
      <c r="J4259" s="4"/>
      <c r="R4259" s="1504"/>
    </row>
    <row r="4260" spans="1:18" ht="15">
      <c r="A4260">
        <v>4255</v>
      </c>
      <c r="B4260" s="7">
        <f>'EstRev 6-10'!F149</f>
        <v>0</v>
      </c>
      <c r="D4260" s="2" t="b">
        <f t="shared" ca="1" si="65"/>
        <v>1</v>
      </c>
      <c r="E4260" s="2" cm="1">
        <f t="array" aca="1" ref="E4260" ca="1">IF(F4260&lt;&gt;"",INDIRECT("'"&amp;F4260&amp;"'!"&amp;G4260),"")</f>
        <v>0</v>
      </c>
      <c r="F4260" s="1502" t="s">
        <v>6935</v>
      </c>
      <c r="G4260" t="s">
        <v>4477</v>
      </c>
      <c r="H4260" s="4"/>
      <c r="I4260" s="4"/>
      <c r="J4260" s="4"/>
      <c r="R4260" s="1504"/>
    </row>
    <row r="4261" spans="1:18" ht="15">
      <c r="A4261">
        <v>4256</v>
      </c>
      <c r="B4261" s="7">
        <f>'EstRev 6-10'!C159</f>
        <v>0</v>
      </c>
      <c r="D4261" s="2" t="b">
        <f t="shared" ca="1" si="65"/>
        <v>1</v>
      </c>
      <c r="E4261" s="2" cm="1">
        <f t="array" aca="1" ref="E4261" ca="1">IF(F4261&lt;&gt;"",INDIRECT("'"&amp;F4261&amp;"'!"&amp;G4261),"")</f>
        <v>0</v>
      </c>
      <c r="F4261" s="1502" t="s">
        <v>6935</v>
      </c>
      <c r="G4261" t="s">
        <v>4478</v>
      </c>
      <c r="H4261" s="4"/>
      <c r="I4261" s="4"/>
      <c r="J4261" s="4"/>
      <c r="R4261" s="1504"/>
    </row>
    <row r="4262" spans="1:18" ht="15">
      <c r="A4262">
        <v>4257</v>
      </c>
      <c r="B4262" s="7">
        <f>'EstRev 6-10'!F159</f>
        <v>0</v>
      </c>
      <c r="D4262" s="2" t="b">
        <f t="shared" ca="1" si="65"/>
        <v>1</v>
      </c>
      <c r="E4262" s="2" cm="1">
        <f t="array" aca="1" ref="E4262" ca="1">IF(F4262&lt;&gt;"",INDIRECT("'"&amp;F4262&amp;"'!"&amp;G4262),"")</f>
        <v>0</v>
      </c>
      <c r="F4262" s="1502" t="s">
        <v>6935</v>
      </c>
      <c r="G4262" t="s">
        <v>4479</v>
      </c>
      <c r="H4262" s="4"/>
      <c r="I4262" s="4"/>
      <c r="J4262" s="4"/>
      <c r="R4262" s="1504"/>
    </row>
    <row r="4263" spans="1:18" ht="16">
      <c r="A4263" s="1">
        <v>4258</v>
      </c>
      <c r="C4263" s="3" t="s">
        <v>3571</v>
      </c>
      <c r="E4263" s="2" t="str" cm="1">
        <f t="array" aca="1" ref="E4263" ca="1">IF(F4263&lt;&gt;"",INDIRECT("'"&amp;F4263&amp;"'!"&amp;G4263),"")</f>
        <v/>
      </c>
      <c r="F4263" s="1851"/>
      <c r="R4263" s="1502"/>
    </row>
    <row r="4264" spans="1:18" ht="16">
      <c r="A4264" s="1">
        <v>4259</v>
      </c>
      <c r="C4264" s="3" t="s">
        <v>3571</v>
      </c>
      <c r="E4264" s="2" t="str" cm="1">
        <f t="array" aca="1" ref="E4264" ca="1">IF(F4264&lt;&gt;"",INDIRECT("'"&amp;F4264&amp;"'!"&amp;G4264),"")</f>
        <v/>
      </c>
      <c r="F4264" s="1851"/>
      <c r="R4264" s="1502"/>
    </row>
    <row r="4265" spans="1:18" ht="15">
      <c r="A4265">
        <v>4260</v>
      </c>
      <c r="B4265" s="7">
        <f>'EstRev 6-10'!C160</f>
        <v>0</v>
      </c>
      <c r="D4265" s="2" t="b">
        <f ca="1">E4265=B4265</f>
        <v>1</v>
      </c>
      <c r="E4265" s="2" cm="1">
        <f t="array" aca="1" ref="E4265" ca="1">IF(F4265&lt;&gt;"",INDIRECT("'"&amp;F4265&amp;"'!"&amp;G4265),"")</f>
        <v>0</v>
      </c>
      <c r="F4265" s="1502" t="s">
        <v>6935</v>
      </c>
      <c r="G4265" t="s">
        <v>4480</v>
      </c>
      <c r="H4265" s="4"/>
      <c r="I4265" s="4"/>
      <c r="J4265" s="4"/>
      <c r="R4265" s="1504"/>
    </row>
    <row r="4266" spans="1:18" ht="15">
      <c r="A4266">
        <v>4261</v>
      </c>
      <c r="B4266" s="7">
        <f>'EstRev 6-10'!F160</f>
        <v>0</v>
      </c>
      <c r="D4266" s="2" t="b">
        <f ca="1">E4266=B4266</f>
        <v>1</v>
      </c>
      <c r="E4266" s="2" cm="1">
        <f t="array" aca="1" ref="E4266" ca="1">IF(F4266&lt;&gt;"",INDIRECT("'"&amp;F4266&amp;"'!"&amp;G4266),"")</f>
        <v>0</v>
      </c>
      <c r="F4266" s="1502" t="s">
        <v>6935</v>
      </c>
      <c r="G4266" t="s">
        <v>4481</v>
      </c>
      <c r="H4266" s="4"/>
      <c r="I4266" s="4"/>
      <c r="J4266" s="4"/>
      <c r="R4266" s="1504"/>
    </row>
    <row r="4267" spans="1:18" ht="16">
      <c r="A4267" s="1">
        <v>4262</v>
      </c>
      <c r="C4267" s="3" t="s">
        <v>3858</v>
      </c>
      <c r="E4267" s="2" t="str" cm="1">
        <f t="array" aca="1" ref="E4267" ca="1">IF(F4267&lt;&gt;"",INDIRECT("'"&amp;F4267&amp;"'!"&amp;G4267),"")</f>
        <v/>
      </c>
      <c r="F4267" s="1851"/>
      <c r="R4267" s="1502"/>
    </row>
    <row r="4268" spans="1:18" ht="16">
      <c r="A4268" s="1">
        <v>4263</v>
      </c>
      <c r="C4268" s="3" t="s">
        <v>3858</v>
      </c>
      <c r="E4268" s="2" t="str" cm="1">
        <f t="array" aca="1" ref="E4268" ca="1">IF(F4268&lt;&gt;"",INDIRECT("'"&amp;F4268&amp;"'!"&amp;G4268),"")</f>
        <v/>
      </c>
      <c r="F4268" s="1851"/>
      <c r="R4268" s="1502"/>
    </row>
    <row r="4269" spans="1:18" ht="16">
      <c r="A4269" s="1">
        <v>4264</v>
      </c>
      <c r="C4269" s="3" t="s">
        <v>3571</v>
      </c>
      <c r="E4269" s="2" t="str" cm="1">
        <f t="array" aca="1" ref="E4269" ca="1">IF(F4269&lt;&gt;"",INDIRECT("'"&amp;F4269&amp;"'!"&amp;G4269),"")</f>
        <v/>
      </c>
      <c r="F4269" s="1851"/>
      <c r="R4269" s="1502"/>
    </row>
    <row r="4270" spans="1:18" ht="16">
      <c r="A4270" s="1">
        <v>4265</v>
      </c>
      <c r="C4270" s="3" t="s">
        <v>3571</v>
      </c>
      <c r="E4270" s="2" t="str" cm="1">
        <f t="array" aca="1" ref="E4270" ca="1">IF(F4270&lt;&gt;"",INDIRECT("'"&amp;F4270&amp;"'!"&amp;G4270),"")</f>
        <v/>
      </c>
      <c r="F4270" s="1851"/>
      <c r="R4270" s="1502"/>
    </row>
    <row r="4271" spans="1:18" ht="15">
      <c r="A4271">
        <v>4266</v>
      </c>
      <c r="B4271" s="7">
        <f>'EstRev 6-10'!D161</f>
        <v>0</v>
      </c>
      <c r="D4271" s="2" t="b">
        <f t="shared" ref="D4271:D4290" ca="1" si="66">E4271=B4271</f>
        <v>1</v>
      </c>
      <c r="E4271" s="2" cm="1">
        <f t="array" aca="1" ref="E4271" ca="1">IF(F4271&lt;&gt;"",INDIRECT("'"&amp;F4271&amp;"'!"&amp;G4271),"")</f>
        <v>0</v>
      </c>
      <c r="F4271" s="1502" t="s">
        <v>6935</v>
      </c>
      <c r="G4271" t="s">
        <v>4482</v>
      </c>
      <c r="H4271" s="4"/>
      <c r="I4271" s="4"/>
      <c r="J4271" s="4"/>
      <c r="R4271" s="1504"/>
    </row>
    <row r="4272" spans="1:18" ht="15">
      <c r="A4272">
        <v>4267</v>
      </c>
      <c r="B4272" s="7">
        <f>'EstRev 6-10'!H161</f>
        <v>0</v>
      </c>
      <c r="D4272" s="2" t="b">
        <f t="shared" ca="1" si="66"/>
        <v>1</v>
      </c>
      <c r="E4272" s="2" cm="1">
        <f t="array" aca="1" ref="E4272" ca="1">IF(F4272&lt;&gt;"",INDIRECT("'"&amp;F4272&amp;"'!"&amp;G4272),"")</f>
        <v>0</v>
      </c>
      <c r="F4272" s="1502" t="s">
        <v>6935</v>
      </c>
      <c r="G4272" t="s">
        <v>4483</v>
      </c>
      <c r="H4272" s="4"/>
      <c r="I4272" s="4"/>
      <c r="J4272" s="4"/>
      <c r="R4272" s="1504"/>
    </row>
    <row r="4273" spans="1:18" ht="15">
      <c r="A4273">
        <v>4268</v>
      </c>
      <c r="B4273" s="7">
        <f>'EstRev 6-10'!D162</f>
        <v>0</v>
      </c>
      <c r="D4273" s="2" t="b">
        <f t="shared" ca="1" si="66"/>
        <v>1</v>
      </c>
      <c r="E4273" s="2" cm="1">
        <f t="array" aca="1" ref="E4273" ca="1">IF(F4273&lt;&gt;"",INDIRECT("'"&amp;F4273&amp;"'!"&amp;G4273),"")</f>
        <v>0</v>
      </c>
      <c r="F4273" s="1502" t="s">
        <v>6935</v>
      </c>
      <c r="G4273" t="s">
        <v>4484</v>
      </c>
      <c r="H4273" s="4"/>
      <c r="I4273" s="4"/>
      <c r="J4273" s="4"/>
      <c r="R4273" s="1504"/>
    </row>
    <row r="4274" spans="1:18" ht="15">
      <c r="A4274">
        <v>4269</v>
      </c>
      <c r="B4274" s="7">
        <f>'EstRev 6-10'!K162</f>
        <v>0</v>
      </c>
      <c r="D4274" s="2" t="b">
        <f t="shared" ca="1" si="66"/>
        <v>1</v>
      </c>
      <c r="E4274" s="2" cm="1">
        <f t="array" aca="1" ref="E4274" ca="1">IF(F4274&lt;&gt;"",INDIRECT("'"&amp;F4274&amp;"'!"&amp;G4274),"")</f>
        <v>0</v>
      </c>
      <c r="F4274" s="1502" t="s">
        <v>6935</v>
      </c>
      <c r="G4274" t="s">
        <v>4485</v>
      </c>
      <c r="H4274" s="4"/>
      <c r="I4274" s="4"/>
      <c r="J4274" s="4"/>
      <c r="R4274" s="1504"/>
    </row>
    <row r="4275" spans="1:18" ht="15">
      <c r="A4275">
        <v>4270</v>
      </c>
      <c r="B4275" s="7">
        <f>'EstRev 6-10'!C192</f>
        <v>0</v>
      </c>
      <c r="D4275" s="2" t="b">
        <f t="shared" ca="1" si="66"/>
        <v>1</v>
      </c>
      <c r="E4275" s="2" cm="1">
        <f t="array" aca="1" ref="E4275" ca="1">IF(F4275&lt;&gt;"",INDIRECT("'"&amp;F4275&amp;"'!"&amp;G4275),"")</f>
        <v>0</v>
      </c>
      <c r="F4275" s="1502" t="s">
        <v>6935</v>
      </c>
      <c r="G4275" t="s">
        <v>4486</v>
      </c>
      <c r="H4275" s="4"/>
      <c r="I4275" s="4"/>
      <c r="J4275" s="4"/>
      <c r="R4275" s="1504"/>
    </row>
    <row r="4276" spans="1:18" ht="15">
      <c r="A4276">
        <v>4271</v>
      </c>
      <c r="B4276" s="7">
        <f>'EstRev 6-10'!C198</f>
        <v>100000</v>
      </c>
      <c r="D4276" s="2" t="b">
        <f t="shared" ca="1" si="66"/>
        <v>1</v>
      </c>
      <c r="E4276" s="2" cm="1">
        <f t="array" aca="1" ref="E4276" ca="1">IF(F4276&lt;&gt;"",INDIRECT("'"&amp;F4276&amp;"'!"&amp;G4276),"")</f>
        <v>100000</v>
      </c>
      <c r="F4276" s="1502" t="s">
        <v>6935</v>
      </c>
      <c r="G4276" t="s">
        <v>4487</v>
      </c>
      <c r="H4276" s="4"/>
      <c r="I4276" s="4"/>
      <c r="J4276" s="4"/>
      <c r="R4276" s="1504"/>
    </row>
    <row r="4277" spans="1:18" ht="15">
      <c r="A4277">
        <v>4272</v>
      </c>
      <c r="B4277" s="7">
        <f>'EstRev 6-10'!D198</f>
        <v>0</v>
      </c>
      <c r="D4277" s="2" t="b">
        <f t="shared" ca="1" si="66"/>
        <v>1</v>
      </c>
      <c r="E4277" s="2" cm="1">
        <f t="array" aca="1" ref="E4277" ca="1">IF(F4277&lt;&gt;"",INDIRECT("'"&amp;F4277&amp;"'!"&amp;G4277),"")</f>
        <v>0</v>
      </c>
      <c r="F4277" s="1502" t="s">
        <v>6935</v>
      </c>
      <c r="G4277" t="s">
        <v>4488</v>
      </c>
      <c r="H4277" s="4"/>
      <c r="I4277" s="4"/>
      <c r="J4277" s="4"/>
      <c r="R4277" s="1504"/>
    </row>
    <row r="4278" spans="1:18" ht="15">
      <c r="A4278">
        <v>4273</v>
      </c>
      <c r="B4278" s="7">
        <f>'EstRev 6-10'!F198</f>
        <v>0</v>
      </c>
      <c r="D4278" s="2" t="b">
        <f t="shared" ca="1" si="66"/>
        <v>1</v>
      </c>
      <c r="E4278" s="2" cm="1">
        <f t="array" aca="1" ref="E4278" ca="1">IF(F4278&lt;&gt;"",INDIRECT("'"&amp;F4278&amp;"'!"&amp;G4278),"")</f>
        <v>0</v>
      </c>
      <c r="F4278" s="1502" t="s">
        <v>6935</v>
      </c>
      <c r="G4278" t="s">
        <v>4489</v>
      </c>
      <c r="H4278" s="4"/>
      <c r="I4278" s="4"/>
      <c r="J4278" s="4"/>
      <c r="R4278" s="1504"/>
    </row>
    <row r="4279" spans="1:18" ht="15">
      <c r="A4279">
        <v>4274</v>
      </c>
      <c r="B4279" s="7">
        <f>'EstRev 6-10'!G198</f>
        <v>0</v>
      </c>
      <c r="D4279" s="2" t="b">
        <f t="shared" ca="1" si="66"/>
        <v>1</v>
      </c>
      <c r="E4279" s="2" cm="1">
        <f t="array" aca="1" ref="E4279" ca="1">IF(F4279&lt;&gt;"",INDIRECT("'"&amp;F4279&amp;"'!"&amp;G4279),"")</f>
        <v>0</v>
      </c>
      <c r="F4279" s="1502" t="s">
        <v>6935</v>
      </c>
      <c r="G4279" t="s">
        <v>4490</v>
      </c>
      <c r="H4279" s="4"/>
      <c r="I4279" s="4"/>
      <c r="J4279" s="4"/>
      <c r="R4279" s="1504"/>
    </row>
    <row r="4280" spans="1:18" ht="15">
      <c r="A4280">
        <v>4275</v>
      </c>
      <c r="B4280" s="7">
        <f>'EstRev 6-10'!C204</f>
        <v>0</v>
      </c>
      <c r="D4280" s="2" t="b">
        <f t="shared" ca="1" si="66"/>
        <v>1</v>
      </c>
      <c r="E4280" s="2" cm="1">
        <f t="array" aca="1" ref="E4280" ca="1">IF(F4280&lt;&gt;"",INDIRECT("'"&amp;F4280&amp;"'!"&amp;G4280),"")</f>
        <v>0</v>
      </c>
      <c r="F4280" s="1502" t="s">
        <v>6935</v>
      </c>
      <c r="G4280" t="s">
        <v>4491</v>
      </c>
      <c r="H4280" s="4"/>
      <c r="I4280" s="4"/>
      <c r="J4280" s="4"/>
      <c r="R4280" s="1504"/>
    </row>
    <row r="4281" spans="1:18" ht="15">
      <c r="A4281">
        <v>4276</v>
      </c>
      <c r="B4281" s="7">
        <f>'EstRev 6-10'!D204</f>
        <v>0</v>
      </c>
      <c r="D4281" s="2" t="b">
        <f t="shared" ca="1" si="66"/>
        <v>1</v>
      </c>
      <c r="E4281" s="2" cm="1">
        <f t="array" aca="1" ref="E4281" ca="1">IF(F4281&lt;&gt;"",INDIRECT("'"&amp;F4281&amp;"'!"&amp;G4281),"")</f>
        <v>0</v>
      </c>
      <c r="F4281" s="1502" t="s">
        <v>6935</v>
      </c>
      <c r="G4281" t="s">
        <v>4492</v>
      </c>
      <c r="H4281" s="4"/>
      <c r="I4281" s="4"/>
      <c r="J4281" s="4"/>
      <c r="R4281" s="1504"/>
    </row>
    <row r="4282" spans="1:18" ht="15">
      <c r="A4282">
        <v>4277</v>
      </c>
      <c r="B4282" s="7">
        <f>'EstRev 6-10'!F204</f>
        <v>0</v>
      </c>
      <c r="D4282" s="2" t="b">
        <f t="shared" ca="1" si="66"/>
        <v>1</v>
      </c>
      <c r="E4282" s="2" cm="1">
        <f t="array" aca="1" ref="E4282" ca="1">IF(F4282&lt;&gt;"",INDIRECT("'"&amp;F4282&amp;"'!"&amp;G4282),"")</f>
        <v>0</v>
      </c>
      <c r="F4282" s="1502" t="s">
        <v>6935</v>
      </c>
      <c r="G4282" t="s">
        <v>4493</v>
      </c>
      <c r="H4282" s="4"/>
      <c r="I4282" s="4"/>
      <c r="J4282" s="4"/>
      <c r="R4282" s="1504"/>
    </row>
    <row r="4283" spans="1:18" ht="15">
      <c r="A4283">
        <v>4278</v>
      </c>
      <c r="B4283" s="7">
        <f>'EstRev 6-10'!G204</f>
        <v>0</v>
      </c>
      <c r="D4283" s="2" t="b">
        <f t="shared" ca="1" si="66"/>
        <v>1</v>
      </c>
      <c r="E4283" s="2" cm="1">
        <f t="array" aca="1" ref="E4283" ca="1">IF(F4283&lt;&gt;"",INDIRECT("'"&amp;F4283&amp;"'!"&amp;G4283),"")</f>
        <v>0</v>
      </c>
      <c r="F4283" s="1502" t="s">
        <v>6935</v>
      </c>
      <c r="G4283" t="s">
        <v>4494</v>
      </c>
      <c r="H4283" s="4"/>
      <c r="I4283" s="4"/>
      <c r="J4283" s="4"/>
      <c r="R4283" s="1504"/>
    </row>
    <row r="4284" spans="1:18" ht="15">
      <c r="A4284">
        <v>4279</v>
      </c>
      <c r="B4284" s="7">
        <f>'EstRev 6-10'!C212</f>
        <v>0</v>
      </c>
      <c r="D4284" s="2" t="b">
        <f t="shared" ca="1" si="66"/>
        <v>1</v>
      </c>
      <c r="E4284" s="2" cm="1">
        <f t="array" aca="1" ref="E4284" ca="1">IF(F4284&lt;&gt;"",INDIRECT("'"&amp;F4284&amp;"'!"&amp;G4284),"")</f>
        <v>0</v>
      </c>
      <c r="F4284" s="1502" t="s">
        <v>6935</v>
      </c>
      <c r="G4284" t="s">
        <v>4495</v>
      </c>
      <c r="H4284" s="4"/>
      <c r="I4284" s="4"/>
      <c r="J4284" s="4"/>
      <c r="R4284" s="1504"/>
    </row>
    <row r="4285" spans="1:18" ht="15">
      <c r="A4285">
        <v>4280</v>
      </c>
      <c r="B4285" s="7">
        <f>'EstRev 6-10'!D212</f>
        <v>0</v>
      </c>
      <c r="D4285" s="2" t="b">
        <f t="shared" ca="1" si="66"/>
        <v>1</v>
      </c>
      <c r="E4285" s="2" cm="1">
        <f t="array" aca="1" ref="E4285" ca="1">IF(F4285&lt;&gt;"",INDIRECT("'"&amp;F4285&amp;"'!"&amp;G4285),"")</f>
        <v>0</v>
      </c>
      <c r="F4285" s="1502" t="s">
        <v>6935</v>
      </c>
      <c r="G4285" t="s">
        <v>4496</v>
      </c>
      <c r="H4285" s="4"/>
      <c r="I4285" s="4"/>
      <c r="J4285" s="4"/>
      <c r="R4285" s="1504"/>
    </row>
    <row r="4286" spans="1:18" ht="15">
      <c r="A4286">
        <v>4281</v>
      </c>
      <c r="B4286" s="7">
        <f>'EstRev 6-10'!F212</f>
        <v>0</v>
      </c>
      <c r="D4286" s="2" t="b">
        <f t="shared" ca="1" si="66"/>
        <v>1</v>
      </c>
      <c r="E4286" s="2" cm="1">
        <f t="array" aca="1" ref="E4286" ca="1">IF(F4286&lt;&gt;"",INDIRECT("'"&amp;F4286&amp;"'!"&amp;G4286),"")</f>
        <v>0</v>
      </c>
      <c r="F4286" s="1502" t="s">
        <v>6935</v>
      </c>
      <c r="G4286" t="s">
        <v>4497</v>
      </c>
      <c r="H4286" s="4"/>
      <c r="I4286" s="4"/>
      <c r="J4286" s="4"/>
      <c r="R4286" s="1504"/>
    </row>
    <row r="4287" spans="1:18" ht="15">
      <c r="A4287">
        <v>4282</v>
      </c>
      <c r="B4287" s="7">
        <f>'EstRev 6-10'!G212</f>
        <v>0</v>
      </c>
      <c r="D4287" s="2" t="b">
        <f t="shared" ca="1" si="66"/>
        <v>1</v>
      </c>
      <c r="E4287" s="2" cm="1">
        <f t="array" aca="1" ref="E4287" ca="1">IF(F4287&lt;&gt;"",INDIRECT("'"&amp;F4287&amp;"'!"&amp;G4287),"")</f>
        <v>0</v>
      </c>
      <c r="F4287" s="1502" t="s">
        <v>6935</v>
      </c>
      <c r="G4287" t="s">
        <v>4498</v>
      </c>
      <c r="H4287" s="4"/>
      <c r="I4287" s="4"/>
      <c r="J4287" s="4"/>
      <c r="R4287" s="1504"/>
    </row>
    <row r="4288" spans="1:18" ht="15">
      <c r="A4288">
        <v>4283</v>
      </c>
      <c r="B4288" s="7">
        <f>'EstRev 6-10'!C216</f>
        <v>0</v>
      </c>
      <c r="D4288" s="2" t="b">
        <f t="shared" ca="1" si="66"/>
        <v>1</v>
      </c>
      <c r="E4288" s="2" cm="1">
        <f t="array" aca="1" ref="E4288" ca="1">IF(F4288&lt;&gt;"",INDIRECT("'"&amp;F4288&amp;"'!"&amp;G4288),"")</f>
        <v>0</v>
      </c>
      <c r="F4288" s="1502" t="s">
        <v>6935</v>
      </c>
      <c r="G4288" t="s">
        <v>4499</v>
      </c>
      <c r="H4288" s="4"/>
      <c r="I4288" s="4"/>
      <c r="J4288" s="4"/>
      <c r="R4288" s="1504"/>
    </row>
    <row r="4289" spans="1:18" ht="15">
      <c r="A4289">
        <v>4284</v>
      </c>
      <c r="B4289" s="7">
        <f>'EstRev 6-10'!D216</f>
        <v>0</v>
      </c>
      <c r="D4289" s="2" t="b">
        <f t="shared" ca="1" si="66"/>
        <v>1</v>
      </c>
      <c r="E4289" s="2" cm="1">
        <f t="array" aca="1" ref="E4289" ca="1">IF(F4289&lt;&gt;"",INDIRECT("'"&amp;F4289&amp;"'!"&amp;G4289),"")</f>
        <v>0</v>
      </c>
      <c r="F4289" s="1502" t="s">
        <v>6935</v>
      </c>
      <c r="G4289" t="s">
        <v>4500</v>
      </c>
      <c r="H4289" s="4"/>
      <c r="I4289" s="4"/>
      <c r="J4289" s="4"/>
      <c r="R4289" s="1504"/>
    </row>
    <row r="4290" spans="1:18" ht="15">
      <c r="A4290">
        <v>4285</v>
      </c>
      <c r="B4290" s="7">
        <f>'EstRev 6-10'!G216</f>
        <v>0</v>
      </c>
      <c r="D4290" s="2" t="b">
        <f t="shared" ca="1" si="66"/>
        <v>1</v>
      </c>
      <c r="E4290" s="2" cm="1">
        <f t="array" aca="1" ref="E4290" ca="1">IF(F4290&lt;&gt;"",INDIRECT("'"&amp;F4290&amp;"'!"&amp;G4290),"")</f>
        <v>0</v>
      </c>
      <c r="F4290" s="1502" t="s">
        <v>6935</v>
      </c>
      <c r="G4290" t="s">
        <v>4501</v>
      </c>
      <c r="H4290" s="4"/>
      <c r="I4290" s="4"/>
      <c r="J4290" s="4"/>
      <c r="R4290" s="1504"/>
    </row>
    <row r="4291" spans="1:18" ht="16">
      <c r="A4291" s="1">
        <v>4286</v>
      </c>
      <c r="C4291" s="3" t="s">
        <v>3571</v>
      </c>
      <c r="E4291" s="2" t="str" cm="1">
        <f t="array" aca="1" ref="E4291" ca="1">IF(F4291&lt;&gt;"",INDIRECT("'"&amp;F4291&amp;"'!"&amp;G4291),"")</f>
        <v/>
      </c>
      <c r="F4291" s="1851"/>
      <c r="R4291" s="1502"/>
    </row>
    <row r="4292" spans="1:18" ht="16">
      <c r="A4292" s="1">
        <v>4287</v>
      </c>
      <c r="C4292" s="3" t="s">
        <v>3571</v>
      </c>
      <c r="E4292" s="2" t="str" cm="1">
        <f t="array" aca="1" ref="E4292" ca="1">IF(F4292&lt;&gt;"",INDIRECT("'"&amp;F4292&amp;"'!"&amp;G4292),"")</f>
        <v/>
      </c>
      <c r="F4292" s="1851"/>
      <c r="R4292" s="1502"/>
    </row>
    <row r="4293" spans="1:18" ht="16">
      <c r="A4293" s="1">
        <v>4288</v>
      </c>
      <c r="C4293" s="3" t="s">
        <v>3571</v>
      </c>
      <c r="E4293" s="2" t="str" cm="1">
        <f t="array" aca="1" ref="E4293" ca="1">IF(F4293&lt;&gt;"",INDIRECT("'"&amp;F4293&amp;"'!"&amp;G4293),"")</f>
        <v/>
      </c>
      <c r="F4293" s="1851"/>
      <c r="R4293" s="1502"/>
    </row>
    <row r="4294" spans="1:18" ht="16">
      <c r="A4294" s="1">
        <v>4289</v>
      </c>
      <c r="C4294" s="3" t="s">
        <v>3571</v>
      </c>
      <c r="E4294" s="2" t="str" cm="1">
        <f t="array" aca="1" ref="E4294" ca="1">IF(F4294&lt;&gt;"",INDIRECT("'"&amp;F4294&amp;"'!"&amp;G4294),"")</f>
        <v/>
      </c>
      <c r="F4294" s="1851"/>
      <c r="R4294" s="1502"/>
    </row>
    <row r="4295" spans="1:18" ht="15">
      <c r="A4295">
        <v>4290</v>
      </c>
      <c r="B4295" s="7">
        <f>'EstRev 6-10'!C142</f>
        <v>0</v>
      </c>
      <c r="D4295" s="2" t="b">
        <f t="shared" ref="D4295:D4310" ca="1" si="67">E4295=B4295</f>
        <v>1</v>
      </c>
      <c r="E4295" s="2" cm="1">
        <f t="array" aca="1" ref="E4295" ca="1">IF(F4295&lt;&gt;"",INDIRECT("'"&amp;F4295&amp;"'!"&amp;G4295),"")</f>
        <v>0</v>
      </c>
      <c r="F4295" s="1502" t="s">
        <v>6935</v>
      </c>
      <c r="G4295" t="s">
        <v>4502</v>
      </c>
      <c r="H4295" s="4"/>
      <c r="I4295" s="4"/>
      <c r="J4295" s="4"/>
      <c r="R4295" s="1504"/>
    </row>
    <row r="4296" spans="1:18" ht="15">
      <c r="A4296">
        <v>4291</v>
      </c>
      <c r="B4296" s="7">
        <f>'EstRev 6-10'!D142</f>
        <v>0</v>
      </c>
      <c r="D4296" s="2" t="b">
        <f t="shared" ca="1" si="67"/>
        <v>1</v>
      </c>
      <c r="E4296" s="2" cm="1">
        <f t="array" aca="1" ref="E4296" ca="1">IF(F4296&lt;&gt;"",INDIRECT("'"&amp;F4296&amp;"'!"&amp;G4296),"")</f>
        <v>0</v>
      </c>
      <c r="F4296" s="1502" t="s">
        <v>6935</v>
      </c>
      <c r="G4296" t="s">
        <v>4503</v>
      </c>
      <c r="H4296" s="4"/>
      <c r="I4296" s="4"/>
      <c r="J4296" s="4"/>
      <c r="R4296" s="1504"/>
    </row>
    <row r="4297" spans="1:18" ht="15">
      <c r="A4297">
        <v>4292</v>
      </c>
      <c r="B4297" s="7">
        <f>'EstRev 6-10'!G142</f>
        <v>0</v>
      </c>
      <c r="D4297" s="2" t="b">
        <f t="shared" ca="1" si="67"/>
        <v>1</v>
      </c>
      <c r="E4297" s="2" cm="1">
        <f t="array" aca="1" ref="E4297" ca="1">IF(F4297&lt;&gt;"",INDIRECT("'"&amp;F4297&amp;"'!"&amp;G4297),"")</f>
        <v>0</v>
      </c>
      <c r="F4297" s="1502" t="s">
        <v>6935</v>
      </c>
      <c r="G4297" t="s">
        <v>4504</v>
      </c>
      <c r="H4297" s="4"/>
      <c r="I4297" s="4"/>
      <c r="J4297" s="4"/>
      <c r="R4297" s="1504"/>
    </row>
    <row r="4298" spans="1:18" ht="15">
      <c r="A4298">
        <v>4293</v>
      </c>
      <c r="B4298" s="7">
        <f>'EstRev 6-10'!F145</f>
        <v>0</v>
      </c>
      <c r="D4298" s="2" t="b">
        <f t="shared" ca="1" si="67"/>
        <v>1</v>
      </c>
      <c r="E4298" s="2" cm="1">
        <f t="array" aca="1" ref="E4298" ca="1">IF(F4298&lt;&gt;"",INDIRECT("'"&amp;F4298&amp;"'!"&amp;G4298),"")</f>
        <v>0</v>
      </c>
      <c r="F4298" s="1502" t="s">
        <v>6935</v>
      </c>
      <c r="G4298" t="s">
        <v>4505</v>
      </c>
      <c r="H4298" s="4"/>
      <c r="I4298" s="4"/>
      <c r="J4298" s="4"/>
      <c r="R4298" s="1504"/>
    </row>
    <row r="4299" spans="1:18" ht="15">
      <c r="A4299">
        <v>4294</v>
      </c>
      <c r="B4299" s="7">
        <f>'EstRev 6-10'!G145</f>
        <v>0</v>
      </c>
      <c r="D4299" s="2" t="b">
        <f t="shared" ca="1" si="67"/>
        <v>1</v>
      </c>
      <c r="E4299" s="2" cm="1">
        <f t="array" aca="1" ref="E4299" ca="1">IF(F4299&lt;&gt;"",INDIRECT("'"&amp;F4299&amp;"'!"&amp;G4299),"")</f>
        <v>0</v>
      </c>
      <c r="F4299" s="1502" t="s">
        <v>6935</v>
      </c>
      <c r="G4299" t="s">
        <v>4506</v>
      </c>
      <c r="H4299" s="4"/>
      <c r="I4299" s="4"/>
      <c r="J4299" s="4"/>
      <c r="R4299" s="1504"/>
    </row>
    <row r="4300" spans="1:18">
      <c r="A4300">
        <v>4295</v>
      </c>
      <c r="B4300" s="7">
        <f>'EstRev 6-10'!G149</f>
        <v>0</v>
      </c>
      <c r="D4300" s="2" t="b">
        <f t="shared" ca="1" si="67"/>
        <v>1</v>
      </c>
      <c r="E4300" s="2" cm="1">
        <f t="array" aca="1" ref="E4300" ca="1">IF(F4300&lt;&gt;"",INDIRECT("'"&amp;F4300&amp;"'!"&amp;G4300),"")</f>
        <v>0</v>
      </c>
      <c r="F4300" s="1502" t="s">
        <v>6935</v>
      </c>
      <c r="G4300" t="s">
        <v>4507</v>
      </c>
      <c r="R4300" s="1502"/>
    </row>
    <row r="4301" spans="1:18">
      <c r="A4301">
        <v>4296</v>
      </c>
      <c r="B4301" s="7">
        <f>'EstRev 6-10'!G150</f>
        <v>0</v>
      </c>
      <c r="D4301" s="2" t="b">
        <f t="shared" ca="1" si="67"/>
        <v>1</v>
      </c>
      <c r="E4301" s="2" cm="1">
        <f t="array" aca="1" ref="E4301" ca="1">IF(F4301&lt;&gt;"",INDIRECT("'"&amp;F4301&amp;"'!"&amp;G4301),"")</f>
        <v>0</v>
      </c>
      <c r="F4301" s="1502" t="s">
        <v>6935</v>
      </c>
      <c r="G4301" t="s">
        <v>4508</v>
      </c>
      <c r="R4301" s="1502"/>
    </row>
    <row r="4302" spans="1:18">
      <c r="A4302">
        <v>4297</v>
      </c>
      <c r="B4302" s="7">
        <f>'EstRev 6-10'!C235</f>
        <v>0</v>
      </c>
      <c r="D4302" s="2" t="b">
        <f t="shared" ca="1" si="67"/>
        <v>1</v>
      </c>
      <c r="E4302" s="2" cm="1">
        <f t="array" aca="1" ref="E4302" ca="1">IF(F4302&lt;&gt;"",INDIRECT("'"&amp;F4302&amp;"'!"&amp;G4302),"")</f>
        <v>0</v>
      </c>
      <c r="F4302" s="1502" t="s">
        <v>6935</v>
      </c>
      <c r="G4302" t="s">
        <v>4509</v>
      </c>
      <c r="R4302" s="1502"/>
    </row>
    <row r="4303" spans="1:18" ht="15">
      <c r="A4303">
        <v>4298</v>
      </c>
      <c r="B4303" s="7">
        <f>'EstRev 6-10'!D235</f>
        <v>0</v>
      </c>
      <c r="D4303" s="2" t="b">
        <f t="shared" ca="1" si="67"/>
        <v>1</v>
      </c>
      <c r="E4303" s="2" cm="1">
        <f t="array" aca="1" ref="E4303" ca="1">IF(F4303&lt;&gt;"",INDIRECT("'"&amp;F4303&amp;"'!"&amp;G4303),"")</f>
        <v>0</v>
      </c>
      <c r="F4303" s="1502" t="s">
        <v>6935</v>
      </c>
      <c r="G4303" t="s">
        <v>4510</v>
      </c>
      <c r="H4303" s="4"/>
      <c r="I4303" s="4"/>
      <c r="J4303" s="4"/>
      <c r="R4303" s="1504"/>
    </row>
    <row r="4304" spans="1:18">
      <c r="A4304">
        <v>4299</v>
      </c>
      <c r="B4304" s="7">
        <f>'EstRev 6-10'!F235</f>
        <v>0</v>
      </c>
      <c r="D4304" s="2" t="b">
        <f t="shared" ca="1" si="67"/>
        <v>1</v>
      </c>
      <c r="E4304" s="2" cm="1">
        <f t="array" aca="1" ref="E4304" ca="1">IF(F4304&lt;&gt;"",INDIRECT("'"&amp;F4304&amp;"'!"&amp;G4304),"")</f>
        <v>0</v>
      </c>
      <c r="F4304" s="1502" t="s">
        <v>6935</v>
      </c>
      <c r="G4304" t="s">
        <v>4511</v>
      </c>
      <c r="R4304" s="1502"/>
    </row>
    <row r="4305" spans="1:18">
      <c r="A4305">
        <v>4300</v>
      </c>
      <c r="B4305" s="7">
        <f>'EstRev 6-10'!G235</f>
        <v>0</v>
      </c>
      <c r="D4305" s="2" t="b">
        <f t="shared" ca="1" si="67"/>
        <v>1</v>
      </c>
      <c r="E4305" s="2" cm="1">
        <f t="array" aca="1" ref="E4305" ca="1">IF(F4305&lt;&gt;"",INDIRECT("'"&amp;F4305&amp;"'!"&amp;G4305),"")</f>
        <v>0</v>
      </c>
      <c r="F4305" s="1502" t="s">
        <v>6935</v>
      </c>
      <c r="G4305" t="s">
        <v>4512</v>
      </c>
      <c r="R4305" s="1502"/>
    </row>
    <row r="4306" spans="1:18">
      <c r="A4306">
        <v>4301</v>
      </c>
      <c r="B4306" s="7">
        <f>'EstRev 6-10'!C236</f>
        <v>1300000</v>
      </c>
      <c r="D4306" s="2" t="b">
        <f t="shared" ca="1" si="67"/>
        <v>1</v>
      </c>
      <c r="E4306" s="2" cm="1">
        <f t="array" aca="1" ref="E4306" ca="1">IF(F4306&lt;&gt;"",INDIRECT("'"&amp;F4306&amp;"'!"&amp;G4306),"")</f>
        <v>1300000</v>
      </c>
      <c r="F4306" s="1502" t="s">
        <v>6935</v>
      </c>
      <c r="G4306" t="s">
        <v>4513</v>
      </c>
      <c r="R4306" s="1502"/>
    </row>
    <row r="4307" spans="1:18">
      <c r="A4307">
        <v>4302</v>
      </c>
      <c r="B4307" s="7">
        <f>'EstRev 6-10'!I164</f>
        <v>0</v>
      </c>
      <c r="D4307" s="2" t="b">
        <f t="shared" ca="1" si="67"/>
        <v>1</v>
      </c>
      <c r="E4307" s="2" cm="1">
        <f t="array" aca="1" ref="E4307" ca="1">IF(F4307&lt;&gt;"",INDIRECT("'"&amp;F4307&amp;"'!"&amp;G4307),"")</f>
        <v>0</v>
      </c>
      <c r="F4307" s="1502" t="s">
        <v>6935</v>
      </c>
      <c r="G4307" t="s">
        <v>4514</v>
      </c>
      <c r="R4307" s="1502"/>
    </row>
    <row r="4308" spans="1:18">
      <c r="A4308">
        <v>4303</v>
      </c>
      <c r="B4308" s="7">
        <f>'EstRev 6-10'!E168</f>
        <v>0</v>
      </c>
      <c r="D4308" s="2" t="b">
        <f t="shared" ca="1" si="67"/>
        <v>1</v>
      </c>
      <c r="E4308" s="2" cm="1">
        <f t="array" aca="1" ref="E4308" ca="1">IF(F4308&lt;&gt;"",INDIRECT("'"&amp;F4308&amp;"'!"&amp;G4308),"")</f>
        <v>0</v>
      </c>
      <c r="F4308" s="1502" t="s">
        <v>6935</v>
      </c>
      <c r="G4308" t="s">
        <v>4515</v>
      </c>
      <c r="R4308" s="1502"/>
    </row>
    <row r="4309" spans="1:18">
      <c r="A4309">
        <v>4304</v>
      </c>
      <c r="B4309" s="7">
        <f>'EstRev 6-10'!H168</f>
        <v>0</v>
      </c>
      <c r="D4309" s="2" t="b">
        <f t="shared" ca="1" si="67"/>
        <v>1</v>
      </c>
      <c r="E4309" s="2" cm="1">
        <f t="array" aca="1" ref="E4309" ca="1">IF(F4309&lt;&gt;"",INDIRECT("'"&amp;F4309&amp;"'!"&amp;G4309),"")</f>
        <v>0</v>
      </c>
      <c r="F4309" s="1502" t="s">
        <v>6935</v>
      </c>
      <c r="G4309" t="s">
        <v>3972</v>
      </c>
      <c r="R4309" s="1502"/>
    </row>
    <row r="4310" spans="1:18">
      <c r="A4310">
        <v>4305</v>
      </c>
      <c r="B4310" s="7">
        <f>'EstRev 6-10'!I168</f>
        <v>0</v>
      </c>
      <c r="D4310" s="2" t="b">
        <f t="shared" ca="1" si="67"/>
        <v>1</v>
      </c>
      <c r="E4310" s="2" cm="1">
        <f t="array" aca="1" ref="E4310" ca="1">IF(F4310&lt;&gt;"",INDIRECT("'"&amp;F4310&amp;"'!"&amp;G4310),"")</f>
        <v>0</v>
      </c>
      <c r="F4310" s="1502" t="s">
        <v>6935</v>
      </c>
      <c r="G4310" t="s">
        <v>4516</v>
      </c>
      <c r="R4310" s="1502"/>
    </row>
    <row r="4311" spans="1:18" ht="16">
      <c r="A4311" s="1">
        <v>4306</v>
      </c>
      <c r="C4311" s="3" t="s">
        <v>3858</v>
      </c>
      <c r="E4311" s="2" t="str" cm="1">
        <f t="array" aca="1" ref="E4311" ca="1">IF(F4311&lt;&gt;"",INDIRECT("'"&amp;F4311&amp;"'!"&amp;G4311),"")</f>
        <v/>
      </c>
      <c r="F4311" s="1851"/>
      <c r="R4311" s="1502"/>
    </row>
    <row r="4312" spans="1:18" ht="15">
      <c r="A4312">
        <v>4307</v>
      </c>
      <c r="B4312" s="7">
        <f>'EstRev 6-10'!K168</f>
        <v>0</v>
      </c>
      <c r="D4312" s="2" t="b">
        <f ca="1">E4312=B4312</f>
        <v>1</v>
      </c>
      <c r="E4312" s="2" cm="1">
        <f t="array" aca="1" ref="E4312" ca="1">IF(F4312&lt;&gt;"",INDIRECT("'"&amp;F4312&amp;"'!"&amp;G4312),"")</f>
        <v>0</v>
      </c>
      <c r="F4312" s="1502" t="s">
        <v>6935</v>
      </c>
      <c r="G4312" t="s">
        <v>3982</v>
      </c>
      <c r="H4312" s="4"/>
      <c r="I4312" s="4"/>
      <c r="J4312" s="4"/>
      <c r="R4312" s="1504"/>
    </row>
    <row r="4313" spans="1:18">
      <c r="A4313">
        <v>4308</v>
      </c>
      <c r="B4313" s="7">
        <f>'EstRev 6-10'!E169</f>
        <v>0</v>
      </c>
      <c r="D4313" s="2" t="b">
        <f ca="1">E4313=B4313</f>
        <v>1</v>
      </c>
      <c r="E4313" s="2" cm="1">
        <f t="array" aca="1" ref="E4313" ca="1">IF(F4313&lt;&gt;"",INDIRECT("'"&amp;F4313&amp;"'!"&amp;G4313),"")</f>
        <v>0</v>
      </c>
      <c r="F4313" s="1502" t="s">
        <v>6935</v>
      </c>
      <c r="G4313" t="s">
        <v>4517</v>
      </c>
      <c r="R4313" s="1502"/>
    </row>
    <row r="4314" spans="1:18">
      <c r="A4314">
        <v>4309</v>
      </c>
      <c r="B4314" s="7">
        <f>'EstRev 6-10'!I169</f>
        <v>0</v>
      </c>
      <c r="D4314" s="2" t="b">
        <f ca="1">E4314=B4314</f>
        <v>1</v>
      </c>
      <c r="E4314" s="2" cm="1">
        <f t="array" aca="1" ref="E4314" ca="1">IF(F4314&lt;&gt;"",INDIRECT("'"&amp;F4314&amp;"'!"&amp;G4314),"")</f>
        <v>0</v>
      </c>
      <c r="F4314" s="1502" t="s">
        <v>6935</v>
      </c>
      <c r="G4314" t="s">
        <v>4518</v>
      </c>
      <c r="R4314" s="1502"/>
    </row>
    <row r="4315" spans="1:18" ht="16">
      <c r="A4315" s="1">
        <v>4310</v>
      </c>
      <c r="C4315" s="3" t="s">
        <v>3858</v>
      </c>
      <c r="E4315" s="2" t="str" cm="1">
        <f t="array" aca="1" ref="E4315" ca="1">IF(F4315&lt;&gt;"",INDIRECT("'"&amp;F4315&amp;"'!"&amp;G4315),"")</f>
        <v/>
      </c>
      <c r="F4315" s="1851"/>
      <c r="R4315" s="1502"/>
    </row>
    <row r="4316" spans="1:18">
      <c r="A4316">
        <v>4311</v>
      </c>
      <c r="B4316" s="7">
        <f>'EstRev 6-10'!E170</f>
        <v>0</v>
      </c>
      <c r="D4316" s="2" t="b">
        <f ca="1">E4316=B4316</f>
        <v>1</v>
      </c>
      <c r="E4316" s="2" cm="1">
        <f t="array" aca="1" ref="E4316" ca="1">IF(F4316&lt;&gt;"",INDIRECT("'"&amp;F4316&amp;"'!"&amp;G4316),"")</f>
        <v>0</v>
      </c>
      <c r="F4316" s="1502" t="s">
        <v>6935</v>
      </c>
      <c r="G4316" t="s">
        <v>4519</v>
      </c>
      <c r="R4316" s="1502"/>
    </row>
    <row r="4317" spans="1:18">
      <c r="A4317">
        <v>4312</v>
      </c>
      <c r="B4317" s="7">
        <f>'EstRev 6-10'!I170</f>
        <v>0</v>
      </c>
      <c r="D4317" s="2" t="b">
        <f ca="1">E4317=B4317</f>
        <v>1</v>
      </c>
      <c r="E4317" s="2" cm="1">
        <f t="array" aca="1" ref="E4317" ca="1">IF(F4317&lt;&gt;"",INDIRECT("'"&amp;F4317&amp;"'!"&amp;G4317),"")</f>
        <v>0</v>
      </c>
      <c r="F4317" s="1502" t="s">
        <v>6935</v>
      </c>
      <c r="G4317" t="s">
        <v>4520</v>
      </c>
      <c r="R4317" s="1502"/>
    </row>
    <row r="4318" spans="1:18" ht="16">
      <c r="A4318" s="1">
        <v>4313</v>
      </c>
      <c r="C4318" s="3" t="s">
        <v>3858</v>
      </c>
      <c r="E4318" s="2" t="str" cm="1">
        <f t="array" aca="1" ref="E4318" ca="1">IF(F4318&lt;&gt;"",INDIRECT("'"&amp;F4318&amp;"'!"&amp;G4318),"")</f>
        <v/>
      </c>
      <c r="F4318" s="1851"/>
      <c r="R4318" s="1502"/>
    </row>
    <row r="4319" spans="1:18">
      <c r="A4319">
        <v>4314</v>
      </c>
      <c r="B4319" s="7">
        <f>'EstRev 6-10'!C180</f>
        <v>0</v>
      </c>
      <c r="D4319" s="2" t="b">
        <f t="shared" ref="D4319:D4326" ca="1" si="68">E4319=B4319</f>
        <v>1</v>
      </c>
      <c r="E4319" s="2" cm="1">
        <f t="array" aca="1" ref="E4319" ca="1">IF(F4319&lt;&gt;"",INDIRECT("'"&amp;F4319&amp;"'!"&amp;G4319),"")</f>
        <v>0</v>
      </c>
      <c r="F4319" s="1502" t="s">
        <v>6935</v>
      </c>
      <c r="G4319" t="s">
        <v>4521</v>
      </c>
      <c r="R4319" s="1502"/>
    </row>
    <row r="4320" spans="1:18">
      <c r="A4320">
        <v>4315</v>
      </c>
      <c r="B4320" s="7">
        <f>'EstRev 6-10'!D180</f>
        <v>0</v>
      </c>
      <c r="D4320" s="2" t="b">
        <f t="shared" ca="1" si="68"/>
        <v>1</v>
      </c>
      <c r="E4320" s="2" cm="1">
        <f t="array" aca="1" ref="E4320" ca="1">IF(F4320&lt;&gt;"",INDIRECT("'"&amp;F4320&amp;"'!"&amp;G4320),"")</f>
        <v>0</v>
      </c>
      <c r="F4320" s="1502" t="s">
        <v>6935</v>
      </c>
      <c r="G4320" t="s">
        <v>4522</v>
      </c>
      <c r="R4320" s="1502"/>
    </row>
    <row r="4321" spans="1:18">
      <c r="A4321">
        <v>4316</v>
      </c>
      <c r="B4321" s="7">
        <f>'EstRev 6-10'!F180</f>
        <v>0</v>
      </c>
      <c r="D4321" s="2" t="b">
        <f t="shared" ca="1" si="68"/>
        <v>1</v>
      </c>
      <c r="E4321" s="2" cm="1">
        <f t="array" aca="1" ref="E4321" ca="1">IF(F4321&lt;&gt;"",INDIRECT("'"&amp;F4321&amp;"'!"&amp;G4321),"")</f>
        <v>0</v>
      </c>
      <c r="F4321" s="1502" t="s">
        <v>6935</v>
      </c>
      <c r="G4321" t="s">
        <v>4523</v>
      </c>
      <c r="R4321" s="1502"/>
    </row>
    <row r="4322" spans="1:18" ht="15">
      <c r="A4322">
        <v>4317</v>
      </c>
      <c r="B4322" s="7">
        <f>'EstRev 6-10'!G180</f>
        <v>0</v>
      </c>
      <c r="D4322" s="2" t="b">
        <f t="shared" ca="1" si="68"/>
        <v>1</v>
      </c>
      <c r="E4322" s="2" cm="1">
        <f t="array" aca="1" ref="E4322" ca="1">IF(F4322&lt;&gt;"",INDIRECT("'"&amp;F4322&amp;"'!"&amp;G4322),"")</f>
        <v>0</v>
      </c>
      <c r="F4322" s="1502" t="s">
        <v>6935</v>
      </c>
      <c r="G4322" t="s">
        <v>4524</v>
      </c>
      <c r="H4322" s="4"/>
      <c r="I4322" s="4"/>
      <c r="J4322" s="4"/>
      <c r="R4322" s="1504"/>
    </row>
    <row r="4323" spans="1:18">
      <c r="A4323">
        <v>4318</v>
      </c>
      <c r="B4323" s="7">
        <f>'EstRev 6-10'!C181</f>
        <v>0</v>
      </c>
      <c r="D4323" s="2" t="b">
        <f t="shared" ca="1" si="68"/>
        <v>1</v>
      </c>
      <c r="E4323" s="2" cm="1">
        <f t="array" aca="1" ref="E4323" ca="1">IF(F4323&lt;&gt;"",INDIRECT("'"&amp;F4323&amp;"'!"&amp;G4323),"")</f>
        <v>0</v>
      </c>
      <c r="F4323" s="1502" t="s">
        <v>6935</v>
      </c>
      <c r="G4323" t="s">
        <v>4525</v>
      </c>
      <c r="R4323" s="1502"/>
    </row>
    <row r="4324" spans="1:18">
      <c r="A4324">
        <v>4319</v>
      </c>
      <c r="B4324" s="7">
        <f>'EstRev 6-10'!D181</f>
        <v>0</v>
      </c>
      <c r="D4324" s="2" t="b">
        <f t="shared" ca="1" si="68"/>
        <v>1</v>
      </c>
      <c r="E4324" s="2" cm="1">
        <f t="array" aca="1" ref="E4324" ca="1">IF(F4324&lt;&gt;"",INDIRECT("'"&amp;F4324&amp;"'!"&amp;G4324),"")</f>
        <v>0</v>
      </c>
      <c r="F4324" s="1502" t="s">
        <v>6935</v>
      </c>
      <c r="G4324" t="s">
        <v>4526</v>
      </c>
      <c r="R4324" s="1502"/>
    </row>
    <row r="4325" spans="1:18">
      <c r="A4325">
        <v>4320</v>
      </c>
      <c r="B4325" s="7">
        <f>'EstRev 6-10'!F181</f>
        <v>0</v>
      </c>
      <c r="D4325" s="2" t="b">
        <f t="shared" ca="1" si="68"/>
        <v>1</v>
      </c>
      <c r="E4325" s="2" cm="1">
        <f t="array" aca="1" ref="E4325" ca="1">IF(F4325&lt;&gt;"",INDIRECT("'"&amp;F4325&amp;"'!"&amp;G4325),"")</f>
        <v>0</v>
      </c>
      <c r="F4325" s="1502" t="s">
        <v>6935</v>
      </c>
      <c r="G4325" t="s">
        <v>4527</v>
      </c>
      <c r="R4325" s="1502"/>
    </row>
    <row r="4326" spans="1:18">
      <c r="A4326">
        <v>4321</v>
      </c>
      <c r="B4326" s="7">
        <f>'EstRev 6-10'!G181</f>
        <v>0</v>
      </c>
      <c r="D4326" s="2" t="b">
        <f t="shared" ca="1" si="68"/>
        <v>1</v>
      </c>
      <c r="E4326" s="2" cm="1">
        <f t="array" aca="1" ref="E4326" ca="1">IF(F4326&lt;&gt;"",INDIRECT("'"&amp;F4326&amp;"'!"&amp;G4326),"")</f>
        <v>0</v>
      </c>
      <c r="F4326" s="1502" t="s">
        <v>6935</v>
      </c>
      <c r="G4326" t="s">
        <v>4528</v>
      </c>
      <c r="R4326" s="1502"/>
    </row>
    <row r="4327" spans="1:18" ht="16">
      <c r="A4327" s="1">
        <v>4322</v>
      </c>
      <c r="C4327" s="3" t="s">
        <v>3858</v>
      </c>
      <c r="E4327" s="2" t="str" cm="1">
        <f t="array" aca="1" ref="E4327" ca="1">IF(F4327&lt;&gt;"",INDIRECT("'"&amp;F4327&amp;"'!"&amp;G4327),"")</f>
        <v/>
      </c>
      <c r="F4327" s="1851"/>
      <c r="R4327" s="1502"/>
    </row>
    <row r="4328" spans="1:18" ht="16">
      <c r="A4328" s="1">
        <v>4323</v>
      </c>
      <c r="C4328" s="3" t="s">
        <v>3858</v>
      </c>
      <c r="E4328" s="2" t="str" cm="1">
        <f t="array" aca="1" ref="E4328" ca="1">IF(F4328&lt;&gt;"",INDIRECT("'"&amp;F4328&amp;"'!"&amp;G4328),"")</f>
        <v/>
      </c>
      <c r="F4328" s="1851"/>
      <c r="R4328" s="1502"/>
    </row>
    <row r="4329" spans="1:18" ht="16">
      <c r="A4329" s="1">
        <v>4324</v>
      </c>
      <c r="C4329" s="3" t="s">
        <v>3858</v>
      </c>
      <c r="E4329" s="2" t="str" cm="1">
        <f t="array" aca="1" ref="E4329" ca="1">IF(F4329&lt;&gt;"",INDIRECT("'"&amp;F4329&amp;"'!"&amp;G4329),"")</f>
        <v/>
      </c>
      <c r="F4329" s="1851"/>
      <c r="R4329" s="1502"/>
    </row>
    <row r="4330" spans="1:18" ht="16">
      <c r="A4330" s="1">
        <v>4325</v>
      </c>
      <c r="C4330" s="3" t="s">
        <v>3858</v>
      </c>
      <c r="E4330" s="2" t="str" cm="1">
        <f t="array" aca="1" ref="E4330" ca="1">IF(F4330&lt;&gt;"",INDIRECT("'"&amp;F4330&amp;"'!"&amp;G4330),"")</f>
        <v/>
      </c>
      <c r="F4330" s="1851"/>
      <c r="R4330" s="1502"/>
    </row>
    <row r="4331" spans="1:18" ht="16">
      <c r="A4331" s="1">
        <v>4326</v>
      </c>
      <c r="C4331" s="3" t="s">
        <v>3858</v>
      </c>
      <c r="E4331" s="2" t="str" cm="1">
        <f t="array" aca="1" ref="E4331" ca="1">IF(F4331&lt;&gt;"",INDIRECT("'"&amp;F4331&amp;"'!"&amp;G4331),"")</f>
        <v/>
      </c>
      <c r="F4331" s="1851"/>
      <c r="R4331" s="1502"/>
    </row>
    <row r="4332" spans="1:18" ht="16">
      <c r="A4332" s="1">
        <v>4327</v>
      </c>
      <c r="C4332" s="3" t="s">
        <v>3858</v>
      </c>
      <c r="E4332" s="2" t="str" cm="1">
        <f t="array" aca="1" ref="E4332" ca="1">IF(F4332&lt;&gt;"",INDIRECT("'"&amp;F4332&amp;"'!"&amp;G4332),"")</f>
        <v/>
      </c>
      <c r="F4332" s="1851"/>
      <c r="R4332" s="1502"/>
    </row>
    <row r="4333" spans="1:18" ht="16">
      <c r="A4333" s="1">
        <v>4328</v>
      </c>
      <c r="C4333" s="3" t="s">
        <v>3858</v>
      </c>
      <c r="E4333" s="2" t="str" cm="1">
        <f t="array" aca="1" ref="E4333" ca="1">IF(F4333&lt;&gt;"",INDIRECT("'"&amp;F4333&amp;"'!"&amp;G4333),"")</f>
        <v/>
      </c>
      <c r="F4333" s="1851"/>
      <c r="R4333" s="1502"/>
    </row>
    <row r="4334" spans="1:18" ht="16">
      <c r="A4334" s="1">
        <v>4329</v>
      </c>
      <c r="C4334" s="3" t="s">
        <v>3858</v>
      </c>
      <c r="E4334" s="2" t="str" cm="1">
        <f t="array" aca="1" ref="E4334" ca="1">IF(F4334&lt;&gt;"",INDIRECT("'"&amp;F4334&amp;"'!"&amp;G4334),"")</f>
        <v/>
      </c>
      <c r="F4334" s="1851"/>
      <c r="R4334" s="1502"/>
    </row>
    <row r="4335" spans="1:18">
      <c r="A4335">
        <v>4330</v>
      </c>
      <c r="B4335" s="7">
        <f>'EstRev 6-10'!C182</f>
        <v>0</v>
      </c>
      <c r="D4335" s="2" t="b">
        <f t="shared" ref="D4335:D4342" ca="1" si="69">E4335=B4335</f>
        <v>1</v>
      </c>
      <c r="E4335" s="2" cm="1">
        <f t="array" aca="1" ref="E4335" ca="1">IF(F4335&lt;&gt;"",INDIRECT("'"&amp;F4335&amp;"'!"&amp;G4335),"")</f>
        <v>0</v>
      </c>
      <c r="F4335" s="1502" t="s">
        <v>6935</v>
      </c>
      <c r="G4335" t="s">
        <v>4529</v>
      </c>
      <c r="R4335" s="1502"/>
    </row>
    <row r="4336" spans="1:18">
      <c r="A4336">
        <v>4331</v>
      </c>
      <c r="B4336" s="7">
        <f>'EstRev 6-10'!D182</f>
        <v>0</v>
      </c>
      <c r="D4336" s="2" t="b">
        <f t="shared" ca="1" si="69"/>
        <v>1</v>
      </c>
      <c r="E4336" s="2" cm="1">
        <f t="array" aca="1" ref="E4336" ca="1">IF(F4336&lt;&gt;"",INDIRECT("'"&amp;F4336&amp;"'!"&amp;G4336),"")</f>
        <v>0</v>
      </c>
      <c r="F4336" s="1502" t="s">
        <v>6935</v>
      </c>
      <c r="G4336" t="s">
        <v>4530</v>
      </c>
      <c r="R4336" s="1502"/>
    </row>
    <row r="4337" spans="1:18">
      <c r="A4337">
        <v>4332</v>
      </c>
      <c r="B4337" s="7">
        <f>'EstRev 6-10'!F182</f>
        <v>0</v>
      </c>
      <c r="D4337" s="2" t="b">
        <f t="shared" ca="1" si="69"/>
        <v>1</v>
      </c>
      <c r="E4337" s="2" cm="1">
        <f t="array" aca="1" ref="E4337" ca="1">IF(F4337&lt;&gt;"",INDIRECT("'"&amp;F4337&amp;"'!"&amp;G4337),"")</f>
        <v>0</v>
      </c>
      <c r="F4337" s="1502" t="s">
        <v>6935</v>
      </c>
      <c r="G4337" t="s">
        <v>4531</v>
      </c>
      <c r="R4337" s="1502"/>
    </row>
    <row r="4338" spans="1:18" ht="15">
      <c r="A4338">
        <v>4333</v>
      </c>
      <c r="B4338" s="7">
        <f>'EstRev 6-10'!G182</f>
        <v>0</v>
      </c>
      <c r="D4338" s="2" t="b">
        <f t="shared" ca="1" si="69"/>
        <v>1</v>
      </c>
      <c r="E4338" s="2" cm="1">
        <f t="array" aca="1" ref="E4338" ca="1">IF(F4338&lt;&gt;"",INDIRECT("'"&amp;F4338&amp;"'!"&amp;G4338),"")</f>
        <v>0</v>
      </c>
      <c r="F4338" s="1502" t="s">
        <v>6935</v>
      </c>
      <c r="G4338" t="s">
        <v>4532</v>
      </c>
      <c r="H4338" s="4"/>
      <c r="I4338" s="4"/>
      <c r="J4338" s="4"/>
      <c r="R4338" s="1504"/>
    </row>
    <row r="4339" spans="1:18">
      <c r="A4339">
        <v>4334</v>
      </c>
      <c r="B4339" s="7">
        <f>'EstRev 6-10'!C183</f>
        <v>0</v>
      </c>
      <c r="D4339" s="2" t="b">
        <f t="shared" ca="1" si="69"/>
        <v>1</v>
      </c>
      <c r="E4339" s="2" cm="1">
        <f t="array" aca="1" ref="E4339" ca="1">IF(F4339&lt;&gt;"",INDIRECT("'"&amp;F4339&amp;"'!"&amp;G4339),"")</f>
        <v>0</v>
      </c>
      <c r="F4339" s="1502" t="s">
        <v>6935</v>
      </c>
      <c r="G4339" t="s">
        <v>4533</v>
      </c>
      <c r="R4339" s="1502"/>
    </row>
    <row r="4340" spans="1:18">
      <c r="A4340">
        <v>4335</v>
      </c>
      <c r="B4340" s="7">
        <f>'EstRev 6-10'!D183</f>
        <v>0</v>
      </c>
      <c r="D4340" s="2" t="b">
        <f t="shared" ca="1" si="69"/>
        <v>1</v>
      </c>
      <c r="E4340" s="2" cm="1">
        <f t="array" aca="1" ref="E4340" ca="1">IF(F4340&lt;&gt;"",INDIRECT("'"&amp;F4340&amp;"'!"&amp;G4340),"")</f>
        <v>0</v>
      </c>
      <c r="F4340" s="1502" t="s">
        <v>6935</v>
      </c>
      <c r="G4340" t="s">
        <v>4534</v>
      </c>
      <c r="R4340" s="1502"/>
    </row>
    <row r="4341" spans="1:18">
      <c r="A4341">
        <v>4336</v>
      </c>
      <c r="B4341" s="7">
        <f>'EstRev 6-10'!F183</f>
        <v>0</v>
      </c>
      <c r="D4341" s="2" t="b">
        <f t="shared" ca="1" si="69"/>
        <v>1</v>
      </c>
      <c r="E4341" s="2" cm="1">
        <f t="array" aca="1" ref="E4341" ca="1">IF(F4341&lt;&gt;"",INDIRECT("'"&amp;F4341&amp;"'!"&amp;G4341),"")</f>
        <v>0</v>
      </c>
      <c r="F4341" s="1502" t="s">
        <v>6935</v>
      </c>
      <c r="G4341" t="s">
        <v>4535</v>
      </c>
      <c r="R4341" s="1502"/>
    </row>
    <row r="4342" spans="1:18">
      <c r="A4342">
        <v>4337</v>
      </c>
      <c r="B4342" s="7">
        <f>'EstRev 6-10'!G183</f>
        <v>0</v>
      </c>
      <c r="D4342" s="2" t="b">
        <f t="shared" ca="1" si="69"/>
        <v>1</v>
      </c>
      <c r="E4342" s="2" cm="1">
        <f t="array" aca="1" ref="E4342" ca="1">IF(F4342&lt;&gt;"",INDIRECT("'"&amp;F4342&amp;"'!"&amp;G4342),"")</f>
        <v>0</v>
      </c>
      <c r="F4342" s="1502" t="s">
        <v>6935</v>
      </c>
      <c r="G4342" t="s">
        <v>4536</v>
      </c>
      <c r="R4342" s="1502"/>
    </row>
    <row r="4343" spans="1:18" ht="16">
      <c r="A4343" s="1">
        <v>4338</v>
      </c>
      <c r="C4343" s="3" t="s">
        <v>4537</v>
      </c>
      <c r="E4343" s="2" t="str" cm="1">
        <f t="array" aca="1" ref="E4343" ca="1">IF(F4343&lt;&gt;"",INDIRECT("'"&amp;F4343&amp;"'!"&amp;G4343),"")</f>
        <v/>
      </c>
      <c r="F4343" s="1851"/>
      <c r="R4343" s="1502"/>
    </row>
    <row r="4344" spans="1:18" ht="16">
      <c r="A4344" s="1">
        <v>4339</v>
      </c>
      <c r="C4344" s="3" t="s">
        <v>4537</v>
      </c>
      <c r="E4344" s="2" t="str" cm="1">
        <f t="array" aca="1" ref="E4344" ca="1">IF(F4344&lt;&gt;"",INDIRECT("'"&amp;F4344&amp;"'!"&amp;G4344),"")</f>
        <v/>
      </c>
      <c r="F4344" s="1851"/>
      <c r="R4344" s="1502"/>
    </row>
    <row r="4345" spans="1:18" ht="16">
      <c r="A4345" s="1">
        <v>4340</v>
      </c>
      <c r="C4345" s="3" t="s">
        <v>4537</v>
      </c>
      <c r="E4345" s="2" t="str" cm="1">
        <f t="array" aca="1" ref="E4345" ca="1">IF(F4345&lt;&gt;"",INDIRECT("'"&amp;F4345&amp;"'!"&amp;G4345),"")</f>
        <v/>
      </c>
      <c r="F4345" s="1851"/>
      <c r="R4345" s="1502"/>
    </row>
    <row r="4346" spans="1:18" ht="16">
      <c r="A4346" s="1">
        <v>4341</v>
      </c>
      <c r="C4346" s="3" t="s">
        <v>4537</v>
      </c>
      <c r="E4346" s="2" t="str" cm="1">
        <f t="array" aca="1" ref="E4346" ca="1">IF(F4346&lt;&gt;"",INDIRECT("'"&amp;F4346&amp;"'!"&amp;G4346),"")</f>
        <v/>
      </c>
      <c r="F4346" s="1851"/>
      <c r="R4346" s="1502"/>
    </row>
    <row r="4347" spans="1:18" ht="16">
      <c r="A4347" s="1">
        <v>4342</v>
      </c>
      <c r="C4347" s="3" t="s">
        <v>3858</v>
      </c>
      <c r="E4347" s="2" t="str" cm="1">
        <f t="array" aca="1" ref="E4347" ca="1">IF(F4347&lt;&gt;"",INDIRECT("'"&amp;F4347&amp;"'!"&amp;G4347),"")</f>
        <v/>
      </c>
      <c r="F4347" s="1851"/>
      <c r="R4347" s="1502"/>
    </row>
    <row r="4348" spans="1:18" ht="16">
      <c r="A4348" s="1">
        <v>4343</v>
      </c>
      <c r="C4348" s="3" t="s">
        <v>3858</v>
      </c>
      <c r="E4348" s="2" t="str" cm="1">
        <f t="array" aca="1" ref="E4348" ca="1">IF(F4348&lt;&gt;"",INDIRECT("'"&amp;F4348&amp;"'!"&amp;G4348),"")</f>
        <v/>
      </c>
      <c r="F4348" s="1851"/>
      <c r="R4348" s="1502"/>
    </row>
    <row r="4349" spans="1:18" ht="16">
      <c r="A4349" s="1">
        <v>4344</v>
      </c>
      <c r="C4349" s="3" t="s">
        <v>3858</v>
      </c>
      <c r="E4349" s="2" t="str" cm="1">
        <f t="array" aca="1" ref="E4349" ca="1">IF(F4349&lt;&gt;"",INDIRECT("'"&amp;F4349&amp;"'!"&amp;G4349),"")</f>
        <v/>
      </c>
      <c r="F4349" s="1851"/>
      <c r="R4349" s="1502"/>
    </row>
    <row r="4350" spans="1:18" ht="16">
      <c r="A4350" s="1">
        <v>4345</v>
      </c>
      <c r="C4350" s="3" t="s">
        <v>3858</v>
      </c>
      <c r="E4350" s="2" t="str" cm="1">
        <f t="array" aca="1" ref="E4350" ca="1">IF(F4350&lt;&gt;"",INDIRECT("'"&amp;F4350&amp;"'!"&amp;G4350),"")</f>
        <v/>
      </c>
      <c r="F4350" s="1851"/>
      <c r="R4350" s="1502"/>
    </row>
    <row r="4351" spans="1:18">
      <c r="A4351">
        <v>4346</v>
      </c>
      <c r="B4351" s="7">
        <f>'EstRev 6-10'!C203</f>
        <v>150000</v>
      </c>
      <c r="D4351" s="2" t="b">
        <f t="shared" ref="D4351:D4365" ca="1" si="70">E4351=B4351</f>
        <v>1</v>
      </c>
      <c r="E4351" s="2" cm="1">
        <f t="array" aca="1" ref="E4351" ca="1">IF(F4351&lt;&gt;"",INDIRECT("'"&amp;F4351&amp;"'!"&amp;G4351),"")</f>
        <v>150000</v>
      </c>
      <c r="F4351" s="1502" t="s">
        <v>6935</v>
      </c>
      <c r="G4351" t="s">
        <v>4538</v>
      </c>
      <c r="R4351" s="1502"/>
    </row>
    <row r="4352" spans="1:18">
      <c r="A4352">
        <v>4347</v>
      </c>
      <c r="B4352" s="7">
        <f>'EstRev 6-10'!D203</f>
        <v>0</v>
      </c>
      <c r="D4352" s="2" t="b">
        <f t="shared" ca="1" si="70"/>
        <v>1</v>
      </c>
      <c r="E4352" s="2" cm="1">
        <f t="array" aca="1" ref="E4352" ca="1">IF(F4352&lt;&gt;"",INDIRECT("'"&amp;F4352&amp;"'!"&amp;G4352),"")</f>
        <v>0</v>
      </c>
      <c r="F4352" s="1502" t="s">
        <v>6935</v>
      </c>
      <c r="G4352" t="s">
        <v>4539</v>
      </c>
      <c r="R4352" s="1502"/>
    </row>
    <row r="4353" spans="1:18">
      <c r="A4353">
        <v>4348</v>
      </c>
      <c r="B4353" s="7">
        <f>'EstRev 6-10'!F203</f>
        <v>0</v>
      </c>
      <c r="D4353" s="2" t="b">
        <f t="shared" ca="1" si="70"/>
        <v>1</v>
      </c>
      <c r="E4353" s="2" cm="1">
        <f t="array" aca="1" ref="E4353" ca="1">IF(F4353&lt;&gt;"",INDIRECT("'"&amp;F4353&amp;"'!"&amp;G4353),"")</f>
        <v>0</v>
      </c>
      <c r="F4353" s="1502" t="s">
        <v>6935</v>
      </c>
      <c r="G4353" t="s">
        <v>4540</v>
      </c>
      <c r="R4353" s="1502"/>
    </row>
    <row r="4354" spans="1:18">
      <c r="A4354">
        <v>4349</v>
      </c>
      <c r="B4354" s="7">
        <f>'EstRev 6-10'!G203</f>
        <v>0</v>
      </c>
      <c r="D4354" s="2" t="b">
        <f t="shared" ca="1" si="70"/>
        <v>1</v>
      </c>
      <c r="E4354" s="2" cm="1">
        <f t="array" aca="1" ref="E4354" ca="1">IF(F4354&lt;&gt;"",INDIRECT("'"&amp;F4354&amp;"'!"&amp;G4354),"")</f>
        <v>0</v>
      </c>
      <c r="F4354" s="1502" t="s">
        <v>6935</v>
      </c>
      <c r="G4354" t="s">
        <v>4541</v>
      </c>
      <c r="R4354" s="1502"/>
    </row>
    <row r="4355" spans="1:18" ht="15">
      <c r="A4355">
        <v>4350</v>
      </c>
      <c r="B4355" s="7">
        <f>'EstRev 6-10'!C205</f>
        <v>175000</v>
      </c>
      <c r="D4355" s="2" t="b">
        <f t="shared" ca="1" si="70"/>
        <v>1</v>
      </c>
      <c r="E4355" s="2" cm="1">
        <f t="array" aca="1" ref="E4355" ca="1">IF(F4355&lt;&gt;"",INDIRECT("'"&amp;F4355&amp;"'!"&amp;G4355),"")</f>
        <v>175000</v>
      </c>
      <c r="F4355" s="1502" t="s">
        <v>6935</v>
      </c>
      <c r="G4355" t="s">
        <v>4542</v>
      </c>
      <c r="H4355" s="4"/>
      <c r="I4355" s="4"/>
      <c r="J4355" s="4"/>
      <c r="R4355" s="1504"/>
    </row>
    <row r="4356" spans="1:18">
      <c r="A4356">
        <v>4351</v>
      </c>
      <c r="B4356" s="7">
        <f>'EstRev 6-10'!D205</f>
        <v>0</v>
      </c>
      <c r="D4356" s="2" t="b">
        <f t="shared" ca="1" si="70"/>
        <v>1</v>
      </c>
      <c r="E4356" s="2" cm="1">
        <f t="array" aca="1" ref="E4356" ca="1">IF(F4356&lt;&gt;"",INDIRECT("'"&amp;F4356&amp;"'!"&amp;G4356),"")</f>
        <v>0</v>
      </c>
      <c r="F4356" s="1502" t="s">
        <v>6935</v>
      </c>
      <c r="G4356" t="s">
        <v>4543</v>
      </c>
      <c r="R4356" s="1502"/>
    </row>
    <row r="4357" spans="1:18">
      <c r="A4357">
        <v>4352</v>
      </c>
      <c r="B4357" s="7">
        <f>'EstRev 6-10'!F205</f>
        <v>0</v>
      </c>
      <c r="D4357" s="2" t="b">
        <f t="shared" ca="1" si="70"/>
        <v>1</v>
      </c>
      <c r="E4357" s="2" cm="1">
        <f t="array" aca="1" ref="E4357" ca="1">IF(F4357&lt;&gt;"",INDIRECT("'"&amp;F4357&amp;"'!"&amp;G4357),"")</f>
        <v>0</v>
      </c>
      <c r="F4357" s="1502" t="s">
        <v>6935</v>
      </c>
      <c r="G4357" t="s">
        <v>4544</v>
      </c>
      <c r="R4357" s="1502"/>
    </row>
    <row r="4358" spans="1:18">
      <c r="A4358">
        <v>4353</v>
      </c>
      <c r="B4358" s="7">
        <f>'EstRev 6-10'!G205</f>
        <v>0</v>
      </c>
      <c r="D4358" s="2" t="b">
        <f t="shared" ca="1" si="70"/>
        <v>1</v>
      </c>
      <c r="E4358" s="2" cm="1">
        <f t="array" aca="1" ref="E4358" ca="1">IF(F4358&lt;&gt;"",INDIRECT("'"&amp;F4358&amp;"'!"&amp;G4358),"")</f>
        <v>0</v>
      </c>
      <c r="F4358" s="1502" t="s">
        <v>6935</v>
      </c>
      <c r="G4358" t="s">
        <v>4545</v>
      </c>
      <c r="R4358" s="1502"/>
    </row>
    <row r="4359" spans="1:18">
      <c r="A4359">
        <v>4354</v>
      </c>
      <c r="B4359" s="7">
        <f>'EstRev 6-10'!C227</f>
        <v>150000</v>
      </c>
      <c r="D4359" s="2" t="b">
        <f t="shared" ca="1" si="70"/>
        <v>1</v>
      </c>
      <c r="E4359" s="2" cm="1">
        <f t="array" aca="1" ref="E4359" ca="1">IF(F4359&lt;&gt;"",INDIRECT("'"&amp;F4359&amp;"'!"&amp;G4359),"")</f>
        <v>150000</v>
      </c>
      <c r="F4359" s="1502" t="s">
        <v>6935</v>
      </c>
      <c r="G4359" t="s">
        <v>4546</v>
      </c>
      <c r="R4359" s="1502"/>
    </row>
    <row r="4360" spans="1:18">
      <c r="A4360">
        <v>4355</v>
      </c>
      <c r="B4360" s="7">
        <f>'EstRev 6-10'!F227</f>
        <v>0</v>
      </c>
      <c r="D4360" s="2" t="b">
        <f t="shared" ca="1" si="70"/>
        <v>1</v>
      </c>
      <c r="E4360" s="2" cm="1">
        <f t="array" aca="1" ref="E4360" ca="1">IF(F4360&lt;&gt;"",INDIRECT("'"&amp;F4360&amp;"'!"&amp;G4360),"")</f>
        <v>0</v>
      </c>
      <c r="F4360" s="1502" t="s">
        <v>6935</v>
      </c>
      <c r="G4360" t="s">
        <v>4547</v>
      </c>
      <c r="R4360" s="1502"/>
    </row>
    <row r="4361" spans="1:18">
      <c r="A4361">
        <v>4356</v>
      </c>
      <c r="B4361" s="7">
        <f>'EstRev 6-10'!G227</f>
        <v>0</v>
      </c>
      <c r="D4361" s="2" t="b">
        <f t="shared" ca="1" si="70"/>
        <v>1</v>
      </c>
      <c r="E4361" s="2" cm="1">
        <f t="array" aca="1" ref="E4361" ca="1">IF(F4361&lt;&gt;"",INDIRECT("'"&amp;F4361&amp;"'!"&amp;G4361),"")</f>
        <v>0</v>
      </c>
      <c r="F4361" s="1502" t="s">
        <v>6935</v>
      </c>
      <c r="G4361" t="s">
        <v>4548</v>
      </c>
      <c r="R4361" s="1502"/>
    </row>
    <row r="4362" spans="1:18">
      <c r="A4362">
        <v>4357</v>
      </c>
      <c r="B4362" s="7">
        <f>'EstRev 6-10'!C230</f>
        <v>200000</v>
      </c>
      <c r="D4362" s="2" t="b">
        <f t="shared" ca="1" si="70"/>
        <v>1</v>
      </c>
      <c r="E4362" s="2" cm="1">
        <f t="array" aca="1" ref="E4362" ca="1">IF(F4362&lt;&gt;"",INDIRECT("'"&amp;F4362&amp;"'!"&amp;G4362),"")</f>
        <v>200000</v>
      </c>
      <c r="F4362" s="1502" t="s">
        <v>6935</v>
      </c>
      <c r="G4362" t="s">
        <v>4549</v>
      </c>
      <c r="R4362" s="1502"/>
    </row>
    <row r="4363" spans="1:18" ht="15">
      <c r="A4363">
        <v>4358</v>
      </c>
      <c r="B4363" s="7">
        <f>'EstRev 6-10'!D230</f>
        <v>0</v>
      </c>
      <c r="D4363" s="2" t="b">
        <f t="shared" ca="1" si="70"/>
        <v>1</v>
      </c>
      <c r="E4363" s="2" cm="1">
        <f t="array" aca="1" ref="E4363" ca="1">IF(F4363&lt;&gt;"",INDIRECT("'"&amp;F4363&amp;"'!"&amp;G4363),"")</f>
        <v>0</v>
      </c>
      <c r="F4363" s="1502" t="s">
        <v>6935</v>
      </c>
      <c r="G4363" t="s">
        <v>4550</v>
      </c>
      <c r="H4363" s="4"/>
      <c r="I4363" s="4"/>
      <c r="J4363" s="4"/>
      <c r="R4363" s="1504"/>
    </row>
    <row r="4364" spans="1:18">
      <c r="A4364">
        <v>4359</v>
      </c>
      <c r="B4364" s="7">
        <f>'EstRev 6-10'!F230</f>
        <v>0</v>
      </c>
      <c r="D4364" s="2" t="b">
        <f t="shared" ca="1" si="70"/>
        <v>1</v>
      </c>
      <c r="E4364" s="2" cm="1">
        <f t="array" aca="1" ref="E4364" ca="1">IF(F4364&lt;&gt;"",INDIRECT("'"&amp;F4364&amp;"'!"&amp;G4364),"")</f>
        <v>0</v>
      </c>
      <c r="F4364" s="1502" t="s">
        <v>6935</v>
      </c>
      <c r="G4364" t="s">
        <v>4551</v>
      </c>
      <c r="R4364" s="1502"/>
    </row>
    <row r="4365" spans="1:18">
      <c r="A4365">
        <v>4360</v>
      </c>
      <c r="B4365" s="7">
        <f>'EstRev 6-10'!G230</f>
        <v>0</v>
      </c>
      <c r="D4365" s="2" t="b">
        <f t="shared" ca="1" si="70"/>
        <v>1</v>
      </c>
      <c r="E4365" s="2" cm="1">
        <f t="array" aca="1" ref="E4365" ca="1">IF(F4365&lt;&gt;"",INDIRECT("'"&amp;F4365&amp;"'!"&amp;G4365),"")</f>
        <v>0</v>
      </c>
      <c r="F4365" s="1502" t="s">
        <v>6935</v>
      </c>
      <c r="G4365" t="s">
        <v>4552</v>
      </c>
      <c r="R4365" s="1502"/>
    </row>
    <row r="4366" spans="1:18" ht="16">
      <c r="A4366" s="1">
        <v>4361</v>
      </c>
      <c r="C4366" s="3" t="s">
        <v>3858</v>
      </c>
      <c r="E4366" s="2" t="str" cm="1">
        <f t="array" aca="1" ref="E4366" ca="1">IF(F4366&lt;&gt;"",INDIRECT("'"&amp;F4366&amp;"'!"&amp;G4366),"")</f>
        <v/>
      </c>
      <c r="F4366" s="1851"/>
      <c r="R4366" s="1502"/>
    </row>
    <row r="4367" spans="1:18" ht="16">
      <c r="A4367" s="1">
        <v>4362</v>
      </c>
      <c r="C4367" s="3" t="s">
        <v>3858</v>
      </c>
      <c r="E4367" s="2" t="str" cm="1">
        <f t="array" aca="1" ref="E4367" ca="1">IF(F4367&lt;&gt;"",INDIRECT("'"&amp;F4367&amp;"'!"&amp;G4367),"")</f>
        <v/>
      </c>
      <c r="F4367" s="1851"/>
      <c r="R4367" s="1502"/>
    </row>
    <row r="4368" spans="1:18" ht="16">
      <c r="A4368" s="1">
        <v>4363</v>
      </c>
      <c r="C4368" s="3" t="s">
        <v>3858</v>
      </c>
      <c r="E4368" s="2" t="str" cm="1">
        <f t="array" aca="1" ref="E4368" ca="1">IF(F4368&lt;&gt;"",INDIRECT("'"&amp;F4368&amp;"'!"&amp;G4368),"")</f>
        <v/>
      </c>
      <c r="F4368" s="1851"/>
      <c r="R4368" s="1502"/>
    </row>
    <row r="4369" spans="1:18" ht="16">
      <c r="A4369" s="1">
        <v>4364</v>
      </c>
      <c r="C4369" s="3" t="s">
        <v>3858</v>
      </c>
      <c r="E4369" s="2" t="str" cm="1">
        <f t="array" aca="1" ref="E4369" ca="1">IF(F4369&lt;&gt;"",INDIRECT("'"&amp;F4369&amp;"'!"&amp;G4369),"")</f>
        <v/>
      </c>
      <c r="F4369" s="1851"/>
      <c r="R4369" s="1502"/>
    </row>
    <row r="4370" spans="1:18" ht="16">
      <c r="A4370" s="1">
        <v>4365</v>
      </c>
      <c r="C4370" s="3" t="s">
        <v>3858</v>
      </c>
      <c r="E4370" s="2" t="str" cm="1">
        <f t="array" aca="1" ref="E4370" ca="1">IF(F4370&lt;&gt;"",INDIRECT("'"&amp;F4370&amp;"'!"&amp;G4370),"")</f>
        <v/>
      </c>
      <c r="F4370" s="1851"/>
      <c r="R4370" s="1502"/>
    </row>
    <row r="4371" spans="1:18" ht="16">
      <c r="A4371" s="1">
        <v>4366</v>
      </c>
      <c r="C4371" s="3" t="s">
        <v>3858</v>
      </c>
      <c r="E4371" s="2" t="str" cm="1">
        <f t="array" aca="1" ref="E4371" ca="1">IF(F4371&lt;&gt;"",INDIRECT("'"&amp;F4371&amp;"'!"&amp;G4371),"")</f>
        <v/>
      </c>
      <c r="F4371" s="1851"/>
      <c r="R4371" s="1502"/>
    </row>
    <row r="4372" spans="1:18" ht="16">
      <c r="A4372" s="1">
        <v>4367</v>
      </c>
      <c r="C4372" s="3" t="s">
        <v>3858</v>
      </c>
      <c r="E4372" s="2" t="str" cm="1">
        <f t="array" aca="1" ref="E4372" ca="1">IF(F4372&lt;&gt;"",INDIRECT("'"&amp;F4372&amp;"'!"&amp;G4372),"")</f>
        <v/>
      </c>
      <c r="F4372" s="1851"/>
      <c r="R4372" s="1502"/>
    </row>
    <row r="4373" spans="1:18" ht="16">
      <c r="A4373" s="1">
        <v>4368</v>
      </c>
      <c r="C4373" s="3" t="s">
        <v>3858</v>
      </c>
      <c r="E4373" s="2" t="str" cm="1">
        <f t="array" aca="1" ref="E4373" ca="1">IF(F4373&lt;&gt;"",INDIRECT("'"&amp;F4373&amp;"'!"&amp;G4373),"")</f>
        <v/>
      </c>
      <c r="F4373" s="1851"/>
      <c r="R4373" s="1502"/>
    </row>
    <row r="4374" spans="1:18" ht="16">
      <c r="A4374" s="1">
        <v>4369</v>
      </c>
      <c r="C4374" s="3" t="s">
        <v>3858</v>
      </c>
      <c r="E4374" s="2" t="str" cm="1">
        <f t="array" aca="1" ref="E4374" ca="1">IF(F4374&lt;&gt;"",INDIRECT("'"&amp;F4374&amp;"'!"&amp;G4374),"")</f>
        <v/>
      </c>
      <c r="F4374" s="1851"/>
      <c r="R4374" s="1502"/>
    </row>
    <row r="4375" spans="1:18" ht="16">
      <c r="A4375" s="1">
        <v>4370</v>
      </c>
      <c r="C4375" s="3" t="s">
        <v>3858</v>
      </c>
      <c r="E4375" s="2" t="str" cm="1">
        <f t="array" aca="1" ref="E4375" ca="1">IF(F4375&lt;&gt;"",INDIRECT("'"&amp;F4375&amp;"'!"&amp;G4375),"")</f>
        <v/>
      </c>
      <c r="F4375" s="1851"/>
      <c r="R4375" s="1502"/>
    </row>
    <row r="4376" spans="1:18" ht="16">
      <c r="A4376" s="1">
        <v>4371</v>
      </c>
      <c r="C4376" s="3" t="s">
        <v>3858</v>
      </c>
      <c r="E4376" s="2" t="str" cm="1">
        <f t="array" aca="1" ref="E4376" ca="1">IF(F4376&lt;&gt;"",INDIRECT("'"&amp;F4376&amp;"'!"&amp;G4376),"")</f>
        <v/>
      </c>
      <c r="F4376" s="1851"/>
      <c r="R4376" s="1502"/>
    </row>
    <row r="4377" spans="1:18" ht="16">
      <c r="A4377" s="1">
        <v>4372</v>
      </c>
      <c r="C4377" s="3" t="s">
        <v>3858</v>
      </c>
      <c r="E4377" s="2" t="str" cm="1">
        <f t="array" aca="1" ref="E4377" ca="1">IF(F4377&lt;&gt;"",INDIRECT("'"&amp;F4377&amp;"'!"&amp;G4377),"")</f>
        <v/>
      </c>
      <c r="F4377" s="1851"/>
      <c r="R4377" s="1502"/>
    </row>
    <row r="4378" spans="1:18">
      <c r="A4378">
        <v>4373</v>
      </c>
      <c r="B4378" s="7">
        <f>'EstRev 6-10'!E239</f>
        <v>0</v>
      </c>
      <c r="D4378" s="2" t="b">
        <f ca="1">E4378=B4378</f>
        <v>1</v>
      </c>
      <c r="E4378" s="2" cm="1">
        <f t="array" aca="1" ref="E4378" ca="1">IF(F4378&lt;&gt;"",INDIRECT("'"&amp;F4378&amp;"'!"&amp;G4378),"")</f>
        <v>0</v>
      </c>
      <c r="F4378" s="1502" t="s">
        <v>6935</v>
      </c>
      <c r="G4378" t="s">
        <v>4553</v>
      </c>
      <c r="R4378" s="1502"/>
    </row>
    <row r="4379" spans="1:18">
      <c r="A4379">
        <v>4374</v>
      </c>
      <c r="B4379" s="7">
        <f>'EstRev 6-10'!I239</f>
        <v>0</v>
      </c>
      <c r="D4379" s="2" t="b">
        <f ca="1">E4379=B4379</f>
        <v>1</v>
      </c>
      <c r="E4379" s="2" cm="1">
        <f t="array" aca="1" ref="E4379" ca="1">IF(F4379&lt;&gt;"",INDIRECT("'"&amp;F4379&amp;"'!"&amp;G4379),"")</f>
        <v>0</v>
      </c>
      <c r="F4379" s="1502" t="s">
        <v>6935</v>
      </c>
      <c r="G4379" t="s">
        <v>4554</v>
      </c>
      <c r="R4379" s="1502"/>
    </row>
    <row r="4380" spans="1:18" ht="16">
      <c r="A4380" s="1">
        <v>4375</v>
      </c>
      <c r="C4380" s="3" t="s">
        <v>3858</v>
      </c>
      <c r="E4380" s="2" t="str" cm="1">
        <f t="array" aca="1" ref="E4380" ca="1">IF(F4380&lt;&gt;"",INDIRECT("'"&amp;F4380&amp;"'!"&amp;G4380),"")</f>
        <v/>
      </c>
      <c r="F4380" s="1851"/>
      <c r="R4380" s="1502"/>
    </row>
    <row r="4381" spans="1:18" ht="16">
      <c r="A4381" s="1">
        <v>4376</v>
      </c>
      <c r="C4381" s="3" t="s">
        <v>3571</v>
      </c>
      <c r="E4381" s="2" t="str" cm="1">
        <f t="array" aca="1" ref="E4381" ca="1">IF(F4381&lt;&gt;"",INDIRECT("'"&amp;F4381&amp;"'!"&amp;G4381),"")</f>
        <v/>
      </c>
      <c r="F4381" s="1851"/>
      <c r="R4381" s="1502"/>
    </row>
    <row r="4382" spans="1:18" ht="16">
      <c r="A4382" s="1">
        <v>4377</v>
      </c>
      <c r="C4382" s="3" t="s">
        <v>3858</v>
      </c>
      <c r="E4382" s="2" t="str" cm="1">
        <f t="array" aca="1" ref="E4382" ca="1">IF(F4382&lt;&gt;"",INDIRECT("'"&amp;F4382&amp;"'!"&amp;G4382),"")</f>
        <v/>
      </c>
      <c r="F4382" s="1851"/>
      <c r="R4382" s="1502"/>
    </row>
    <row r="4383" spans="1:18" ht="16">
      <c r="A4383" s="1">
        <v>4378</v>
      </c>
      <c r="C4383" s="3" t="s">
        <v>3858</v>
      </c>
      <c r="E4383" s="2" t="str" cm="1">
        <f t="array" aca="1" ref="E4383" ca="1">IF(F4383&lt;&gt;"",INDIRECT("'"&amp;F4383&amp;"'!"&amp;G4383),"")</f>
        <v/>
      </c>
      <c r="F4383" s="1851"/>
      <c r="R4383" s="1502"/>
    </row>
    <row r="4384" spans="1:18" ht="16">
      <c r="A4384" s="1">
        <v>4379</v>
      </c>
      <c r="C4384" s="3" t="s">
        <v>3858</v>
      </c>
      <c r="E4384" s="2" t="str" cm="1">
        <f t="array" aca="1" ref="E4384" ca="1">IF(F4384&lt;&gt;"",INDIRECT("'"&amp;F4384&amp;"'!"&amp;G4384),"")</f>
        <v/>
      </c>
      <c r="F4384" s="1851"/>
      <c r="R4384" s="1502"/>
    </row>
    <row r="4385" spans="1:18">
      <c r="A4385">
        <v>4380</v>
      </c>
      <c r="B4385" s="7">
        <f>'EstRev 6-10'!H238</f>
        <v>0</v>
      </c>
      <c r="D4385" s="2" t="b">
        <f ca="1">E4385=B4385</f>
        <v>1</v>
      </c>
      <c r="E4385" s="2" cm="1">
        <f t="array" aca="1" ref="E4385" ca="1">IF(F4385&lt;&gt;"",INDIRECT("'"&amp;F4385&amp;"'!"&amp;G4385),"")</f>
        <v>0</v>
      </c>
      <c r="F4385" s="1502" t="s">
        <v>6935</v>
      </c>
      <c r="G4385" t="s">
        <v>4555</v>
      </c>
      <c r="R4385" s="1502"/>
    </row>
    <row r="4386" spans="1:18">
      <c r="A4386">
        <v>4381</v>
      </c>
      <c r="B4386" s="7">
        <f>'EstRev 6-10'!K238</f>
        <v>0</v>
      </c>
      <c r="D4386" s="2" t="b">
        <f ca="1">E4386=B4386</f>
        <v>1</v>
      </c>
      <c r="E4386" s="2" cm="1">
        <f t="array" aca="1" ref="E4386" ca="1">IF(F4386&lt;&gt;"",INDIRECT("'"&amp;F4386&amp;"'!"&amp;G4386),"")</f>
        <v>0</v>
      </c>
      <c r="F4386" s="1502" t="s">
        <v>6935</v>
      </c>
      <c r="G4386" t="s">
        <v>4086</v>
      </c>
      <c r="R4386" s="1502"/>
    </row>
    <row r="4387" spans="1:18">
      <c r="A4387">
        <v>4382</v>
      </c>
      <c r="B4387" s="7">
        <f>'BudgetSum 2-4'!E8</f>
        <v>0</v>
      </c>
      <c r="D4387" s="2" t="b">
        <f ca="1">E4387=B4387</f>
        <v>1</v>
      </c>
      <c r="E4387" s="2" cm="1">
        <f t="array" aca="1" ref="E4387" ca="1">IF(F4387&lt;&gt;"",INDIRECT("'"&amp;F4387&amp;"'!"&amp;G4387),"")</f>
        <v>0</v>
      </c>
      <c r="F4387" s="1502" t="s">
        <v>3507</v>
      </c>
      <c r="G4387" t="s">
        <v>4339</v>
      </c>
      <c r="R4387" s="1502"/>
    </row>
    <row r="4388" spans="1:18" ht="15">
      <c r="A4388">
        <v>4383</v>
      </c>
      <c r="B4388" s="7">
        <f>'BudgetSum 2-4'!I8</f>
        <v>0</v>
      </c>
      <c r="D4388" s="2" t="b">
        <f ca="1">E4388=B4388</f>
        <v>1</v>
      </c>
      <c r="E4388" s="2" cm="1">
        <f t="array" aca="1" ref="E4388" ca="1">IF(F4388&lt;&gt;"",INDIRECT("'"&amp;F4388&amp;"'!"&amp;G4388),"")</f>
        <v>0</v>
      </c>
      <c r="F4388" s="1502" t="s">
        <v>3507</v>
      </c>
      <c r="G4388" t="s">
        <v>4556</v>
      </c>
      <c r="H4388" s="4"/>
      <c r="I4388" s="4"/>
      <c r="J4388" s="4"/>
      <c r="R4388" s="1504"/>
    </row>
    <row r="4389" spans="1:18" ht="16">
      <c r="A4389" s="1">
        <v>4384</v>
      </c>
      <c r="C4389" s="3" t="s">
        <v>3858</v>
      </c>
      <c r="E4389" s="2" t="str" cm="1">
        <f t="array" aca="1" ref="E4389" ca="1">IF(F4389&lt;&gt;"",INDIRECT("'"&amp;F4389&amp;"'!"&amp;G4389),"")</f>
        <v/>
      </c>
      <c r="F4389" s="1851"/>
      <c r="R4389" s="1502"/>
    </row>
    <row r="4390" spans="1:18">
      <c r="A4390">
        <v>4385</v>
      </c>
      <c r="B4390" s="7">
        <f>'EstRev 6-10'!D236</f>
        <v>0</v>
      </c>
      <c r="D4390" s="2" t="b">
        <f ca="1">E4390=B4390</f>
        <v>1</v>
      </c>
      <c r="E4390" s="2" cm="1">
        <f t="array" aca="1" ref="E4390" ca="1">IF(F4390&lt;&gt;"",INDIRECT("'"&amp;F4390&amp;"'!"&amp;G4390),"")</f>
        <v>0</v>
      </c>
      <c r="F4390" s="1502" t="s">
        <v>6935</v>
      </c>
      <c r="G4390" t="s">
        <v>4037</v>
      </c>
      <c r="R4390" s="1502"/>
    </row>
    <row r="4391" spans="1:18">
      <c r="A4391">
        <v>4386</v>
      </c>
      <c r="B4391" s="7">
        <f>'EstRev 6-10'!F236</f>
        <v>0</v>
      </c>
      <c r="D4391" s="2" t="b">
        <f ca="1">E4391=B4391</f>
        <v>1</v>
      </c>
      <c r="E4391" s="2" cm="1">
        <f t="array" aca="1" ref="E4391" ca="1">IF(F4391&lt;&gt;"",INDIRECT("'"&amp;F4391&amp;"'!"&amp;G4391),"")</f>
        <v>0</v>
      </c>
      <c r="F4391" s="1502" t="s">
        <v>6935</v>
      </c>
      <c r="G4391" t="s">
        <v>4557</v>
      </c>
      <c r="R4391" s="1502"/>
    </row>
    <row r="4392" spans="1:18">
      <c r="A4392">
        <v>4387</v>
      </c>
      <c r="B4392" s="7">
        <f>'EstRev 6-10'!G236</f>
        <v>0</v>
      </c>
      <c r="D4392" s="2" t="b">
        <f ca="1">E4392=B4392</f>
        <v>1</v>
      </c>
      <c r="E4392" s="2" cm="1">
        <f t="array" aca="1" ref="E4392" ca="1">IF(F4392&lt;&gt;"",INDIRECT("'"&amp;F4392&amp;"'!"&amp;G4392),"")</f>
        <v>0</v>
      </c>
      <c r="F4392" s="1502" t="s">
        <v>6935</v>
      </c>
      <c r="G4392" t="s">
        <v>4558</v>
      </c>
      <c r="R4392" s="1502"/>
    </row>
    <row r="4393" spans="1:18" ht="16">
      <c r="A4393" s="1">
        <v>4388</v>
      </c>
      <c r="C4393" s="3" t="s">
        <v>3571</v>
      </c>
      <c r="E4393" s="2" t="str" cm="1">
        <f t="array" aca="1" ref="E4393" ca="1">IF(F4393&lt;&gt;"",INDIRECT("'"&amp;F4393&amp;"'!"&amp;G4393),"")</f>
        <v/>
      </c>
      <c r="F4393" s="1851"/>
      <c r="R4393" s="1502"/>
    </row>
    <row r="4394" spans="1:18" ht="16">
      <c r="A4394" s="1">
        <v>4389</v>
      </c>
      <c r="C4394" s="3" t="s">
        <v>3571</v>
      </c>
      <c r="E4394" s="2" t="str" cm="1">
        <f t="array" aca="1" ref="E4394" ca="1">IF(F4394&lt;&gt;"",INDIRECT("'"&amp;F4394&amp;"'!"&amp;G4394),"")</f>
        <v/>
      </c>
      <c r="F4394" s="1851"/>
      <c r="R4394" s="1502"/>
    </row>
    <row r="4395" spans="1:18" ht="16">
      <c r="A4395" s="1">
        <v>4390</v>
      </c>
      <c r="C4395" s="3" t="s">
        <v>3571</v>
      </c>
      <c r="E4395" s="2" t="str" cm="1">
        <f t="array" aca="1" ref="E4395" ca="1">IF(F4395&lt;&gt;"",INDIRECT("'"&amp;F4395&amp;"'!"&amp;G4395),"")</f>
        <v/>
      </c>
      <c r="F4395" s="1851"/>
      <c r="R4395" s="1502"/>
    </row>
    <row r="4396" spans="1:18" ht="16">
      <c r="A4396" s="1">
        <v>4391</v>
      </c>
      <c r="C4396" s="3" t="s">
        <v>3571</v>
      </c>
      <c r="E4396" s="2" t="str" cm="1">
        <f t="array" aca="1" ref="E4396" ca="1">IF(F4396&lt;&gt;"",INDIRECT("'"&amp;F4396&amp;"'!"&amp;G4396),"")</f>
        <v/>
      </c>
      <c r="F4396" s="1851"/>
      <c r="R4396" s="1502"/>
    </row>
    <row r="4397" spans="1:18" ht="16">
      <c r="A4397" s="1">
        <v>4392</v>
      </c>
      <c r="C4397" s="3" t="s">
        <v>3571</v>
      </c>
      <c r="E4397" s="2" t="str" cm="1">
        <f t="array" aca="1" ref="E4397" ca="1">IF(F4397&lt;&gt;"",INDIRECT("'"&amp;F4397&amp;"'!"&amp;G4397),"")</f>
        <v/>
      </c>
      <c r="F4397" s="1851"/>
      <c r="R4397" s="1502"/>
    </row>
    <row r="4398" spans="1:18" ht="16">
      <c r="A4398" s="1">
        <v>4393</v>
      </c>
      <c r="C4398" s="3" t="s">
        <v>3571</v>
      </c>
      <c r="E4398" s="2" t="str" cm="1">
        <f t="array" aca="1" ref="E4398" ca="1">IF(F4398&lt;&gt;"",INDIRECT("'"&amp;F4398&amp;"'!"&amp;G4398),"")</f>
        <v/>
      </c>
      <c r="F4398" s="1851"/>
      <c r="R4398" s="1502"/>
    </row>
    <row r="4399" spans="1:18" ht="16">
      <c r="A4399" s="1">
        <v>4394</v>
      </c>
      <c r="C4399" s="3" t="s">
        <v>3571</v>
      </c>
      <c r="E4399" s="2" t="str" cm="1">
        <f t="array" aca="1" ref="E4399" ca="1">IF(F4399&lt;&gt;"",INDIRECT("'"&amp;F4399&amp;"'!"&amp;G4399),"")</f>
        <v/>
      </c>
      <c r="F4399" s="1851"/>
      <c r="R4399" s="1502"/>
    </row>
    <row r="4400" spans="1:18" ht="16">
      <c r="A4400" s="1">
        <v>4395</v>
      </c>
      <c r="C4400" s="3" t="s">
        <v>3571</v>
      </c>
      <c r="E4400" s="2" t="str" cm="1">
        <f t="array" aca="1" ref="E4400" ca="1">IF(F4400&lt;&gt;"",INDIRECT("'"&amp;F4400&amp;"'!"&amp;G4400),"")</f>
        <v/>
      </c>
      <c r="F4400" s="1851"/>
      <c r="R4400" s="1502"/>
    </row>
    <row r="4401" spans="1:18" ht="16">
      <c r="A4401" s="1">
        <v>4396</v>
      </c>
      <c r="C4401" s="3" t="s">
        <v>3571</v>
      </c>
      <c r="E4401" s="2" t="str" cm="1">
        <f t="array" aca="1" ref="E4401" ca="1">IF(F4401&lt;&gt;"",INDIRECT("'"&amp;F4401&amp;"'!"&amp;G4401),"")</f>
        <v/>
      </c>
      <c r="F4401" s="1851"/>
      <c r="R4401" s="1502"/>
    </row>
    <row r="4402" spans="1:18" ht="16">
      <c r="A4402" s="1">
        <v>4397</v>
      </c>
      <c r="C4402" s="3" t="s">
        <v>3571</v>
      </c>
      <c r="E4402" s="2" t="str" cm="1">
        <f t="array" aca="1" ref="E4402" ca="1">IF(F4402&lt;&gt;"",INDIRECT("'"&amp;F4402&amp;"'!"&amp;G4402),"")</f>
        <v/>
      </c>
      <c r="F4402" s="1851"/>
      <c r="R4402" s="1502"/>
    </row>
    <row r="4403" spans="1:18" ht="16">
      <c r="A4403" s="1">
        <v>4398</v>
      </c>
      <c r="C4403" s="3" t="s">
        <v>3571</v>
      </c>
      <c r="E4403" s="2" t="str" cm="1">
        <f t="array" aca="1" ref="E4403" ca="1">IF(F4403&lt;&gt;"",INDIRECT("'"&amp;F4403&amp;"'!"&amp;G4403),"")</f>
        <v/>
      </c>
      <c r="F4403" s="1851"/>
      <c r="R4403" s="1504"/>
    </row>
    <row r="4404" spans="1:18" ht="16">
      <c r="A4404" s="1">
        <v>4399</v>
      </c>
      <c r="C4404" s="3" t="s">
        <v>3571</v>
      </c>
      <c r="E4404" s="2" t="str" cm="1">
        <f t="array" aca="1" ref="E4404" ca="1">IF(F4404&lt;&gt;"",INDIRECT("'"&amp;F4404&amp;"'!"&amp;G4404),"")</f>
        <v/>
      </c>
      <c r="F4404" s="1851"/>
      <c r="R4404" s="1504"/>
    </row>
    <row r="4405" spans="1:18" ht="16">
      <c r="A4405" s="1">
        <v>4400</v>
      </c>
      <c r="C4405" s="3" t="s">
        <v>3571</v>
      </c>
      <c r="E4405" s="2" t="str" cm="1">
        <f t="array" aca="1" ref="E4405" ca="1">IF(F4405&lt;&gt;"",INDIRECT("'"&amp;F4405&amp;"'!"&amp;G4405),"")</f>
        <v/>
      </c>
      <c r="F4405" s="1851"/>
      <c r="R4405" s="1504"/>
    </row>
    <row r="4406" spans="1:18" ht="16">
      <c r="A4406" s="1">
        <v>4401</v>
      </c>
      <c r="C4406" s="3" t="s">
        <v>3571</v>
      </c>
      <c r="E4406" s="2" t="str" cm="1">
        <f t="array" aca="1" ref="E4406" ca="1">IF(F4406&lt;&gt;"",INDIRECT("'"&amp;F4406&amp;"'!"&amp;G4406),"")</f>
        <v/>
      </c>
      <c r="F4406" s="1851"/>
      <c r="R4406" s="1504"/>
    </row>
    <row r="4407" spans="1:18" ht="16">
      <c r="A4407" s="1">
        <v>4402</v>
      </c>
      <c r="C4407" s="3" t="s">
        <v>3571</v>
      </c>
      <c r="E4407" s="2" t="str" cm="1">
        <f t="array" aca="1" ref="E4407" ca="1">IF(F4407&lt;&gt;"",INDIRECT("'"&amp;F4407&amp;"'!"&amp;G4407),"")</f>
        <v/>
      </c>
      <c r="F4407" s="1851"/>
      <c r="R4407" s="1502"/>
    </row>
    <row r="4408" spans="1:18" ht="16">
      <c r="A4408" s="1">
        <v>4403</v>
      </c>
      <c r="C4408" s="3" t="s">
        <v>3571</v>
      </c>
      <c r="E4408" s="2" t="str" cm="1">
        <f t="array" aca="1" ref="E4408" ca="1">IF(F4408&lt;&gt;"",INDIRECT("'"&amp;F4408&amp;"'!"&amp;G4408),"")</f>
        <v/>
      </c>
      <c r="F4408" s="1851"/>
      <c r="R4408" s="1502"/>
    </row>
    <row r="4409" spans="1:18" ht="16">
      <c r="A4409" s="1">
        <v>4404</v>
      </c>
      <c r="C4409" s="3" t="s">
        <v>3571</v>
      </c>
      <c r="E4409" s="2" t="str" cm="1">
        <f t="array" aca="1" ref="E4409" ca="1">IF(F4409&lt;&gt;"",INDIRECT("'"&amp;F4409&amp;"'!"&amp;G4409),"")</f>
        <v/>
      </c>
      <c r="F4409" s="1851"/>
      <c r="R4409" s="1502"/>
    </row>
    <row r="4410" spans="1:18" ht="16">
      <c r="A4410" s="1">
        <v>4405</v>
      </c>
      <c r="C4410" s="3" t="s">
        <v>3571</v>
      </c>
      <c r="E4410" s="2" t="str" cm="1">
        <f t="array" aca="1" ref="E4410" ca="1">IF(F4410&lt;&gt;"",INDIRECT("'"&amp;F4410&amp;"'!"&amp;G4410),"")</f>
        <v/>
      </c>
      <c r="F4410" s="1851"/>
      <c r="R4410" s="1502"/>
    </row>
    <row r="4411" spans="1:18" ht="16">
      <c r="A4411" s="1">
        <v>4406</v>
      </c>
      <c r="C4411" s="3" t="s">
        <v>3571</v>
      </c>
      <c r="E4411" s="2" t="str" cm="1">
        <f t="array" aca="1" ref="E4411" ca="1">IF(F4411&lt;&gt;"",INDIRECT("'"&amp;F4411&amp;"'!"&amp;G4411),"")</f>
        <v/>
      </c>
      <c r="F4411" s="1851"/>
      <c r="R4411" s="1502"/>
    </row>
    <row r="4412" spans="1:18" ht="16">
      <c r="A4412" s="1">
        <v>4407</v>
      </c>
      <c r="C4412" s="3" t="s">
        <v>3571</v>
      </c>
      <c r="E4412" s="2" t="str" cm="1">
        <f t="array" aca="1" ref="E4412" ca="1">IF(F4412&lt;&gt;"",INDIRECT("'"&amp;F4412&amp;"'!"&amp;G4412),"")</f>
        <v/>
      </c>
      <c r="F4412" s="1851"/>
      <c r="R4412" s="1502"/>
    </row>
    <row r="4413" spans="1:18" ht="16">
      <c r="A4413" s="1">
        <v>4408</v>
      </c>
      <c r="C4413" s="3" t="s">
        <v>3571</v>
      </c>
      <c r="E4413" s="2" t="str" cm="1">
        <f t="array" aca="1" ref="E4413" ca="1">IF(F4413&lt;&gt;"",INDIRECT("'"&amp;F4413&amp;"'!"&amp;G4413),"")</f>
        <v/>
      </c>
      <c r="F4413" s="1851"/>
      <c r="R4413" s="1502"/>
    </row>
    <row r="4414" spans="1:18" ht="16">
      <c r="A4414" s="1">
        <v>4409</v>
      </c>
      <c r="C4414" s="3" t="s">
        <v>3571</v>
      </c>
      <c r="E4414" s="2" t="str" cm="1">
        <f t="array" aca="1" ref="E4414" ca="1">IF(F4414&lt;&gt;"",INDIRECT("'"&amp;F4414&amp;"'!"&amp;G4414),"")</f>
        <v/>
      </c>
      <c r="F4414" s="1851"/>
      <c r="R4414" s="1502"/>
    </row>
    <row r="4415" spans="1:18" ht="16">
      <c r="A4415" s="1">
        <v>4410</v>
      </c>
      <c r="C4415" s="3" t="s">
        <v>3571</v>
      </c>
      <c r="E4415" s="2" t="str" cm="1">
        <f t="array" aca="1" ref="E4415" ca="1">IF(F4415&lt;&gt;"",INDIRECT("'"&amp;F4415&amp;"'!"&amp;G4415),"")</f>
        <v/>
      </c>
      <c r="F4415" s="1851"/>
      <c r="R4415" s="1502"/>
    </row>
    <row r="4416" spans="1:18" ht="16">
      <c r="A4416" s="1">
        <v>4411</v>
      </c>
      <c r="C4416" s="3" t="s">
        <v>3571</v>
      </c>
      <c r="E4416" s="2" t="str" cm="1">
        <f t="array" aca="1" ref="E4416" ca="1">IF(F4416&lt;&gt;"",INDIRECT("'"&amp;F4416&amp;"'!"&amp;G4416),"")</f>
        <v/>
      </c>
      <c r="F4416" s="1851"/>
      <c r="R4416" s="1502"/>
    </row>
    <row r="4417" spans="1:18" ht="16">
      <c r="A4417" s="1">
        <v>4412</v>
      </c>
      <c r="C4417" s="3" t="s">
        <v>3571</v>
      </c>
      <c r="E4417" s="2" t="str" cm="1">
        <f t="array" aca="1" ref="E4417" ca="1">IF(F4417&lt;&gt;"",INDIRECT("'"&amp;F4417&amp;"'!"&amp;G4417),"")</f>
        <v/>
      </c>
      <c r="F4417" s="1851"/>
      <c r="R4417" s="1502"/>
    </row>
    <row r="4418" spans="1:18" ht="16">
      <c r="A4418" s="1">
        <v>4413</v>
      </c>
      <c r="C4418" s="3" t="s">
        <v>3571</v>
      </c>
      <c r="E4418" s="2" t="str" cm="1">
        <f t="array" aca="1" ref="E4418" ca="1">IF(F4418&lt;&gt;"",INDIRECT("'"&amp;F4418&amp;"'!"&amp;G4418),"")</f>
        <v/>
      </c>
      <c r="F4418" s="1851"/>
      <c r="R4418" s="1502"/>
    </row>
    <row r="4419" spans="1:18" ht="16">
      <c r="A4419" s="1">
        <v>4414</v>
      </c>
      <c r="C4419" s="3" t="s">
        <v>3571</v>
      </c>
      <c r="E4419" s="2" t="str" cm="1">
        <f t="array" aca="1" ref="E4419" ca="1">IF(F4419&lt;&gt;"",INDIRECT("'"&amp;F4419&amp;"'!"&amp;G4419),"")</f>
        <v/>
      </c>
      <c r="F4419" s="1851"/>
      <c r="R4419" s="1502"/>
    </row>
    <row r="4420" spans="1:18" ht="16">
      <c r="A4420" s="1">
        <v>4415</v>
      </c>
      <c r="C4420" s="3" t="s">
        <v>3571</v>
      </c>
      <c r="E4420" s="2" t="str" cm="1">
        <f t="array" aca="1" ref="E4420" ca="1">IF(F4420&lt;&gt;"",INDIRECT("'"&amp;F4420&amp;"'!"&amp;G4420),"")</f>
        <v/>
      </c>
      <c r="F4420" s="1851"/>
      <c r="R4420" s="1502"/>
    </row>
    <row r="4421" spans="1:18" ht="16">
      <c r="A4421" s="1">
        <v>4416</v>
      </c>
      <c r="C4421" s="3" t="s">
        <v>3571</v>
      </c>
      <c r="E4421" s="2" t="str" cm="1">
        <f t="array" aca="1" ref="E4421" ca="1">IF(F4421&lt;&gt;"",INDIRECT("'"&amp;F4421&amp;"'!"&amp;G4421),"")</f>
        <v/>
      </c>
      <c r="F4421" s="1851"/>
      <c r="R4421" s="1502"/>
    </row>
    <row r="4422" spans="1:18" ht="16">
      <c r="A4422" s="1">
        <v>4417</v>
      </c>
      <c r="C4422" s="3" t="s">
        <v>3571</v>
      </c>
      <c r="E4422" s="2" t="str" cm="1">
        <f t="array" aca="1" ref="E4422" ca="1">IF(F4422&lt;&gt;"",INDIRECT("'"&amp;F4422&amp;"'!"&amp;G4422),"")</f>
        <v/>
      </c>
      <c r="F4422" s="1851"/>
      <c r="R4422" s="1502"/>
    </row>
    <row r="4423" spans="1:18" ht="16">
      <c r="A4423" s="1">
        <v>4418</v>
      </c>
      <c r="C4423" s="3" t="s">
        <v>3571</v>
      </c>
      <c r="E4423" s="2" t="str" cm="1">
        <f t="array" aca="1" ref="E4423" ca="1">IF(F4423&lt;&gt;"",INDIRECT("'"&amp;F4423&amp;"'!"&amp;G4423),"")</f>
        <v/>
      </c>
      <c r="F4423" s="1851"/>
      <c r="R4423" s="1502"/>
    </row>
    <row r="4424" spans="1:18" ht="16">
      <c r="A4424" s="1">
        <v>4419</v>
      </c>
      <c r="C4424" s="3" t="s">
        <v>3571</v>
      </c>
      <c r="E4424" s="2" t="str" cm="1">
        <f t="array" aca="1" ref="E4424" ca="1">IF(F4424&lt;&gt;"",INDIRECT("'"&amp;F4424&amp;"'!"&amp;G4424),"")</f>
        <v/>
      </c>
      <c r="F4424" s="1851"/>
      <c r="R4424" s="1502"/>
    </row>
    <row r="4425" spans="1:18" ht="16">
      <c r="A4425" s="1">
        <v>4420</v>
      </c>
      <c r="C4425" s="3" t="s">
        <v>3571</v>
      </c>
      <c r="E4425" s="2" t="str" cm="1">
        <f t="array" aca="1" ref="E4425" ca="1">IF(F4425&lt;&gt;"",INDIRECT("'"&amp;F4425&amp;"'!"&amp;G4425),"")</f>
        <v/>
      </c>
      <c r="F4425" s="1851"/>
      <c r="R4425" s="1502"/>
    </row>
    <row r="4426" spans="1:18" ht="16">
      <c r="A4426" s="1">
        <v>4421</v>
      </c>
      <c r="C4426" s="3" t="s">
        <v>3571</v>
      </c>
      <c r="E4426" s="2" t="str" cm="1">
        <f t="array" aca="1" ref="E4426" ca="1">IF(F4426&lt;&gt;"",INDIRECT("'"&amp;F4426&amp;"'!"&amp;G4426),"")</f>
        <v/>
      </c>
      <c r="F4426" s="1851"/>
      <c r="R4426" s="1502"/>
    </row>
    <row r="4427" spans="1:18" ht="16">
      <c r="A4427" s="1">
        <v>4422</v>
      </c>
      <c r="C4427" s="3" t="s">
        <v>3571</v>
      </c>
      <c r="E4427" s="2" t="str" cm="1">
        <f t="array" aca="1" ref="E4427" ca="1">IF(F4427&lt;&gt;"",INDIRECT("'"&amp;F4427&amp;"'!"&amp;G4427),"")</f>
        <v/>
      </c>
      <c r="F4427" s="1851"/>
      <c r="R4427" s="1504"/>
    </row>
    <row r="4428" spans="1:18" ht="16">
      <c r="A4428" s="1">
        <v>4423</v>
      </c>
      <c r="C4428" s="3" t="s">
        <v>3571</v>
      </c>
      <c r="E4428" s="2" t="str" cm="1">
        <f t="array" aca="1" ref="E4428" ca="1">IF(F4428&lt;&gt;"",INDIRECT("'"&amp;F4428&amp;"'!"&amp;G4428),"")</f>
        <v/>
      </c>
      <c r="F4428" s="1851"/>
      <c r="R4428" s="1504"/>
    </row>
    <row r="4429" spans="1:18" ht="16">
      <c r="A4429" s="1">
        <v>4424</v>
      </c>
      <c r="C4429" s="3" t="s">
        <v>3571</v>
      </c>
      <c r="E4429" s="2" t="str" cm="1">
        <f t="array" aca="1" ref="E4429" ca="1">IF(F4429&lt;&gt;"",INDIRECT("'"&amp;F4429&amp;"'!"&amp;G4429),"")</f>
        <v/>
      </c>
      <c r="F4429" s="1851"/>
      <c r="R4429" s="1502"/>
    </row>
    <row r="4430" spans="1:18" ht="16">
      <c r="A4430" s="1">
        <v>4425</v>
      </c>
      <c r="C4430" s="3" t="s">
        <v>3571</v>
      </c>
      <c r="E4430" s="2" t="str" cm="1">
        <f t="array" aca="1" ref="E4430" ca="1">IF(F4430&lt;&gt;"",INDIRECT("'"&amp;F4430&amp;"'!"&amp;G4430),"")</f>
        <v/>
      </c>
      <c r="F4430" s="1851"/>
      <c r="R4430" s="1502"/>
    </row>
    <row r="4431" spans="1:18" ht="16">
      <c r="A4431" s="1">
        <v>4426</v>
      </c>
      <c r="C4431" s="3" t="s">
        <v>3571</v>
      </c>
      <c r="E4431" s="2" t="str" cm="1">
        <f t="array" aca="1" ref="E4431" ca="1">IF(F4431&lt;&gt;"",INDIRECT("'"&amp;F4431&amp;"'!"&amp;G4431),"")</f>
        <v/>
      </c>
      <c r="F4431" s="1851"/>
      <c r="R4431" s="1504"/>
    </row>
    <row r="4432" spans="1:18" ht="16">
      <c r="A4432" s="1">
        <v>4427</v>
      </c>
      <c r="C4432" s="3" t="s">
        <v>3571</v>
      </c>
      <c r="E4432" s="2" t="str" cm="1">
        <f t="array" aca="1" ref="E4432" ca="1">IF(F4432&lt;&gt;"",INDIRECT("'"&amp;F4432&amp;"'!"&amp;G4432),"")</f>
        <v/>
      </c>
      <c r="F4432" s="1851"/>
      <c r="R4432" s="1504"/>
    </row>
    <row r="4433" spans="1:18" ht="16">
      <c r="A4433" s="1">
        <v>4428</v>
      </c>
      <c r="C4433" s="3" t="s">
        <v>3571</v>
      </c>
      <c r="E4433" s="2" t="str" cm="1">
        <f t="array" aca="1" ref="E4433" ca="1">IF(F4433&lt;&gt;"",INDIRECT("'"&amp;F4433&amp;"'!"&amp;G4433),"")</f>
        <v/>
      </c>
      <c r="F4433" s="1851"/>
      <c r="R4433" s="1504"/>
    </row>
    <row r="4434" spans="1:18" ht="16">
      <c r="A4434" s="1">
        <v>4429</v>
      </c>
      <c r="C4434" s="3" t="s">
        <v>3571</v>
      </c>
      <c r="E4434" s="2" t="str" cm="1">
        <f t="array" aca="1" ref="E4434" ca="1">IF(F4434&lt;&gt;"",INDIRECT("'"&amp;F4434&amp;"'!"&amp;G4434),"")</f>
        <v/>
      </c>
      <c r="F4434" s="1851"/>
      <c r="R4434" s="1504"/>
    </row>
    <row r="4435" spans="1:18" ht="16">
      <c r="A4435" s="1">
        <v>4430</v>
      </c>
      <c r="C4435" s="3" t="s">
        <v>3571</v>
      </c>
      <c r="E4435" s="2" t="str" cm="1">
        <f t="array" aca="1" ref="E4435" ca="1">IF(F4435&lt;&gt;"",INDIRECT("'"&amp;F4435&amp;"'!"&amp;G4435),"")</f>
        <v/>
      </c>
      <c r="F4435" s="1851"/>
      <c r="R4435" s="1504"/>
    </row>
    <row r="4436" spans="1:18" ht="16">
      <c r="A4436" s="1">
        <v>4431</v>
      </c>
      <c r="C4436" s="3" t="s">
        <v>3571</v>
      </c>
      <c r="E4436" s="2" t="str" cm="1">
        <f t="array" aca="1" ref="E4436" ca="1">IF(F4436&lt;&gt;"",INDIRECT("'"&amp;F4436&amp;"'!"&amp;G4436),"")</f>
        <v/>
      </c>
      <c r="F4436" s="1851"/>
      <c r="R4436" s="1504"/>
    </row>
    <row r="4437" spans="1:18" ht="16">
      <c r="A4437" s="1">
        <v>4432</v>
      </c>
      <c r="C4437" s="3" t="s">
        <v>3571</v>
      </c>
      <c r="E4437" s="2" t="str" cm="1">
        <f t="array" aca="1" ref="E4437" ca="1">IF(F4437&lt;&gt;"",INDIRECT("'"&amp;F4437&amp;"'!"&amp;G4437),"")</f>
        <v/>
      </c>
      <c r="F4437" s="1851"/>
      <c r="R4437" s="1502"/>
    </row>
    <row r="4438" spans="1:18" ht="16">
      <c r="A4438" s="1">
        <v>4433</v>
      </c>
      <c r="C4438" s="3" t="s">
        <v>3571</v>
      </c>
      <c r="E4438" s="2" t="str" cm="1">
        <f t="array" aca="1" ref="E4438" ca="1">IF(F4438&lt;&gt;"",INDIRECT("'"&amp;F4438&amp;"'!"&amp;G4438),"")</f>
        <v/>
      </c>
      <c r="F4438" s="1851"/>
      <c r="R4438" s="1502"/>
    </row>
    <row r="4439" spans="1:18" ht="16">
      <c r="A4439" s="1">
        <v>4434</v>
      </c>
      <c r="C4439" s="3" t="s">
        <v>3571</v>
      </c>
      <c r="E4439" s="2" t="str" cm="1">
        <f t="array" aca="1" ref="E4439" ca="1">IF(F4439&lt;&gt;"",INDIRECT("'"&amp;F4439&amp;"'!"&amp;G4439),"")</f>
        <v/>
      </c>
      <c r="F4439" s="1851"/>
      <c r="R4439" s="1504"/>
    </row>
    <row r="4440" spans="1:18" ht="16">
      <c r="A4440" s="1">
        <v>4435</v>
      </c>
      <c r="C4440" s="3" t="s">
        <v>3571</v>
      </c>
      <c r="E4440" s="2" t="str" cm="1">
        <f t="array" aca="1" ref="E4440" ca="1">IF(F4440&lt;&gt;"",INDIRECT("'"&amp;F4440&amp;"'!"&amp;G4440),"")</f>
        <v/>
      </c>
      <c r="F4440" s="1851"/>
      <c r="R4440" s="1504"/>
    </row>
    <row r="4441" spans="1:18" ht="16">
      <c r="A4441" s="1">
        <v>4436</v>
      </c>
      <c r="C4441" s="3" t="s">
        <v>3571</v>
      </c>
      <c r="E4441" s="2" t="str" cm="1">
        <f t="array" aca="1" ref="E4441" ca="1">IF(F4441&lt;&gt;"",INDIRECT("'"&amp;F4441&amp;"'!"&amp;G4441),"")</f>
        <v/>
      </c>
      <c r="F4441" s="1851"/>
      <c r="R4441" s="1504"/>
    </row>
    <row r="4442" spans="1:18" ht="16">
      <c r="A4442" s="1">
        <v>4437</v>
      </c>
      <c r="C4442" s="3" t="s">
        <v>3571</v>
      </c>
      <c r="E4442" s="2" t="str" cm="1">
        <f t="array" aca="1" ref="E4442" ca="1">IF(F4442&lt;&gt;"",INDIRECT("'"&amp;F4442&amp;"'!"&amp;G4442),"")</f>
        <v/>
      </c>
      <c r="F4442" s="1851"/>
      <c r="R4442" s="1504"/>
    </row>
    <row r="4443" spans="1:18" ht="16">
      <c r="A4443" s="1">
        <v>4438</v>
      </c>
      <c r="C4443" s="3" t="s">
        <v>3571</v>
      </c>
      <c r="E4443" s="2" t="str" cm="1">
        <f t="array" aca="1" ref="E4443" ca="1">IF(F4443&lt;&gt;"",INDIRECT("'"&amp;F4443&amp;"'!"&amp;G4443),"")</f>
        <v/>
      </c>
      <c r="F4443" s="1851"/>
      <c r="R4443" s="1504"/>
    </row>
    <row r="4444" spans="1:18" ht="16">
      <c r="A4444" s="1">
        <v>4439</v>
      </c>
      <c r="C4444" s="3" t="s">
        <v>3571</v>
      </c>
      <c r="E4444" s="2" t="str" cm="1">
        <f t="array" aca="1" ref="E4444" ca="1">IF(F4444&lt;&gt;"",INDIRECT("'"&amp;F4444&amp;"'!"&amp;G4444),"")</f>
        <v/>
      </c>
      <c r="F4444" s="1851"/>
      <c r="R4444" s="1504"/>
    </row>
    <row r="4445" spans="1:18" ht="16">
      <c r="A4445" s="1">
        <v>4440</v>
      </c>
      <c r="C4445" s="3" t="s">
        <v>3571</v>
      </c>
      <c r="E4445" s="2" t="str" cm="1">
        <f t="array" aca="1" ref="E4445" ca="1">IF(F4445&lt;&gt;"",INDIRECT("'"&amp;F4445&amp;"'!"&amp;G4445),"")</f>
        <v/>
      </c>
      <c r="F4445" s="1851"/>
      <c r="R4445" s="1504"/>
    </row>
    <row r="4446" spans="1:18" ht="16">
      <c r="A4446" s="1">
        <v>4441</v>
      </c>
      <c r="C4446" s="3" t="s">
        <v>3571</v>
      </c>
      <c r="E4446" s="2" t="str" cm="1">
        <f t="array" aca="1" ref="E4446" ca="1">IF(F4446&lt;&gt;"",INDIRECT("'"&amp;F4446&amp;"'!"&amp;G4446),"")</f>
        <v/>
      </c>
      <c r="F4446" s="1851"/>
      <c r="R4446" s="1504"/>
    </row>
    <row r="4447" spans="1:18" ht="16">
      <c r="A4447" s="1">
        <v>4442</v>
      </c>
      <c r="C4447" s="3" t="s">
        <v>3571</v>
      </c>
      <c r="E4447" s="2" t="str" cm="1">
        <f t="array" aca="1" ref="E4447" ca="1">IF(F4447&lt;&gt;"",INDIRECT("'"&amp;F4447&amp;"'!"&amp;G4447),"")</f>
        <v/>
      </c>
      <c r="F4447" s="1851"/>
      <c r="R4447" s="1502"/>
    </row>
    <row r="4448" spans="1:18" ht="16">
      <c r="A4448" s="1">
        <v>4443</v>
      </c>
      <c r="C4448" s="3" t="s">
        <v>3571</v>
      </c>
      <c r="E4448" s="2" t="str" cm="1">
        <f t="array" aca="1" ref="E4448" ca="1">IF(F4448&lt;&gt;"",INDIRECT("'"&amp;F4448&amp;"'!"&amp;G4448),"")</f>
        <v/>
      </c>
      <c r="F4448" s="1851"/>
      <c r="R4448" s="1502"/>
    </row>
    <row r="4449" spans="1:18" ht="16">
      <c r="A4449" s="1">
        <v>4444</v>
      </c>
      <c r="C4449" s="3" t="s">
        <v>3571</v>
      </c>
      <c r="E4449" s="2" t="str" cm="1">
        <f t="array" aca="1" ref="E4449" ca="1">IF(F4449&lt;&gt;"",INDIRECT("'"&amp;F4449&amp;"'!"&amp;G4449),"")</f>
        <v/>
      </c>
      <c r="F4449" s="1851"/>
      <c r="R4449" s="1502"/>
    </row>
    <row r="4450" spans="1:18" ht="16">
      <c r="A4450" s="1">
        <v>4445</v>
      </c>
      <c r="C4450" s="3" t="s">
        <v>3571</v>
      </c>
      <c r="E4450" s="2" t="str" cm="1">
        <f t="array" aca="1" ref="E4450" ca="1">IF(F4450&lt;&gt;"",INDIRECT("'"&amp;F4450&amp;"'!"&amp;G4450),"")</f>
        <v/>
      </c>
      <c r="F4450" s="1851"/>
      <c r="R4450" s="1502"/>
    </row>
    <row r="4451" spans="1:18" ht="16">
      <c r="A4451" s="1">
        <v>4446</v>
      </c>
      <c r="C4451" s="3" t="s">
        <v>3571</v>
      </c>
      <c r="E4451" s="2" t="str" cm="1">
        <f t="array" aca="1" ref="E4451" ca="1">IF(F4451&lt;&gt;"",INDIRECT("'"&amp;F4451&amp;"'!"&amp;G4451),"")</f>
        <v/>
      </c>
      <c r="F4451" s="1851"/>
      <c r="R4451" s="1504"/>
    </row>
    <row r="4452" spans="1:18" ht="16">
      <c r="A4452" s="1">
        <v>4447</v>
      </c>
      <c r="C4452" s="3" t="s">
        <v>3571</v>
      </c>
      <c r="E4452" s="2" t="str" cm="1">
        <f t="array" aca="1" ref="E4452" ca="1">IF(F4452&lt;&gt;"",INDIRECT("'"&amp;F4452&amp;"'!"&amp;G4452),"")</f>
        <v/>
      </c>
      <c r="F4452" s="1851"/>
      <c r="R4452" s="1504"/>
    </row>
    <row r="4453" spans="1:18" ht="16">
      <c r="A4453" s="1">
        <v>4448</v>
      </c>
      <c r="C4453" s="3" t="s">
        <v>3571</v>
      </c>
      <c r="E4453" s="2" t="str" cm="1">
        <f t="array" aca="1" ref="E4453" ca="1">IF(F4453&lt;&gt;"",INDIRECT("'"&amp;F4453&amp;"'!"&amp;G4453),"")</f>
        <v/>
      </c>
      <c r="F4453" s="1851"/>
      <c r="R4453" s="1504"/>
    </row>
    <row r="4454" spans="1:18" ht="16">
      <c r="A4454" s="1">
        <v>4449</v>
      </c>
      <c r="C4454" s="3" t="s">
        <v>3571</v>
      </c>
      <c r="E4454" s="2" t="str" cm="1">
        <f t="array" aca="1" ref="E4454" ca="1">IF(F4454&lt;&gt;"",INDIRECT("'"&amp;F4454&amp;"'!"&amp;G4454),"")</f>
        <v/>
      </c>
      <c r="F4454" s="1851"/>
      <c r="R4454" s="1504"/>
    </row>
    <row r="4455" spans="1:18" ht="16">
      <c r="A4455" s="1">
        <v>4450</v>
      </c>
      <c r="C4455" s="3" t="s">
        <v>3571</v>
      </c>
      <c r="E4455" s="2" t="str" cm="1">
        <f t="array" aca="1" ref="E4455" ca="1">IF(F4455&lt;&gt;"",INDIRECT("'"&amp;F4455&amp;"'!"&amp;G4455),"")</f>
        <v/>
      </c>
      <c r="F4455" s="1851"/>
      <c r="R4455" s="1504"/>
    </row>
    <row r="4456" spans="1:18" ht="16">
      <c r="A4456" s="1">
        <v>4451</v>
      </c>
      <c r="C4456" s="3" t="s">
        <v>3571</v>
      </c>
      <c r="E4456" s="2" t="str" cm="1">
        <f t="array" aca="1" ref="E4456" ca="1">IF(F4456&lt;&gt;"",INDIRECT("'"&amp;F4456&amp;"'!"&amp;G4456),"")</f>
        <v/>
      </c>
      <c r="F4456" s="1851"/>
      <c r="R4456" s="1504"/>
    </row>
    <row r="4457" spans="1:18" ht="16">
      <c r="A4457" s="1">
        <v>4452</v>
      </c>
      <c r="C4457" s="3" t="s">
        <v>3571</v>
      </c>
      <c r="E4457" s="2" t="str" cm="1">
        <f t="array" aca="1" ref="E4457" ca="1">IF(F4457&lt;&gt;"",INDIRECT("'"&amp;F4457&amp;"'!"&amp;G4457),"")</f>
        <v/>
      </c>
      <c r="F4457" s="1851"/>
      <c r="R4457" s="1504"/>
    </row>
    <row r="4458" spans="1:18" ht="16">
      <c r="A4458" s="1">
        <v>4453</v>
      </c>
      <c r="C4458" s="3" t="s">
        <v>3571</v>
      </c>
      <c r="E4458" s="2" t="str" cm="1">
        <f t="array" aca="1" ref="E4458" ca="1">IF(F4458&lt;&gt;"",INDIRECT("'"&amp;F4458&amp;"'!"&amp;G4458),"")</f>
        <v/>
      </c>
      <c r="F4458" s="1851"/>
      <c r="R4458" s="1504"/>
    </row>
    <row r="4459" spans="1:18" ht="16">
      <c r="A4459" s="1">
        <v>4454</v>
      </c>
      <c r="C4459" s="3" t="s">
        <v>3571</v>
      </c>
      <c r="E4459" s="2" t="str" cm="1">
        <f t="array" aca="1" ref="E4459" ca="1">IF(F4459&lt;&gt;"",INDIRECT("'"&amp;F4459&amp;"'!"&amp;G4459),"")</f>
        <v/>
      </c>
      <c r="F4459" s="1851"/>
      <c r="R4459" s="1504"/>
    </row>
    <row r="4460" spans="1:18" ht="16">
      <c r="A4460" s="1">
        <v>4455</v>
      </c>
      <c r="C4460" s="3" t="s">
        <v>3571</v>
      </c>
      <c r="E4460" s="2" t="str" cm="1">
        <f t="array" aca="1" ref="E4460" ca="1">IF(F4460&lt;&gt;"",INDIRECT("'"&amp;F4460&amp;"'!"&amp;G4460),"")</f>
        <v/>
      </c>
      <c r="F4460" s="1851"/>
      <c r="R4460" s="1504"/>
    </row>
    <row r="4461" spans="1:18" ht="16">
      <c r="A4461" s="1">
        <v>4456</v>
      </c>
      <c r="C4461" s="3" t="s">
        <v>3571</v>
      </c>
      <c r="E4461" s="2" t="str" cm="1">
        <f t="array" aca="1" ref="E4461" ca="1">IF(F4461&lt;&gt;"",INDIRECT("'"&amp;F4461&amp;"'!"&amp;G4461),"")</f>
        <v/>
      </c>
      <c r="F4461" s="1851"/>
      <c r="R4461" s="1504"/>
    </row>
    <row r="4462" spans="1:18" ht="16">
      <c r="A4462" s="1">
        <v>4457</v>
      </c>
      <c r="C4462" s="3" t="s">
        <v>3571</v>
      </c>
      <c r="E4462" s="2" t="str" cm="1">
        <f t="array" aca="1" ref="E4462" ca="1">IF(F4462&lt;&gt;"",INDIRECT("'"&amp;F4462&amp;"'!"&amp;G4462),"")</f>
        <v/>
      </c>
      <c r="F4462" s="1851"/>
      <c r="R4462" s="1504"/>
    </row>
    <row r="4463" spans="1:18" ht="16">
      <c r="A4463" s="1">
        <v>4458</v>
      </c>
      <c r="C4463" s="3" t="s">
        <v>3571</v>
      </c>
      <c r="E4463" s="2" t="str" cm="1">
        <f t="array" aca="1" ref="E4463" ca="1">IF(F4463&lt;&gt;"",INDIRECT("'"&amp;F4463&amp;"'!"&amp;G4463),"")</f>
        <v/>
      </c>
      <c r="F4463" s="1851"/>
      <c r="R4463" s="1504"/>
    </row>
    <row r="4464" spans="1:18" ht="16">
      <c r="A4464" s="1">
        <v>4459</v>
      </c>
      <c r="C4464" s="3" t="s">
        <v>3571</v>
      </c>
      <c r="E4464" s="2" t="str" cm="1">
        <f t="array" aca="1" ref="E4464" ca="1">IF(F4464&lt;&gt;"",INDIRECT("'"&amp;F4464&amp;"'!"&amp;G4464),"")</f>
        <v/>
      </c>
      <c r="F4464" s="1851"/>
      <c r="R4464" s="1504"/>
    </row>
    <row r="4465" spans="1:18" ht="16">
      <c r="A4465" s="1">
        <v>4460</v>
      </c>
      <c r="C4465" s="3" t="s">
        <v>3571</v>
      </c>
      <c r="E4465" s="2" t="str" cm="1">
        <f t="array" aca="1" ref="E4465" ca="1">IF(F4465&lt;&gt;"",INDIRECT("'"&amp;F4465&amp;"'!"&amp;G4465),"")</f>
        <v/>
      </c>
      <c r="F4465" s="1851"/>
      <c r="R4465" s="1504"/>
    </row>
    <row r="4466" spans="1:18" ht="16">
      <c r="A4466" s="1">
        <v>4461</v>
      </c>
      <c r="C4466" s="3" t="s">
        <v>3571</v>
      </c>
      <c r="E4466" s="2" t="str" cm="1">
        <f t="array" aca="1" ref="E4466" ca="1">IF(F4466&lt;&gt;"",INDIRECT("'"&amp;F4466&amp;"'!"&amp;G4466),"")</f>
        <v/>
      </c>
      <c r="F4466" s="1851"/>
      <c r="R4466" s="1504"/>
    </row>
    <row r="4467" spans="1:18" ht="16">
      <c r="A4467" s="1">
        <v>4462</v>
      </c>
      <c r="C4467" s="3" t="s">
        <v>3571</v>
      </c>
      <c r="E4467" s="2" t="str" cm="1">
        <f t="array" aca="1" ref="E4467" ca="1">IF(F4467&lt;&gt;"",INDIRECT("'"&amp;F4467&amp;"'!"&amp;G4467),"")</f>
        <v/>
      </c>
      <c r="F4467" s="1851"/>
      <c r="R4467" s="1504"/>
    </row>
    <row r="4468" spans="1:18" ht="16">
      <c r="A4468" s="1">
        <v>4463</v>
      </c>
      <c r="C4468" s="3" t="s">
        <v>3571</v>
      </c>
      <c r="E4468" s="2" t="str" cm="1">
        <f t="array" aca="1" ref="E4468" ca="1">IF(F4468&lt;&gt;"",INDIRECT("'"&amp;F4468&amp;"'!"&amp;G4468),"")</f>
        <v/>
      </c>
      <c r="F4468" s="1851"/>
      <c r="R4468" s="1504"/>
    </row>
    <row r="4469" spans="1:18" ht="16">
      <c r="A4469" s="1">
        <v>4464</v>
      </c>
      <c r="C4469" s="3" t="s">
        <v>3571</v>
      </c>
      <c r="E4469" s="2" t="str" cm="1">
        <f t="array" aca="1" ref="E4469" ca="1">IF(F4469&lt;&gt;"",INDIRECT("'"&amp;F4469&amp;"'!"&amp;G4469),"")</f>
        <v/>
      </c>
      <c r="F4469" s="1851"/>
      <c r="R4469" s="1504"/>
    </row>
    <row r="4470" spans="1:18" ht="16">
      <c r="A4470" s="1">
        <v>4465</v>
      </c>
      <c r="C4470" s="3" t="s">
        <v>3571</v>
      </c>
      <c r="E4470" s="2" t="str" cm="1">
        <f t="array" aca="1" ref="E4470" ca="1">IF(F4470&lt;&gt;"",INDIRECT("'"&amp;F4470&amp;"'!"&amp;G4470),"")</f>
        <v/>
      </c>
      <c r="F4470" s="1851"/>
      <c r="R4470" s="1504"/>
    </row>
    <row r="4471" spans="1:18" ht="16">
      <c r="A4471" s="1">
        <v>4466</v>
      </c>
      <c r="C4471" s="3" t="s">
        <v>3571</v>
      </c>
      <c r="E4471" s="2" t="str" cm="1">
        <f t="array" aca="1" ref="E4471" ca="1">IF(F4471&lt;&gt;"",INDIRECT("'"&amp;F4471&amp;"'!"&amp;G4471),"")</f>
        <v/>
      </c>
      <c r="F4471" s="1851"/>
      <c r="R4471" s="1504"/>
    </row>
    <row r="4472" spans="1:18" ht="16">
      <c r="A4472" s="1">
        <v>4467</v>
      </c>
      <c r="C4472" s="3" t="s">
        <v>3571</v>
      </c>
      <c r="E4472" s="2" t="str" cm="1">
        <f t="array" aca="1" ref="E4472" ca="1">IF(F4472&lt;&gt;"",INDIRECT("'"&amp;F4472&amp;"'!"&amp;G4472),"")</f>
        <v/>
      </c>
      <c r="F4472" s="1851"/>
      <c r="R4472" s="1504"/>
    </row>
    <row r="4473" spans="1:18" ht="16">
      <c r="A4473" s="1">
        <v>4468</v>
      </c>
      <c r="C4473" s="3" t="s">
        <v>3571</v>
      </c>
      <c r="E4473" s="2" t="str" cm="1">
        <f t="array" aca="1" ref="E4473" ca="1">IF(F4473&lt;&gt;"",INDIRECT("'"&amp;F4473&amp;"'!"&amp;G4473),"")</f>
        <v/>
      </c>
      <c r="F4473" s="1851"/>
      <c r="R4473" s="1502"/>
    </row>
    <row r="4474" spans="1:18" ht="16">
      <c r="A4474" s="1">
        <v>4469</v>
      </c>
      <c r="C4474" s="3" t="s">
        <v>3571</v>
      </c>
      <c r="E4474" s="2" t="str" cm="1">
        <f t="array" aca="1" ref="E4474" ca="1">IF(F4474&lt;&gt;"",INDIRECT("'"&amp;F4474&amp;"'!"&amp;G4474),"")</f>
        <v/>
      </c>
      <c r="F4474" s="1851"/>
      <c r="R4474" s="1504"/>
    </row>
    <row r="4475" spans="1:18" ht="16">
      <c r="A4475" s="1">
        <v>4470</v>
      </c>
      <c r="C4475" s="3" t="s">
        <v>3571</v>
      </c>
      <c r="E4475" s="2" t="str" cm="1">
        <f t="array" aca="1" ref="E4475" ca="1">IF(F4475&lt;&gt;"",INDIRECT("'"&amp;F4475&amp;"'!"&amp;G4475),"")</f>
        <v/>
      </c>
      <c r="F4475" s="1851"/>
      <c r="R4475" s="1502"/>
    </row>
    <row r="4476" spans="1:18" ht="16">
      <c r="A4476" s="1">
        <v>4471</v>
      </c>
      <c r="C4476" s="3" t="s">
        <v>3571</v>
      </c>
      <c r="E4476" s="2" t="str" cm="1">
        <f t="array" aca="1" ref="E4476" ca="1">IF(F4476&lt;&gt;"",INDIRECT("'"&amp;F4476&amp;"'!"&amp;G4476),"")</f>
        <v/>
      </c>
      <c r="F4476" s="1851"/>
      <c r="R4476" s="1504"/>
    </row>
    <row r="4477" spans="1:18" ht="16">
      <c r="A4477" s="1">
        <v>4472</v>
      </c>
      <c r="C4477" s="3" t="s">
        <v>3571</v>
      </c>
      <c r="E4477" s="2" t="str" cm="1">
        <f t="array" aca="1" ref="E4477" ca="1">IF(F4477&lt;&gt;"",INDIRECT("'"&amp;F4477&amp;"'!"&amp;G4477),"")</f>
        <v/>
      </c>
      <c r="F4477" s="1851"/>
      <c r="R4477" s="1502"/>
    </row>
    <row r="4478" spans="1:18" ht="16">
      <c r="A4478" s="1">
        <v>4473</v>
      </c>
      <c r="C4478" s="3" t="s">
        <v>3571</v>
      </c>
      <c r="E4478" s="2" t="str" cm="1">
        <f t="array" aca="1" ref="E4478" ca="1">IF(F4478&lt;&gt;"",INDIRECT("'"&amp;F4478&amp;"'!"&amp;G4478),"")</f>
        <v/>
      </c>
      <c r="F4478" s="1851"/>
      <c r="R4478" s="1504"/>
    </row>
    <row r="4479" spans="1:18" ht="16">
      <c r="A4479" s="1">
        <v>4474</v>
      </c>
      <c r="C4479" s="3" t="s">
        <v>3571</v>
      </c>
      <c r="E4479" s="2" t="str" cm="1">
        <f t="array" aca="1" ref="E4479" ca="1">IF(F4479&lt;&gt;"",INDIRECT("'"&amp;F4479&amp;"'!"&amp;G4479),"")</f>
        <v/>
      </c>
      <c r="F4479" s="1851"/>
      <c r="R4479" s="1504"/>
    </row>
    <row r="4480" spans="1:18" ht="16">
      <c r="A4480" s="1">
        <v>4475</v>
      </c>
      <c r="C4480" s="3" t="s">
        <v>3571</v>
      </c>
      <c r="E4480" s="2" t="str" cm="1">
        <f t="array" aca="1" ref="E4480" ca="1">IF(F4480&lt;&gt;"",INDIRECT("'"&amp;F4480&amp;"'!"&amp;G4480),"")</f>
        <v/>
      </c>
      <c r="F4480" s="1851"/>
      <c r="R4480" s="1504"/>
    </row>
    <row r="4481" spans="1:18" ht="16">
      <c r="A4481" s="1">
        <v>4476</v>
      </c>
      <c r="C4481" s="3" t="s">
        <v>3571</v>
      </c>
      <c r="E4481" s="2" t="str" cm="1">
        <f t="array" aca="1" ref="E4481" ca="1">IF(F4481&lt;&gt;"",INDIRECT("'"&amp;F4481&amp;"'!"&amp;G4481),"")</f>
        <v/>
      </c>
      <c r="F4481" s="1851"/>
      <c r="R4481" s="1504"/>
    </row>
    <row r="4482" spans="1:18" ht="16">
      <c r="A4482" s="1">
        <v>4477</v>
      </c>
      <c r="C4482" s="3" t="s">
        <v>3571</v>
      </c>
      <c r="E4482" s="2" t="str" cm="1">
        <f t="array" aca="1" ref="E4482" ca="1">IF(F4482&lt;&gt;"",INDIRECT("'"&amp;F4482&amp;"'!"&amp;G4482),"")</f>
        <v/>
      </c>
      <c r="F4482" s="1851"/>
      <c r="R4482" s="1502"/>
    </row>
    <row r="4483" spans="1:18" ht="16">
      <c r="A4483" s="1">
        <v>4478</v>
      </c>
      <c r="C4483" s="3" t="s">
        <v>3571</v>
      </c>
      <c r="E4483" s="2" t="str" cm="1">
        <f t="array" aca="1" ref="E4483" ca="1">IF(F4483&lt;&gt;"",INDIRECT("'"&amp;F4483&amp;"'!"&amp;G4483),"")</f>
        <v/>
      </c>
      <c r="F4483" s="1851"/>
      <c r="R4483" s="1502"/>
    </row>
    <row r="4484" spans="1:18" ht="16">
      <c r="A4484" s="1">
        <v>4479</v>
      </c>
      <c r="C4484" s="3" t="s">
        <v>3571</v>
      </c>
      <c r="E4484" s="2" t="str" cm="1">
        <f t="array" aca="1" ref="E4484" ca="1">IF(F4484&lt;&gt;"",INDIRECT("'"&amp;F4484&amp;"'!"&amp;G4484),"")</f>
        <v/>
      </c>
      <c r="F4484" s="1851"/>
      <c r="R4484" s="1502"/>
    </row>
    <row r="4485" spans="1:18" ht="16">
      <c r="A4485" s="1">
        <v>4480</v>
      </c>
      <c r="C4485" s="3" t="s">
        <v>3571</v>
      </c>
      <c r="E4485" s="2" t="str" cm="1">
        <f t="array" aca="1" ref="E4485" ca="1">IF(F4485&lt;&gt;"",INDIRECT("'"&amp;F4485&amp;"'!"&amp;G4485),"")</f>
        <v/>
      </c>
      <c r="F4485" s="1851"/>
      <c r="R4485" s="1502"/>
    </row>
    <row r="4486" spans="1:18" ht="16">
      <c r="A4486" s="1">
        <v>4481</v>
      </c>
      <c r="C4486" s="3" t="s">
        <v>3571</v>
      </c>
      <c r="E4486" s="2" t="str" cm="1">
        <f t="array" aca="1" ref="E4486" ca="1">IF(F4486&lt;&gt;"",INDIRECT("'"&amp;F4486&amp;"'!"&amp;G4486),"")</f>
        <v/>
      </c>
      <c r="F4486" s="1851"/>
      <c r="R4486" s="1502"/>
    </row>
    <row r="4487" spans="1:18" ht="16">
      <c r="A4487" s="1">
        <v>4482</v>
      </c>
      <c r="C4487" s="3" t="s">
        <v>3571</v>
      </c>
      <c r="E4487" s="2" t="str" cm="1">
        <f t="array" aca="1" ref="E4487" ca="1">IF(F4487&lt;&gt;"",INDIRECT("'"&amp;F4487&amp;"'!"&amp;G4487),"")</f>
        <v/>
      </c>
      <c r="F4487" s="1851"/>
      <c r="R4487" s="1502"/>
    </row>
    <row r="4488" spans="1:18" ht="16">
      <c r="A4488" s="1">
        <v>4483</v>
      </c>
      <c r="C4488" s="3" t="s">
        <v>3571</v>
      </c>
      <c r="E4488" s="2" t="str" cm="1">
        <f t="array" aca="1" ref="E4488" ca="1">IF(F4488&lt;&gt;"",INDIRECT("'"&amp;F4488&amp;"'!"&amp;G4488),"")</f>
        <v/>
      </c>
      <c r="F4488" s="1851"/>
      <c r="R4488" s="1504"/>
    </row>
    <row r="4489" spans="1:18" ht="16">
      <c r="A4489" s="1">
        <v>4484</v>
      </c>
      <c r="C4489" s="3" t="s">
        <v>3571</v>
      </c>
      <c r="E4489" s="2" t="str" cm="1">
        <f t="array" aca="1" ref="E4489" ca="1">IF(F4489&lt;&gt;"",INDIRECT("'"&amp;F4489&amp;"'!"&amp;G4489),"")</f>
        <v/>
      </c>
      <c r="F4489" s="1851"/>
      <c r="R4489" s="1504"/>
    </row>
    <row r="4490" spans="1:18" ht="16">
      <c r="A4490" s="1">
        <v>4485</v>
      </c>
      <c r="C4490" s="3" t="s">
        <v>3571</v>
      </c>
      <c r="E4490" s="2" t="str" cm="1">
        <f t="array" aca="1" ref="E4490" ca="1">IF(F4490&lt;&gt;"",INDIRECT("'"&amp;F4490&amp;"'!"&amp;G4490),"")</f>
        <v/>
      </c>
      <c r="F4490" s="1851"/>
      <c r="R4490" s="1502"/>
    </row>
    <row r="4491" spans="1:18" ht="16">
      <c r="A4491" s="1">
        <v>4486</v>
      </c>
      <c r="C4491" s="3" t="s">
        <v>3571</v>
      </c>
      <c r="E4491" s="2" t="str" cm="1">
        <f t="array" aca="1" ref="E4491" ca="1">IF(F4491&lt;&gt;"",INDIRECT("'"&amp;F4491&amp;"'!"&amp;G4491),"")</f>
        <v/>
      </c>
      <c r="F4491" s="1851"/>
      <c r="R4491" s="1502"/>
    </row>
    <row r="4492" spans="1:18" ht="16">
      <c r="A4492" s="1">
        <v>4487</v>
      </c>
      <c r="C4492" s="3" t="s">
        <v>3571</v>
      </c>
      <c r="E4492" s="2" t="str" cm="1">
        <f t="array" aca="1" ref="E4492" ca="1">IF(F4492&lt;&gt;"",INDIRECT("'"&amp;F4492&amp;"'!"&amp;G4492),"")</f>
        <v/>
      </c>
      <c r="F4492" s="1851"/>
      <c r="R4492" s="1502"/>
    </row>
    <row r="4493" spans="1:18" ht="16">
      <c r="A4493" s="1">
        <v>4488</v>
      </c>
      <c r="C4493" s="3" t="s">
        <v>3571</v>
      </c>
      <c r="E4493" s="2" t="str" cm="1">
        <f t="array" aca="1" ref="E4493" ca="1">IF(F4493&lt;&gt;"",INDIRECT("'"&amp;F4493&amp;"'!"&amp;G4493),"")</f>
        <v/>
      </c>
      <c r="F4493" s="1851"/>
      <c r="R4493" s="1504"/>
    </row>
    <row r="4494" spans="1:18" ht="16">
      <c r="A4494" s="1">
        <v>4489</v>
      </c>
      <c r="C4494" s="3" t="s">
        <v>3571</v>
      </c>
      <c r="E4494" s="2" t="str" cm="1">
        <f t="array" aca="1" ref="E4494" ca="1">IF(F4494&lt;&gt;"",INDIRECT("'"&amp;F4494&amp;"'!"&amp;G4494),"")</f>
        <v/>
      </c>
      <c r="F4494" s="1851"/>
      <c r="R4494" s="1502"/>
    </row>
    <row r="4495" spans="1:18" ht="16">
      <c r="A4495" s="1">
        <v>4490</v>
      </c>
      <c r="C4495" s="3" t="s">
        <v>3571</v>
      </c>
      <c r="E4495" s="2" t="str" cm="1">
        <f t="array" aca="1" ref="E4495" ca="1">IF(F4495&lt;&gt;"",INDIRECT("'"&amp;F4495&amp;"'!"&amp;G4495),"")</f>
        <v/>
      </c>
      <c r="F4495" s="1851"/>
      <c r="R4495" s="1502"/>
    </row>
    <row r="4496" spans="1:18" ht="16">
      <c r="A4496" s="1">
        <v>4491</v>
      </c>
      <c r="C4496" s="3" t="s">
        <v>3571</v>
      </c>
      <c r="E4496" s="2" t="str" cm="1">
        <f t="array" aca="1" ref="E4496" ca="1">IF(F4496&lt;&gt;"",INDIRECT("'"&amp;F4496&amp;"'!"&amp;G4496),"")</f>
        <v/>
      </c>
      <c r="F4496" s="1851"/>
      <c r="R4496" s="1502"/>
    </row>
    <row r="4497" spans="1:18" ht="16">
      <c r="A4497" s="1">
        <v>4492</v>
      </c>
      <c r="C4497" s="3" t="s">
        <v>3571</v>
      </c>
      <c r="E4497" s="2" t="str" cm="1">
        <f t="array" aca="1" ref="E4497" ca="1">IF(F4497&lt;&gt;"",INDIRECT("'"&amp;F4497&amp;"'!"&amp;G4497),"")</f>
        <v/>
      </c>
      <c r="F4497" s="1851"/>
      <c r="R4497" s="1502"/>
    </row>
    <row r="4498" spans="1:18" ht="16">
      <c r="A4498" s="1">
        <v>4493</v>
      </c>
      <c r="C4498" s="3" t="s">
        <v>3571</v>
      </c>
      <c r="E4498" s="2" t="str" cm="1">
        <f t="array" aca="1" ref="E4498" ca="1">IF(F4498&lt;&gt;"",INDIRECT("'"&amp;F4498&amp;"'!"&amp;G4498),"")</f>
        <v/>
      </c>
      <c r="F4498" s="1851"/>
      <c r="R4498" s="1502"/>
    </row>
    <row r="4499" spans="1:18" ht="16">
      <c r="A4499" s="1">
        <v>4494</v>
      </c>
      <c r="C4499" s="3" t="s">
        <v>3571</v>
      </c>
      <c r="E4499" s="2" t="str" cm="1">
        <f t="array" aca="1" ref="E4499" ca="1">IF(F4499&lt;&gt;"",INDIRECT("'"&amp;F4499&amp;"'!"&amp;G4499),"")</f>
        <v/>
      </c>
      <c r="F4499" s="1851"/>
      <c r="R4499" s="1502"/>
    </row>
    <row r="4500" spans="1:18" ht="16">
      <c r="A4500" s="1">
        <v>4495</v>
      </c>
      <c r="C4500" s="3" t="s">
        <v>3571</v>
      </c>
      <c r="E4500" s="2" t="str" cm="1">
        <f t="array" aca="1" ref="E4500" ca="1">IF(F4500&lt;&gt;"",INDIRECT("'"&amp;F4500&amp;"'!"&amp;G4500),"")</f>
        <v/>
      </c>
      <c r="F4500" s="1851"/>
      <c r="R4500" s="1502"/>
    </row>
    <row r="4501" spans="1:18" ht="16">
      <c r="A4501" s="1">
        <v>4496</v>
      </c>
      <c r="C4501" s="3" t="s">
        <v>3571</v>
      </c>
      <c r="E4501" s="2" t="str" cm="1">
        <f t="array" aca="1" ref="E4501" ca="1">IF(F4501&lt;&gt;"",INDIRECT("'"&amp;F4501&amp;"'!"&amp;G4501),"")</f>
        <v/>
      </c>
      <c r="F4501" s="1851"/>
      <c r="R4501" s="1504"/>
    </row>
    <row r="4502" spans="1:18" ht="16">
      <c r="A4502" s="1">
        <v>4497</v>
      </c>
      <c r="C4502" s="3" t="s">
        <v>3571</v>
      </c>
      <c r="E4502" s="2" t="str" cm="1">
        <f t="array" aca="1" ref="E4502" ca="1">IF(F4502&lt;&gt;"",INDIRECT("'"&amp;F4502&amp;"'!"&amp;G4502),"")</f>
        <v/>
      </c>
      <c r="F4502" s="1851"/>
      <c r="R4502" s="1502"/>
    </row>
    <row r="4503" spans="1:18" ht="16">
      <c r="A4503" s="1">
        <v>4498</v>
      </c>
      <c r="C4503" s="3" t="s">
        <v>3571</v>
      </c>
      <c r="E4503" s="2" t="str" cm="1">
        <f t="array" aca="1" ref="E4503" ca="1">IF(F4503&lt;&gt;"",INDIRECT("'"&amp;F4503&amp;"'!"&amp;G4503),"")</f>
        <v/>
      </c>
      <c r="F4503" s="1851"/>
      <c r="R4503" s="1504"/>
    </row>
    <row r="4504" spans="1:18" ht="16">
      <c r="A4504" s="1">
        <v>4499</v>
      </c>
      <c r="C4504" s="3" t="s">
        <v>3571</v>
      </c>
      <c r="E4504" s="2" t="str" cm="1">
        <f t="array" aca="1" ref="E4504" ca="1">IF(F4504&lt;&gt;"",INDIRECT("'"&amp;F4504&amp;"'!"&amp;G4504),"")</f>
        <v/>
      </c>
      <c r="F4504" s="1851"/>
      <c r="R4504" s="1504"/>
    </row>
    <row r="4505" spans="1:18" ht="16">
      <c r="A4505" s="1">
        <v>4500</v>
      </c>
      <c r="C4505" s="3" t="s">
        <v>3571</v>
      </c>
      <c r="E4505" s="2" t="str" cm="1">
        <f t="array" aca="1" ref="E4505" ca="1">IF(F4505&lt;&gt;"",INDIRECT("'"&amp;F4505&amp;"'!"&amp;G4505),"")</f>
        <v/>
      </c>
      <c r="F4505" s="1851"/>
      <c r="R4505" s="1504"/>
    </row>
    <row r="4506" spans="1:18" ht="16">
      <c r="A4506" s="1">
        <v>4501</v>
      </c>
      <c r="C4506" s="3" t="s">
        <v>3571</v>
      </c>
      <c r="E4506" s="2" t="str" cm="1">
        <f t="array" aca="1" ref="E4506" ca="1">IF(F4506&lt;&gt;"",INDIRECT("'"&amp;F4506&amp;"'!"&amp;G4506),"")</f>
        <v/>
      </c>
      <c r="F4506" s="1851"/>
      <c r="R4506" s="1504"/>
    </row>
    <row r="4507" spans="1:18" ht="16">
      <c r="A4507" s="1">
        <v>4502</v>
      </c>
      <c r="C4507" s="3" t="s">
        <v>3571</v>
      </c>
      <c r="E4507" s="2" t="str" cm="1">
        <f t="array" aca="1" ref="E4507" ca="1">IF(F4507&lt;&gt;"",INDIRECT("'"&amp;F4507&amp;"'!"&amp;G4507),"")</f>
        <v/>
      </c>
      <c r="F4507" s="1851"/>
      <c r="R4507" s="1504"/>
    </row>
    <row r="4508" spans="1:18" ht="16">
      <c r="A4508" s="1">
        <v>4503</v>
      </c>
      <c r="C4508" s="3" t="s">
        <v>3571</v>
      </c>
      <c r="E4508" s="2" t="str" cm="1">
        <f t="array" aca="1" ref="E4508" ca="1">IF(F4508&lt;&gt;"",INDIRECT("'"&amp;F4508&amp;"'!"&amp;G4508),"")</f>
        <v/>
      </c>
      <c r="F4508" s="1851"/>
      <c r="R4508" s="1504"/>
    </row>
    <row r="4509" spans="1:18" ht="16">
      <c r="A4509" s="1">
        <v>4504</v>
      </c>
      <c r="C4509" s="3" t="s">
        <v>3571</v>
      </c>
      <c r="E4509" s="2" t="str" cm="1">
        <f t="array" aca="1" ref="E4509" ca="1">IF(F4509&lt;&gt;"",INDIRECT("'"&amp;F4509&amp;"'!"&amp;G4509),"")</f>
        <v/>
      </c>
      <c r="F4509" s="1851"/>
      <c r="R4509" s="1504"/>
    </row>
    <row r="4510" spans="1:18" ht="16">
      <c r="A4510" s="1">
        <v>4505</v>
      </c>
      <c r="C4510" s="3" t="s">
        <v>3571</v>
      </c>
      <c r="E4510" s="2" t="str" cm="1">
        <f t="array" aca="1" ref="E4510" ca="1">IF(F4510&lt;&gt;"",INDIRECT("'"&amp;F4510&amp;"'!"&amp;G4510),"")</f>
        <v/>
      </c>
      <c r="F4510" s="1851"/>
      <c r="R4510" s="1504"/>
    </row>
    <row r="4511" spans="1:18" ht="16">
      <c r="A4511" s="1">
        <v>4506</v>
      </c>
      <c r="C4511" s="3" t="s">
        <v>3571</v>
      </c>
      <c r="E4511" s="2" t="str" cm="1">
        <f t="array" aca="1" ref="E4511" ca="1">IF(F4511&lt;&gt;"",INDIRECT("'"&amp;F4511&amp;"'!"&amp;G4511),"")</f>
        <v/>
      </c>
      <c r="F4511" s="1851"/>
      <c r="R4511" s="1504"/>
    </row>
    <row r="4512" spans="1:18" ht="16">
      <c r="A4512" s="1">
        <v>4507</v>
      </c>
      <c r="C4512" s="3" t="s">
        <v>3571</v>
      </c>
      <c r="E4512" s="2" t="str" cm="1">
        <f t="array" aca="1" ref="E4512" ca="1">IF(F4512&lt;&gt;"",INDIRECT("'"&amp;F4512&amp;"'!"&amp;G4512),"")</f>
        <v/>
      </c>
      <c r="F4512" s="1851"/>
      <c r="R4512" s="1504"/>
    </row>
    <row r="4513" spans="1:18" ht="16">
      <c r="A4513" s="1">
        <v>4508</v>
      </c>
      <c r="C4513" s="3" t="s">
        <v>3571</v>
      </c>
      <c r="E4513" s="2" t="str" cm="1">
        <f t="array" aca="1" ref="E4513" ca="1">IF(F4513&lt;&gt;"",INDIRECT("'"&amp;F4513&amp;"'!"&amp;G4513),"")</f>
        <v/>
      </c>
      <c r="F4513" s="1851"/>
      <c r="R4513" s="1504"/>
    </row>
    <row r="4514" spans="1:18" ht="16">
      <c r="A4514" s="1">
        <v>4509</v>
      </c>
      <c r="C4514" s="3" t="s">
        <v>3571</v>
      </c>
      <c r="E4514" s="2" t="str" cm="1">
        <f t="array" aca="1" ref="E4514" ca="1">IF(F4514&lt;&gt;"",INDIRECT("'"&amp;F4514&amp;"'!"&amp;G4514),"")</f>
        <v/>
      </c>
      <c r="F4514" s="1851"/>
      <c r="R4514" s="1504"/>
    </row>
    <row r="4515" spans="1:18" ht="16">
      <c r="A4515" s="1">
        <v>4510</v>
      </c>
      <c r="C4515" s="3" t="s">
        <v>3571</v>
      </c>
      <c r="E4515" s="2" t="str" cm="1">
        <f t="array" aca="1" ref="E4515" ca="1">IF(F4515&lt;&gt;"",INDIRECT("'"&amp;F4515&amp;"'!"&amp;G4515),"")</f>
        <v/>
      </c>
      <c r="F4515" s="1851"/>
      <c r="R4515" s="1504"/>
    </row>
    <row r="4516" spans="1:18" ht="16">
      <c r="A4516" s="1">
        <v>4511</v>
      </c>
      <c r="C4516" s="3" t="s">
        <v>3571</v>
      </c>
      <c r="E4516" s="2" t="str" cm="1">
        <f t="array" aca="1" ref="E4516" ca="1">IF(F4516&lt;&gt;"",INDIRECT("'"&amp;F4516&amp;"'!"&amp;G4516),"")</f>
        <v/>
      </c>
      <c r="F4516" s="1851"/>
      <c r="R4516" s="1504"/>
    </row>
    <row r="4517" spans="1:18" ht="16">
      <c r="A4517" s="1">
        <v>4512</v>
      </c>
      <c r="C4517" s="3" t="s">
        <v>3571</v>
      </c>
      <c r="E4517" s="2" t="str" cm="1">
        <f t="array" aca="1" ref="E4517" ca="1">IF(F4517&lt;&gt;"",INDIRECT("'"&amp;F4517&amp;"'!"&amp;G4517),"")</f>
        <v/>
      </c>
      <c r="F4517" s="1851"/>
      <c r="R4517" s="1504"/>
    </row>
    <row r="4518" spans="1:18" ht="16">
      <c r="A4518" s="1">
        <v>4513</v>
      </c>
      <c r="C4518" s="3" t="s">
        <v>3571</v>
      </c>
      <c r="E4518" s="2" t="str" cm="1">
        <f t="array" aca="1" ref="E4518" ca="1">IF(F4518&lt;&gt;"",INDIRECT("'"&amp;F4518&amp;"'!"&amp;G4518),"")</f>
        <v/>
      </c>
      <c r="F4518" s="1851"/>
      <c r="R4518" s="1504"/>
    </row>
    <row r="4519" spans="1:18" ht="16">
      <c r="A4519" s="1">
        <v>4514</v>
      </c>
      <c r="C4519" s="3" t="s">
        <v>3571</v>
      </c>
      <c r="E4519" s="2" t="str" cm="1">
        <f t="array" aca="1" ref="E4519" ca="1">IF(F4519&lt;&gt;"",INDIRECT("'"&amp;F4519&amp;"'!"&amp;G4519),"")</f>
        <v/>
      </c>
      <c r="F4519" s="1851"/>
      <c r="R4519" s="1504"/>
    </row>
    <row r="4520" spans="1:18" ht="16">
      <c r="A4520" s="1">
        <v>4515</v>
      </c>
      <c r="C4520" s="3" t="s">
        <v>3571</v>
      </c>
      <c r="E4520" s="2" t="str" cm="1">
        <f t="array" aca="1" ref="E4520" ca="1">IF(F4520&lt;&gt;"",INDIRECT("'"&amp;F4520&amp;"'!"&amp;G4520),"")</f>
        <v/>
      </c>
      <c r="F4520" s="1851"/>
      <c r="R4520" s="1504"/>
    </row>
    <row r="4521" spans="1:18" ht="16">
      <c r="A4521" s="1">
        <v>4516</v>
      </c>
      <c r="C4521" s="3" t="s">
        <v>3571</v>
      </c>
      <c r="E4521" s="2" t="str" cm="1">
        <f t="array" aca="1" ref="E4521" ca="1">IF(F4521&lt;&gt;"",INDIRECT("'"&amp;F4521&amp;"'!"&amp;G4521),"")</f>
        <v/>
      </c>
      <c r="F4521" s="1851"/>
      <c r="R4521" s="1504"/>
    </row>
    <row r="4522" spans="1:18" ht="16">
      <c r="A4522" s="1">
        <v>4517</v>
      </c>
      <c r="C4522" s="3" t="s">
        <v>3571</v>
      </c>
      <c r="E4522" s="2" t="str" cm="1">
        <f t="array" aca="1" ref="E4522" ca="1">IF(F4522&lt;&gt;"",INDIRECT("'"&amp;F4522&amp;"'!"&amp;G4522),"")</f>
        <v/>
      </c>
      <c r="F4522" s="1851"/>
      <c r="R4522" s="1504"/>
    </row>
    <row r="4523" spans="1:18" ht="16">
      <c r="A4523" s="1">
        <v>4518</v>
      </c>
      <c r="C4523" s="3" t="s">
        <v>3571</v>
      </c>
      <c r="E4523" s="2" t="str" cm="1">
        <f t="array" aca="1" ref="E4523" ca="1">IF(F4523&lt;&gt;"",INDIRECT("'"&amp;F4523&amp;"'!"&amp;G4523),"")</f>
        <v/>
      </c>
      <c r="F4523" s="1851"/>
      <c r="R4523" s="1504"/>
    </row>
    <row r="4524" spans="1:18" ht="16">
      <c r="A4524" s="1">
        <v>4519</v>
      </c>
      <c r="C4524" s="3" t="s">
        <v>3571</v>
      </c>
      <c r="E4524" s="2" t="str" cm="1">
        <f t="array" aca="1" ref="E4524" ca="1">IF(F4524&lt;&gt;"",INDIRECT("'"&amp;F4524&amp;"'!"&amp;G4524),"")</f>
        <v/>
      </c>
      <c r="F4524" s="1851"/>
      <c r="R4524" s="1504"/>
    </row>
    <row r="4525" spans="1:18" ht="16">
      <c r="A4525" s="1">
        <v>4520</v>
      </c>
      <c r="C4525" s="3" t="s">
        <v>3571</v>
      </c>
      <c r="E4525" s="2" t="str" cm="1">
        <f t="array" aca="1" ref="E4525" ca="1">IF(F4525&lt;&gt;"",INDIRECT("'"&amp;F4525&amp;"'!"&amp;G4525),"")</f>
        <v/>
      </c>
      <c r="F4525" s="1851"/>
      <c r="R4525" s="1504"/>
    </row>
    <row r="4526" spans="1:18" ht="16">
      <c r="A4526" s="1">
        <v>4521</v>
      </c>
      <c r="C4526" s="3" t="s">
        <v>3571</v>
      </c>
      <c r="E4526" s="2" t="str" cm="1">
        <f t="array" aca="1" ref="E4526" ca="1">IF(F4526&lt;&gt;"",INDIRECT("'"&amp;F4526&amp;"'!"&amp;G4526),"")</f>
        <v/>
      </c>
      <c r="F4526" s="1851"/>
      <c r="R4526" s="1504"/>
    </row>
    <row r="4527" spans="1:18" ht="16">
      <c r="A4527" s="1">
        <v>4522</v>
      </c>
      <c r="C4527" s="3" t="s">
        <v>3571</v>
      </c>
      <c r="E4527" s="2" t="str" cm="1">
        <f t="array" aca="1" ref="E4527" ca="1">IF(F4527&lt;&gt;"",INDIRECT("'"&amp;F4527&amp;"'!"&amp;G4527),"")</f>
        <v/>
      </c>
      <c r="F4527" s="1851"/>
      <c r="R4527" s="1504"/>
    </row>
    <row r="4528" spans="1:18" ht="16">
      <c r="A4528" s="1">
        <v>4523</v>
      </c>
      <c r="C4528" s="3" t="s">
        <v>3571</v>
      </c>
      <c r="E4528" s="2" t="str" cm="1">
        <f t="array" aca="1" ref="E4528" ca="1">IF(F4528&lt;&gt;"",INDIRECT("'"&amp;F4528&amp;"'!"&amp;G4528),"")</f>
        <v/>
      </c>
      <c r="F4528" s="1851"/>
      <c r="R4528" s="1504"/>
    </row>
    <row r="4529" spans="1:18" ht="16">
      <c r="A4529" s="1">
        <v>4524</v>
      </c>
      <c r="C4529" s="3" t="s">
        <v>3571</v>
      </c>
      <c r="E4529" s="2" t="str" cm="1">
        <f t="array" aca="1" ref="E4529" ca="1">IF(F4529&lt;&gt;"",INDIRECT("'"&amp;F4529&amp;"'!"&amp;G4529),"")</f>
        <v/>
      </c>
      <c r="F4529" s="1851"/>
      <c r="R4529" s="1504"/>
    </row>
    <row r="4530" spans="1:18" ht="16">
      <c r="A4530" s="1">
        <v>4525</v>
      </c>
      <c r="C4530" s="3" t="s">
        <v>3571</v>
      </c>
      <c r="E4530" s="2" t="str" cm="1">
        <f t="array" aca="1" ref="E4530" ca="1">IF(F4530&lt;&gt;"",INDIRECT("'"&amp;F4530&amp;"'!"&amp;G4530),"")</f>
        <v/>
      </c>
      <c r="F4530" s="1851"/>
      <c r="R4530" s="1502"/>
    </row>
    <row r="4531" spans="1:18" ht="16">
      <c r="A4531" s="1">
        <v>4526</v>
      </c>
      <c r="C4531" s="3" t="s">
        <v>3571</v>
      </c>
      <c r="E4531" s="2" t="str" cm="1">
        <f t="array" aca="1" ref="E4531" ca="1">IF(F4531&lt;&gt;"",INDIRECT("'"&amp;F4531&amp;"'!"&amp;G4531),"")</f>
        <v/>
      </c>
      <c r="F4531" s="1851"/>
      <c r="R4531" s="1502"/>
    </row>
    <row r="4532" spans="1:18" ht="16">
      <c r="A4532" s="1">
        <v>4527</v>
      </c>
      <c r="C4532" s="3" t="s">
        <v>3571</v>
      </c>
      <c r="E4532" s="2" t="str" cm="1">
        <f t="array" aca="1" ref="E4532" ca="1">IF(F4532&lt;&gt;"",INDIRECT("'"&amp;F4532&amp;"'!"&amp;G4532),"")</f>
        <v/>
      </c>
      <c r="F4532" s="1851"/>
      <c r="R4532" s="1502"/>
    </row>
    <row r="4533" spans="1:18" ht="16">
      <c r="A4533" s="1">
        <v>4528</v>
      </c>
      <c r="C4533" s="3" t="s">
        <v>3571</v>
      </c>
      <c r="E4533" s="2" t="str" cm="1">
        <f t="array" aca="1" ref="E4533" ca="1">IF(F4533&lt;&gt;"",INDIRECT("'"&amp;F4533&amp;"'!"&amp;G4533),"")</f>
        <v/>
      </c>
      <c r="F4533" s="1851"/>
      <c r="R4533" s="1502"/>
    </row>
    <row r="4534" spans="1:18" ht="16">
      <c r="A4534" s="1">
        <v>4529</v>
      </c>
      <c r="C4534" s="3" t="s">
        <v>3571</v>
      </c>
      <c r="E4534" s="2" t="str" cm="1">
        <f t="array" aca="1" ref="E4534" ca="1">IF(F4534&lt;&gt;"",INDIRECT("'"&amp;F4534&amp;"'!"&amp;G4534),"")</f>
        <v/>
      </c>
      <c r="F4534" s="1851"/>
      <c r="R4534" s="1502"/>
    </row>
    <row r="4535" spans="1:18" ht="16">
      <c r="A4535" s="1">
        <v>4530</v>
      </c>
      <c r="C4535" s="3" t="s">
        <v>3571</v>
      </c>
      <c r="E4535" s="2" t="str" cm="1">
        <f t="array" aca="1" ref="E4535" ca="1">IF(F4535&lt;&gt;"",INDIRECT("'"&amp;F4535&amp;"'!"&amp;G4535),"")</f>
        <v/>
      </c>
      <c r="F4535" s="1851"/>
      <c r="R4535" s="1502"/>
    </row>
    <row r="4536" spans="1:18" ht="16">
      <c r="A4536" s="1">
        <v>4531</v>
      </c>
      <c r="C4536" s="3" t="s">
        <v>3571</v>
      </c>
      <c r="E4536" s="2" t="str" cm="1">
        <f t="array" aca="1" ref="E4536" ca="1">IF(F4536&lt;&gt;"",INDIRECT("'"&amp;F4536&amp;"'!"&amp;G4536),"")</f>
        <v/>
      </c>
      <c r="F4536" s="1851"/>
      <c r="R4536" s="1502"/>
    </row>
    <row r="4537" spans="1:18" ht="16">
      <c r="A4537" s="1">
        <v>4532</v>
      </c>
      <c r="C4537" s="3" t="s">
        <v>3571</v>
      </c>
      <c r="E4537" s="2" t="str" cm="1">
        <f t="array" aca="1" ref="E4537" ca="1">IF(F4537&lt;&gt;"",INDIRECT("'"&amp;F4537&amp;"'!"&amp;G4537),"")</f>
        <v/>
      </c>
      <c r="F4537" s="1851"/>
      <c r="R4537" s="1504"/>
    </row>
    <row r="4538" spans="1:18" ht="16">
      <c r="A4538" s="1">
        <v>4533</v>
      </c>
      <c r="C4538" s="3" t="s">
        <v>3571</v>
      </c>
      <c r="E4538" s="2" t="str" cm="1">
        <f t="array" aca="1" ref="E4538" ca="1">IF(F4538&lt;&gt;"",INDIRECT("'"&amp;F4538&amp;"'!"&amp;G4538),"")</f>
        <v/>
      </c>
      <c r="F4538" s="1851"/>
      <c r="R4538" s="1502"/>
    </row>
    <row r="4539" spans="1:18" ht="16">
      <c r="A4539" s="1">
        <v>4534</v>
      </c>
      <c r="C4539" s="3" t="s">
        <v>3571</v>
      </c>
      <c r="E4539" s="2" t="str" cm="1">
        <f t="array" aca="1" ref="E4539" ca="1">IF(F4539&lt;&gt;"",INDIRECT("'"&amp;F4539&amp;"'!"&amp;G4539),"")</f>
        <v/>
      </c>
      <c r="F4539" s="1851"/>
      <c r="R4539" s="1504"/>
    </row>
    <row r="4540" spans="1:18" ht="16">
      <c r="A4540" s="1">
        <v>4535</v>
      </c>
      <c r="C4540" s="3" t="s">
        <v>3571</v>
      </c>
      <c r="E4540" s="2" t="str" cm="1">
        <f t="array" aca="1" ref="E4540" ca="1">IF(F4540&lt;&gt;"",INDIRECT("'"&amp;F4540&amp;"'!"&amp;G4540),"")</f>
        <v/>
      </c>
      <c r="F4540" s="1851"/>
      <c r="R4540" s="1504"/>
    </row>
    <row r="4541" spans="1:18" ht="16">
      <c r="A4541" s="1">
        <v>4536</v>
      </c>
      <c r="C4541" s="3" t="s">
        <v>3571</v>
      </c>
      <c r="E4541" s="2" t="str" cm="1">
        <f t="array" aca="1" ref="E4541" ca="1">IF(F4541&lt;&gt;"",INDIRECT("'"&amp;F4541&amp;"'!"&amp;G4541),"")</f>
        <v/>
      </c>
      <c r="F4541" s="1851"/>
      <c r="R4541" s="1504"/>
    </row>
    <row r="4542" spans="1:18" ht="16">
      <c r="A4542" s="1">
        <v>4537</v>
      </c>
      <c r="C4542" s="3" t="s">
        <v>3571</v>
      </c>
      <c r="E4542" s="2" t="str" cm="1">
        <f t="array" aca="1" ref="E4542" ca="1">IF(F4542&lt;&gt;"",INDIRECT("'"&amp;F4542&amp;"'!"&amp;G4542),"")</f>
        <v/>
      </c>
      <c r="F4542" s="1851"/>
      <c r="R4542" s="1504"/>
    </row>
    <row r="4543" spans="1:18" ht="16">
      <c r="A4543" s="1">
        <v>4538</v>
      </c>
      <c r="C4543" s="3" t="s">
        <v>3571</v>
      </c>
      <c r="E4543" s="2" t="str" cm="1">
        <f t="array" aca="1" ref="E4543" ca="1">IF(F4543&lt;&gt;"",INDIRECT("'"&amp;F4543&amp;"'!"&amp;G4543),"")</f>
        <v/>
      </c>
      <c r="F4543" s="1851"/>
      <c r="R4543" s="1504"/>
    </row>
    <row r="4544" spans="1:18" ht="16">
      <c r="A4544" s="1">
        <v>4539</v>
      </c>
      <c r="C4544" s="3" t="s">
        <v>3571</v>
      </c>
      <c r="E4544" s="2" t="str" cm="1">
        <f t="array" aca="1" ref="E4544" ca="1">IF(F4544&lt;&gt;"",INDIRECT("'"&amp;F4544&amp;"'!"&amp;G4544),"")</f>
        <v/>
      </c>
      <c r="F4544" s="1851"/>
      <c r="R4544" s="1504"/>
    </row>
    <row r="4545" spans="1:18" ht="16">
      <c r="A4545" s="1">
        <v>4540</v>
      </c>
      <c r="C4545" s="3" t="s">
        <v>3571</v>
      </c>
      <c r="E4545" s="2" t="str" cm="1">
        <f t="array" aca="1" ref="E4545" ca="1">IF(F4545&lt;&gt;"",INDIRECT("'"&amp;F4545&amp;"'!"&amp;G4545),"")</f>
        <v/>
      </c>
      <c r="F4545" s="1851"/>
      <c r="R4545" s="1504"/>
    </row>
    <row r="4546" spans="1:18" ht="16">
      <c r="A4546" s="1">
        <v>4541</v>
      </c>
      <c r="C4546" s="3" t="s">
        <v>3571</v>
      </c>
      <c r="E4546" s="2" t="str" cm="1">
        <f t="array" aca="1" ref="E4546" ca="1">IF(F4546&lt;&gt;"",INDIRECT("'"&amp;F4546&amp;"'!"&amp;G4546),"")</f>
        <v/>
      </c>
      <c r="F4546" s="1851"/>
      <c r="R4546" s="1504"/>
    </row>
    <row r="4547" spans="1:18" ht="16">
      <c r="A4547" s="1">
        <v>4542</v>
      </c>
      <c r="C4547" s="3" t="s">
        <v>3571</v>
      </c>
      <c r="E4547" s="2" t="str" cm="1">
        <f t="array" aca="1" ref="E4547" ca="1">IF(F4547&lt;&gt;"",INDIRECT("'"&amp;F4547&amp;"'!"&amp;G4547),"")</f>
        <v/>
      </c>
      <c r="F4547" s="1851"/>
      <c r="R4547" s="1504"/>
    </row>
    <row r="4548" spans="1:18" ht="16">
      <c r="A4548" s="1">
        <v>4543</v>
      </c>
      <c r="C4548" s="3" t="s">
        <v>3571</v>
      </c>
      <c r="E4548" s="2" t="str" cm="1">
        <f t="array" aca="1" ref="E4548" ca="1">IF(F4548&lt;&gt;"",INDIRECT("'"&amp;F4548&amp;"'!"&amp;G4548),"")</f>
        <v/>
      </c>
      <c r="F4548" s="1851"/>
      <c r="R4548" s="1504"/>
    </row>
    <row r="4549" spans="1:18" ht="16">
      <c r="A4549" s="1">
        <v>4544</v>
      </c>
      <c r="C4549" s="3" t="s">
        <v>3571</v>
      </c>
      <c r="E4549" s="2" t="str" cm="1">
        <f t="array" aca="1" ref="E4549" ca="1">IF(F4549&lt;&gt;"",INDIRECT("'"&amp;F4549&amp;"'!"&amp;G4549),"")</f>
        <v/>
      </c>
      <c r="F4549" s="1851"/>
      <c r="R4549" s="1504"/>
    </row>
    <row r="4550" spans="1:18" ht="16">
      <c r="A4550" s="1">
        <v>4545</v>
      </c>
      <c r="C4550" s="3" t="s">
        <v>3571</v>
      </c>
      <c r="E4550" s="2" t="str" cm="1">
        <f t="array" aca="1" ref="E4550" ca="1">IF(F4550&lt;&gt;"",INDIRECT("'"&amp;F4550&amp;"'!"&amp;G4550),"")</f>
        <v/>
      </c>
      <c r="F4550" s="1851"/>
      <c r="R4550" s="1504"/>
    </row>
    <row r="4551" spans="1:18" ht="16">
      <c r="A4551" s="1">
        <v>4546</v>
      </c>
      <c r="C4551" s="3" t="s">
        <v>3571</v>
      </c>
      <c r="E4551" s="2" t="str" cm="1">
        <f t="array" aca="1" ref="E4551" ca="1">IF(F4551&lt;&gt;"",INDIRECT("'"&amp;F4551&amp;"'!"&amp;G4551),"")</f>
        <v/>
      </c>
      <c r="F4551" s="1851"/>
      <c r="R4551" s="1504"/>
    </row>
    <row r="4552" spans="1:18" ht="16">
      <c r="A4552" s="1">
        <v>4547</v>
      </c>
      <c r="C4552" s="3" t="s">
        <v>3571</v>
      </c>
      <c r="E4552" s="2" t="str" cm="1">
        <f t="array" aca="1" ref="E4552" ca="1">IF(F4552&lt;&gt;"",INDIRECT("'"&amp;F4552&amp;"'!"&amp;G4552),"")</f>
        <v/>
      </c>
      <c r="F4552" s="1851"/>
      <c r="R4552" s="1504"/>
    </row>
    <row r="4553" spans="1:18" ht="16">
      <c r="A4553" s="1">
        <v>4548</v>
      </c>
      <c r="C4553" s="3" t="s">
        <v>3571</v>
      </c>
      <c r="E4553" s="2" t="str" cm="1">
        <f t="array" aca="1" ref="E4553" ca="1">IF(F4553&lt;&gt;"",INDIRECT("'"&amp;F4553&amp;"'!"&amp;G4553),"")</f>
        <v/>
      </c>
      <c r="F4553" s="1851"/>
      <c r="R4553" s="1504"/>
    </row>
    <row r="4554" spans="1:18" ht="16">
      <c r="A4554" s="1">
        <v>4549</v>
      </c>
      <c r="C4554" s="3" t="s">
        <v>3571</v>
      </c>
      <c r="E4554" s="2" t="str" cm="1">
        <f t="array" aca="1" ref="E4554" ca="1">IF(F4554&lt;&gt;"",INDIRECT("'"&amp;F4554&amp;"'!"&amp;G4554),"")</f>
        <v/>
      </c>
      <c r="F4554" s="1851"/>
      <c r="R4554" s="1504"/>
    </row>
    <row r="4555" spans="1:18" ht="16">
      <c r="A4555" s="1">
        <v>4550</v>
      </c>
      <c r="C4555" s="3" t="s">
        <v>3571</v>
      </c>
      <c r="E4555" s="2" t="str" cm="1">
        <f t="array" aca="1" ref="E4555" ca="1">IF(F4555&lt;&gt;"",INDIRECT("'"&amp;F4555&amp;"'!"&amp;G4555),"")</f>
        <v/>
      </c>
      <c r="F4555" s="1851"/>
      <c r="R4555" s="1504"/>
    </row>
    <row r="4556" spans="1:18" ht="16">
      <c r="A4556" s="1">
        <v>4551</v>
      </c>
      <c r="C4556" s="3" t="s">
        <v>3571</v>
      </c>
      <c r="E4556" s="2" t="str" cm="1">
        <f t="array" aca="1" ref="E4556" ca="1">IF(F4556&lt;&gt;"",INDIRECT("'"&amp;F4556&amp;"'!"&amp;G4556),"")</f>
        <v/>
      </c>
      <c r="F4556" s="1851"/>
      <c r="R4556" s="1504"/>
    </row>
    <row r="4557" spans="1:18" ht="16">
      <c r="A4557" s="1">
        <v>4552</v>
      </c>
      <c r="C4557" s="3" t="s">
        <v>3571</v>
      </c>
      <c r="E4557" s="2" t="str" cm="1">
        <f t="array" aca="1" ref="E4557" ca="1">IF(F4557&lt;&gt;"",INDIRECT("'"&amp;F4557&amp;"'!"&amp;G4557),"")</f>
        <v/>
      </c>
      <c r="F4557" s="1851"/>
      <c r="R4557" s="1504"/>
    </row>
    <row r="4558" spans="1:18" ht="16">
      <c r="A4558" s="1">
        <v>4553</v>
      </c>
      <c r="C4558" s="3" t="s">
        <v>3571</v>
      </c>
      <c r="E4558" s="2" t="str" cm="1">
        <f t="array" aca="1" ref="E4558" ca="1">IF(F4558&lt;&gt;"",INDIRECT("'"&amp;F4558&amp;"'!"&amp;G4558),"")</f>
        <v/>
      </c>
      <c r="F4558" s="1851"/>
      <c r="R4558" s="1504"/>
    </row>
    <row r="4559" spans="1:18" ht="16">
      <c r="A4559" s="1">
        <v>4554</v>
      </c>
      <c r="C4559" s="3" t="s">
        <v>3571</v>
      </c>
      <c r="E4559" s="2" t="str" cm="1">
        <f t="array" aca="1" ref="E4559" ca="1">IF(F4559&lt;&gt;"",INDIRECT("'"&amp;F4559&amp;"'!"&amp;G4559),"")</f>
        <v/>
      </c>
      <c r="F4559" s="1851"/>
      <c r="R4559" s="1504"/>
    </row>
    <row r="4560" spans="1:18" ht="16">
      <c r="A4560" s="1">
        <v>4555</v>
      </c>
      <c r="C4560" s="3" t="s">
        <v>3571</v>
      </c>
      <c r="E4560" s="2" t="str" cm="1">
        <f t="array" aca="1" ref="E4560" ca="1">IF(F4560&lt;&gt;"",INDIRECT("'"&amp;F4560&amp;"'!"&amp;G4560),"")</f>
        <v/>
      </c>
      <c r="F4560" s="1851"/>
      <c r="R4560" s="1504"/>
    </row>
    <row r="4561" spans="1:18" ht="16">
      <c r="A4561" s="1">
        <v>4556</v>
      </c>
      <c r="C4561" s="3" t="s">
        <v>3571</v>
      </c>
      <c r="E4561" s="2" t="str" cm="1">
        <f t="array" aca="1" ref="E4561" ca="1">IF(F4561&lt;&gt;"",INDIRECT("'"&amp;F4561&amp;"'!"&amp;G4561),"")</f>
        <v/>
      </c>
      <c r="F4561" s="1851"/>
      <c r="R4561" s="1504"/>
    </row>
    <row r="4562" spans="1:18" ht="16">
      <c r="A4562" s="1">
        <v>4557</v>
      </c>
      <c r="C4562" s="3" t="s">
        <v>3571</v>
      </c>
      <c r="E4562" s="2" t="str" cm="1">
        <f t="array" aca="1" ref="E4562" ca="1">IF(F4562&lt;&gt;"",INDIRECT("'"&amp;F4562&amp;"'!"&amp;G4562),"")</f>
        <v/>
      </c>
      <c r="F4562" s="1851"/>
      <c r="R4562" s="1504"/>
    </row>
    <row r="4563" spans="1:18" ht="16">
      <c r="A4563" s="1">
        <v>4558</v>
      </c>
      <c r="C4563" s="3" t="s">
        <v>3571</v>
      </c>
      <c r="E4563" s="2" t="str" cm="1">
        <f t="array" aca="1" ref="E4563" ca="1">IF(F4563&lt;&gt;"",INDIRECT("'"&amp;F4563&amp;"'!"&amp;G4563),"")</f>
        <v/>
      </c>
      <c r="F4563" s="1851"/>
      <c r="R4563" s="1504"/>
    </row>
    <row r="4564" spans="1:18" ht="16">
      <c r="A4564" s="1">
        <v>4559</v>
      </c>
      <c r="C4564" s="3" t="s">
        <v>3571</v>
      </c>
      <c r="E4564" s="2" t="str" cm="1">
        <f t="array" aca="1" ref="E4564" ca="1">IF(F4564&lt;&gt;"",INDIRECT("'"&amp;F4564&amp;"'!"&amp;G4564),"")</f>
        <v/>
      </c>
      <c r="F4564" s="1851"/>
      <c r="R4564" s="1504"/>
    </row>
    <row r="4565" spans="1:18" ht="16">
      <c r="A4565" s="1">
        <v>4560</v>
      </c>
      <c r="C4565" s="3" t="s">
        <v>3571</v>
      </c>
      <c r="E4565" s="2" t="str" cm="1">
        <f t="array" aca="1" ref="E4565" ca="1">IF(F4565&lt;&gt;"",INDIRECT("'"&amp;F4565&amp;"'!"&amp;G4565),"")</f>
        <v/>
      </c>
      <c r="F4565" s="1851"/>
      <c r="R4565" s="1504"/>
    </row>
    <row r="4566" spans="1:18" ht="16">
      <c r="A4566" s="1">
        <v>4561</v>
      </c>
      <c r="C4566" s="3" t="s">
        <v>3571</v>
      </c>
      <c r="E4566" s="2" t="str" cm="1">
        <f t="array" aca="1" ref="E4566" ca="1">IF(F4566&lt;&gt;"",INDIRECT("'"&amp;F4566&amp;"'!"&amp;G4566),"")</f>
        <v/>
      </c>
      <c r="F4566" s="1851"/>
      <c r="R4566" s="1504"/>
    </row>
    <row r="4567" spans="1:18" ht="16">
      <c r="A4567" s="1">
        <v>4562</v>
      </c>
      <c r="C4567" s="3" t="s">
        <v>3571</v>
      </c>
      <c r="E4567" s="2" t="str" cm="1">
        <f t="array" aca="1" ref="E4567" ca="1">IF(F4567&lt;&gt;"",INDIRECT("'"&amp;F4567&amp;"'!"&amp;G4567),"")</f>
        <v/>
      </c>
      <c r="F4567" s="1851"/>
      <c r="R4567" s="1504"/>
    </row>
    <row r="4568" spans="1:18" ht="16">
      <c r="A4568" s="1">
        <v>4563</v>
      </c>
      <c r="C4568" s="3" t="s">
        <v>3571</v>
      </c>
      <c r="E4568" s="2" t="str" cm="1">
        <f t="array" aca="1" ref="E4568" ca="1">IF(F4568&lt;&gt;"",INDIRECT("'"&amp;F4568&amp;"'!"&amp;G4568),"")</f>
        <v/>
      </c>
      <c r="F4568" s="1851"/>
      <c r="R4568" s="1504"/>
    </row>
    <row r="4569" spans="1:18" ht="16">
      <c r="A4569" s="1">
        <v>4564</v>
      </c>
      <c r="C4569" s="3" t="s">
        <v>3571</v>
      </c>
      <c r="E4569" s="2" t="str" cm="1">
        <f t="array" aca="1" ref="E4569" ca="1">IF(F4569&lt;&gt;"",INDIRECT("'"&amp;F4569&amp;"'!"&amp;G4569),"")</f>
        <v/>
      </c>
      <c r="F4569" s="1851"/>
      <c r="R4569" s="1504"/>
    </row>
    <row r="4570" spans="1:18" ht="16">
      <c r="A4570" s="1">
        <v>4565</v>
      </c>
      <c r="C4570" s="3" t="s">
        <v>3571</v>
      </c>
      <c r="E4570" s="2" t="str" cm="1">
        <f t="array" aca="1" ref="E4570" ca="1">IF(F4570&lt;&gt;"",INDIRECT("'"&amp;F4570&amp;"'!"&amp;G4570),"")</f>
        <v/>
      </c>
      <c r="F4570" s="1851"/>
      <c r="R4570" s="1504"/>
    </row>
    <row r="4571" spans="1:18" ht="16">
      <c r="A4571" s="1">
        <v>4566</v>
      </c>
      <c r="C4571" s="3" t="s">
        <v>3571</v>
      </c>
      <c r="E4571" s="2" t="str" cm="1">
        <f t="array" aca="1" ref="E4571" ca="1">IF(F4571&lt;&gt;"",INDIRECT("'"&amp;F4571&amp;"'!"&amp;G4571),"")</f>
        <v/>
      </c>
      <c r="F4571" s="1851"/>
      <c r="R4571" s="1504"/>
    </row>
    <row r="4572" spans="1:18" ht="16">
      <c r="A4572" s="1">
        <v>4567</v>
      </c>
      <c r="C4572" s="3" t="s">
        <v>3571</v>
      </c>
      <c r="E4572" s="2" t="str" cm="1">
        <f t="array" aca="1" ref="E4572" ca="1">IF(F4572&lt;&gt;"",INDIRECT("'"&amp;F4572&amp;"'!"&amp;G4572),"")</f>
        <v/>
      </c>
      <c r="F4572" s="1851"/>
      <c r="R4572" s="1504"/>
    </row>
    <row r="4573" spans="1:18" ht="16">
      <c r="A4573" s="1">
        <v>4568</v>
      </c>
      <c r="C4573" s="3" t="s">
        <v>3571</v>
      </c>
      <c r="E4573" s="2" t="str" cm="1">
        <f t="array" aca="1" ref="E4573" ca="1">IF(F4573&lt;&gt;"",INDIRECT("'"&amp;F4573&amp;"'!"&amp;G4573),"")</f>
        <v/>
      </c>
      <c r="F4573" s="1851"/>
      <c r="R4573" s="1504"/>
    </row>
    <row r="4574" spans="1:18" ht="16">
      <c r="A4574" s="1">
        <v>4569</v>
      </c>
      <c r="C4574" s="3" t="s">
        <v>3571</v>
      </c>
      <c r="E4574" s="2" t="str" cm="1">
        <f t="array" aca="1" ref="E4574" ca="1">IF(F4574&lt;&gt;"",INDIRECT("'"&amp;F4574&amp;"'!"&amp;G4574),"")</f>
        <v/>
      </c>
      <c r="F4574" s="1851"/>
      <c r="R4574" s="1504"/>
    </row>
    <row r="4575" spans="1:18" ht="16">
      <c r="A4575" s="1">
        <v>4570</v>
      </c>
      <c r="C4575" s="3" t="s">
        <v>3571</v>
      </c>
      <c r="E4575" s="2" t="str" cm="1">
        <f t="array" aca="1" ref="E4575" ca="1">IF(F4575&lt;&gt;"",INDIRECT("'"&amp;F4575&amp;"'!"&amp;G4575),"")</f>
        <v/>
      </c>
      <c r="F4575" s="1851"/>
      <c r="R4575" s="1502"/>
    </row>
    <row r="4576" spans="1:18" ht="16">
      <c r="A4576" s="1">
        <v>4571</v>
      </c>
      <c r="C4576" s="3" t="s">
        <v>3571</v>
      </c>
      <c r="E4576" s="2" t="str" cm="1">
        <f t="array" aca="1" ref="E4576" ca="1">IF(F4576&lt;&gt;"",INDIRECT("'"&amp;F4576&amp;"'!"&amp;G4576),"")</f>
        <v/>
      </c>
      <c r="F4576" s="1851"/>
      <c r="R4576" s="1502"/>
    </row>
    <row r="4577" spans="1:18" ht="16">
      <c r="A4577" s="1">
        <v>4572</v>
      </c>
      <c r="C4577" s="3" t="s">
        <v>3571</v>
      </c>
      <c r="E4577" s="2" t="str" cm="1">
        <f t="array" aca="1" ref="E4577" ca="1">IF(F4577&lt;&gt;"",INDIRECT("'"&amp;F4577&amp;"'!"&amp;G4577),"")</f>
        <v/>
      </c>
      <c r="F4577" s="1851"/>
      <c r="R4577" s="1502"/>
    </row>
    <row r="4578" spans="1:18" ht="16">
      <c r="A4578" s="1">
        <v>4573</v>
      </c>
      <c r="C4578" s="3" t="s">
        <v>3571</v>
      </c>
      <c r="E4578" s="2" t="str" cm="1">
        <f t="array" aca="1" ref="E4578" ca="1">IF(F4578&lt;&gt;"",INDIRECT("'"&amp;F4578&amp;"'!"&amp;G4578),"")</f>
        <v/>
      </c>
      <c r="F4578" s="1851"/>
      <c r="R4578" s="1502"/>
    </row>
    <row r="4579" spans="1:18" ht="16">
      <c r="A4579" s="1">
        <v>4574</v>
      </c>
      <c r="C4579" s="3" t="s">
        <v>3571</v>
      </c>
      <c r="E4579" s="2" t="str" cm="1">
        <f t="array" aca="1" ref="E4579" ca="1">IF(F4579&lt;&gt;"",INDIRECT("'"&amp;F4579&amp;"'!"&amp;G4579),"")</f>
        <v/>
      </c>
      <c r="F4579" s="1851"/>
      <c r="R4579" s="1502"/>
    </row>
    <row r="4580" spans="1:18" ht="16">
      <c r="A4580" s="1">
        <v>4575</v>
      </c>
      <c r="C4580" s="3" t="s">
        <v>3571</v>
      </c>
      <c r="E4580" s="2" t="str" cm="1">
        <f t="array" aca="1" ref="E4580" ca="1">IF(F4580&lt;&gt;"",INDIRECT("'"&amp;F4580&amp;"'!"&amp;G4580),"")</f>
        <v/>
      </c>
      <c r="F4580" s="1851"/>
      <c r="R4580" s="1502"/>
    </row>
    <row r="4581" spans="1:18" ht="16">
      <c r="A4581" s="1">
        <v>4576</v>
      </c>
      <c r="C4581" s="3" t="s">
        <v>3571</v>
      </c>
      <c r="E4581" s="2" t="str" cm="1">
        <f t="array" aca="1" ref="E4581" ca="1">IF(F4581&lt;&gt;"",INDIRECT("'"&amp;F4581&amp;"'!"&amp;G4581),"")</f>
        <v/>
      </c>
      <c r="F4581" s="1851"/>
      <c r="R4581" s="1502"/>
    </row>
    <row r="4582" spans="1:18" ht="16">
      <c r="A4582" s="1">
        <v>4577</v>
      </c>
      <c r="C4582" s="3" t="s">
        <v>3571</v>
      </c>
      <c r="E4582" s="2" t="str" cm="1">
        <f t="array" aca="1" ref="E4582" ca="1">IF(F4582&lt;&gt;"",INDIRECT("'"&amp;F4582&amp;"'!"&amp;G4582),"")</f>
        <v/>
      </c>
      <c r="F4582" s="1851"/>
      <c r="R4582" s="1504"/>
    </row>
    <row r="4583" spans="1:18" ht="16">
      <c r="A4583" s="1">
        <v>4578</v>
      </c>
      <c r="C4583" s="3" t="s">
        <v>3571</v>
      </c>
      <c r="E4583" s="2" t="str" cm="1">
        <f t="array" aca="1" ref="E4583" ca="1">IF(F4583&lt;&gt;"",INDIRECT("'"&amp;F4583&amp;"'!"&amp;G4583),"")</f>
        <v/>
      </c>
      <c r="F4583" s="1851"/>
      <c r="R4583" s="1502"/>
    </row>
    <row r="4584" spans="1:18" ht="16">
      <c r="A4584" s="1">
        <v>4579</v>
      </c>
      <c r="C4584" s="3" t="s">
        <v>3571</v>
      </c>
      <c r="E4584" s="2" t="str" cm="1">
        <f t="array" aca="1" ref="E4584" ca="1">IF(F4584&lt;&gt;"",INDIRECT("'"&amp;F4584&amp;"'!"&amp;G4584),"")</f>
        <v/>
      </c>
      <c r="F4584" s="1851"/>
      <c r="R4584" s="1502"/>
    </row>
    <row r="4585" spans="1:18" ht="16">
      <c r="A4585" s="1">
        <v>4580</v>
      </c>
      <c r="C4585" s="3" t="s">
        <v>3571</v>
      </c>
      <c r="E4585" s="2" t="str" cm="1">
        <f t="array" aca="1" ref="E4585" ca="1">IF(F4585&lt;&gt;"",INDIRECT("'"&amp;F4585&amp;"'!"&amp;G4585),"")</f>
        <v/>
      </c>
      <c r="F4585" s="1851"/>
      <c r="R4585" s="1502"/>
    </row>
    <row r="4586" spans="1:18" ht="16">
      <c r="A4586" s="1">
        <v>4581</v>
      </c>
      <c r="C4586" s="3" t="s">
        <v>3571</v>
      </c>
      <c r="E4586" s="2" t="str" cm="1">
        <f t="array" aca="1" ref="E4586" ca="1">IF(F4586&lt;&gt;"",INDIRECT("'"&amp;F4586&amp;"'!"&amp;G4586),"")</f>
        <v/>
      </c>
      <c r="F4586" s="1851"/>
      <c r="R4586" s="1502"/>
    </row>
    <row r="4587" spans="1:18" ht="16">
      <c r="A4587" s="1">
        <v>4582</v>
      </c>
      <c r="C4587" s="3" t="s">
        <v>3571</v>
      </c>
      <c r="E4587" s="2" t="str" cm="1">
        <f t="array" aca="1" ref="E4587" ca="1">IF(F4587&lt;&gt;"",INDIRECT("'"&amp;F4587&amp;"'!"&amp;G4587),"")</f>
        <v/>
      </c>
      <c r="F4587" s="1851"/>
      <c r="R4587" s="1502"/>
    </row>
    <row r="4588" spans="1:18" ht="16">
      <c r="A4588" s="1">
        <v>4583</v>
      </c>
      <c r="C4588" s="3" t="s">
        <v>3571</v>
      </c>
      <c r="E4588" s="2" t="str" cm="1">
        <f t="array" aca="1" ref="E4588" ca="1">IF(F4588&lt;&gt;"",INDIRECT("'"&amp;F4588&amp;"'!"&amp;G4588),"")</f>
        <v/>
      </c>
      <c r="F4588" s="1851"/>
      <c r="R4588" s="1502"/>
    </row>
    <row r="4589" spans="1:18" ht="16">
      <c r="A4589" s="1">
        <v>4584</v>
      </c>
      <c r="C4589" s="3" t="s">
        <v>3571</v>
      </c>
      <c r="E4589" s="2" t="str" cm="1">
        <f t="array" aca="1" ref="E4589" ca="1">IF(F4589&lt;&gt;"",INDIRECT("'"&amp;F4589&amp;"'!"&amp;G4589),"")</f>
        <v/>
      </c>
      <c r="F4589" s="1851"/>
      <c r="R4589" s="1502"/>
    </row>
    <row r="4590" spans="1:18" ht="16">
      <c r="A4590" s="1">
        <v>4585</v>
      </c>
      <c r="C4590" s="3" t="s">
        <v>3571</v>
      </c>
      <c r="E4590" s="2" t="str" cm="1">
        <f t="array" aca="1" ref="E4590" ca="1">IF(F4590&lt;&gt;"",INDIRECT("'"&amp;F4590&amp;"'!"&amp;G4590),"")</f>
        <v/>
      </c>
      <c r="F4590" s="1851"/>
      <c r="R4590" s="1502"/>
    </row>
    <row r="4591" spans="1:18" ht="16">
      <c r="A4591" s="1">
        <v>4586</v>
      </c>
      <c r="C4591" s="3" t="s">
        <v>3571</v>
      </c>
      <c r="E4591" s="2" t="str" cm="1">
        <f t="array" aca="1" ref="E4591" ca="1">IF(F4591&lt;&gt;"",INDIRECT("'"&amp;F4591&amp;"'!"&amp;G4591),"")</f>
        <v/>
      </c>
      <c r="F4591" s="1851"/>
      <c r="R4591" s="1502"/>
    </row>
    <row r="4592" spans="1:18" ht="16">
      <c r="A4592" s="1">
        <v>4587</v>
      </c>
      <c r="C4592" s="3" t="s">
        <v>3571</v>
      </c>
      <c r="E4592" s="2" t="str" cm="1">
        <f t="array" aca="1" ref="E4592" ca="1">IF(F4592&lt;&gt;"",INDIRECT("'"&amp;F4592&amp;"'!"&amp;G4592),"")</f>
        <v/>
      </c>
      <c r="F4592" s="1851"/>
      <c r="R4592" s="1502"/>
    </row>
    <row r="4593" spans="1:18" ht="16">
      <c r="A4593" s="1">
        <v>4588</v>
      </c>
      <c r="C4593" s="3" t="s">
        <v>3571</v>
      </c>
      <c r="E4593" s="2" t="str" cm="1">
        <f t="array" aca="1" ref="E4593" ca="1">IF(F4593&lt;&gt;"",INDIRECT("'"&amp;F4593&amp;"'!"&amp;G4593),"")</f>
        <v/>
      </c>
      <c r="F4593" s="1851"/>
      <c r="R4593" s="1504"/>
    </row>
    <row r="4594" spans="1:18" ht="16">
      <c r="A4594" s="1">
        <v>4589</v>
      </c>
      <c r="C4594" s="3" t="s">
        <v>3571</v>
      </c>
      <c r="E4594" s="2" t="str" cm="1">
        <f t="array" aca="1" ref="E4594" ca="1">IF(F4594&lt;&gt;"",INDIRECT("'"&amp;F4594&amp;"'!"&amp;G4594),"")</f>
        <v/>
      </c>
      <c r="F4594" s="1851"/>
      <c r="R4594" s="1502"/>
    </row>
    <row r="4595" spans="1:18" ht="16">
      <c r="A4595" s="1">
        <v>4590</v>
      </c>
      <c r="C4595" s="3" t="s">
        <v>3571</v>
      </c>
      <c r="E4595" s="2" t="str" cm="1">
        <f t="array" aca="1" ref="E4595" ca="1">IF(F4595&lt;&gt;"",INDIRECT("'"&amp;F4595&amp;"'!"&amp;G4595),"")</f>
        <v/>
      </c>
      <c r="F4595" s="1851"/>
      <c r="R4595" s="1504"/>
    </row>
    <row r="4596" spans="1:18" ht="16">
      <c r="A4596" s="1">
        <v>4591</v>
      </c>
      <c r="C4596" s="3" t="s">
        <v>3571</v>
      </c>
      <c r="E4596" s="2" t="str" cm="1">
        <f t="array" aca="1" ref="E4596" ca="1">IF(F4596&lt;&gt;"",INDIRECT("'"&amp;F4596&amp;"'!"&amp;G4596),"")</f>
        <v/>
      </c>
      <c r="F4596" s="1851"/>
      <c r="R4596" s="1502"/>
    </row>
    <row r="4597" spans="1:18" ht="16">
      <c r="A4597" s="1">
        <v>4592</v>
      </c>
      <c r="C4597" s="3" t="s">
        <v>3571</v>
      </c>
      <c r="E4597" s="2" t="str" cm="1">
        <f t="array" aca="1" ref="E4597" ca="1">IF(F4597&lt;&gt;"",INDIRECT("'"&amp;F4597&amp;"'!"&amp;G4597),"")</f>
        <v/>
      </c>
      <c r="F4597" s="1851"/>
      <c r="R4597" s="1504"/>
    </row>
    <row r="4598" spans="1:18" ht="16">
      <c r="A4598" s="1">
        <v>4593</v>
      </c>
      <c r="C4598" s="3" t="s">
        <v>3571</v>
      </c>
      <c r="E4598" s="2" t="str" cm="1">
        <f t="array" aca="1" ref="E4598" ca="1">IF(F4598&lt;&gt;"",INDIRECT("'"&amp;F4598&amp;"'!"&amp;G4598),"")</f>
        <v/>
      </c>
      <c r="F4598" s="1851"/>
      <c r="R4598" s="1502"/>
    </row>
    <row r="4599" spans="1:18" ht="16">
      <c r="A4599" s="1">
        <v>4594</v>
      </c>
      <c r="C4599" s="3" t="s">
        <v>3571</v>
      </c>
      <c r="E4599" s="2" t="str" cm="1">
        <f t="array" aca="1" ref="E4599" ca="1">IF(F4599&lt;&gt;"",INDIRECT("'"&amp;F4599&amp;"'!"&amp;G4599),"")</f>
        <v/>
      </c>
      <c r="F4599" s="1851"/>
      <c r="R4599" s="1504"/>
    </row>
    <row r="4600" spans="1:18" ht="16">
      <c r="A4600" s="1">
        <v>4595</v>
      </c>
      <c r="C4600" s="3" t="s">
        <v>3571</v>
      </c>
      <c r="E4600" s="2" t="str" cm="1">
        <f t="array" aca="1" ref="E4600" ca="1">IF(F4600&lt;&gt;"",INDIRECT("'"&amp;F4600&amp;"'!"&amp;G4600),"")</f>
        <v/>
      </c>
      <c r="F4600" s="1851"/>
      <c r="R4600" s="1502"/>
    </row>
    <row r="4601" spans="1:18" ht="16">
      <c r="A4601" s="1">
        <v>4596</v>
      </c>
      <c r="C4601" s="3" t="s">
        <v>3571</v>
      </c>
      <c r="E4601" s="2" t="str" cm="1">
        <f t="array" aca="1" ref="E4601" ca="1">IF(F4601&lt;&gt;"",INDIRECT("'"&amp;F4601&amp;"'!"&amp;G4601),"")</f>
        <v/>
      </c>
      <c r="F4601" s="1851"/>
      <c r="R4601" s="1504"/>
    </row>
    <row r="4602" spans="1:18" ht="16">
      <c r="A4602" s="1">
        <v>4597</v>
      </c>
      <c r="C4602" s="3" t="s">
        <v>3571</v>
      </c>
      <c r="E4602" s="2" t="str" cm="1">
        <f t="array" aca="1" ref="E4602" ca="1">IF(F4602&lt;&gt;"",INDIRECT("'"&amp;F4602&amp;"'!"&amp;G4602),"")</f>
        <v/>
      </c>
      <c r="F4602" s="1851"/>
      <c r="R4602" s="1502"/>
    </row>
    <row r="4603" spans="1:18" ht="16">
      <c r="A4603" s="1">
        <v>4598</v>
      </c>
      <c r="C4603" s="3" t="s">
        <v>3571</v>
      </c>
      <c r="E4603" s="2" t="str" cm="1">
        <f t="array" aca="1" ref="E4603" ca="1">IF(F4603&lt;&gt;"",INDIRECT("'"&amp;F4603&amp;"'!"&amp;G4603),"")</f>
        <v/>
      </c>
      <c r="F4603" s="1851"/>
      <c r="R4603" s="1504"/>
    </row>
    <row r="4604" spans="1:18" ht="16">
      <c r="A4604" s="1">
        <v>4599</v>
      </c>
      <c r="C4604" s="3" t="s">
        <v>3571</v>
      </c>
      <c r="E4604" s="2" t="str" cm="1">
        <f t="array" aca="1" ref="E4604" ca="1">IF(F4604&lt;&gt;"",INDIRECT("'"&amp;F4604&amp;"'!"&amp;G4604),"")</f>
        <v/>
      </c>
      <c r="F4604" s="1851"/>
      <c r="R4604" s="1502"/>
    </row>
    <row r="4605" spans="1:18" ht="16">
      <c r="A4605" s="1">
        <v>4600</v>
      </c>
      <c r="C4605" s="3" t="s">
        <v>3571</v>
      </c>
      <c r="E4605" s="2" t="str" cm="1">
        <f t="array" aca="1" ref="E4605" ca="1">IF(F4605&lt;&gt;"",INDIRECT("'"&amp;F4605&amp;"'!"&amp;G4605),"")</f>
        <v/>
      </c>
      <c r="F4605" s="1851"/>
      <c r="R4605" s="1502"/>
    </row>
    <row r="4606" spans="1:18" ht="16">
      <c r="A4606" s="1">
        <v>4601</v>
      </c>
      <c r="C4606" s="3" t="s">
        <v>3571</v>
      </c>
      <c r="E4606" s="2" t="str" cm="1">
        <f t="array" aca="1" ref="E4606" ca="1">IF(F4606&lt;&gt;"",INDIRECT("'"&amp;F4606&amp;"'!"&amp;G4606),"")</f>
        <v/>
      </c>
      <c r="F4606" s="1851"/>
      <c r="R4606" s="1502"/>
    </row>
    <row r="4607" spans="1:18" ht="16">
      <c r="A4607" s="1">
        <v>4602</v>
      </c>
      <c r="C4607" s="3" t="s">
        <v>3571</v>
      </c>
      <c r="E4607" s="2" t="str" cm="1">
        <f t="array" aca="1" ref="E4607" ca="1">IF(F4607&lt;&gt;"",INDIRECT("'"&amp;F4607&amp;"'!"&amp;G4607),"")</f>
        <v/>
      </c>
      <c r="F4607" s="1851"/>
      <c r="R4607" s="1504"/>
    </row>
    <row r="4608" spans="1:18" ht="16">
      <c r="A4608" s="1">
        <v>4603</v>
      </c>
      <c r="C4608" s="3" t="s">
        <v>3571</v>
      </c>
      <c r="E4608" s="2" t="str" cm="1">
        <f t="array" aca="1" ref="E4608" ca="1">IF(F4608&lt;&gt;"",INDIRECT("'"&amp;F4608&amp;"'!"&amp;G4608),"")</f>
        <v/>
      </c>
      <c r="F4608" s="1851"/>
      <c r="R4608" s="1502"/>
    </row>
    <row r="4609" spans="1:18" ht="16">
      <c r="A4609" s="1">
        <v>4604</v>
      </c>
      <c r="C4609" s="3" t="s">
        <v>3571</v>
      </c>
      <c r="E4609" s="2" t="str" cm="1">
        <f t="array" aca="1" ref="E4609" ca="1">IF(F4609&lt;&gt;"",INDIRECT("'"&amp;F4609&amp;"'!"&amp;G4609),"")</f>
        <v/>
      </c>
      <c r="F4609" s="1851"/>
      <c r="R4609" s="1502"/>
    </row>
    <row r="4610" spans="1:18" ht="16">
      <c r="A4610" s="1">
        <v>4605</v>
      </c>
      <c r="C4610" s="3" t="s">
        <v>3571</v>
      </c>
      <c r="E4610" s="2" t="str" cm="1">
        <f t="array" aca="1" ref="E4610" ca="1">IF(F4610&lt;&gt;"",INDIRECT("'"&amp;F4610&amp;"'!"&amp;G4610),"")</f>
        <v/>
      </c>
      <c r="F4610" s="1851"/>
      <c r="R4610" s="1504"/>
    </row>
    <row r="4611" spans="1:18" ht="16">
      <c r="A4611" s="1">
        <v>4606</v>
      </c>
      <c r="C4611" s="3" t="s">
        <v>3571</v>
      </c>
      <c r="E4611" s="2" t="str" cm="1">
        <f t="array" aca="1" ref="E4611" ca="1">IF(F4611&lt;&gt;"",INDIRECT("'"&amp;F4611&amp;"'!"&amp;G4611),"")</f>
        <v/>
      </c>
      <c r="F4611" s="1851"/>
      <c r="R4611" s="1504"/>
    </row>
    <row r="4612" spans="1:18" ht="16">
      <c r="A4612" s="1">
        <v>4607</v>
      </c>
      <c r="C4612" s="3" t="s">
        <v>3571</v>
      </c>
      <c r="E4612" s="2" t="str" cm="1">
        <f t="array" aca="1" ref="E4612" ca="1">IF(F4612&lt;&gt;"",INDIRECT("'"&amp;F4612&amp;"'!"&amp;G4612),"")</f>
        <v/>
      </c>
      <c r="F4612" s="1851"/>
      <c r="R4612" s="1504"/>
    </row>
    <row r="4613" spans="1:18" ht="16">
      <c r="A4613" s="1">
        <v>4608</v>
      </c>
      <c r="C4613" s="3" t="s">
        <v>3571</v>
      </c>
      <c r="E4613" s="2" t="str" cm="1">
        <f t="array" aca="1" ref="E4613" ca="1">IF(F4613&lt;&gt;"",INDIRECT("'"&amp;F4613&amp;"'!"&amp;G4613),"")</f>
        <v/>
      </c>
      <c r="F4613" s="1851"/>
      <c r="R4613" s="1504"/>
    </row>
    <row r="4614" spans="1:18" ht="16">
      <c r="A4614" s="1">
        <v>4609</v>
      </c>
      <c r="C4614" s="3" t="s">
        <v>3571</v>
      </c>
      <c r="E4614" s="2" t="str" cm="1">
        <f t="array" aca="1" ref="E4614" ca="1">IF(F4614&lt;&gt;"",INDIRECT("'"&amp;F4614&amp;"'!"&amp;G4614),"")</f>
        <v/>
      </c>
      <c r="F4614" s="1851"/>
      <c r="R4614" s="1504"/>
    </row>
    <row r="4615" spans="1:18" ht="16">
      <c r="A4615" s="1">
        <v>4610</v>
      </c>
      <c r="C4615" s="3" t="s">
        <v>3571</v>
      </c>
      <c r="E4615" s="2" t="str" cm="1">
        <f t="array" aca="1" ref="E4615" ca="1">IF(F4615&lt;&gt;"",INDIRECT("'"&amp;F4615&amp;"'!"&amp;G4615),"")</f>
        <v/>
      </c>
      <c r="F4615" s="1851"/>
      <c r="R4615" s="1502"/>
    </row>
    <row r="4616" spans="1:18" ht="16">
      <c r="A4616" s="1">
        <v>4611</v>
      </c>
      <c r="C4616" s="3" t="s">
        <v>3571</v>
      </c>
      <c r="E4616" s="2" t="str" cm="1">
        <f t="array" aca="1" ref="E4616" ca="1">IF(F4616&lt;&gt;"",INDIRECT("'"&amp;F4616&amp;"'!"&amp;G4616),"")</f>
        <v/>
      </c>
      <c r="F4616" s="1851"/>
      <c r="R4616" s="1502"/>
    </row>
    <row r="4617" spans="1:18" ht="16">
      <c r="A4617" s="1">
        <v>4612</v>
      </c>
      <c r="C4617" s="3" t="s">
        <v>3571</v>
      </c>
      <c r="E4617" s="2" t="str" cm="1">
        <f t="array" aca="1" ref="E4617" ca="1">IF(F4617&lt;&gt;"",INDIRECT("'"&amp;F4617&amp;"'!"&amp;G4617),"")</f>
        <v/>
      </c>
      <c r="F4617" s="1851"/>
      <c r="R4617" s="1502"/>
    </row>
    <row r="4618" spans="1:18" ht="16">
      <c r="A4618" s="1">
        <v>4613</v>
      </c>
      <c r="C4618" s="3" t="s">
        <v>3571</v>
      </c>
      <c r="E4618" s="2" t="str" cm="1">
        <f t="array" aca="1" ref="E4618" ca="1">IF(F4618&lt;&gt;"",INDIRECT("'"&amp;F4618&amp;"'!"&amp;G4618),"")</f>
        <v/>
      </c>
      <c r="F4618" s="1851"/>
      <c r="R4618" s="1502"/>
    </row>
    <row r="4619" spans="1:18" ht="16">
      <c r="A4619" s="1">
        <v>4614</v>
      </c>
      <c r="C4619" s="3" t="s">
        <v>3571</v>
      </c>
      <c r="E4619" s="2" t="str" cm="1">
        <f t="array" aca="1" ref="E4619" ca="1">IF(F4619&lt;&gt;"",INDIRECT("'"&amp;F4619&amp;"'!"&amp;G4619),"")</f>
        <v/>
      </c>
      <c r="F4619" s="1851"/>
      <c r="R4619" s="1502"/>
    </row>
    <row r="4620" spans="1:18" ht="16">
      <c r="A4620" s="1">
        <v>4615</v>
      </c>
      <c r="C4620" s="3" t="s">
        <v>3571</v>
      </c>
      <c r="E4620" s="2" t="str" cm="1">
        <f t="array" aca="1" ref="E4620" ca="1">IF(F4620&lt;&gt;"",INDIRECT("'"&amp;F4620&amp;"'!"&amp;G4620),"")</f>
        <v/>
      </c>
      <c r="F4620" s="1851"/>
      <c r="R4620" s="1502"/>
    </row>
    <row r="4621" spans="1:18" ht="16">
      <c r="A4621" s="1">
        <v>4616</v>
      </c>
      <c r="C4621" s="3" t="s">
        <v>3571</v>
      </c>
      <c r="E4621" s="2" t="str" cm="1">
        <f t="array" aca="1" ref="E4621" ca="1">IF(F4621&lt;&gt;"",INDIRECT("'"&amp;F4621&amp;"'!"&amp;G4621),"")</f>
        <v/>
      </c>
      <c r="F4621" s="1851"/>
      <c r="R4621" s="1502"/>
    </row>
    <row r="4622" spans="1:18" ht="16">
      <c r="A4622" s="1">
        <v>4617</v>
      </c>
      <c r="C4622" s="3" t="s">
        <v>3571</v>
      </c>
      <c r="E4622" s="2" t="str" cm="1">
        <f t="array" aca="1" ref="E4622" ca="1">IF(F4622&lt;&gt;"",INDIRECT("'"&amp;F4622&amp;"'!"&amp;G4622),"")</f>
        <v/>
      </c>
      <c r="F4622" s="1851"/>
      <c r="R4622" s="1502"/>
    </row>
    <row r="4623" spans="1:18" ht="16">
      <c r="A4623" s="1">
        <v>4618</v>
      </c>
      <c r="C4623" s="3" t="s">
        <v>3571</v>
      </c>
      <c r="E4623" s="2" t="str" cm="1">
        <f t="array" aca="1" ref="E4623" ca="1">IF(F4623&lt;&gt;"",INDIRECT("'"&amp;F4623&amp;"'!"&amp;G4623),"")</f>
        <v/>
      </c>
      <c r="F4623" s="1851"/>
      <c r="R4623" s="1502"/>
    </row>
    <row r="4624" spans="1:18" ht="16">
      <c r="A4624" s="1">
        <v>4619</v>
      </c>
      <c r="C4624" s="3" t="s">
        <v>3571</v>
      </c>
      <c r="E4624" s="2" t="str" cm="1">
        <f t="array" aca="1" ref="E4624" ca="1">IF(F4624&lt;&gt;"",INDIRECT("'"&amp;F4624&amp;"'!"&amp;G4624),"")</f>
        <v/>
      </c>
      <c r="F4624" s="1851"/>
      <c r="R4624" s="1502"/>
    </row>
    <row r="4625" spans="1:18" ht="16">
      <c r="A4625" s="1">
        <v>4620</v>
      </c>
      <c r="C4625" s="3" t="s">
        <v>3571</v>
      </c>
      <c r="E4625" s="2" t="str" cm="1">
        <f t="array" aca="1" ref="E4625" ca="1">IF(F4625&lt;&gt;"",INDIRECT("'"&amp;F4625&amp;"'!"&amp;G4625),"")</f>
        <v/>
      </c>
      <c r="F4625" s="1851"/>
      <c r="R4625" s="1502"/>
    </row>
    <row r="4626" spans="1:18" ht="16">
      <c r="A4626" s="1">
        <v>4621</v>
      </c>
      <c r="C4626" s="3" t="s">
        <v>3571</v>
      </c>
      <c r="E4626" s="2" t="str" cm="1">
        <f t="array" aca="1" ref="E4626" ca="1">IF(F4626&lt;&gt;"",INDIRECT("'"&amp;F4626&amp;"'!"&amp;G4626),"")</f>
        <v/>
      </c>
      <c r="F4626" s="1851"/>
      <c r="R4626" s="1502"/>
    </row>
    <row r="4627" spans="1:18" ht="16">
      <c r="A4627" s="1">
        <v>4622</v>
      </c>
      <c r="C4627" s="3" t="s">
        <v>3571</v>
      </c>
      <c r="E4627" s="2" t="str" cm="1">
        <f t="array" aca="1" ref="E4627" ca="1">IF(F4627&lt;&gt;"",INDIRECT("'"&amp;F4627&amp;"'!"&amp;G4627),"")</f>
        <v/>
      </c>
      <c r="F4627" s="1851"/>
      <c r="R4627" s="1502"/>
    </row>
    <row r="4628" spans="1:18" ht="16">
      <c r="A4628" s="1">
        <v>4623</v>
      </c>
      <c r="C4628" s="3" t="s">
        <v>3571</v>
      </c>
      <c r="E4628" s="2" t="str" cm="1">
        <f t="array" aca="1" ref="E4628" ca="1">IF(F4628&lt;&gt;"",INDIRECT("'"&amp;F4628&amp;"'!"&amp;G4628),"")</f>
        <v/>
      </c>
      <c r="F4628" s="1851"/>
      <c r="R4628" s="1504"/>
    </row>
    <row r="4629" spans="1:18" ht="16">
      <c r="A4629" s="1">
        <v>4624</v>
      </c>
      <c r="C4629" s="3" t="s">
        <v>3571</v>
      </c>
      <c r="E4629" s="2" t="str" cm="1">
        <f t="array" aca="1" ref="E4629" ca="1">IF(F4629&lt;&gt;"",INDIRECT("'"&amp;F4629&amp;"'!"&amp;G4629),"")</f>
        <v/>
      </c>
      <c r="F4629" s="1851"/>
      <c r="R4629" s="1504"/>
    </row>
    <row r="4630" spans="1:18" ht="16">
      <c r="A4630" s="1">
        <v>4625</v>
      </c>
      <c r="C4630" s="3" t="s">
        <v>3571</v>
      </c>
      <c r="E4630" s="2" t="str" cm="1">
        <f t="array" aca="1" ref="E4630" ca="1">IF(F4630&lt;&gt;"",INDIRECT("'"&amp;F4630&amp;"'!"&amp;G4630),"")</f>
        <v/>
      </c>
      <c r="F4630" s="1851"/>
      <c r="K4630"/>
      <c r="L4630"/>
      <c r="R4630" s="1502"/>
    </row>
    <row r="4631" spans="1:18" ht="16">
      <c r="A4631" s="1">
        <v>4626</v>
      </c>
      <c r="C4631" s="3" t="s">
        <v>3571</v>
      </c>
      <c r="E4631" s="2" t="str" cm="1">
        <f t="array" aca="1" ref="E4631" ca="1">IF(F4631&lt;&gt;"",INDIRECT("'"&amp;F4631&amp;"'!"&amp;G4631),"")</f>
        <v/>
      </c>
      <c r="F4631" s="1851"/>
      <c r="R4631" s="1504"/>
    </row>
    <row r="4632" spans="1:18" ht="16">
      <c r="A4632" s="1">
        <v>4627</v>
      </c>
      <c r="C4632" s="3" t="s">
        <v>3571</v>
      </c>
      <c r="E4632" s="2" t="str" cm="1">
        <f t="array" aca="1" ref="E4632" ca="1">IF(F4632&lt;&gt;"",INDIRECT("'"&amp;F4632&amp;"'!"&amp;G4632),"")</f>
        <v/>
      </c>
      <c r="F4632" s="1851"/>
      <c r="R4632" s="1504"/>
    </row>
    <row r="4633" spans="1:18" ht="16">
      <c r="A4633" s="1">
        <v>4628</v>
      </c>
      <c r="C4633" s="3" t="s">
        <v>3571</v>
      </c>
      <c r="E4633" s="2" t="str" cm="1">
        <f t="array" aca="1" ref="E4633" ca="1">IF(F4633&lt;&gt;"",INDIRECT("'"&amp;F4633&amp;"'!"&amp;G4633),"")</f>
        <v/>
      </c>
      <c r="F4633" s="1851"/>
      <c r="K4633"/>
      <c r="L4633"/>
      <c r="R4633" s="1502"/>
    </row>
    <row r="4634" spans="1:18" ht="16">
      <c r="A4634" s="1">
        <v>4629</v>
      </c>
      <c r="C4634" s="3" t="s">
        <v>3571</v>
      </c>
      <c r="E4634" s="2" t="str" cm="1">
        <f t="array" aca="1" ref="E4634" ca="1">IF(F4634&lt;&gt;"",INDIRECT("'"&amp;F4634&amp;"'!"&amp;G4634),"")</f>
        <v/>
      </c>
      <c r="F4634" s="1851"/>
      <c r="R4634" s="1504"/>
    </row>
    <row r="4635" spans="1:18" ht="16">
      <c r="A4635" s="1">
        <v>4630</v>
      </c>
      <c r="C4635" s="3" t="s">
        <v>3571</v>
      </c>
      <c r="E4635" s="2" t="str" cm="1">
        <f t="array" aca="1" ref="E4635" ca="1">IF(F4635&lt;&gt;"",INDIRECT("'"&amp;F4635&amp;"'!"&amp;G4635),"")</f>
        <v/>
      </c>
      <c r="F4635" s="1851"/>
      <c r="R4635" s="1504"/>
    </row>
    <row r="4636" spans="1:18" ht="16">
      <c r="A4636" s="1">
        <v>4631</v>
      </c>
      <c r="C4636" s="3" t="s">
        <v>3571</v>
      </c>
      <c r="E4636" s="2" t="str" cm="1">
        <f t="array" aca="1" ref="E4636" ca="1">IF(F4636&lt;&gt;"",INDIRECT("'"&amp;F4636&amp;"'!"&amp;G4636),"")</f>
        <v/>
      </c>
      <c r="F4636" s="1851"/>
      <c r="R4636" s="1504"/>
    </row>
    <row r="4637" spans="1:18" ht="16">
      <c r="A4637" s="1">
        <v>4632</v>
      </c>
      <c r="C4637" s="3" t="s">
        <v>3571</v>
      </c>
      <c r="E4637" s="2" t="str" cm="1">
        <f t="array" aca="1" ref="E4637" ca="1">IF(F4637&lt;&gt;"",INDIRECT("'"&amp;F4637&amp;"'!"&amp;G4637),"")</f>
        <v/>
      </c>
      <c r="F4637" s="1851"/>
      <c r="R4637" s="1502"/>
    </row>
    <row r="4638" spans="1:18" ht="16">
      <c r="A4638" s="1">
        <v>4633</v>
      </c>
      <c r="C4638" s="3" t="s">
        <v>3571</v>
      </c>
      <c r="E4638" s="2" t="str" cm="1">
        <f t="array" aca="1" ref="E4638" ca="1">IF(F4638&lt;&gt;"",INDIRECT("'"&amp;F4638&amp;"'!"&amp;G4638),"")</f>
        <v/>
      </c>
      <c r="F4638" s="1851"/>
      <c r="R4638" s="1502"/>
    </row>
    <row r="4639" spans="1:18" ht="16">
      <c r="A4639" s="1">
        <v>4634</v>
      </c>
      <c r="C4639" s="3" t="s">
        <v>3571</v>
      </c>
      <c r="E4639" s="2" t="str" cm="1">
        <f t="array" aca="1" ref="E4639" ca="1">IF(F4639&lt;&gt;"",INDIRECT("'"&amp;F4639&amp;"'!"&amp;G4639),"")</f>
        <v/>
      </c>
      <c r="F4639" s="1851"/>
      <c r="R4639" s="1502"/>
    </row>
    <row r="4640" spans="1:18" ht="16">
      <c r="A4640" s="1">
        <v>4635</v>
      </c>
      <c r="C4640" s="3" t="s">
        <v>3571</v>
      </c>
      <c r="E4640" s="2" t="str" cm="1">
        <f t="array" aca="1" ref="E4640" ca="1">IF(F4640&lt;&gt;"",INDIRECT("'"&amp;F4640&amp;"'!"&amp;G4640),"")</f>
        <v/>
      </c>
      <c r="F4640" s="1851"/>
      <c r="R4640" s="1502"/>
    </row>
    <row r="4641" spans="1:18" ht="16">
      <c r="A4641" s="1">
        <v>4636</v>
      </c>
      <c r="C4641" s="3" t="s">
        <v>3571</v>
      </c>
      <c r="E4641" s="2" t="str" cm="1">
        <f t="array" aca="1" ref="E4641" ca="1">IF(F4641&lt;&gt;"",INDIRECT("'"&amp;F4641&amp;"'!"&amp;G4641),"")</f>
        <v/>
      </c>
      <c r="F4641" s="1851"/>
      <c r="R4641" s="1502"/>
    </row>
    <row r="4642" spans="1:18" ht="16">
      <c r="A4642" s="1">
        <v>4637</v>
      </c>
      <c r="C4642" s="3" t="s">
        <v>3571</v>
      </c>
      <c r="E4642" s="2" t="str" cm="1">
        <f t="array" aca="1" ref="E4642" ca="1">IF(F4642&lt;&gt;"",INDIRECT("'"&amp;F4642&amp;"'!"&amp;G4642),"")</f>
        <v/>
      </c>
      <c r="F4642" s="1851"/>
      <c r="R4642" s="1502"/>
    </row>
    <row r="4643" spans="1:18" ht="16">
      <c r="A4643" s="1">
        <v>4638</v>
      </c>
      <c r="C4643" s="3" t="s">
        <v>3571</v>
      </c>
      <c r="E4643" s="2" t="str" cm="1">
        <f t="array" aca="1" ref="E4643" ca="1">IF(F4643&lt;&gt;"",INDIRECT("'"&amp;F4643&amp;"'!"&amp;G4643),"")</f>
        <v/>
      </c>
      <c r="F4643" s="1851"/>
      <c r="R4643" s="1502"/>
    </row>
    <row r="4644" spans="1:18" ht="16">
      <c r="A4644" s="1">
        <v>4639</v>
      </c>
      <c r="C4644" s="3" t="s">
        <v>3571</v>
      </c>
      <c r="E4644" s="2" t="str" cm="1">
        <f t="array" aca="1" ref="E4644" ca="1">IF(F4644&lt;&gt;"",INDIRECT("'"&amp;F4644&amp;"'!"&amp;G4644),"")</f>
        <v/>
      </c>
      <c r="F4644" s="1851"/>
      <c r="R4644" s="1502"/>
    </row>
    <row r="4645" spans="1:18" ht="16">
      <c r="A4645" s="1">
        <v>4640</v>
      </c>
      <c r="C4645" s="3" t="s">
        <v>3571</v>
      </c>
      <c r="E4645" s="2" t="str" cm="1">
        <f t="array" aca="1" ref="E4645" ca="1">IF(F4645&lt;&gt;"",INDIRECT("'"&amp;F4645&amp;"'!"&amp;G4645),"")</f>
        <v/>
      </c>
      <c r="F4645" s="1851"/>
      <c r="R4645" s="1502"/>
    </row>
    <row r="4646" spans="1:18" ht="16">
      <c r="A4646" s="1">
        <v>4641</v>
      </c>
      <c r="C4646" s="3" t="s">
        <v>3571</v>
      </c>
      <c r="E4646" s="2" t="str" cm="1">
        <f t="array" aca="1" ref="E4646" ca="1">IF(F4646&lt;&gt;"",INDIRECT("'"&amp;F4646&amp;"'!"&amp;G4646),"")</f>
        <v/>
      </c>
      <c r="F4646" s="1851"/>
      <c r="R4646" s="1502"/>
    </row>
    <row r="4647" spans="1:18" ht="16">
      <c r="A4647" s="1">
        <v>4642</v>
      </c>
      <c r="C4647" s="3" t="s">
        <v>3571</v>
      </c>
      <c r="E4647" s="2" t="str" cm="1">
        <f t="array" aca="1" ref="E4647" ca="1">IF(F4647&lt;&gt;"",INDIRECT("'"&amp;F4647&amp;"'!"&amp;G4647),"")</f>
        <v/>
      </c>
      <c r="F4647" s="1851"/>
      <c r="R4647" s="1502"/>
    </row>
    <row r="4648" spans="1:18" ht="16">
      <c r="A4648" s="1">
        <v>4643</v>
      </c>
      <c r="C4648" s="3" t="s">
        <v>3571</v>
      </c>
      <c r="E4648" s="2" t="str" cm="1">
        <f t="array" aca="1" ref="E4648" ca="1">IF(F4648&lt;&gt;"",INDIRECT("'"&amp;F4648&amp;"'!"&amp;G4648),"")</f>
        <v/>
      </c>
      <c r="F4648" s="1851"/>
      <c r="R4648" s="1502"/>
    </row>
    <row r="4649" spans="1:18" ht="16">
      <c r="A4649" s="1">
        <v>4644</v>
      </c>
      <c r="C4649" s="3" t="s">
        <v>3571</v>
      </c>
      <c r="E4649" s="2" t="str" cm="1">
        <f t="array" aca="1" ref="E4649" ca="1">IF(F4649&lt;&gt;"",INDIRECT("'"&amp;F4649&amp;"'!"&amp;G4649),"")</f>
        <v/>
      </c>
      <c r="F4649" s="1851"/>
      <c r="R4649" s="1502"/>
    </row>
    <row r="4650" spans="1:18" ht="16">
      <c r="A4650" s="1">
        <v>4645</v>
      </c>
      <c r="C4650" s="3" t="s">
        <v>3571</v>
      </c>
      <c r="E4650" s="2" t="str" cm="1">
        <f t="array" aca="1" ref="E4650" ca="1">IF(F4650&lt;&gt;"",INDIRECT("'"&amp;F4650&amp;"'!"&amp;G4650),"")</f>
        <v/>
      </c>
      <c r="F4650" s="1851"/>
      <c r="R4650" s="1502"/>
    </row>
    <row r="4651" spans="1:18" ht="16">
      <c r="A4651" s="1">
        <v>4646</v>
      </c>
      <c r="C4651" s="3" t="s">
        <v>3571</v>
      </c>
      <c r="E4651" s="2" t="str" cm="1">
        <f t="array" aca="1" ref="E4651" ca="1">IF(F4651&lt;&gt;"",INDIRECT("'"&amp;F4651&amp;"'!"&amp;G4651),"")</f>
        <v/>
      </c>
      <c r="F4651" s="1851"/>
      <c r="R4651" s="1502"/>
    </row>
    <row r="4652" spans="1:18" ht="16">
      <c r="A4652" s="1">
        <v>4647</v>
      </c>
      <c r="C4652" s="3" t="s">
        <v>3571</v>
      </c>
      <c r="E4652" s="2" t="str" cm="1">
        <f t="array" aca="1" ref="E4652" ca="1">IF(F4652&lt;&gt;"",INDIRECT("'"&amp;F4652&amp;"'!"&amp;G4652),"")</f>
        <v/>
      </c>
      <c r="F4652" s="1851"/>
      <c r="R4652" s="1502"/>
    </row>
    <row r="4653" spans="1:18" ht="16">
      <c r="A4653" s="1">
        <v>4648</v>
      </c>
      <c r="C4653" s="3" t="s">
        <v>3571</v>
      </c>
      <c r="E4653" s="2" t="str" cm="1">
        <f t="array" aca="1" ref="E4653" ca="1">IF(F4653&lt;&gt;"",INDIRECT("'"&amp;F4653&amp;"'!"&amp;G4653),"")</f>
        <v/>
      </c>
      <c r="F4653" s="1851"/>
      <c r="R4653" s="1502"/>
    </row>
    <row r="4654" spans="1:18" ht="16">
      <c r="A4654" s="1">
        <v>4649</v>
      </c>
      <c r="C4654" s="3" t="s">
        <v>3571</v>
      </c>
      <c r="E4654" s="2" t="str" cm="1">
        <f t="array" aca="1" ref="E4654" ca="1">IF(F4654&lt;&gt;"",INDIRECT("'"&amp;F4654&amp;"'!"&amp;G4654),"")</f>
        <v/>
      </c>
      <c r="F4654" s="1851"/>
      <c r="R4654" s="1502"/>
    </row>
    <row r="4655" spans="1:18" ht="16">
      <c r="A4655" s="1">
        <v>4650</v>
      </c>
      <c r="C4655" s="3" t="s">
        <v>3571</v>
      </c>
      <c r="E4655" s="2" t="str" cm="1">
        <f t="array" aca="1" ref="E4655" ca="1">IF(F4655&lt;&gt;"",INDIRECT("'"&amp;F4655&amp;"'!"&amp;G4655),"")</f>
        <v/>
      </c>
      <c r="F4655" s="1851"/>
      <c r="R4655" s="1502"/>
    </row>
    <row r="4656" spans="1:18" ht="16">
      <c r="A4656" s="1">
        <v>4651</v>
      </c>
      <c r="C4656" s="3" t="s">
        <v>3571</v>
      </c>
      <c r="E4656" s="2" t="str" cm="1">
        <f t="array" aca="1" ref="E4656" ca="1">IF(F4656&lt;&gt;"",INDIRECT("'"&amp;F4656&amp;"'!"&amp;G4656),"")</f>
        <v/>
      </c>
      <c r="F4656" s="1851"/>
      <c r="R4656" s="1502"/>
    </row>
    <row r="4657" spans="1:18" ht="16">
      <c r="A4657" s="1">
        <v>4652</v>
      </c>
      <c r="C4657" s="3" t="s">
        <v>3571</v>
      </c>
      <c r="E4657" s="2" t="str" cm="1">
        <f t="array" aca="1" ref="E4657" ca="1">IF(F4657&lt;&gt;"",INDIRECT("'"&amp;F4657&amp;"'!"&amp;G4657),"")</f>
        <v/>
      </c>
      <c r="F4657" s="1851"/>
      <c r="R4657" s="1502"/>
    </row>
    <row r="4658" spans="1:18" ht="16">
      <c r="A4658" s="1">
        <v>4653</v>
      </c>
      <c r="C4658" s="3" t="s">
        <v>3571</v>
      </c>
      <c r="E4658" s="2" t="str" cm="1">
        <f t="array" aca="1" ref="E4658" ca="1">IF(F4658&lt;&gt;"",INDIRECT("'"&amp;F4658&amp;"'!"&amp;G4658),"")</f>
        <v/>
      </c>
      <c r="F4658" s="1851"/>
      <c r="R4658" s="1504"/>
    </row>
    <row r="4659" spans="1:18" ht="16">
      <c r="A4659" s="1">
        <v>4654</v>
      </c>
      <c r="C4659" s="3" t="s">
        <v>3571</v>
      </c>
      <c r="E4659" s="2" t="str" cm="1">
        <f t="array" aca="1" ref="E4659" ca="1">IF(F4659&lt;&gt;"",INDIRECT("'"&amp;F4659&amp;"'!"&amp;G4659),"")</f>
        <v/>
      </c>
      <c r="F4659" s="1851"/>
      <c r="R4659" s="1504"/>
    </row>
    <row r="4660" spans="1:18" ht="16">
      <c r="A4660" s="1">
        <v>4655</v>
      </c>
      <c r="C4660" s="3" t="s">
        <v>3571</v>
      </c>
      <c r="E4660" s="2" t="str" cm="1">
        <f t="array" aca="1" ref="E4660" ca="1">IF(F4660&lt;&gt;"",INDIRECT("'"&amp;F4660&amp;"'!"&amp;G4660),"")</f>
        <v/>
      </c>
      <c r="F4660" s="1851"/>
      <c r="R4660" s="1504"/>
    </row>
    <row r="4661" spans="1:18" ht="16">
      <c r="A4661" s="1">
        <v>4656</v>
      </c>
      <c r="C4661" s="3" t="s">
        <v>3571</v>
      </c>
      <c r="E4661" s="2" t="str" cm="1">
        <f t="array" aca="1" ref="E4661" ca="1">IF(F4661&lt;&gt;"",INDIRECT("'"&amp;F4661&amp;"'!"&amp;G4661),"")</f>
        <v/>
      </c>
      <c r="F4661" s="1851"/>
      <c r="R4661" s="1504"/>
    </row>
    <row r="4662" spans="1:18" ht="16">
      <c r="A4662" s="1">
        <v>4657</v>
      </c>
      <c r="C4662" s="3" t="s">
        <v>3571</v>
      </c>
      <c r="E4662" s="2" t="str" cm="1">
        <f t="array" aca="1" ref="E4662" ca="1">IF(F4662&lt;&gt;"",INDIRECT("'"&amp;F4662&amp;"'!"&amp;G4662),"")</f>
        <v/>
      </c>
      <c r="F4662" s="1851"/>
      <c r="R4662" s="1504"/>
    </row>
    <row r="4663" spans="1:18" ht="16">
      <c r="A4663" s="1">
        <v>4658</v>
      </c>
      <c r="C4663" s="3" t="s">
        <v>3571</v>
      </c>
      <c r="E4663" s="2" t="str" cm="1">
        <f t="array" aca="1" ref="E4663" ca="1">IF(F4663&lt;&gt;"",INDIRECT("'"&amp;F4663&amp;"'!"&amp;G4663),"")</f>
        <v/>
      </c>
      <c r="F4663" s="1851"/>
      <c r="R4663" s="1504"/>
    </row>
    <row r="4664" spans="1:18" ht="16">
      <c r="A4664" s="1">
        <v>4659</v>
      </c>
      <c r="C4664" s="3" t="s">
        <v>3571</v>
      </c>
      <c r="E4664" s="2" t="str" cm="1">
        <f t="array" aca="1" ref="E4664" ca="1">IF(F4664&lt;&gt;"",INDIRECT("'"&amp;F4664&amp;"'!"&amp;G4664),"")</f>
        <v/>
      </c>
      <c r="F4664" s="1851"/>
      <c r="R4664" s="1504"/>
    </row>
    <row r="4665" spans="1:18" ht="16">
      <c r="A4665" s="1">
        <v>4660</v>
      </c>
      <c r="C4665" s="3" t="s">
        <v>3571</v>
      </c>
      <c r="E4665" s="2" t="str" cm="1">
        <f t="array" aca="1" ref="E4665" ca="1">IF(F4665&lt;&gt;"",INDIRECT("'"&amp;F4665&amp;"'!"&amp;G4665),"")</f>
        <v/>
      </c>
      <c r="F4665" s="1851"/>
      <c r="R4665" s="1504"/>
    </row>
    <row r="4666" spans="1:18" ht="16">
      <c r="A4666" s="1">
        <v>4661</v>
      </c>
      <c r="C4666" s="3" t="s">
        <v>3571</v>
      </c>
      <c r="E4666" s="2" t="str" cm="1">
        <f t="array" aca="1" ref="E4666" ca="1">IF(F4666&lt;&gt;"",INDIRECT("'"&amp;F4666&amp;"'!"&amp;G4666),"")</f>
        <v/>
      </c>
      <c r="F4666" s="1851"/>
      <c r="R4666" s="1504"/>
    </row>
    <row r="4667" spans="1:18" ht="16">
      <c r="A4667" s="1">
        <v>4662</v>
      </c>
      <c r="C4667" s="3" t="s">
        <v>3571</v>
      </c>
      <c r="E4667" s="2" t="str" cm="1">
        <f t="array" aca="1" ref="E4667" ca="1">IF(F4667&lt;&gt;"",INDIRECT("'"&amp;F4667&amp;"'!"&amp;G4667),"")</f>
        <v/>
      </c>
      <c r="F4667" s="1851"/>
      <c r="R4667" s="1504"/>
    </row>
    <row r="4668" spans="1:18" ht="16">
      <c r="A4668" s="1">
        <v>4663</v>
      </c>
      <c r="C4668" s="3" t="s">
        <v>3571</v>
      </c>
      <c r="E4668" s="2" t="str" cm="1">
        <f t="array" aca="1" ref="E4668" ca="1">IF(F4668&lt;&gt;"",INDIRECT("'"&amp;F4668&amp;"'!"&amp;G4668),"")</f>
        <v/>
      </c>
      <c r="F4668" s="1851"/>
      <c r="R4668" s="1504"/>
    </row>
    <row r="4669" spans="1:18" ht="16">
      <c r="A4669" s="1">
        <v>4664</v>
      </c>
      <c r="C4669" s="3" t="s">
        <v>3571</v>
      </c>
      <c r="E4669" s="2" t="str" cm="1">
        <f t="array" aca="1" ref="E4669" ca="1">IF(F4669&lt;&gt;"",INDIRECT("'"&amp;F4669&amp;"'!"&amp;G4669),"")</f>
        <v/>
      </c>
      <c r="F4669" s="1851"/>
      <c r="R4669" s="1504"/>
    </row>
    <row r="4670" spans="1:18" ht="16">
      <c r="A4670" s="1">
        <v>4665</v>
      </c>
      <c r="C4670" s="3" t="s">
        <v>3571</v>
      </c>
      <c r="E4670" s="2" t="str" cm="1">
        <f t="array" aca="1" ref="E4670" ca="1">IF(F4670&lt;&gt;"",INDIRECT("'"&amp;F4670&amp;"'!"&amp;G4670),"")</f>
        <v/>
      </c>
      <c r="F4670" s="1851"/>
      <c r="R4670" s="1504"/>
    </row>
    <row r="4671" spans="1:18" ht="16">
      <c r="A4671" s="1">
        <v>4666</v>
      </c>
      <c r="C4671" s="3" t="s">
        <v>3571</v>
      </c>
      <c r="E4671" s="2" t="str" cm="1">
        <f t="array" aca="1" ref="E4671" ca="1">IF(F4671&lt;&gt;"",INDIRECT("'"&amp;F4671&amp;"'!"&amp;G4671),"")</f>
        <v/>
      </c>
      <c r="F4671" s="1851"/>
      <c r="R4671" s="1504"/>
    </row>
    <row r="4672" spans="1:18" ht="16">
      <c r="A4672" s="1">
        <v>4667</v>
      </c>
      <c r="C4672" s="3" t="s">
        <v>3571</v>
      </c>
      <c r="E4672" s="2" t="str" cm="1">
        <f t="array" aca="1" ref="E4672" ca="1">IF(F4672&lt;&gt;"",INDIRECT("'"&amp;F4672&amp;"'!"&amp;G4672),"")</f>
        <v/>
      </c>
      <c r="F4672" s="1851"/>
      <c r="R4672" s="1504"/>
    </row>
    <row r="4673" spans="1:18" ht="16">
      <c r="A4673" s="1">
        <v>4668</v>
      </c>
      <c r="C4673" s="3" t="s">
        <v>3571</v>
      </c>
      <c r="E4673" s="2" t="str" cm="1">
        <f t="array" aca="1" ref="E4673" ca="1">IF(F4673&lt;&gt;"",INDIRECT("'"&amp;F4673&amp;"'!"&amp;G4673),"")</f>
        <v/>
      </c>
      <c r="F4673" s="1851"/>
      <c r="R4673" s="1504"/>
    </row>
    <row r="4674" spans="1:18" ht="16">
      <c r="A4674" s="1">
        <v>4669</v>
      </c>
      <c r="C4674" s="3" t="s">
        <v>3571</v>
      </c>
      <c r="E4674" s="2" t="str" cm="1">
        <f t="array" aca="1" ref="E4674" ca="1">IF(F4674&lt;&gt;"",INDIRECT("'"&amp;F4674&amp;"'!"&amp;G4674),"")</f>
        <v/>
      </c>
      <c r="F4674" s="1851"/>
      <c r="R4674" s="1504"/>
    </row>
    <row r="4675" spans="1:18" ht="16">
      <c r="A4675" s="1">
        <v>4670</v>
      </c>
      <c r="C4675" s="3" t="s">
        <v>3571</v>
      </c>
      <c r="E4675" s="2" t="str" cm="1">
        <f t="array" aca="1" ref="E4675" ca="1">IF(F4675&lt;&gt;"",INDIRECT("'"&amp;F4675&amp;"'!"&amp;G4675),"")</f>
        <v/>
      </c>
      <c r="F4675" s="1851"/>
      <c r="R4675" s="1504"/>
    </row>
    <row r="4676" spans="1:18" ht="16">
      <c r="A4676" s="1">
        <v>4671</v>
      </c>
      <c r="C4676" s="3" t="s">
        <v>3571</v>
      </c>
      <c r="E4676" s="2" t="str" cm="1">
        <f t="array" aca="1" ref="E4676" ca="1">IF(F4676&lt;&gt;"",INDIRECT("'"&amp;F4676&amp;"'!"&amp;G4676),"")</f>
        <v/>
      </c>
      <c r="F4676" s="1851"/>
      <c r="R4676" s="1502"/>
    </row>
    <row r="4677" spans="1:18" ht="16">
      <c r="A4677" s="1">
        <v>4672</v>
      </c>
      <c r="C4677" s="3" t="s">
        <v>3571</v>
      </c>
      <c r="E4677" s="2" t="str" cm="1">
        <f t="array" aca="1" ref="E4677" ca="1">IF(F4677&lt;&gt;"",INDIRECT("'"&amp;F4677&amp;"'!"&amp;G4677),"")</f>
        <v/>
      </c>
      <c r="F4677" s="1851"/>
      <c r="R4677" s="1502"/>
    </row>
    <row r="4678" spans="1:18" ht="16">
      <c r="A4678" s="1">
        <v>4673</v>
      </c>
      <c r="C4678" s="3" t="s">
        <v>3571</v>
      </c>
      <c r="E4678" s="2" t="str" cm="1">
        <f t="array" aca="1" ref="E4678" ca="1">IF(F4678&lt;&gt;"",INDIRECT("'"&amp;F4678&amp;"'!"&amp;G4678),"")</f>
        <v/>
      </c>
      <c r="F4678" s="1851"/>
      <c r="R4678" s="1502"/>
    </row>
    <row r="4679" spans="1:18" ht="16">
      <c r="A4679" s="1">
        <v>4674</v>
      </c>
      <c r="C4679" s="3" t="s">
        <v>3571</v>
      </c>
      <c r="E4679" s="2" t="str" cm="1">
        <f t="array" aca="1" ref="E4679" ca="1">IF(F4679&lt;&gt;"",INDIRECT("'"&amp;F4679&amp;"'!"&amp;G4679),"")</f>
        <v/>
      </c>
      <c r="F4679" s="1851"/>
      <c r="R4679" s="1502"/>
    </row>
    <row r="4680" spans="1:18" ht="16">
      <c r="A4680" s="1">
        <v>4675</v>
      </c>
      <c r="C4680" s="3" t="s">
        <v>3571</v>
      </c>
      <c r="E4680" s="2" t="str" cm="1">
        <f t="array" aca="1" ref="E4680" ca="1">IF(F4680&lt;&gt;"",INDIRECT("'"&amp;F4680&amp;"'!"&amp;G4680),"")</f>
        <v/>
      </c>
      <c r="F4680" s="1851"/>
      <c r="R4680" s="1504"/>
    </row>
    <row r="4681" spans="1:18" ht="16">
      <c r="A4681" s="1">
        <v>4676</v>
      </c>
      <c r="C4681" s="3" t="s">
        <v>3571</v>
      </c>
      <c r="E4681" s="2" t="str" cm="1">
        <f t="array" aca="1" ref="E4681" ca="1">IF(F4681&lt;&gt;"",INDIRECT("'"&amp;F4681&amp;"'!"&amp;G4681),"")</f>
        <v/>
      </c>
      <c r="F4681" s="1851"/>
      <c r="R4681" s="1504"/>
    </row>
    <row r="4682" spans="1:18" ht="16">
      <c r="A4682" s="1">
        <v>4677</v>
      </c>
      <c r="C4682" s="3" t="s">
        <v>3571</v>
      </c>
      <c r="E4682" s="2" t="str" cm="1">
        <f t="array" aca="1" ref="E4682" ca="1">IF(F4682&lt;&gt;"",INDIRECT("'"&amp;F4682&amp;"'!"&amp;G4682),"")</f>
        <v/>
      </c>
      <c r="F4682" s="1851"/>
      <c r="R4682" s="1504"/>
    </row>
    <row r="4683" spans="1:18" ht="16">
      <c r="A4683" s="1">
        <v>4678</v>
      </c>
      <c r="C4683" s="3" t="s">
        <v>3571</v>
      </c>
      <c r="E4683" s="2" t="str" cm="1">
        <f t="array" aca="1" ref="E4683" ca="1">IF(F4683&lt;&gt;"",INDIRECT("'"&amp;F4683&amp;"'!"&amp;G4683),"")</f>
        <v/>
      </c>
      <c r="F4683" s="1851"/>
      <c r="R4683" s="1504"/>
    </row>
    <row r="4684" spans="1:18" ht="16">
      <c r="A4684" s="1">
        <v>4679</v>
      </c>
      <c r="C4684" s="3" t="s">
        <v>3571</v>
      </c>
      <c r="E4684" s="2" t="str" cm="1">
        <f t="array" aca="1" ref="E4684" ca="1">IF(F4684&lt;&gt;"",INDIRECT("'"&amp;F4684&amp;"'!"&amp;G4684),"")</f>
        <v/>
      </c>
      <c r="F4684" s="1851"/>
      <c r="R4684" s="1504"/>
    </row>
    <row r="4685" spans="1:18" ht="16">
      <c r="A4685" s="1">
        <v>4680</v>
      </c>
      <c r="C4685" s="3" t="s">
        <v>3571</v>
      </c>
      <c r="E4685" s="2" t="str" cm="1">
        <f t="array" aca="1" ref="E4685" ca="1">IF(F4685&lt;&gt;"",INDIRECT("'"&amp;F4685&amp;"'!"&amp;G4685),"")</f>
        <v/>
      </c>
      <c r="F4685" s="1851"/>
      <c r="R4685" s="1504"/>
    </row>
    <row r="4686" spans="1:18" ht="16">
      <c r="A4686" s="1">
        <v>4681</v>
      </c>
      <c r="C4686" s="3" t="s">
        <v>3571</v>
      </c>
      <c r="E4686" s="2" t="str" cm="1">
        <f t="array" aca="1" ref="E4686" ca="1">IF(F4686&lt;&gt;"",INDIRECT("'"&amp;F4686&amp;"'!"&amp;G4686),"")</f>
        <v/>
      </c>
      <c r="F4686" s="1851"/>
      <c r="R4686" s="1504"/>
    </row>
    <row r="4687" spans="1:18" ht="16">
      <c r="A4687" s="1">
        <v>4682</v>
      </c>
      <c r="C4687" s="3" t="s">
        <v>3571</v>
      </c>
      <c r="E4687" s="2" t="str" cm="1">
        <f t="array" aca="1" ref="E4687" ca="1">IF(F4687&lt;&gt;"",INDIRECT("'"&amp;F4687&amp;"'!"&amp;G4687),"")</f>
        <v/>
      </c>
      <c r="F4687" s="1851"/>
      <c r="R4687" s="1504"/>
    </row>
    <row r="4688" spans="1:18" ht="16">
      <c r="A4688" s="1">
        <v>4683</v>
      </c>
      <c r="C4688" s="3" t="s">
        <v>3571</v>
      </c>
      <c r="E4688" s="2" t="str" cm="1">
        <f t="array" aca="1" ref="E4688" ca="1">IF(F4688&lt;&gt;"",INDIRECT("'"&amp;F4688&amp;"'!"&amp;G4688),"")</f>
        <v/>
      </c>
      <c r="F4688" s="1851"/>
      <c r="R4688" s="1504"/>
    </row>
    <row r="4689" spans="1:18" ht="16">
      <c r="A4689" s="1">
        <v>4684</v>
      </c>
      <c r="C4689" s="3" t="s">
        <v>3571</v>
      </c>
      <c r="E4689" s="2" t="str" cm="1">
        <f t="array" aca="1" ref="E4689" ca="1">IF(F4689&lt;&gt;"",INDIRECT("'"&amp;F4689&amp;"'!"&amp;G4689),"")</f>
        <v/>
      </c>
      <c r="F4689" s="1851"/>
      <c r="R4689" s="1504"/>
    </row>
    <row r="4690" spans="1:18" ht="16">
      <c r="A4690" s="1">
        <v>4685</v>
      </c>
      <c r="C4690" s="3" t="s">
        <v>3571</v>
      </c>
      <c r="E4690" s="2" t="str" cm="1">
        <f t="array" aca="1" ref="E4690" ca="1">IF(F4690&lt;&gt;"",INDIRECT("'"&amp;F4690&amp;"'!"&amp;G4690),"")</f>
        <v/>
      </c>
      <c r="F4690" s="1851"/>
      <c r="R4690" s="1504"/>
    </row>
    <row r="4691" spans="1:18" ht="16">
      <c r="A4691" s="1">
        <v>4686</v>
      </c>
      <c r="C4691" s="3" t="s">
        <v>3571</v>
      </c>
      <c r="E4691" s="2" t="str" cm="1">
        <f t="array" aca="1" ref="E4691" ca="1">IF(F4691&lt;&gt;"",INDIRECT("'"&amp;F4691&amp;"'!"&amp;G4691),"")</f>
        <v/>
      </c>
      <c r="F4691" s="1851"/>
      <c r="R4691" s="1504"/>
    </row>
    <row r="4692" spans="1:18" ht="16">
      <c r="A4692" s="1">
        <v>4687</v>
      </c>
      <c r="C4692" s="3" t="s">
        <v>3571</v>
      </c>
      <c r="E4692" s="2" t="str" cm="1">
        <f t="array" aca="1" ref="E4692" ca="1">IF(F4692&lt;&gt;"",INDIRECT("'"&amp;F4692&amp;"'!"&amp;G4692),"")</f>
        <v/>
      </c>
      <c r="F4692" s="1851"/>
      <c r="R4692" s="1504"/>
    </row>
    <row r="4693" spans="1:18" ht="16">
      <c r="A4693" s="1">
        <v>4688</v>
      </c>
      <c r="C4693" s="3" t="s">
        <v>3571</v>
      </c>
      <c r="E4693" s="2" t="str" cm="1">
        <f t="array" aca="1" ref="E4693" ca="1">IF(F4693&lt;&gt;"",INDIRECT("'"&amp;F4693&amp;"'!"&amp;G4693),"")</f>
        <v/>
      </c>
      <c r="F4693" s="1851"/>
      <c r="R4693" s="1504"/>
    </row>
    <row r="4694" spans="1:18" ht="16">
      <c r="A4694" s="1">
        <v>4689</v>
      </c>
      <c r="C4694" s="3" t="s">
        <v>3571</v>
      </c>
      <c r="E4694" s="2" t="str" cm="1">
        <f t="array" aca="1" ref="E4694" ca="1">IF(F4694&lt;&gt;"",INDIRECT("'"&amp;F4694&amp;"'!"&amp;G4694),"")</f>
        <v/>
      </c>
      <c r="F4694" s="1851"/>
      <c r="R4694" s="1502"/>
    </row>
    <row r="4695" spans="1:18" ht="16">
      <c r="A4695" s="1">
        <v>4690</v>
      </c>
      <c r="C4695" s="3" t="s">
        <v>3571</v>
      </c>
      <c r="E4695" s="2" t="str" cm="1">
        <f t="array" aca="1" ref="E4695" ca="1">IF(F4695&lt;&gt;"",INDIRECT("'"&amp;F4695&amp;"'!"&amp;G4695),"")</f>
        <v/>
      </c>
      <c r="F4695" s="1851"/>
      <c r="R4695" s="1502"/>
    </row>
    <row r="4696" spans="1:18" ht="16">
      <c r="A4696" s="1">
        <v>4691</v>
      </c>
      <c r="C4696" s="3" t="s">
        <v>3571</v>
      </c>
      <c r="E4696" s="2" t="str" cm="1">
        <f t="array" aca="1" ref="E4696" ca="1">IF(F4696&lt;&gt;"",INDIRECT("'"&amp;F4696&amp;"'!"&amp;G4696),"")</f>
        <v/>
      </c>
      <c r="F4696" s="1851"/>
      <c r="R4696" s="1502"/>
    </row>
    <row r="4697" spans="1:18" ht="16">
      <c r="A4697" s="1">
        <v>4692</v>
      </c>
      <c r="C4697" s="3" t="s">
        <v>3571</v>
      </c>
      <c r="E4697" s="2" t="str" cm="1">
        <f t="array" aca="1" ref="E4697" ca="1">IF(F4697&lt;&gt;"",INDIRECT("'"&amp;F4697&amp;"'!"&amp;G4697),"")</f>
        <v/>
      </c>
      <c r="F4697" s="1851"/>
      <c r="R4697" s="1502"/>
    </row>
    <row r="4698" spans="1:18" ht="16">
      <c r="A4698" s="1">
        <v>4693</v>
      </c>
      <c r="C4698" s="3" t="s">
        <v>3571</v>
      </c>
      <c r="E4698" s="2" t="str" cm="1">
        <f t="array" aca="1" ref="E4698" ca="1">IF(F4698&lt;&gt;"",INDIRECT("'"&amp;F4698&amp;"'!"&amp;G4698),"")</f>
        <v/>
      </c>
      <c r="F4698" s="1851"/>
      <c r="R4698" s="1504"/>
    </row>
    <row r="4699" spans="1:18" ht="16">
      <c r="A4699" s="1">
        <v>4694</v>
      </c>
      <c r="C4699" s="3" t="s">
        <v>3571</v>
      </c>
      <c r="E4699" s="2" t="str" cm="1">
        <f t="array" aca="1" ref="E4699" ca="1">IF(F4699&lt;&gt;"",INDIRECT("'"&amp;F4699&amp;"'!"&amp;G4699),"")</f>
        <v/>
      </c>
      <c r="F4699" s="1851"/>
      <c r="R4699" s="1504"/>
    </row>
    <row r="4700" spans="1:18" ht="16">
      <c r="A4700" s="1">
        <v>4695</v>
      </c>
      <c r="C4700" s="3" t="s">
        <v>3571</v>
      </c>
      <c r="E4700" s="2" t="str" cm="1">
        <f t="array" aca="1" ref="E4700" ca="1">IF(F4700&lt;&gt;"",INDIRECT("'"&amp;F4700&amp;"'!"&amp;G4700),"")</f>
        <v/>
      </c>
      <c r="F4700" s="1851"/>
      <c r="R4700" s="1504"/>
    </row>
    <row r="4701" spans="1:18" ht="16">
      <c r="A4701" s="1">
        <v>4696</v>
      </c>
      <c r="C4701" s="3" t="s">
        <v>3571</v>
      </c>
      <c r="E4701" s="2" t="str" cm="1">
        <f t="array" aca="1" ref="E4701" ca="1">IF(F4701&lt;&gt;"",INDIRECT("'"&amp;F4701&amp;"'!"&amp;G4701),"")</f>
        <v/>
      </c>
      <c r="F4701" s="1851"/>
      <c r="R4701" s="1504"/>
    </row>
    <row r="4702" spans="1:18" ht="16">
      <c r="A4702" s="1">
        <v>4697</v>
      </c>
      <c r="C4702" s="3" t="s">
        <v>3571</v>
      </c>
      <c r="E4702" s="2" t="str" cm="1">
        <f t="array" aca="1" ref="E4702" ca="1">IF(F4702&lt;&gt;"",INDIRECT("'"&amp;F4702&amp;"'!"&amp;G4702),"")</f>
        <v/>
      </c>
      <c r="F4702" s="1851"/>
      <c r="R4702" s="1504"/>
    </row>
    <row r="4703" spans="1:18" ht="16">
      <c r="A4703" s="1">
        <v>4698</v>
      </c>
      <c r="C4703" s="3" t="s">
        <v>3571</v>
      </c>
      <c r="E4703" s="2" t="str" cm="1">
        <f t="array" aca="1" ref="E4703" ca="1">IF(F4703&lt;&gt;"",INDIRECT("'"&amp;F4703&amp;"'!"&amp;G4703),"")</f>
        <v/>
      </c>
      <c r="F4703" s="1851"/>
      <c r="R4703" s="1504"/>
    </row>
    <row r="4704" spans="1:18" ht="16">
      <c r="A4704" s="1">
        <v>4699</v>
      </c>
      <c r="C4704" s="3" t="s">
        <v>3571</v>
      </c>
      <c r="E4704" s="2" t="str" cm="1">
        <f t="array" aca="1" ref="E4704" ca="1">IF(F4704&lt;&gt;"",INDIRECT("'"&amp;F4704&amp;"'!"&amp;G4704),"")</f>
        <v/>
      </c>
      <c r="F4704" s="1851"/>
      <c r="R4704" s="1504"/>
    </row>
    <row r="4705" spans="1:18">
      <c r="A4705">
        <v>4700</v>
      </c>
      <c r="B4705" s="7">
        <f>'EstRev 6-10'!C107</f>
        <v>0</v>
      </c>
      <c r="D4705" s="2" t="b">
        <f ca="1">E4705=B4705</f>
        <v>1</v>
      </c>
      <c r="E4705" s="2" cm="1">
        <f t="array" aca="1" ref="E4705" ca="1">IF(F4705&lt;&gt;"",INDIRECT("'"&amp;F4705&amp;"'!"&amp;G4705),"")</f>
        <v>0</v>
      </c>
      <c r="F4705" s="1502" t="s">
        <v>6935</v>
      </c>
      <c r="G4705" t="s">
        <v>4559</v>
      </c>
      <c r="R4705" s="1502"/>
    </row>
    <row r="4706" spans="1:18" ht="16">
      <c r="A4706" s="1">
        <v>4701</v>
      </c>
      <c r="C4706" s="3" t="s">
        <v>3571</v>
      </c>
      <c r="E4706" s="2" t="str" cm="1">
        <f t="array" aca="1" ref="E4706" ca="1">IF(F4706&lt;&gt;"",INDIRECT("'"&amp;F4706&amp;"'!"&amp;G4706),"")</f>
        <v/>
      </c>
      <c r="F4706" s="1851"/>
      <c r="R4706" s="1504"/>
    </row>
    <row r="4707" spans="1:18" ht="16">
      <c r="A4707" s="1">
        <v>4702</v>
      </c>
      <c r="C4707" s="3" t="s">
        <v>3571</v>
      </c>
      <c r="E4707" s="2" t="str" cm="1">
        <f t="array" aca="1" ref="E4707" ca="1">IF(F4707&lt;&gt;"",INDIRECT("'"&amp;F4707&amp;"'!"&amp;G4707),"")</f>
        <v/>
      </c>
      <c r="F4707" s="1851"/>
      <c r="R4707" s="1504"/>
    </row>
    <row r="4708" spans="1:18" ht="16">
      <c r="A4708" s="1">
        <v>4703</v>
      </c>
      <c r="C4708" s="3" t="s">
        <v>3571</v>
      </c>
      <c r="E4708" s="2" t="str" cm="1">
        <f t="array" aca="1" ref="E4708" ca="1">IF(F4708&lt;&gt;"",INDIRECT("'"&amp;F4708&amp;"'!"&amp;G4708),"")</f>
        <v/>
      </c>
      <c r="F4708" s="1851"/>
      <c r="R4708" s="1504"/>
    </row>
    <row r="4709" spans="1:18" ht="16">
      <c r="A4709" s="1">
        <v>4704</v>
      </c>
      <c r="C4709" s="3" t="s">
        <v>3571</v>
      </c>
      <c r="E4709" s="2" t="str" cm="1">
        <f t="array" aca="1" ref="E4709" ca="1">IF(F4709&lt;&gt;"",INDIRECT("'"&amp;F4709&amp;"'!"&amp;G4709),"")</f>
        <v/>
      </c>
      <c r="F4709" s="1851"/>
      <c r="R4709" s="1504"/>
    </row>
    <row r="4710" spans="1:18" ht="16">
      <c r="A4710" s="1">
        <v>4705</v>
      </c>
      <c r="C4710" s="3" t="s">
        <v>3571</v>
      </c>
      <c r="E4710" s="2" t="str" cm="1">
        <f t="array" aca="1" ref="E4710" ca="1">IF(F4710&lt;&gt;"",INDIRECT("'"&amp;F4710&amp;"'!"&amp;G4710),"")</f>
        <v/>
      </c>
      <c r="F4710" s="1851"/>
      <c r="R4710" s="1502"/>
    </row>
    <row r="4711" spans="1:18" ht="16">
      <c r="A4711" s="1">
        <v>4706</v>
      </c>
      <c r="C4711" s="3" t="s">
        <v>3524</v>
      </c>
      <c r="E4711" s="2" t="str" cm="1">
        <f t="array" aca="1" ref="E4711" ca="1">IF(F4711&lt;&gt;"",INDIRECT("'"&amp;F4711&amp;"'!"&amp;G4711),"")</f>
        <v/>
      </c>
      <c r="F4711" s="1851"/>
      <c r="R4711" s="1504"/>
    </row>
    <row r="4712" spans="1:18" ht="16">
      <c r="A4712" s="1">
        <v>4707</v>
      </c>
      <c r="C4712" s="3" t="s">
        <v>3524</v>
      </c>
      <c r="E4712" s="2" t="str" cm="1">
        <f t="array" aca="1" ref="E4712" ca="1">IF(F4712&lt;&gt;"",INDIRECT("'"&amp;F4712&amp;"'!"&amp;G4712),"")</f>
        <v/>
      </c>
      <c r="F4712" s="1851"/>
      <c r="R4712" s="1504"/>
    </row>
    <row r="4713" spans="1:18" ht="16">
      <c r="A4713" s="1">
        <v>4708</v>
      </c>
      <c r="C4713" s="3" t="s">
        <v>3524</v>
      </c>
      <c r="E4713" s="2" t="str" cm="1">
        <f t="array" aca="1" ref="E4713" ca="1">IF(F4713&lt;&gt;"",INDIRECT("'"&amp;F4713&amp;"'!"&amp;G4713),"")</f>
        <v/>
      </c>
      <c r="F4713" s="1851"/>
      <c r="R4713" s="1504"/>
    </row>
    <row r="4714" spans="1:18" ht="16">
      <c r="A4714" s="1">
        <v>4709</v>
      </c>
      <c r="C4714" s="3" t="s">
        <v>3524</v>
      </c>
      <c r="E4714" s="2" t="str" cm="1">
        <f t="array" aca="1" ref="E4714" ca="1">IF(F4714&lt;&gt;"",INDIRECT("'"&amp;F4714&amp;"'!"&amp;G4714),"")</f>
        <v/>
      </c>
      <c r="F4714" s="1851"/>
      <c r="R4714" s="1504"/>
    </row>
    <row r="4715" spans="1:18">
      <c r="A4715">
        <v>4710</v>
      </c>
      <c r="B4715" s="7">
        <f>'EstRev 6-10'!G135</f>
        <v>0</v>
      </c>
      <c r="D4715" s="2" t="b">
        <f ca="1">E4715=B4715</f>
        <v>1</v>
      </c>
      <c r="E4715" s="2" cm="1">
        <f t="array" aca="1" ref="E4715" ca="1">IF(F4715&lt;&gt;"",INDIRECT("'"&amp;F4715&amp;"'!"&amp;G4715),"")</f>
        <v>0</v>
      </c>
      <c r="F4715" s="1502" t="s">
        <v>6935</v>
      </c>
      <c r="G4715" t="s">
        <v>4560</v>
      </c>
      <c r="R4715" s="1502"/>
    </row>
    <row r="4716" spans="1:18" ht="16">
      <c r="A4716" s="1">
        <v>4711</v>
      </c>
      <c r="C4716" s="3" t="s">
        <v>3571</v>
      </c>
      <c r="E4716" s="2" t="str" cm="1">
        <f t="array" aca="1" ref="E4716" ca="1">IF(F4716&lt;&gt;"",INDIRECT("'"&amp;F4716&amp;"'!"&amp;G4716),"")</f>
        <v/>
      </c>
      <c r="F4716" s="1851"/>
      <c r="R4716" s="1504"/>
    </row>
    <row r="4717" spans="1:18" ht="16">
      <c r="A4717" s="1">
        <v>4712</v>
      </c>
      <c r="C4717" s="3" t="s">
        <v>3571</v>
      </c>
      <c r="E4717" s="2" t="str" cm="1">
        <f t="array" aca="1" ref="E4717" ca="1">IF(F4717&lt;&gt;"",INDIRECT("'"&amp;F4717&amp;"'!"&amp;G4717),"")</f>
        <v/>
      </c>
      <c r="F4717" s="1851"/>
      <c r="R4717" s="1504"/>
    </row>
    <row r="4718" spans="1:18" ht="16">
      <c r="A4718" s="1">
        <v>4713</v>
      </c>
      <c r="C4718" s="3" t="s">
        <v>3571</v>
      </c>
      <c r="E4718" s="2" t="str" cm="1">
        <f t="array" aca="1" ref="E4718" ca="1">IF(F4718&lt;&gt;"",INDIRECT("'"&amp;F4718&amp;"'!"&amp;G4718),"")</f>
        <v/>
      </c>
      <c r="F4718" s="1851"/>
      <c r="R4718" s="1504"/>
    </row>
    <row r="4719" spans="1:18" ht="16">
      <c r="A4719" s="1">
        <v>4714</v>
      </c>
      <c r="C4719" s="3" t="s">
        <v>3571</v>
      </c>
      <c r="E4719" s="2" t="str" cm="1">
        <f t="array" aca="1" ref="E4719" ca="1">IF(F4719&lt;&gt;"",INDIRECT("'"&amp;F4719&amp;"'!"&amp;G4719),"")</f>
        <v/>
      </c>
      <c r="F4719" s="1851"/>
      <c r="R4719" s="1504"/>
    </row>
    <row r="4720" spans="1:18" ht="16">
      <c r="A4720" s="1">
        <v>4715</v>
      </c>
      <c r="C4720" s="3" t="s">
        <v>3571</v>
      </c>
      <c r="E4720" s="2" t="str" cm="1">
        <f t="array" aca="1" ref="E4720" ca="1">IF(F4720&lt;&gt;"",INDIRECT("'"&amp;F4720&amp;"'!"&amp;G4720),"")</f>
        <v/>
      </c>
      <c r="F4720" s="1851"/>
      <c r="R4720" s="1504"/>
    </row>
    <row r="4721" spans="1:18" ht="16">
      <c r="A4721" s="1">
        <v>4716</v>
      </c>
      <c r="C4721" s="3" t="s">
        <v>3571</v>
      </c>
      <c r="E4721" s="2" t="str" cm="1">
        <f t="array" aca="1" ref="E4721" ca="1">IF(F4721&lt;&gt;"",INDIRECT("'"&amp;F4721&amp;"'!"&amp;G4721),"")</f>
        <v/>
      </c>
      <c r="F4721" s="1851"/>
      <c r="R4721" s="1504"/>
    </row>
    <row r="4722" spans="1:18" ht="16">
      <c r="A4722" s="1">
        <v>4717</v>
      </c>
      <c r="C4722" s="3" t="s">
        <v>3571</v>
      </c>
      <c r="E4722" s="2" t="str" cm="1">
        <f t="array" aca="1" ref="E4722" ca="1">IF(F4722&lt;&gt;"",INDIRECT("'"&amp;F4722&amp;"'!"&amp;G4722),"")</f>
        <v/>
      </c>
      <c r="F4722" s="1851"/>
      <c r="R4722" s="1504"/>
    </row>
    <row r="4723" spans="1:18" ht="16">
      <c r="A4723" s="1">
        <v>4718</v>
      </c>
      <c r="C4723" s="3" t="s">
        <v>3571</v>
      </c>
      <c r="E4723" s="2" t="str" cm="1">
        <f t="array" aca="1" ref="E4723" ca="1">IF(F4723&lt;&gt;"",INDIRECT("'"&amp;F4723&amp;"'!"&amp;G4723),"")</f>
        <v/>
      </c>
      <c r="F4723" s="1851"/>
      <c r="R4723" s="1504"/>
    </row>
    <row r="4724" spans="1:18" ht="16">
      <c r="A4724" s="1">
        <v>4719</v>
      </c>
      <c r="C4724" s="3" t="s">
        <v>3571</v>
      </c>
      <c r="E4724" s="2" t="str" cm="1">
        <f t="array" aca="1" ref="E4724" ca="1">IF(F4724&lt;&gt;"",INDIRECT("'"&amp;F4724&amp;"'!"&amp;G4724),"")</f>
        <v/>
      </c>
      <c r="F4724" s="1851"/>
      <c r="R4724" s="1504"/>
    </row>
    <row r="4725" spans="1:18" ht="16">
      <c r="A4725" s="1">
        <v>4720</v>
      </c>
      <c r="C4725" s="3" t="s">
        <v>3571</v>
      </c>
      <c r="E4725" s="2" t="str" cm="1">
        <f t="array" aca="1" ref="E4725" ca="1">IF(F4725&lt;&gt;"",INDIRECT("'"&amp;F4725&amp;"'!"&amp;G4725),"")</f>
        <v/>
      </c>
      <c r="F4725" s="1851"/>
      <c r="R4725" s="1504"/>
    </row>
    <row r="4726" spans="1:18" ht="16">
      <c r="A4726" s="1">
        <v>4721</v>
      </c>
      <c r="C4726" s="3" t="s">
        <v>3571</v>
      </c>
      <c r="E4726" s="2" t="str" cm="1">
        <f t="array" aca="1" ref="E4726" ca="1">IF(F4726&lt;&gt;"",INDIRECT("'"&amp;F4726&amp;"'!"&amp;G4726),"")</f>
        <v/>
      </c>
      <c r="F4726" s="1851"/>
      <c r="R4726" s="1504"/>
    </row>
    <row r="4727" spans="1:18" ht="16">
      <c r="A4727" s="1">
        <v>4722</v>
      </c>
      <c r="C4727" s="3" t="s">
        <v>3571</v>
      </c>
      <c r="E4727" s="2" t="str" cm="1">
        <f t="array" aca="1" ref="E4727" ca="1">IF(F4727&lt;&gt;"",INDIRECT("'"&amp;F4727&amp;"'!"&amp;G4727),"")</f>
        <v/>
      </c>
      <c r="F4727" s="1851"/>
      <c r="R4727" s="1502"/>
    </row>
    <row r="4728" spans="1:18" ht="16">
      <c r="A4728" s="1">
        <v>4723</v>
      </c>
      <c r="C4728" s="3" t="s">
        <v>3571</v>
      </c>
      <c r="E4728" s="2" t="str" cm="1">
        <f t="array" aca="1" ref="E4728" ca="1">IF(F4728&lt;&gt;"",INDIRECT("'"&amp;F4728&amp;"'!"&amp;G4728),"")</f>
        <v/>
      </c>
      <c r="F4728" s="1851"/>
      <c r="R4728" s="1502"/>
    </row>
    <row r="4729" spans="1:18" ht="16">
      <c r="A4729" s="1">
        <v>4724</v>
      </c>
      <c r="C4729" s="3" t="s">
        <v>3571</v>
      </c>
      <c r="E4729" s="2" t="str" cm="1">
        <f t="array" aca="1" ref="E4729" ca="1">IF(F4729&lt;&gt;"",INDIRECT("'"&amp;F4729&amp;"'!"&amp;G4729),"")</f>
        <v/>
      </c>
      <c r="F4729" s="1851"/>
      <c r="R4729" s="1502"/>
    </row>
    <row r="4730" spans="1:18" ht="16">
      <c r="A4730" s="1">
        <v>4725</v>
      </c>
      <c r="C4730" s="3" t="s">
        <v>3571</v>
      </c>
      <c r="E4730" s="2" t="str" cm="1">
        <f t="array" aca="1" ref="E4730" ca="1">IF(F4730&lt;&gt;"",INDIRECT("'"&amp;F4730&amp;"'!"&amp;G4730),"")</f>
        <v/>
      </c>
      <c r="F4730" s="1851"/>
      <c r="R4730" s="1502"/>
    </row>
    <row r="4731" spans="1:18" ht="16">
      <c r="A4731" s="1">
        <v>4726</v>
      </c>
      <c r="C4731" s="3" t="s">
        <v>3571</v>
      </c>
      <c r="E4731" s="2" t="str" cm="1">
        <f t="array" aca="1" ref="E4731" ca="1">IF(F4731&lt;&gt;"",INDIRECT("'"&amp;F4731&amp;"'!"&amp;G4731),"")</f>
        <v/>
      </c>
      <c r="F4731" s="1851"/>
      <c r="R4731" s="1504"/>
    </row>
    <row r="4732" spans="1:18" ht="16">
      <c r="A4732" s="1">
        <v>4727</v>
      </c>
      <c r="C4732" s="3" t="s">
        <v>3571</v>
      </c>
      <c r="E4732" s="2" t="str" cm="1">
        <f t="array" aca="1" ref="E4732" ca="1">IF(F4732&lt;&gt;"",INDIRECT("'"&amp;F4732&amp;"'!"&amp;G4732),"")</f>
        <v/>
      </c>
      <c r="F4732" s="1851"/>
      <c r="R4732" s="1504"/>
    </row>
    <row r="4733" spans="1:18" ht="16">
      <c r="A4733" s="1">
        <v>4728</v>
      </c>
      <c r="C4733" s="3" t="s">
        <v>3571</v>
      </c>
      <c r="E4733" s="2" t="str" cm="1">
        <f t="array" aca="1" ref="E4733" ca="1">IF(F4733&lt;&gt;"",INDIRECT("'"&amp;F4733&amp;"'!"&amp;G4733),"")</f>
        <v/>
      </c>
      <c r="F4733" s="1851"/>
      <c r="R4733" s="1504"/>
    </row>
    <row r="4734" spans="1:18" ht="16">
      <c r="A4734" s="1">
        <v>4729</v>
      </c>
      <c r="C4734" s="3" t="s">
        <v>3524</v>
      </c>
      <c r="E4734" s="2" t="str" cm="1">
        <f t="array" aca="1" ref="E4734" ca="1">IF(F4734&lt;&gt;"",INDIRECT("'"&amp;F4734&amp;"'!"&amp;G4734),"")</f>
        <v/>
      </c>
      <c r="F4734" s="1851"/>
      <c r="R4734" s="1504"/>
    </row>
    <row r="4735" spans="1:18" ht="16">
      <c r="A4735" s="1">
        <v>4730</v>
      </c>
      <c r="C4735" s="3" t="s">
        <v>3524</v>
      </c>
      <c r="E4735" s="2" t="str" cm="1">
        <f t="array" aca="1" ref="E4735" ca="1">IF(F4735&lt;&gt;"",INDIRECT("'"&amp;F4735&amp;"'!"&amp;G4735),"")</f>
        <v/>
      </c>
      <c r="F4735" s="1851"/>
      <c r="R4735" s="1504"/>
    </row>
    <row r="4736" spans="1:18">
      <c r="A4736">
        <v>4731</v>
      </c>
      <c r="B4736" s="7">
        <f>'EstRev 6-10'!C163</f>
        <v>100000</v>
      </c>
      <c r="D4736" s="2" t="b">
        <f t="shared" ref="D4736:D4741" ca="1" si="71">E4736=B4736</f>
        <v>1</v>
      </c>
      <c r="E4736" s="2" cm="1">
        <f t="array" aca="1" ref="E4736" ca="1">IF(F4736&lt;&gt;"",INDIRECT("'"&amp;F4736&amp;"'!"&amp;G4736),"")</f>
        <v>100000</v>
      </c>
      <c r="F4736" s="1502" t="s">
        <v>6935</v>
      </c>
      <c r="G4736" t="s">
        <v>4561</v>
      </c>
      <c r="R4736" s="1502"/>
    </row>
    <row r="4737" spans="1:18" ht="15">
      <c r="A4737">
        <v>4732</v>
      </c>
      <c r="B4737" s="7">
        <f>'EstRev 6-10'!D163</f>
        <v>0</v>
      </c>
      <c r="D4737" s="2" t="b">
        <f t="shared" ca="1" si="71"/>
        <v>1</v>
      </c>
      <c r="E4737" s="2" cm="1">
        <f t="array" aca="1" ref="E4737" ca="1">IF(F4737&lt;&gt;"",INDIRECT("'"&amp;F4737&amp;"'!"&amp;G4737),"")</f>
        <v>0</v>
      </c>
      <c r="F4737" s="1502" t="s">
        <v>6935</v>
      </c>
      <c r="G4737" t="s">
        <v>4562</v>
      </c>
      <c r="H4737" s="4"/>
      <c r="I4737" s="4"/>
      <c r="J4737" s="4"/>
      <c r="R4737" s="1504"/>
    </row>
    <row r="4738" spans="1:18">
      <c r="A4738">
        <v>4733</v>
      </c>
      <c r="B4738" s="7">
        <f>'EstRev 6-10'!E163</f>
        <v>0</v>
      </c>
      <c r="D4738" s="2" t="b">
        <f t="shared" ca="1" si="71"/>
        <v>1</v>
      </c>
      <c r="E4738" s="2" cm="1">
        <f t="array" aca="1" ref="E4738" ca="1">IF(F4738&lt;&gt;"",INDIRECT("'"&amp;F4738&amp;"'!"&amp;G4738),"")</f>
        <v>0</v>
      </c>
      <c r="F4738" s="1502" t="s">
        <v>6935</v>
      </c>
      <c r="G4738" t="s">
        <v>4563</v>
      </c>
      <c r="R4738" s="1502"/>
    </row>
    <row r="4739" spans="1:18">
      <c r="A4739">
        <v>4734</v>
      </c>
      <c r="B4739" s="7">
        <f>'EstRev 6-10'!F163</f>
        <v>0</v>
      </c>
      <c r="D4739" s="2" t="b">
        <f t="shared" ca="1" si="71"/>
        <v>1</v>
      </c>
      <c r="E4739" s="2" cm="1">
        <f t="array" aca="1" ref="E4739" ca="1">IF(F4739&lt;&gt;"",INDIRECT("'"&amp;F4739&amp;"'!"&amp;G4739),"")</f>
        <v>0</v>
      </c>
      <c r="F4739" s="1502" t="s">
        <v>6935</v>
      </c>
      <c r="G4739" t="s">
        <v>4564</v>
      </c>
      <c r="R4739" s="1502"/>
    </row>
    <row r="4740" spans="1:18">
      <c r="A4740">
        <v>4735</v>
      </c>
      <c r="B4740" s="7">
        <f>'EstRev 6-10'!G163</f>
        <v>0</v>
      </c>
      <c r="D4740" s="2" t="b">
        <f t="shared" ca="1" si="71"/>
        <v>1</v>
      </c>
      <c r="E4740" s="2" cm="1">
        <f t="array" aca="1" ref="E4740" ca="1">IF(F4740&lt;&gt;"",INDIRECT("'"&amp;F4740&amp;"'!"&amp;G4740),"")</f>
        <v>0</v>
      </c>
      <c r="F4740" s="1502" t="s">
        <v>6935</v>
      </c>
      <c r="G4740" t="s">
        <v>4565</v>
      </c>
      <c r="R4740" s="1502"/>
    </row>
    <row r="4741" spans="1:18">
      <c r="A4741">
        <v>4736</v>
      </c>
      <c r="B4741" s="7">
        <f>'EstRev 6-10'!H163</f>
        <v>0</v>
      </c>
      <c r="D4741" s="2" t="b">
        <f t="shared" ca="1" si="71"/>
        <v>1</v>
      </c>
      <c r="E4741" s="2" cm="1">
        <f t="array" aca="1" ref="E4741" ca="1">IF(F4741&lt;&gt;"",INDIRECT("'"&amp;F4741&amp;"'!"&amp;G4741),"")</f>
        <v>0</v>
      </c>
      <c r="F4741" s="1502" t="s">
        <v>6935</v>
      </c>
      <c r="G4741" t="s">
        <v>4566</v>
      </c>
      <c r="R4741" s="1502"/>
    </row>
    <row r="4742" spans="1:18" ht="16">
      <c r="A4742" s="1">
        <v>4737</v>
      </c>
      <c r="C4742" s="3" t="s">
        <v>3524</v>
      </c>
      <c r="E4742" s="2" t="str" cm="1">
        <f t="array" aca="1" ref="E4742" ca="1">IF(F4742&lt;&gt;"",INDIRECT("'"&amp;F4742&amp;"'!"&amp;G4742),"")</f>
        <v/>
      </c>
      <c r="F4742" s="1851"/>
      <c r="R4742" s="1504"/>
    </row>
    <row r="4743" spans="1:18">
      <c r="A4743">
        <v>4738</v>
      </c>
      <c r="B4743" s="7">
        <f>'EstRev 6-10'!K163</f>
        <v>0</v>
      </c>
      <c r="D4743" s="2" t="b">
        <f ca="1">E4743=B4743</f>
        <v>1</v>
      </c>
      <c r="E4743" s="2" cm="1">
        <f t="array" aca="1" ref="E4743" ca="1">IF(F4743&lt;&gt;"",INDIRECT("'"&amp;F4743&amp;"'!"&amp;G4743),"")</f>
        <v>0</v>
      </c>
      <c r="F4743" s="1502" t="s">
        <v>6935</v>
      </c>
      <c r="G4743" t="s">
        <v>4567</v>
      </c>
      <c r="R4743" s="1502"/>
    </row>
    <row r="4744" spans="1:18" ht="16">
      <c r="A4744" s="1">
        <v>4739</v>
      </c>
      <c r="C4744" s="3" t="s">
        <v>3524</v>
      </c>
      <c r="E4744" s="2" t="str" cm="1">
        <f t="array" aca="1" ref="E4744" ca="1">IF(F4744&lt;&gt;"",INDIRECT("'"&amp;F4744&amp;"'!"&amp;G4744),"")</f>
        <v/>
      </c>
      <c r="F4744" s="1851"/>
      <c r="R4744" s="1504"/>
    </row>
    <row r="4745" spans="1:18">
      <c r="A4745">
        <v>4740</v>
      </c>
      <c r="B4745" s="7">
        <f>'EstRev 6-10'!C174</f>
        <v>0</v>
      </c>
      <c r="D4745" s="2" t="b">
        <f ca="1">E4745=B4745</f>
        <v>1</v>
      </c>
      <c r="E4745" s="2" cm="1">
        <f t="array" aca="1" ref="E4745" ca="1">IF(F4745&lt;&gt;"",INDIRECT("'"&amp;F4745&amp;"'!"&amp;G4745),"")</f>
        <v>0</v>
      </c>
      <c r="F4745" s="1502" t="s">
        <v>6935</v>
      </c>
      <c r="G4745" t="s">
        <v>4568</v>
      </c>
      <c r="R4745" s="1502"/>
    </row>
    <row r="4746" spans="1:18">
      <c r="A4746">
        <v>4741</v>
      </c>
      <c r="B4746" s="7">
        <f>'EstRev 6-10'!D174</f>
        <v>0</v>
      </c>
      <c r="D4746" s="2" t="b">
        <f ca="1">E4746=B4746</f>
        <v>1</v>
      </c>
      <c r="E4746" s="2" cm="1">
        <f t="array" aca="1" ref="E4746" ca="1">IF(F4746&lt;&gt;"",INDIRECT("'"&amp;F4746&amp;"'!"&amp;G4746),"")</f>
        <v>0</v>
      </c>
      <c r="F4746" s="1502" t="s">
        <v>6935</v>
      </c>
      <c r="G4746" t="s">
        <v>4569</v>
      </c>
      <c r="R4746" s="1502"/>
    </row>
    <row r="4747" spans="1:18" ht="16">
      <c r="A4747" s="1">
        <v>4742</v>
      </c>
      <c r="C4747" s="3" t="s">
        <v>3571</v>
      </c>
      <c r="E4747" s="2" t="str" cm="1">
        <f t="array" aca="1" ref="E4747" ca="1">IF(F4747&lt;&gt;"",INDIRECT("'"&amp;F4747&amp;"'!"&amp;G4747),"")</f>
        <v/>
      </c>
      <c r="F4747" s="1851"/>
      <c r="R4747" s="1504"/>
    </row>
    <row r="4748" spans="1:18" ht="15">
      <c r="A4748">
        <v>4743</v>
      </c>
      <c r="B4748" s="7">
        <f>'EstRev 6-10'!F174</f>
        <v>0</v>
      </c>
      <c r="D4748" s="2" t="b">
        <f ca="1">E4748=B4748</f>
        <v>1</v>
      </c>
      <c r="E4748" s="2" cm="1">
        <f t="array" aca="1" ref="E4748" ca="1">IF(F4748&lt;&gt;"",INDIRECT("'"&amp;F4748&amp;"'!"&amp;G4748),"")</f>
        <v>0</v>
      </c>
      <c r="F4748" s="1502" t="s">
        <v>6935</v>
      </c>
      <c r="G4748" t="s">
        <v>4570</v>
      </c>
      <c r="H4748" s="4"/>
      <c r="I4748" s="4"/>
      <c r="J4748" s="4"/>
      <c r="R4748" s="1504"/>
    </row>
    <row r="4749" spans="1:18">
      <c r="A4749">
        <v>4744</v>
      </c>
      <c r="B4749" s="7">
        <f>'EstRev 6-10'!C175</f>
        <v>0</v>
      </c>
      <c r="D4749" s="2" t="b">
        <f ca="1">E4749=B4749</f>
        <v>1</v>
      </c>
      <c r="E4749" s="2" cm="1">
        <f t="array" aca="1" ref="E4749" ca="1">IF(F4749&lt;&gt;"",INDIRECT("'"&amp;F4749&amp;"'!"&amp;G4749),"")</f>
        <v>0</v>
      </c>
      <c r="F4749" s="1502" t="s">
        <v>6935</v>
      </c>
      <c r="G4749" t="s">
        <v>4571</v>
      </c>
      <c r="R4749" s="1502"/>
    </row>
    <row r="4750" spans="1:18">
      <c r="A4750">
        <v>4745</v>
      </c>
      <c r="B4750" s="7">
        <f>'EstRev 6-10'!D175</f>
        <v>0</v>
      </c>
      <c r="D4750" s="2" t="b">
        <f ca="1">E4750=B4750</f>
        <v>1</v>
      </c>
      <c r="E4750" s="2" cm="1">
        <f t="array" aca="1" ref="E4750" ca="1">IF(F4750&lt;&gt;"",INDIRECT("'"&amp;F4750&amp;"'!"&amp;G4750),"")</f>
        <v>0</v>
      </c>
      <c r="F4750" s="1502" t="s">
        <v>6935</v>
      </c>
      <c r="G4750" t="s">
        <v>4572</v>
      </c>
      <c r="R4750" s="1502"/>
    </row>
    <row r="4751" spans="1:18" ht="16">
      <c r="A4751" s="1">
        <v>4746</v>
      </c>
      <c r="C4751" s="3" t="s">
        <v>3571</v>
      </c>
      <c r="E4751" s="2" t="str" cm="1">
        <f t="array" aca="1" ref="E4751" ca="1">IF(F4751&lt;&gt;"",INDIRECT("'"&amp;F4751&amp;"'!"&amp;G4751),"")</f>
        <v/>
      </c>
      <c r="F4751" s="1851"/>
      <c r="R4751" s="1504"/>
    </row>
    <row r="4752" spans="1:18">
      <c r="A4752">
        <v>4747</v>
      </c>
      <c r="B4752" s="7">
        <f>'EstRev 6-10'!F175</f>
        <v>0</v>
      </c>
      <c r="C4752" s="4"/>
      <c r="D4752" s="2" t="b">
        <f ca="1">E4752=B4752</f>
        <v>1</v>
      </c>
      <c r="E4752" s="2" cm="1">
        <f t="array" aca="1" ref="E4752" ca="1">IF(F4752&lt;&gt;"",INDIRECT("'"&amp;F4752&amp;"'!"&amp;G4752),"")</f>
        <v>0</v>
      </c>
      <c r="F4752" s="1502" t="s">
        <v>6935</v>
      </c>
      <c r="G4752" t="s">
        <v>4573</v>
      </c>
      <c r="R4752" s="1502"/>
    </row>
    <row r="4753" spans="1:18" ht="16">
      <c r="A4753" s="1">
        <v>4748</v>
      </c>
      <c r="C4753" s="3" t="s">
        <v>3571</v>
      </c>
      <c r="E4753" s="2" t="str" cm="1">
        <f t="array" aca="1" ref="E4753" ca="1">IF(F4753&lt;&gt;"",INDIRECT("'"&amp;F4753&amp;"'!"&amp;G4753),"")</f>
        <v/>
      </c>
      <c r="F4753" s="1851"/>
      <c r="R4753" s="1504"/>
    </row>
    <row r="4754" spans="1:18" ht="15">
      <c r="A4754">
        <v>4749</v>
      </c>
      <c r="B4754" s="7">
        <f>'EstRev 6-10'!G174</f>
        <v>0</v>
      </c>
      <c r="D4754" s="2" t="b">
        <f ca="1">E4754=B4754</f>
        <v>1</v>
      </c>
      <c r="E4754" s="2" cm="1">
        <f t="array" aca="1" ref="E4754" ca="1">IF(F4754&lt;&gt;"",INDIRECT("'"&amp;F4754&amp;"'!"&amp;G4754),"")</f>
        <v>0</v>
      </c>
      <c r="F4754" s="1502" t="s">
        <v>6935</v>
      </c>
      <c r="G4754" t="s">
        <v>4574</v>
      </c>
      <c r="H4754" s="4"/>
      <c r="I4754" s="4"/>
      <c r="J4754" s="4"/>
      <c r="R4754" s="1504"/>
    </row>
    <row r="4755" spans="1:18" ht="15">
      <c r="A4755">
        <v>4750</v>
      </c>
      <c r="B4755" s="7">
        <f>'EstRev 6-10'!H174</f>
        <v>0</v>
      </c>
      <c r="D4755" s="2" t="b">
        <f ca="1">E4755=B4755</f>
        <v>1</v>
      </c>
      <c r="E4755" s="2" cm="1">
        <f t="array" aca="1" ref="E4755" ca="1">IF(F4755&lt;&gt;"",INDIRECT("'"&amp;F4755&amp;"'!"&amp;G4755),"")</f>
        <v>0</v>
      </c>
      <c r="F4755" s="1502" t="s">
        <v>6935</v>
      </c>
      <c r="G4755" t="s">
        <v>3976</v>
      </c>
      <c r="H4755" s="4"/>
      <c r="I4755" s="4"/>
      <c r="J4755" s="4"/>
      <c r="R4755" s="1504"/>
    </row>
    <row r="4756" spans="1:18" ht="16">
      <c r="A4756" s="1">
        <v>4751</v>
      </c>
      <c r="C4756" s="3" t="s">
        <v>3571</v>
      </c>
      <c r="E4756" s="2" t="str" cm="1">
        <f t="array" aca="1" ref="E4756" ca="1">IF(F4756&lt;&gt;"",INDIRECT("'"&amp;F4756&amp;"'!"&amp;G4756),"")</f>
        <v/>
      </c>
      <c r="F4756" s="1851"/>
      <c r="R4756" s="1504"/>
    </row>
    <row r="4757" spans="1:18" ht="15">
      <c r="A4757">
        <v>4752</v>
      </c>
      <c r="B4757" s="7">
        <f>'EstRev 6-10'!G175</f>
        <v>0</v>
      </c>
      <c r="D4757" s="2" t="b">
        <f ca="1">E4757=B4757</f>
        <v>1</v>
      </c>
      <c r="E4757" s="2" cm="1">
        <f t="array" aca="1" ref="E4757" ca="1">IF(F4757&lt;&gt;"",INDIRECT("'"&amp;F4757&amp;"'!"&amp;G4757),"")</f>
        <v>0</v>
      </c>
      <c r="F4757" s="1502" t="s">
        <v>6935</v>
      </c>
      <c r="G4757" t="s">
        <v>4575</v>
      </c>
      <c r="H4757" s="4"/>
      <c r="I4757" s="4"/>
      <c r="J4757" s="4"/>
      <c r="R4757" s="1504"/>
    </row>
    <row r="4758" spans="1:18" ht="15">
      <c r="A4758">
        <v>4753</v>
      </c>
      <c r="B4758" s="7">
        <f>'EstRev 6-10'!H175</f>
        <v>0</v>
      </c>
      <c r="D4758" s="2" t="b">
        <f ca="1">E4758=B4758</f>
        <v>1</v>
      </c>
      <c r="E4758" s="2" cm="1">
        <f t="array" aca="1" ref="E4758" ca="1">IF(F4758&lt;&gt;"",INDIRECT("'"&amp;F4758&amp;"'!"&amp;G4758),"")</f>
        <v>0</v>
      </c>
      <c r="F4758" s="1502" t="s">
        <v>6935</v>
      </c>
      <c r="G4758" t="s">
        <v>3977</v>
      </c>
      <c r="H4758" s="4"/>
      <c r="I4758" s="4"/>
      <c r="J4758" s="4"/>
      <c r="R4758" s="1504"/>
    </row>
    <row r="4759" spans="1:18" ht="16">
      <c r="A4759" s="1">
        <v>4754</v>
      </c>
      <c r="C4759" s="3" t="s">
        <v>3571</v>
      </c>
      <c r="E4759" s="2" t="str" cm="1">
        <f t="array" aca="1" ref="E4759" ca="1">IF(F4759&lt;&gt;"",INDIRECT("'"&amp;F4759&amp;"'!"&amp;G4759),"")</f>
        <v/>
      </c>
      <c r="F4759" s="1851"/>
      <c r="R4759" s="1502"/>
    </row>
    <row r="4760" spans="1:18" ht="15">
      <c r="A4760">
        <v>4755</v>
      </c>
      <c r="B4760" s="7">
        <f>'EstRev 6-10'!K175</f>
        <v>0</v>
      </c>
      <c r="D4760" s="2" t="b">
        <f ca="1">E4760=B4760</f>
        <v>1</v>
      </c>
      <c r="E4760" s="2" cm="1">
        <f t="array" aca="1" ref="E4760" ca="1">IF(F4760&lt;&gt;"",INDIRECT("'"&amp;F4760&amp;"'!"&amp;G4760),"")</f>
        <v>0</v>
      </c>
      <c r="F4760" s="1502" t="s">
        <v>6935</v>
      </c>
      <c r="G4760" t="s">
        <v>3987</v>
      </c>
      <c r="H4760" s="4"/>
      <c r="I4760" s="4"/>
      <c r="J4760" s="4"/>
      <c r="R4760" s="1504"/>
    </row>
    <row r="4761" spans="1:18" ht="16">
      <c r="A4761" s="1">
        <v>4756</v>
      </c>
      <c r="C4761" s="3" t="s">
        <v>3571</v>
      </c>
      <c r="E4761" s="2" t="str" cm="1">
        <f t="array" aca="1" ref="E4761" ca="1">IF(F4761&lt;&gt;"",INDIRECT("'"&amp;F4761&amp;"'!"&amp;G4761),"")</f>
        <v/>
      </c>
      <c r="F4761" s="1851"/>
      <c r="R4761" s="1504"/>
    </row>
    <row r="4762" spans="1:18" ht="16">
      <c r="A4762" s="1">
        <v>4757</v>
      </c>
      <c r="C4762" s="3" t="s">
        <v>3571</v>
      </c>
      <c r="E4762" s="2" t="str" cm="1">
        <f t="array" aca="1" ref="E4762" ca="1">IF(F4762&lt;&gt;"",INDIRECT("'"&amp;F4762&amp;"'!"&amp;G4762),"")</f>
        <v/>
      </c>
      <c r="F4762" s="1851"/>
      <c r="R4762" s="1504"/>
    </row>
    <row r="4763" spans="1:18" ht="16">
      <c r="A4763" s="1">
        <v>4758</v>
      </c>
      <c r="C4763" s="3" t="s">
        <v>3571</v>
      </c>
      <c r="E4763" s="2" t="str" cm="1">
        <f t="array" aca="1" ref="E4763" ca="1">IF(F4763&lt;&gt;"",INDIRECT("'"&amp;F4763&amp;"'!"&amp;G4763),"")</f>
        <v/>
      </c>
      <c r="F4763" s="1851"/>
      <c r="R4763" s="1504"/>
    </row>
    <row r="4764" spans="1:18" ht="16">
      <c r="A4764" s="1">
        <v>4759</v>
      </c>
      <c r="C4764" s="3" t="s">
        <v>3571</v>
      </c>
      <c r="E4764" s="2" t="str" cm="1">
        <f t="array" aca="1" ref="E4764" ca="1">IF(F4764&lt;&gt;"",INDIRECT("'"&amp;F4764&amp;"'!"&amp;G4764),"")</f>
        <v/>
      </c>
      <c r="F4764" s="1851"/>
      <c r="R4764" s="1504"/>
    </row>
    <row r="4765" spans="1:18" ht="16">
      <c r="A4765" s="1">
        <v>4760</v>
      </c>
      <c r="C4765" s="3" t="s">
        <v>3571</v>
      </c>
      <c r="E4765" s="2" t="str" cm="1">
        <f t="array" aca="1" ref="E4765" ca="1">IF(F4765&lt;&gt;"",INDIRECT("'"&amp;F4765&amp;"'!"&amp;G4765),"")</f>
        <v/>
      </c>
      <c r="F4765" s="1851"/>
      <c r="R4765" s="1504"/>
    </row>
    <row r="4766" spans="1:18" ht="16">
      <c r="A4766" s="1">
        <v>4761</v>
      </c>
      <c r="C4766" s="3" t="s">
        <v>3571</v>
      </c>
      <c r="E4766" s="2" t="str" cm="1">
        <f t="array" aca="1" ref="E4766" ca="1">IF(F4766&lt;&gt;"",INDIRECT("'"&amp;F4766&amp;"'!"&amp;G4766),"")</f>
        <v/>
      </c>
      <c r="F4766" s="1851"/>
      <c r="R4766" s="1504"/>
    </row>
    <row r="4767" spans="1:18" ht="16">
      <c r="A4767" s="1">
        <v>4762</v>
      </c>
      <c r="C4767" s="3" t="s">
        <v>3571</v>
      </c>
      <c r="E4767" s="2" t="str" cm="1">
        <f t="array" aca="1" ref="E4767" ca="1">IF(F4767&lt;&gt;"",INDIRECT("'"&amp;F4767&amp;"'!"&amp;G4767),"")</f>
        <v/>
      </c>
      <c r="F4767" s="1851"/>
      <c r="R4767" s="1504"/>
    </row>
    <row r="4768" spans="1:18" ht="16">
      <c r="A4768" s="1">
        <v>4763</v>
      </c>
      <c r="C4768" s="3" t="s">
        <v>3571</v>
      </c>
      <c r="E4768" s="2" t="str" cm="1">
        <f t="array" aca="1" ref="E4768" ca="1">IF(F4768&lt;&gt;"",INDIRECT("'"&amp;F4768&amp;"'!"&amp;G4768),"")</f>
        <v/>
      </c>
      <c r="F4768" s="1851"/>
      <c r="R4768" s="1504"/>
    </row>
    <row r="4769" spans="1:18" ht="16">
      <c r="A4769" s="1">
        <v>4764</v>
      </c>
      <c r="C4769" s="3" t="s">
        <v>3571</v>
      </c>
      <c r="E4769" s="2" t="str" cm="1">
        <f t="array" aca="1" ref="E4769" ca="1">IF(F4769&lt;&gt;"",INDIRECT("'"&amp;F4769&amp;"'!"&amp;G4769),"")</f>
        <v/>
      </c>
      <c r="F4769" s="1851"/>
      <c r="R4769" s="1504"/>
    </row>
    <row r="4770" spans="1:18" ht="16">
      <c r="A4770" s="1">
        <v>4765</v>
      </c>
      <c r="C4770" s="3" t="s">
        <v>3571</v>
      </c>
      <c r="E4770" s="2" t="str" cm="1">
        <f t="array" aca="1" ref="E4770" ca="1">IF(F4770&lt;&gt;"",INDIRECT("'"&amp;F4770&amp;"'!"&amp;G4770),"")</f>
        <v/>
      </c>
      <c r="F4770" s="1851"/>
      <c r="R4770" s="1504"/>
    </row>
    <row r="4771" spans="1:18" ht="16">
      <c r="A4771" s="1">
        <v>4766</v>
      </c>
      <c r="C4771" s="3" t="s">
        <v>3571</v>
      </c>
      <c r="E4771" s="2" t="str" cm="1">
        <f t="array" aca="1" ref="E4771" ca="1">IF(F4771&lt;&gt;"",INDIRECT("'"&amp;F4771&amp;"'!"&amp;G4771),"")</f>
        <v/>
      </c>
      <c r="F4771" s="1851"/>
      <c r="R4771" s="1504"/>
    </row>
    <row r="4772" spans="1:18" ht="16">
      <c r="A4772" s="1">
        <v>4767</v>
      </c>
      <c r="C4772" s="3" t="s">
        <v>3571</v>
      </c>
      <c r="E4772" s="2" t="str" cm="1">
        <f t="array" aca="1" ref="E4772" ca="1">IF(F4772&lt;&gt;"",INDIRECT("'"&amp;F4772&amp;"'!"&amp;G4772),"")</f>
        <v/>
      </c>
      <c r="F4772" s="1851"/>
      <c r="R4772" s="1504"/>
    </row>
    <row r="4773" spans="1:18" ht="16">
      <c r="A4773" s="1">
        <v>4768</v>
      </c>
      <c r="C4773" s="3" t="s">
        <v>3571</v>
      </c>
      <c r="E4773" s="2" t="str" cm="1">
        <f t="array" aca="1" ref="E4773" ca="1">IF(F4773&lt;&gt;"",INDIRECT("'"&amp;F4773&amp;"'!"&amp;G4773),"")</f>
        <v/>
      </c>
      <c r="F4773" s="1851"/>
      <c r="R4773" s="1504"/>
    </row>
    <row r="4774" spans="1:18" ht="16">
      <c r="A4774" s="1">
        <v>4769</v>
      </c>
      <c r="C4774" s="3" t="s">
        <v>3571</v>
      </c>
      <c r="E4774" s="2" t="str" cm="1">
        <f t="array" aca="1" ref="E4774" ca="1">IF(F4774&lt;&gt;"",INDIRECT("'"&amp;F4774&amp;"'!"&amp;G4774),"")</f>
        <v/>
      </c>
      <c r="F4774" s="1851"/>
      <c r="R4774" s="1504"/>
    </row>
    <row r="4775" spans="1:18" ht="16">
      <c r="A4775" s="1">
        <v>4770</v>
      </c>
      <c r="C4775" s="3" t="s">
        <v>3524</v>
      </c>
      <c r="E4775" s="2" t="str" cm="1">
        <f t="array" aca="1" ref="E4775" ca="1">IF(F4775&lt;&gt;"",INDIRECT("'"&amp;F4775&amp;"'!"&amp;G4775),"")</f>
        <v/>
      </c>
      <c r="F4775" s="1851"/>
      <c r="R4775" s="1502"/>
    </row>
    <row r="4776" spans="1:18" ht="16">
      <c r="A4776" s="1">
        <v>4771</v>
      </c>
      <c r="C4776" s="3" t="s">
        <v>3524</v>
      </c>
      <c r="E4776" s="2" t="str" cm="1">
        <f t="array" aca="1" ref="E4776" ca="1">IF(F4776&lt;&gt;"",INDIRECT("'"&amp;F4776&amp;"'!"&amp;G4776),"")</f>
        <v/>
      </c>
      <c r="F4776" s="1851"/>
      <c r="R4776" s="1502"/>
    </row>
    <row r="4777" spans="1:18" ht="16">
      <c r="A4777" s="1">
        <v>4772</v>
      </c>
      <c r="C4777" s="3" t="s">
        <v>3524</v>
      </c>
      <c r="E4777" s="2" t="str" cm="1">
        <f t="array" aca="1" ref="E4777" ca="1">IF(F4777&lt;&gt;"",INDIRECT("'"&amp;F4777&amp;"'!"&amp;G4777),"")</f>
        <v/>
      </c>
      <c r="F4777" s="1851"/>
      <c r="R4777" s="1502"/>
    </row>
    <row r="4778" spans="1:18" ht="16">
      <c r="A4778" s="1">
        <v>4773</v>
      </c>
      <c r="C4778" s="3" t="s">
        <v>3571</v>
      </c>
      <c r="E4778" s="2" t="str" cm="1">
        <f t="array" aca="1" ref="E4778" ca="1">IF(F4778&lt;&gt;"",INDIRECT("'"&amp;F4778&amp;"'!"&amp;G4778),"")</f>
        <v/>
      </c>
      <c r="F4778" s="1851"/>
      <c r="R4778" s="1502"/>
    </row>
    <row r="4779" spans="1:18" ht="16">
      <c r="A4779" s="1">
        <v>4774</v>
      </c>
      <c r="C4779" s="3" t="s">
        <v>3571</v>
      </c>
      <c r="E4779" s="2" t="str" cm="1">
        <f t="array" aca="1" ref="E4779" ca="1">IF(F4779&lt;&gt;"",INDIRECT("'"&amp;F4779&amp;"'!"&amp;G4779),"")</f>
        <v/>
      </c>
      <c r="F4779" s="1851"/>
      <c r="R4779" s="1504"/>
    </row>
    <row r="4780" spans="1:18" ht="16">
      <c r="A4780" s="1">
        <v>4775</v>
      </c>
      <c r="C4780" s="3" t="s">
        <v>3571</v>
      </c>
      <c r="E4780" s="2" t="str" cm="1">
        <f t="array" aca="1" ref="E4780" ca="1">IF(F4780&lt;&gt;"",INDIRECT("'"&amp;F4780&amp;"'!"&amp;G4780),"")</f>
        <v/>
      </c>
      <c r="F4780" s="1851"/>
      <c r="R4780" s="1504"/>
    </row>
    <row r="4781" spans="1:18" ht="16">
      <c r="A4781" s="1">
        <v>4776</v>
      </c>
      <c r="C4781" s="3" t="s">
        <v>3571</v>
      </c>
      <c r="E4781" s="2" t="str" cm="1">
        <f t="array" aca="1" ref="E4781" ca="1">IF(F4781&lt;&gt;"",INDIRECT("'"&amp;F4781&amp;"'!"&amp;G4781),"")</f>
        <v/>
      </c>
      <c r="F4781" s="1851"/>
      <c r="R4781" s="1504"/>
    </row>
    <row r="4782" spans="1:18" ht="16">
      <c r="A4782" s="1">
        <v>4777</v>
      </c>
      <c r="C4782" s="3" t="s">
        <v>3571</v>
      </c>
      <c r="E4782" s="2" t="str" cm="1">
        <f t="array" aca="1" ref="E4782" ca="1">IF(F4782&lt;&gt;"",INDIRECT("'"&amp;F4782&amp;"'!"&amp;G4782),"")</f>
        <v/>
      </c>
      <c r="F4782" s="1851"/>
      <c r="R4782" s="1504"/>
    </row>
    <row r="4783" spans="1:18" ht="16">
      <c r="A4783" s="1">
        <v>4778</v>
      </c>
      <c r="C4783" s="3" t="s">
        <v>3571</v>
      </c>
      <c r="E4783" s="2" t="str" cm="1">
        <f t="array" aca="1" ref="E4783" ca="1">IF(F4783&lt;&gt;"",INDIRECT("'"&amp;F4783&amp;"'!"&amp;G4783),"")</f>
        <v/>
      </c>
      <c r="F4783" s="1851"/>
      <c r="R4783" s="1504"/>
    </row>
    <row r="4784" spans="1:18" ht="16">
      <c r="A4784" s="1">
        <v>4779</v>
      </c>
      <c r="C4784" s="3" t="s">
        <v>3571</v>
      </c>
      <c r="E4784" s="2" t="str" cm="1">
        <f t="array" aca="1" ref="E4784" ca="1">IF(F4784&lt;&gt;"",INDIRECT("'"&amp;F4784&amp;"'!"&amp;G4784),"")</f>
        <v/>
      </c>
      <c r="F4784" s="1851"/>
      <c r="R4784" s="1504"/>
    </row>
    <row r="4785" spans="1:18" ht="16">
      <c r="A4785" s="1">
        <v>4780</v>
      </c>
      <c r="C4785" s="3" t="s">
        <v>3571</v>
      </c>
      <c r="E4785" s="2" t="str" cm="1">
        <f t="array" aca="1" ref="E4785" ca="1">IF(F4785&lt;&gt;"",INDIRECT("'"&amp;F4785&amp;"'!"&amp;G4785),"")</f>
        <v/>
      </c>
      <c r="F4785" s="1851"/>
      <c r="R4785" s="1504"/>
    </row>
    <row r="4786" spans="1:18" ht="16">
      <c r="A4786" s="1">
        <v>4781</v>
      </c>
      <c r="C4786" s="3" t="s">
        <v>3571</v>
      </c>
      <c r="E4786" s="2" t="str" cm="1">
        <f t="array" aca="1" ref="E4786" ca="1">IF(F4786&lt;&gt;"",INDIRECT("'"&amp;F4786&amp;"'!"&amp;G4786),"")</f>
        <v/>
      </c>
      <c r="F4786" s="1851"/>
      <c r="R4786" s="1504"/>
    </row>
    <row r="4787" spans="1:18" ht="16">
      <c r="A4787" s="1">
        <v>4782</v>
      </c>
      <c r="C4787" s="3" t="s">
        <v>3571</v>
      </c>
      <c r="E4787" s="2" t="str" cm="1">
        <f t="array" aca="1" ref="E4787" ca="1">IF(F4787&lt;&gt;"",INDIRECT("'"&amp;F4787&amp;"'!"&amp;G4787),"")</f>
        <v/>
      </c>
      <c r="F4787" s="1851"/>
      <c r="R4787" s="1504"/>
    </row>
    <row r="4788" spans="1:18" ht="16">
      <c r="A4788" s="1">
        <v>4783</v>
      </c>
      <c r="C4788" s="3" t="s">
        <v>3571</v>
      </c>
      <c r="E4788" s="2" t="str" cm="1">
        <f t="array" aca="1" ref="E4788" ca="1">IF(F4788&lt;&gt;"",INDIRECT("'"&amp;F4788&amp;"'!"&amp;G4788),"")</f>
        <v/>
      </c>
      <c r="F4788" s="1851"/>
      <c r="R4788" s="1504"/>
    </row>
    <row r="4789" spans="1:18" ht="16">
      <c r="A4789" s="1">
        <v>4784</v>
      </c>
      <c r="C4789" s="3" t="s">
        <v>3571</v>
      </c>
      <c r="E4789" s="2" t="str" cm="1">
        <f t="array" aca="1" ref="E4789" ca="1">IF(F4789&lt;&gt;"",INDIRECT("'"&amp;F4789&amp;"'!"&amp;G4789),"")</f>
        <v/>
      </c>
      <c r="F4789" s="1851"/>
      <c r="R4789" s="1504"/>
    </row>
    <row r="4790" spans="1:18" ht="16">
      <c r="A4790" s="1">
        <v>4785</v>
      </c>
      <c r="C4790" s="3" t="s">
        <v>3524</v>
      </c>
      <c r="E4790" s="2" t="str" cm="1">
        <f t="array" aca="1" ref="E4790" ca="1">IF(F4790&lt;&gt;"",INDIRECT("'"&amp;F4790&amp;"'!"&amp;G4790),"")</f>
        <v/>
      </c>
      <c r="F4790" s="1851"/>
      <c r="R4790" s="1502"/>
    </row>
    <row r="4791" spans="1:18" ht="16">
      <c r="A4791" s="1">
        <v>4786</v>
      </c>
      <c r="C4791" s="3" t="s">
        <v>3524</v>
      </c>
      <c r="E4791" s="2" t="str" cm="1">
        <f t="array" aca="1" ref="E4791" ca="1">IF(F4791&lt;&gt;"",INDIRECT("'"&amp;F4791&amp;"'!"&amp;G4791),"")</f>
        <v/>
      </c>
      <c r="F4791" s="1851"/>
      <c r="R4791" s="1504"/>
    </row>
    <row r="4792" spans="1:18" ht="16">
      <c r="A4792" s="1">
        <v>4787</v>
      </c>
      <c r="C4792" s="3" t="s">
        <v>3524</v>
      </c>
      <c r="E4792" s="2" t="str" cm="1">
        <f t="array" aca="1" ref="E4792" ca="1">IF(F4792&lt;&gt;"",INDIRECT("'"&amp;F4792&amp;"'!"&amp;G4792),"")</f>
        <v/>
      </c>
      <c r="F4792" s="1851"/>
      <c r="R4792" s="1504"/>
    </row>
    <row r="4793" spans="1:18" ht="16">
      <c r="A4793" s="1">
        <v>4788</v>
      </c>
      <c r="C4793" s="3" t="s">
        <v>3571</v>
      </c>
      <c r="E4793" s="2" t="str" cm="1">
        <f t="array" aca="1" ref="E4793" ca="1">IF(F4793&lt;&gt;"",INDIRECT("'"&amp;F4793&amp;"'!"&amp;G4793),"")</f>
        <v/>
      </c>
      <c r="F4793" s="1851"/>
      <c r="R4793" s="1504"/>
    </row>
    <row r="4794" spans="1:18" ht="16">
      <c r="A4794" s="1">
        <v>4789</v>
      </c>
      <c r="C4794" s="3" t="s">
        <v>3571</v>
      </c>
      <c r="E4794" s="2" t="str" cm="1">
        <f t="array" aca="1" ref="E4794" ca="1">IF(F4794&lt;&gt;"",INDIRECT("'"&amp;F4794&amp;"'!"&amp;G4794),"")</f>
        <v/>
      </c>
      <c r="F4794" s="1851"/>
      <c r="R4794" s="1504"/>
    </row>
    <row r="4795" spans="1:18" ht="16">
      <c r="A4795" s="1">
        <v>4790</v>
      </c>
      <c r="C4795" s="3" t="s">
        <v>3571</v>
      </c>
      <c r="E4795" s="2" t="str" cm="1">
        <f t="array" aca="1" ref="E4795" ca="1">IF(F4795&lt;&gt;"",INDIRECT("'"&amp;F4795&amp;"'!"&amp;G4795),"")</f>
        <v/>
      </c>
      <c r="F4795" s="1851"/>
      <c r="R4795" s="1504"/>
    </row>
    <row r="4796" spans="1:18" ht="15">
      <c r="A4796">
        <v>4791</v>
      </c>
      <c r="B4796" s="7">
        <f>'EstRev 6-10'!C237</f>
        <v>0</v>
      </c>
      <c r="D4796" s="2" t="b">
        <f ca="1">E4796=B4796</f>
        <v>1</v>
      </c>
      <c r="E4796" s="2" cm="1">
        <f t="array" aca="1" ref="E4796" ca="1">IF(F4796&lt;&gt;"",INDIRECT("'"&amp;F4796&amp;"'!"&amp;G4796),"")</f>
        <v>0</v>
      </c>
      <c r="F4796" s="1502" t="s">
        <v>6935</v>
      </c>
      <c r="G4796" t="s">
        <v>4576</v>
      </c>
      <c r="H4796" s="4"/>
      <c r="I4796" s="4"/>
      <c r="J4796" s="4"/>
      <c r="R4796" s="1504"/>
    </row>
    <row r="4797" spans="1:18" ht="15">
      <c r="A4797">
        <v>4792</v>
      </c>
      <c r="B4797" s="7">
        <f>'EstRev 6-10'!D237</f>
        <v>0</v>
      </c>
      <c r="D4797" s="2" t="b">
        <f ca="1">E4797=B4797</f>
        <v>1</v>
      </c>
      <c r="E4797" s="2" cm="1">
        <f t="array" aca="1" ref="E4797" ca="1">IF(F4797&lt;&gt;"",INDIRECT("'"&amp;F4797&amp;"'!"&amp;G4797),"")</f>
        <v>0</v>
      </c>
      <c r="F4797" s="1502" t="s">
        <v>6935</v>
      </c>
      <c r="G4797" t="s">
        <v>4038</v>
      </c>
      <c r="H4797" s="4"/>
      <c r="I4797" s="4"/>
      <c r="J4797" s="4"/>
      <c r="R4797" s="1504"/>
    </row>
    <row r="4798" spans="1:18" ht="16">
      <c r="A4798" s="1">
        <v>4793</v>
      </c>
      <c r="C4798" s="3" t="s">
        <v>3571</v>
      </c>
      <c r="E4798" s="2" t="str" cm="1">
        <f t="array" aca="1" ref="E4798" ca="1">IF(F4798&lt;&gt;"",INDIRECT("'"&amp;F4798&amp;"'!"&amp;G4798),"")</f>
        <v/>
      </c>
      <c r="F4798" s="1851"/>
      <c r="R4798" s="1504"/>
    </row>
    <row r="4799" spans="1:18" ht="15">
      <c r="A4799">
        <v>4794</v>
      </c>
      <c r="B4799" s="7">
        <f>'EstRev 6-10'!F237</f>
        <v>0</v>
      </c>
      <c r="D4799" s="2" t="b">
        <f ca="1">E4799=B4799</f>
        <v>1</v>
      </c>
      <c r="E4799" s="2" cm="1">
        <f t="array" aca="1" ref="E4799" ca="1">IF(F4799&lt;&gt;"",INDIRECT("'"&amp;F4799&amp;"'!"&amp;G4799),"")</f>
        <v>0</v>
      </c>
      <c r="F4799" s="1502" t="s">
        <v>6935</v>
      </c>
      <c r="G4799" t="s">
        <v>4577</v>
      </c>
      <c r="H4799" s="4"/>
      <c r="I4799" s="4"/>
      <c r="J4799" s="4"/>
      <c r="R4799" s="1504"/>
    </row>
    <row r="4800" spans="1:18" ht="16">
      <c r="A4800" s="1">
        <v>4795</v>
      </c>
      <c r="C4800" s="3" t="s">
        <v>3571</v>
      </c>
      <c r="E4800" s="2" t="str" cm="1">
        <f t="array" aca="1" ref="E4800" ca="1">IF(F4800&lt;&gt;"",INDIRECT("'"&amp;F4800&amp;"'!"&amp;G4800),"")</f>
        <v/>
      </c>
      <c r="F4800" s="1851"/>
      <c r="R4800" s="1504"/>
    </row>
    <row r="4801" spans="1:18" ht="16">
      <c r="A4801" s="1">
        <v>4796</v>
      </c>
      <c r="C4801" s="3" t="s">
        <v>3524</v>
      </c>
      <c r="E4801" s="2" t="str" cm="1">
        <f t="array" aca="1" ref="E4801" ca="1">IF(F4801&lt;&gt;"",INDIRECT("'"&amp;F4801&amp;"'!"&amp;G4801),"")</f>
        <v/>
      </c>
      <c r="F4801" s="1851"/>
      <c r="R4801" s="1504"/>
    </row>
    <row r="4802" spans="1:18" ht="16">
      <c r="A4802" s="1">
        <v>4797</v>
      </c>
      <c r="C4802" s="3" t="s">
        <v>3571</v>
      </c>
      <c r="E4802" s="2" t="str" cm="1">
        <f t="array" aca="1" ref="E4802" ca="1">IF(F4802&lt;&gt;"",INDIRECT("'"&amp;F4802&amp;"'!"&amp;G4802),"")</f>
        <v/>
      </c>
      <c r="F4802" s="1851"/>
      <c r="R4802" s="1504"/>
    </row>
    <row r="4803" spans="1:18" ht="16">
      <c r="A4803" s="1">
        <v>4798</v>
      </c>
      <c r="C4803" s="3" t="s">
        <v>3571</v>
      </c>
      <c r="E4803" s="2" t="str" cm="1">
        <f t="array" aca="1" ref="E4803" ca="1">IF(F4803&lt;&gt;"",INDIRECT("'"&amp;F4803&amp;"'!"&amp;G4803),"")</f>
        <v/>
      </c>
      <c r="F4803" s="1851"/>
      <c r="R4803" s="1504"/>
    </row>
    <row r="4804" spans="1:18" ht="16">
      <c r="A4804" s="1">
        <v>4799</v>
      </c>
      <c r="C4804" s="3" t="s">
        <v>3571</v>
      </c>
      <c r="E4804" s="2" t="str" cm="1">
        <f t="array" aca="1" ref="E4804" ca="1">IF(F4804&lt;&gt;"",INDIRECT("'"&amp;F4804&amp;"'!"&amp;G4804),"")</f>
        <v/>
      </c>
      <c r="F4804" s="1851"/>
      <c r="R4804" s="1504"/>
    </row>
    <row r="4805" spans="1:18" ht="16">
      <c r="A4805" s="1">
        <v>4800</v>
      </c>
      <c r="C4805" s="3" t="s">
        <v>3571</v>
      </c>
      <c r="E4805" s="2" t="str" cm="1">
        <f t="array" aca="1" ref="E4805" ca="1">IF(F4805&lt;&gt;"",INDIRECT("'"&amp;F4805&amp;"'!"&amp;G4805),"")</f>
        <v/>
      </c>
      <c r="F4805" s="1851"/>
      <c r="R4805" s="1504"/>
    </row>
    <row r="4806" spans="1:18" ht="16">
      <c r="A4806" s="1">
        <v>4801</v>
      </c>
      <c r="C4806" s="3" t="s">
        <v>3858</v>
      </c>
      <c r="E4806" s="2" t="str" cm="1">
        <f t="array" aca="1" ref="E4806" ca="1">IF(F4806&lt;&gt;"",INDIRECT("'"&amp;F4806&amp;"'!"&amp;G4806),"")</f>
        <v/>
      </c>
      <c r="F4806" s="1851"/>
      <c r="R4806" s="1504"/>
    </row>
    <row r="4807" spans="1:18" ht="16">
      <c r="A4807" s="1">
        <v>4802</v>
      </c>
      <c r="C4807" s="3" t="s">
        <v>3571</v>
      </c>
      <c r="E4807" s="2" t="str" cm="1">
        <f t="array" aca="1" ref="E4807" ca="1">IF(F4807&lt;&gt;"",INDIRECT("'"&amp;F4807&amp;"'!"&amp;G4807),"")</f>
        <v/>
      </c>
      <c r="F4807" s="1851"/>
      <c r="R4807" s="1504"/>
    </row>
    <row r="4808" spans="1:18" ht="15">
      <c r="A4808">
        <v>4803</v>
      </c>
      <c r="B4808" s="7">
        <f>'EstRev 6-10'!G237</f>
        <v>0</v>
      </c>
      <c r="D4808" s="2" t="b">
        <f ca="1">E4808=B4808</f>
        <v>1</v>
      </c>
      <c r="E4808" s="2" cm="1">
        <f t="array" aca="1" ref="E4808" ca="1">IF(F4808&lt;&gt;"",INDIRECT("'"&amp;F4808&amp;"'!"&amp;G4808),"")</f>
        <v>0</v>
      </c>
      <c r="F4808" s="1502" t="s">
        <v>6935</v>
      </c>
      <c r="G4808" t="s">
        <v>4578</v>
      </c>
      <c r="H4808" s="4"/>
      <c r="I4808" s="4"/>
      <c r="J4808" s="4"/>
      <c r="R4808" s="1504"/>
    </row>
    <row r="4809" spans="1:18" ht="15">
      <c r="A4809">
        <v>4804</v>
      </c>
      <c r="B4809" s="7">
        <f>'EstRev 6-10'!H237</f>
        <v>0</v>
      </c>
      <c r="D4809" s="2" t="b">
        <f ca="1">E4809=B4809</f>
        <v>1</v>
      </c>
      <c r="E4809" s="2" cm="1">
        <f t="array" aca="1" ref="E4809" ca="1">IF(F4809&lt;&gt;"",INDIRECT("'"&amp;F4809&amp;"'!"&amp;G4809),"")</f>
        <v>0</v>
      </c>
      <c r="F4809" s="1502" t="s">
        <v>6935</v>
      </c>
      <c r="G4809" t="s">
        <v>4579</v>
      </c>
      <c r="H4809" s="4"/>
      <c r="I4809" s="4"/>
      <c r="J4809" s="4"/>
      <c r="R4809" s="1504"/>
    </row>
    <row r="4810" spans="1:18" ht="16">
      <c r="A4810" s="1">
        <v>4805</v>
      </c>
      <c r="C4810" s="3" t="s">
        <v>3571</v>
      </c>
      <c r="E4810" s="2" t="str" cm="1">
        <f t="array" aca="1" ref="E4810" ca="1">IF(F4810&lt;&gt;"",INDIRECT("'"&amp;F4810&amp;"'!"&amp;G4810),"")</f>
        <v/>
      </c>
      <c r="F4810" s="1851"/>
      <c r="R4810" s="1502"/>
    </row>
    <row r="4811" spans="1:18" ht="16">
      <c r="A4811" s="1">
        <v>4806</v>
      </c>
      <c r="C4811" s="3" t="s">
        <v>3571</v>
      </c>
      <c r="E4811" s="2" t="str" cm="1">
        <f t="array" aca="1" ref="E4811" ca="1">IF(F4811&lt;&gt;"",INDIRECT("'"&amp;F4811&amp;"'!"&amp;G4811),"")</f>
        <v/>
      </c>
      <c r="F4811" s="1851"/>
      <c r="R4811" s="1502"/>
    </row>
    <row r="4812" spans="1:18" ht="15">
      <c r="A4812">
        <v>4807</v>
      </c>
      <c r="B4812" s="7">
        <f>'EstRev 6-10'!K237</f>
        <v>0</v>
      </c>
      <c r="D4812" s="2" t="b">
        <f ca="1">E4812=B4812</f>
        <v>1</v>
      </c>
      <c r="E4812" s="2" cm="1">
        <f t="array" aca="1" ref="E4812" ca="1">IF(F4812&lt;&gt;"",INDIRECT("'"&amp;F4812&amp;"'!"&amp;G4812),"")</f>
        <v>0</v>
      </c>
      <c r="F4812" s="1502" t="s">
        <v>6935</v>
      </c>
      <c r="G4812" t="s">
        <v>4085</v>
      </c>
      <c r="H4812" s="4"/>
      <c r="I4812" s="4"/>
      <c r="J4812" s="4"/>
      <c r="R4812" s="1504"/>
    </row>
    <row r="4813" spans="1:18" ht="16">
      <c r="A4813" s="1">
        <v>4808</v>
      </c>
      <c r="C4813" s="3" t="s">
        <v>3571</v>
      </c>
      <c r="E4813" s="2" t="str" cm="1">
        <f t="array" aca="1" ref="E4813" ca="1">IF(F4813&lt;&gt;"",INDIRECT("'"&amp;F4813&amp;"'!"&amp;G4813),"")</f>
        <v/>
      </c>
      <c r="F4813" s="1851"/>
      <c r="R4813" s="1502"/>
    </row>
    <row r="4814" spans="1:18" ht="16">
      <c r="A4814" s="1">
        <v>4809</v>
      </c>
      <c r="C4814" s="3" t="s">
        <v>3571</v>
      </c>
      <c r="E4814" s="2" t="str" cm="1">
        <f t="array" aca="1" ref="E4814" ca="1">IF(F4814&lt;&gt;"",INDIRECT("'"&amp;F4814&amp;"'!"&amp;G4814),"")</f>
        <v/>
      </c>
      <c r="F4814" s="1851"/>
      <c r="R4814" s="1502"/>
    </row>
    <row r="4815" spans="1:18" ht="16">
      <c r="A4815" s="1">
        <v>4810</v>
      </c>
      <c r="C4815" s="3" t="s">
        <v>3571</v>
      </c>
      <c r="E4815" s="2" t="str" cm="1">
        <f t="array" aca="1" ref="E4815" ca="1">IF(F4815&lt;&gt;"",INDIRECT("'"&amp;F4815&amp;"'!"&amp;G4815),"")</f>
        <v/>
      </c>
      <c r="F4815" s="1851"/>
      <c r="R4815" s="1504"/>
    </row>
    <row r="4816" spans="1:18" ht="16">
      <c r="A4816" s="1">
        <v>4811</v>
      </c>
      <c r="C4816" s="3" t="s">
        <v>3524</v>
      </c>
      <c r="E4816" s="2" t="str" cm="1">
        <f t="array" aca="1" ref="E4816" ca="1">IF(F4816&lt;&gt;"",INDIRECT("'"&amp;F4816&amp;"'!"&amp;G4816),"")</f>
        <v/>
      </c>
      <c r="F4816" s="1851"/>
      <c r="R4816" s="1504"/>
    </row>
    <row r="4817" spans="1:18" ht="16">
      <c r="A4817" s="1">
        <v>4812</v>
      </c>
      <c r="C4817" s="3" t="s">
        <v>3571</v>
      </c>
      <c r="E4817" s="2" t="str" cm="1">
        <f t="array" aca="1" ref="E4817" ca="1">IF(F4817&lt;&gt;"",INDIRECT("'"&amp;F4817&amp;"'!"&amp;G4817),"")</f>
        <v/>
      </c>
      <c r="F4817" s="1851"/>
      <c r="R4817" s="1504"/>
    </row>
    <row r="4818" spans="1:18" ht="16">
      <c r="A4818" s="1">
        <v>4813</v>
      </c>
      <c r="C4818" s="3" t="s">
        <v>4537</v>
      </c>
      <c r="E4818" s="2" t="str" cm="1">
        <f t="array" aca="1" ref="E4818" ca="1">IF(F4818&lt;&gt;"",INDIRECT("'"&amp;F4818&amp;"'!"&amp;G4818),"")</f>
        <v/>
      </c>
      <c r="F4818" s="1851"/>
      <c r="R4818" s="1504"/>
    </row>
    <row r="4819" spans="1:18" ht="16">
      <c r="A4819" s="1">
        <v>4814</v>
      </c>
      <c r="C4819" s="3" t="s">
        <v>4537</v>
      </c>
      <c r="E4819" s="2" t="str" cm="1">
        <f t="array" aca="1" ref="E4819" ca="1">IF(F4819&lt;&gt;"",INDIRECT("'"&amp;F4819&amp;"'!"&amp;G4819),"")</f>
        <v/>
      </c>
      <c r="F4819" s="1851"/>
      <c r="R4819" s="1504"/>
    </row>
    <row r="4820" spans="1:18" ht="16">
      <c r="A4820" s="1">
        <v>4815</v>
      </c>
      <c r="C4820" s="3" t="s">
        <v>4537</v>
      </c>
      <c r="E4820" s="2" t="str" cm="1">
        <f t="array" aca="1" ref="E4820" ca="1">IF(F4820&lt;&gt;"",INDIRECT("'"&amp;F4820&amp;"'!"&amp;G4820),"")</f>
        <v/>
      </c>
      <c r="F4820" s="1851"/>
      <c r="R4820" s="1504"/>
    </row>
    <row r="4821" spans="1:18" ht="16">
      <c r="A4821" s="1">
        <v>4816</v>
      </c>
      <c r="C4821" s="3" t="s">
        <v>4537</v>
      </c>
      <c r="E4821" s="2" t="str" cm="1">
        <f t="array" aca="1" ref="E4821" ca="1">IF(F4821&lt;&gt;"",INDIRECT("'"&amp;F4821&amp;"'!"&amp;G4821),"")</f>
        <v/>
      </c>
      <c r="F4821" s="1851"/>
      <c r="R4821" s="1504"/>
    </row>
    <row r="4822" spans="1:18" ht="16">
      <c r="A4822" s="1">
        <v>4817</v>
      </c>
      <c r="C4822" s="3" t="s">
        <v>4537</v>
      </c>
      <c r="E4822" s="2" t="str" cm="1">
        <f t="array" aca="1" ref="E4822" ca="1">IF(F4822&lt;&gt;"",INDIRECT("'"&amp;F4822&amp;"'!"&amp;G4822),"")</f>
        <v/>
      </c>
      <c r="F4822" s="1851"/>
      <c r="R4822" s="1504"/>
    </row>
    <row r="4823" spans="1:18" ht="16">
      <c r="A4823" s="1">
        <v>4818</v>
      </c>
      <c r="C4823" s="3" t="s">
        <v>4537</v>
      </c>
      <c r="E4823" s="2" t="str" cm="1">
        <f t="array" aca="1" ref="E4823" ca="1">IF(F4823&lt;&gt;"",INDIRECT("'"&amp;F4823&amp;"'!"&amp;G4823),"")</f>
        <v/>
      </c>
      <c r="F4823" s="1851"/>
      <c r="R4823" s="1504"/>
    </row>
    <row r="4824" spans="1:18" ht="16">
      <c r="A4824" s="1">
        <v>4819</v>
      </c>
      <c r="C4824" s="3" t="s">
        <v>3524</v>
      </c>
      <c r="E4824" s="2" t="str" cm="1">
        <f t="array" aca="1" ref="E4824" ca="1">IF(F4824&lt;&gt;"",INDIRECT("'"&amp;F4824&amp;"'!"&amp;G4824),"")</f>
        <v/>
      </c>
      <c r="F4824" s="1851"/>
      <c r="R4824" s="1504"/>
    </row>
    <row r="4825" spans="1:18" ht="16">
      <c r="A4825" s="1">
        <v>4820</v>
      </c>
      <c r="C4825" s="3" t="s">
        <v>4537</v>
      </c>
      <c r="E4825" s="2" t="str" cm="1">
        <f t="array" aca="1" ref="E4825" ca="1">IF(F4825&lt;&gt;"",INDIRECT("'"&amp;F4825&amp;"'!"&amp;G4825),"")</f>
        <v/>
      </c>
      <c r="F4825" s="1851"/>
      <c r="R4825" s="1504"/>
    </row>
    <row r="4826" spans="1:18" ht="15">
      <c r="A4826">
        <v>4821</v>
      </c>
      <c r="B4826" s="7">
        <f>'EstRev 6-10'!C123</f>
        <v>0</v>
      </c>
      <c r="D4826" s="2" t="b">
        <f t="shared" ref="D4826:D4831" ca="1" si="72">E4826=B4826</f>
        <v>1</v>
      </c>
      <c r="E4826" s="2" cm="1">
        <f t="array" aca="1" ref="E4826" ca="1">IF(F4826&lt;&gt;"",INDIRECT("'"&amp;F4826&amp;"'!"&amp;G4826),"")</f>
        <v>0</v>
      </c>
      <c r="F4826" s="1502" t="s">
        <v>6935</v>
      </c>
      <c r="G4826" t="s">
        <v>4580</v>
      </c>
      <c r="H4826" s="4"/>
      <c r="I4826" s="4"/>
      <c r="J4826" s="4"/>
      <c r="R4826" s="1504"/>
    </row>
    <row r="4827" spans="1:18" ht="15">
      <c r="A4827">
        <v>4822</v>
      </c>
      <c r="B4827" s="7">
        <f>'EstRev 6-10'!D123</f>
        <v>0</v>
      </c>
      <c r="D4827" s="2" t="b">
        <f t="shared" ca="1" si="72"/>
        <v>1</v>
      </c>
      <c r="E4827" s="2" cm="1">
        <f t="array" aca="1" ref="E4827" ca="1">IF(F4827&lt;&gt;"",INDIRECT("'"&amp;F4827&amp;"'!"&amp;G4827),"")</f>
        <v>0</v>
      </c>
      <c r="F4827" s="1502" t="s">
        <v>6935</v>
      </c>
      <c r="G4827" t="s">
        <v>4581</v>
      </c>
      <c r="H4827" s="4"/>
      <c r="I4827" s="4"/>
      <c r="J4827" s="4"/>
      <c r="R4827" s="1504"/>
    </row>
    <row r="4828" spans="1:18" ht="15">
      <c r="A4828">
        <v>4823</v>
      </c>
      <c r="B4828" s="7">
        <f>'EstRev 6-10'!E123</f>
        <v>0</v>
      </c>
      <c r="D4828" s="2" t="b">
        <f t="shared" ca="1" si="72"/>
        <v>1</v>
      </c>
      <c r="E4828" s="2" cm="1">
        <f t="array" aca="1" ref="E4828" ca="1">IF(F4828&lt;&gt;"",INDIRECT("'"&amp;F4828&amp;"'!"&amp;G4828),"")</f>
        <v>0</v>
      </c>
      <c r="F4828" s="1502" t="s">
        <v>6935</v>
      </c>
      <c r="G4828" t="s">
        <v>4582</v>
      </c>
      <c r="H4828" s="4"/>
      <c r="I4828" s="4"/>
      <c r="J4828" s="4"/>
      <c r="R4828" s="1504"/>
    </row>
    <row r="4829" spans="1:18" ht="15">
      <c r="A4829">
        <v>4824</v>
      </c>
      <c r="B4829" s="7">
        <f>'EstRev 6-10'!F123</f>
        <v>0</v>
      </c>
      <c r="D4829" s="2" t="b">
        <f t="shared" ca="1" si="72"/>
        <v>1</v>
      </c>
      <c r="E4829" s="2" cm="1">
        <f t="array" aca="1" ref="E4829" ca="1">IF(F4829&lt;&gt;"",INDIRECT("'"&amp;F4829&amp;"'!"&amp;G4829),"")</f>
        <v>0</v>
      </c>
      <c r="F4829" s="1502" t="s">
        <v>6935</v>
      </c>
      <c r="G4829" t="s">
        <v>4583</v>
      </c>
      <c r="H4829" s="4"/>
      <c r="I4829" s="4"/>
      <c r="J4829" s="4"/>
      <c r="R4829" s="1504"/>
    </row>
    <row r="4830" spans="1:18" ht="15">
      <c r="A4830">
        <v>4825</v>
      </c>
      <c r="B4830" s="7">
        <f>'EstRev 6-10'!G123</f>
        <v>0</v>
      </c>
      <c r="D4830" s="2" t="b">
        <f t="shared" ca="1" si="72"/>
        <v>1</v>
      </c>
      <c r="E4830" s="2" cm="1">
        <f t="array" aca="1" ref="E4830" ca="1">IF(F4830&lt;&gt;"",INDIRECT("'"&amp;F4830&amp;"'!"&amp;G4830),"")</f>
        <v>0</v>
      </c>
      <c r="F4830" s="1502" t="s">
        <v>6935</v>
      </c>
      <c r="G4830" t="s">
        <v>4584</v>
      </c>
      <c r="H4830" s="4"/>
      <c r="I4830" s="4"/>
      <c r="J4830" s="4"/>
      <c r="R4830" s="1504"/>
    </row>
    <row r="4831" spans="1:18" ht="15">
      <c r="A4831">
        <v>4826</v>
      </c>
      <c r="B4831" s="7">
        <f>'EstRev 6-10'!H123</f>
        <v>0</v>
      </c>
      <c r="D4831" s="2" t="b">
        <f t="shared" ca="1" si="72"/>
        <v>1</v>
      </c>
      <c r="E4831" s="2" cm="1">
        <f t="array" aca="1" ref="E4831" ca="1">IF(F4831&lt;&gt;"",INDIRECT("'"&amp;F4831&amp;"'!"&amp;G4831),"")</f>
        <v>0</v>
      </c>
      <c r="F4831" s="1502" t="s">
        <v>6935</v>
      </c>
      <c r="G4831" t="s">
        <v>4585</v>
      </c>
      <c r="H4831" s="4"/>
      <c r="I4831" s="4"/>
      <c r="J4831" s="4"/>
      <c r="R4831" s="1504"/>
    </row>
    <row r="4832" spans="1:18" ht="16">
      <c r="A4832" s="1">
        <v>4827</v>
      </c>
      <c r="C4832" s="3" t="s">
        <v>3524</v>
      </c>
      <c r="E4832" s="2" t="str" cm="1">
        <f t="array" aca="1" ref="E4832" ca="1">IF(F4832&lt;&gt;"",INDIRECT("'"&amp;F4832&amp;"'!"&amp;G4832),"")</f>
        <v/>
      </c>
      <c r="F4832" s="1851"/>
      <c r="R4832" s="1502"/>
    </row>
    <row r="4833" spans="1:18">
      <c r="A4833">
        <v>4828</v>
      </c>
      <c r="B4833" s="7">
        <f>'EstRev 6-10'!K123</f>
        <v>0</v>
      </c>
      <c r="D4833" s="2" t="b">
        <f ca="1">E4833=B4833</f>
        <v>1</v>
      </c>
      <c r="E4833" s="2" cm="1">
        <f t="array" aca="1" ref="E4833" ca="1">IF(F4833&lt;&gt;"",INDIRECT("'"&amp;F4833&amp;"'!"&amp;G4833),"")</f>
        <v>0</v>
      </c>
      <c r="F4833" s="1502" t="s">
        <v>6935</v>
      </c>
      <c r="G4833" t="s">
        <v>4586</v>
      </c>
      <c r="R4833" s="1502"/>
    </row>
    <row r="4834" spans="1:18" ht="16">
      <c r="A4834" s="1">
        <v>4829</v>
      </c>
      <c r="C4834" s="3" t="s">
        <v>3571</v>
      </c>
      <c r="E4834" s="2" t="str" cm="1">
        <f t="array" aca="1" ref="E4834" ca="1">IF(F4834&lt;&gt;"",INDIRECT("'"&amp;F4834&amp;"'!"&amp;G4834),"")</f>
        <v/>
      </c>
      <c r="F4834" s="1851"/>
      <c r="R4834" s="1504"/>
    </row>
    <row r="4835" spans="1:18" ht="16">
      <c r="A4835" s="1">
        <v>4830</v>
      </c>
      <c r="C4835" s="3" t="s">
        <v>3571</v>
      </c>
      <c r="E4835" s="2" t="str" cm="1">
        <f t="array" aca="1" ref="E4835" ca="1">IF(F4835&lt;&gt;"",INDIRECT("'"&amp;F4835&amp;"'!"&amp;G4835),"")</f>
        <v/>
      </c>
      <c r="F4835" s="1851"/>
      <c r="R4835" s="1504"/>
    </row>
    <row r="4836" spans="1:18" ht="16">
      <c r="A4836" s="1">
        <v>4831</v>
      </c>
      <c r="C4836" s="3" t="s">
        <v>3571</v>
      </c>
      <c r="E4836" s="2" t="str" cm="1">
        <f t="array" aca="1" ref="E4836" ca="1">IF(F4836&lt;&gt;"",INDIRECT("'"&amp;F4836&amp;"'!"&amp;G4836),"")</f>
        <v/>
      </c>
      <c r="F4836" s="1851"/>
      <c r="R4836" s="1504"/>
    </row>
    <row r="4837" spans="1:18" ht="16">
      <c r="A4837" s="1">
        <v>4832</v>
      </c>
      <c r="C4837" s="3" t="s">
        <v>3571</v>
      </c>
      <c r="E4837" s="2" t="str" cm="1">
        <f t="array" aca="1" ref="E4837" ca="1">IF(F4837&lt;&gt;"",INDIRECT("'"&amp;F4837&amp;"'!"&amp;G4837),"")</f>
        <v/>
      </c>
      <c r="F4837" s="1851"/>
      <c r="R4837" s="1504"/>
    </row>
    <row r="4838" spans="1:18" ht="16">
      <c r="A4838" s="1">
        <v>4833</v>
      </c>
      <c r="C4838" s="3" t="s">
        <v>3571</v>
      </c>
      <c r="E4838" s="2" t="str" cm="1">
        <f t="array" aca="1" ref="E4838" ca="1">IF(F4838&lt;&gt;"",INDIRECT("'"&amp;F4838&amp;"'!"&amp;G4838),"")</f>
        <v/>
      </c>
      <c r="F4838" s="1851"/>
      <c r="R4838" s="1504"/>
    </row>
    <row r="4839" spans="1:18" ht="16">
      <c r="A4839" s="1">
        <v>4834</v>
      </c>
      <c r="C4839" s="3" t="s">
        <v>3571</v>
      </c>
      <c r="E4839" s="2" t="str" cm="1">
        <f t="array" aca="1" ref="E4839" ca="1">IF(F4839&lt;&gt;"",INDIRECT("'"&amp;F4839&amp;"'!"&amp;G4839),"")</f>
        <v/>
      </c>
      <c r="F4839" s="1851"/>
      <c r="R4839" s="1504"/>
    </row>
    <row r="4840" spans="1:18" ht="16">
      <c r="A4840" s="1">
        <v>4835</v>
      </c>
      <c r="C4840" s="3" t="s">
        <v>3571</v>
      </c>
      <c r="E4840" s="2" t="str" cm="1">
        <f t="array" aca="1" ref="E4840" ca="1">IF(F4840&lt;&gt;"",INDIRECT("'"&amp;F4840&amp;"'!"&amp;G4840),"")</f>
        <v/>
      </c>
      <c r="F4840" s="1851"/>
      <c r="R4840" s="1504"/>
    </row>
    <row r="4841" spans="1:18" ht="16">
      <c r="A4841" s="1">
        <v>4836</v>
      </c>
      <c r="C4841" s="3" t="s">
        <v>3571</v>
      </c>
      <c r="E4841" s="2" t="str" cm="1">
        <f t="array" aca="1" ref="E4841" ca="1">IF(F4841&lt;&gt;"",INDIRECT("'"&amp;F4841&amp;"'!"&amp;G4841),"")</f>
        <v/>
      </c>
      <c r="F4841" s="1851"/>
      <c r="R4841" s="1504"/>
    </row>
    <row r="4842" spans="1:18" ht="16">
      <c r="A4842" s="1">
        <v>4837</v>
      </c>
      <c r="C4842" s="3" t="s">
        <v>3571</v>
      </c>
      <c r="E4842" s="2" t="str" cm="1">
        <f t="array" aca="1" ref="E4842" ca="1">IF(F4842&lt;&gt;"",INDIRECT("'"&amp;F4842&amp;"'!"&amp;G4842),"")</f>
        <v/>
      </c>
      <c r="F4842" s="1851"/>
      <c r="R4842" s="1504"/>
    </row>
    <row r="4843" spans="1:18" ht="16">
      <c r="A4843" s="1">
        <v>4838</v>
      </c>
      <c r="C4843" s="3" t="s">
        <v>3524</v>
      </c>
      <c r="E4843" s="2" t="str" cm="1">
        <f t="array" aca="1" ref="E4843" ca="1">IF(F4843&lt;&gt;"",INDIRECT("'"&amp;F4843&amp;"'!"&amp;G4843),"")</f>
        <v/>
      </c>
      <c r="F4843" s="1851"/>
      <c r="R4843" s="1504"/>
    </row>
    <row r="4844" spans="1:18" ht="16">
      <c r="A4844" s="1">
        <v>4839</v>
      </c>
      <c r="C4844" s="3" t="s">
        <v>3524</v>
      </c>
      <c r="E4844" s="2" t="str" cm="1">
        <f t="array" aca="1" ref="E4844" ca="1">IF(F4844&lt;&gt;"",INDIRECT("'"&amp;F4844&amp;"'!"&amp;G4844),"")</f>
        <v/>
      </c>
      <c r="F4844" s="1851"/>
      <c r="R4844" s="1504"/>
    </row>
    <row r="4845" spans="1:18" ht="16">
      <c r="A4845" s="1">
        <v>4840</v>
      </c>
      <c r="C4845" s="3" t="s">
        <v>3524</v>
      </c>
      <c r="E4845" s="2" t="str" cm="1">
        <f t="array" aca="1" ref="E4845" ca="1">IF(F4845&lt;&gt;"",INDIRECT("'"&amp;F4845&amp;"'!"&amp;G4845),"")</f>
        <v/>
      </c>
      <c r="F4845" s="1851"/>
      <c r="R4845" s="1504"/>
    </row>
    <row r="4846" spans="1:18" ht="16">
      <c r="A4846" s="1">
        <v>4841</v>
      </c>
      <c r="C4846" s="3" t="s">
        <v>3571</v>
      </c>
      <c r="E4846" s="2" t="str" cm="1">
        <f t="array" aca="1" ref="E4846" ca="1">IF(F4846&lt;&gt;"",INDIRECT("'"&amp;F4846&amp;"'!"&amp;G4846),"")</f>
        <v/>
      </c>
      <c r="F4846" s="1851"/>
      <c r="R4846" s="1504"/>
    </row>
    <row r="4847" spans="1:18" ht="16">
      <c r="A4847" s="1">
        <v>4842</v>
      </c>
      <c r="C4847" s="3" t="s">
        <v>3571</v>
      </c>
      <c r="E4847" s="2" t="str" cm="1">
        <f t="array" aca="1" ref="E4847" ca="1">IF(F4847&lt;&gt;"",INDIRECT("'"&amp;F4847&amp;"'!"&amp;G4847),"")</f>
        <v/>
      </c>
      <c r="F4847" s="1851"/>
      <c r="R4847" s="1504"/>
    </row>
    <row r="4848" spans="1:18" ht="16">
      <c r="A4848" s="1">
        <v>4843</v>
      </c>
      <c r="C4848" s="3" t="s">
        <v>3571</v>
      </c>
      <c r="E4848" s="2" t="str" cm="1">
        <f t="array" aca="1" ref="E4848" ca="1">IF(F4848&lt;&gt;"",INDIRECT("'"&amp;F4848&amp;"'!"&amp;G4848),"")</f>
        <v/>
      </c>
      <c r="F4848" s="1851"/>
      <c r="R4848" s="1502"/>
    </row>
    <row r="4849" spans="1:18" ht="16">
      <c r="A4849" s="1">
        <v>4844</v>
      </c>
      <c r="C4849" s="3" t="s">
        <v>3571</v>
      </c>
      <c r="E4849" s="2" t="str" cm="1">
        <f t="array" aca="1" ref="E4849" ca="1">IF(F4849&lt;&gt;"",INDIRECT("'"&amp;F4849&amp;"'!"&amp;G4849),"")</f>
        <v/>
      </c>
      <c r="F4849" s="1851"/>
      <c r="R4849" s="1502"/>
    </row>
    <row r="4850" spans="1:18" ht="16">
      <c r="A4850" s="1">
        <v>4845</v>
      </c>
      <c r="C4850" s="3" t="s">
        <v>3571</v>
      </c>
      <c r="E4850" s="2" t="str" cm="1">
        <f t="array" aca="1" ref="E4850" ca="1">IF(F4850&lt;&gt;"",INDIRECT("'"&amp;F4850&amp;"'!"&amp;G4850),"")</f>
        <v/>
      </c>
      <c r="F4850" s="1851"/>
      <c r="R4850" s="1502"/>
    </row>
    <row r="4851" spans="1:18" ht="16">
      <c r="A4851" s="1">
        <v>4846</v>
      </c>
      <c r="C4851" s="3" t="s">
        <v>3571</v>
      </c>
      <c r="E4851" s="2" t="str" cm="1">
        <f t="array" aca="1" ref="E4851" ca="1">IF(F4851&lt;&gt;"",INDIRECT("'"&amp;F4851&amp;"'!"&amp;G4851),"")</f>
        <v/>
      </c>
      <c r="F4851" s="1851"/>
      <c r="R4851" s="1502"/>
    </row>
    <row r="4852" spans="1:18" ht="16">
      <c r="A4852" s="1">
        <v>4847</v>
      </c>
      <c r="C4852" s="3" t="s">
        <v>3571</v>
      </c>
      <c r="E4852" s="2" t="str" cm="1">
        <f t="array" aca="1" ref="E4852" ca="1">IF(F4852&lt;&gt;"",INDIRECT("'"&amp;F4852&amp;"'!"&amp;G4852),"")</f>
        <v/>
      </c>
      <c r="F4852" s="1851"/>
      <c r="R4852" s="1504"/>
    </row>
    <row r="4853" spans="1:18" ht="16">
      <c r="A4853" s="1">
        <v>4848</v>
      </c>
      <c r="C4853" s="3" t="s">
        <v>3571</v>
      </c>
      <c r="E4853" s="2" t="str" cm="1">
        <f t="array" aca="1" ref="E4853" ca="1">IF(F4853&lt;&gt;"",INDIRECT("'"&amp;F4853&amp;"'!"&amp;G4853),"")</f>
        <v/>
      </c>
      <c r="F4853" s="1851"/>
      <c r="R4853" s="1504"/>
    </row>
    <row r="4854" spans="1:18" ht="16">
      <c r="A4854" s="1">
        <v>4849</v>
      </c>
      <c r="C4854" s="3" t="s">
        <v>3571</v>
      </c>
      <c r="E4854" s="2" t="str" cm="1">
        <f t="array" aca="1" ref="E4854" ca="1">IF(F4854&lt;&gt;"",INDIRECT("'"&amp;F4854&amp;"'!"&amp;G4854),"")</f>
        <v/>
      </c>
      <c r="F4854" s="1851"/>
      <c r="R4854" s="1504"/>
    </row>
    <row r="4855" spans="1:18" ht="16">
      <c r="A4855" s="1">
        <v>4850</v>
      </c>
      <c r="C4855" s="3" t="s">
        <v>3571</v>
      </c>
      <c r="E4855" s="2" t="str" cm="1">
        <f t="array" aca="1" ref="E4855" ca="1">IF(F4855&lt;&gt;"",INDIRECT("'"&amp;F4855&amp;"'!"&amp;G4855),"")</f>
        <v/>
      </c>
      <c r="F4855" s="1851"/>
      <c r="R4855" s="1504"/>
    </row>
    <row r="4856" spans="1:18" ht="16">
      <c r="A4856" s="1">
        <v>4851</v>
      </c>
      <c r="C4856" s="3" t="s">
        <v>3571</v>
      </c>
      <c r="E4856" s="2" t="str" cm="1">
        <f t="array" aca="1" ref="E4856" ca="1">IF(F4856&lt;&gt;"",INDIRECT("'"&amp;F4856&amp;"'!"&amp;G4856),"")</f>
        <v/>
      </c>
      <c r="F4856" s="1851"/>
      <c r="R4856" s="1504"/>
    </row>
    <row r="4857" spans="1:18" ht="16">
      <c r="A4857" s="1">
        <v>4852</v>
      </c>
      <c r="C4857" s="3" t="s">
        <v>3571</v>
      </c>
      <c r="E4857" s="2" t="str" cm="1">
        <f t="array" aca="1" ref="E4857" ca="1">IF(F4857&lt;&gt;"",INDIRECT("'"&amp;F4857&amp;"'!"&amp;G4857),"")</f>
        <v/>
      </c>
      <c r="F4857" s="1851"/>
      <c r="R4857" s="1504"/>
    </row>
    <row r="4858" spans="1:18" ht="16">
      <c r="A4858" s="1">
        <v>4853</v>
      </c>
      <c r="C4858" s="3" t="s">
        <v>3571</v>
      </c>
      <c r="E4858" s="2" t="str" cm="1">
        <f t="array" aca="1" ref="E4858" ca="1">IF(F4858&lt;&gt;"",INDIRECT("'"&amp;F4858&amp;"'!"&amp;G4858),"")</f>
        <v/>
      </c>
      <c r="F4858" s="1851"/>
      <c r="R4858" s="1504"/>
    </row>
    <row r="4859" spans="1:18">
      <c r="A4859">
        <v>4854</v>
      </c>
      <c r="B4859" s="7">
        <f>'EstRev 6-10'!C157</f>
        <v>0</v>
      </c>
      <c r="D4859" s="2" t="b">
        <f t="shared" ref="D4859:D4864" ca="1" si="73">E4859=B4859</f>
        <v>1</v>
      </c>
      <c r="E4859" s="2" cm="1">
        <f t="array" aca="1" ref="E4859" ca="1">IF(F4859&lt;&gt;"",INDIRECT("'"&amp;F4859&amp;"'!"&amp;G4859),"")</f>
        <v>0</v>
      </c>
      <c r="F4859" s="1502" t="s">
        <v>6935</v>
      </c>
      <c r="G4859" t="s">
        <v>4587</v>
      </c>
      <c r="R4859" s="1502"/>
    </row>
    <row r="4860" spans="1:18">
      <c r="A4860">
        <v>4855</v>
      </c>
      <c r="B4860" s="7">
        <f>'EstRev 6-10'!D157</f>
        <v>0</v>
      </c>
      <c r="D4860" s="2" t="b">
        <f t="shared" ca="1" si="73"/>
        <v>1</v>
      </c>
      <c r="E4860" s="2" cm="1">
        <f t="array" aca="1" ref="E4860" ca="1">IF(F4860&lt;&gt;"",INDIRECT("'"&amp;F4860&amp;"'!"&amp;G4860),"")</f>
        <v>0</v>
      </c>
      <c r="F4860" s="1502" t="s">
        <v>6935</v>
      </c>
      <c r="G4860" t="s">
        <v>4588</v>
      </c>
      <c r="R4860" s="1502"/>
    </row>
    <row r="4861" spans="1:18">
      <c r="A4861">
        <v>4856</v>
      </c>
      <c r="B4861" s="7">
        <f>'EstRev 6-10'!E157</f>
        <v>0</v>
      </c>
      <c r="D4861" s="2" t="b">
        <f t="shared" ca="1" si="73"/>
        <v>1</v>
      </c>
      <c r="E4861" s="2" cm="1">
        <f t="array" aca="1" ref="E4861" ca="1">IF(F4861&lt;&gt;"",INDIRECT("'"&amp;F4861&amp;"'!"&amp;G4861),"")</f>
        <v>0</v>
      </c>
      <c r="F4861" s="1502" t="s">
        <v>6935</v>
      </c>
      <c r="G4861" t="s">
        <v>4589</v>
      </c>
      <c r="R4861" s="1502"/>
    </row>
    <row r="4862" spans="1:18">
      <c r="A4862">
        <v>4857</v>
      </c>
      <c r="B4862" s="7">
        <f>'EstRev 6-10'!F157</f>
        <v>0</v>
      </c>
      <c r="D4862" s="2" t="b">
        <f t="shared" ca="1" si="73"/>
        <v>1</v>
      </c>
      <c r="E4862" s="2" cm="1">
        <f t="array" aca="1" ref="E4862" ca="1">IF(F4862&lt;&gt;"",INDIRECT("'"&amp;F4862&amp;"'!"&amp;G4862),"")</f>
        <v>0</v>
      </c>
      <c r="F4862" s="1502" t="s">
        <v>6935</v>
      </c>
      <c r="G4862" t="s">
        <v>4590</v>
      </c>
      <c r="R4862" s="1502"/>
    </row>
    <row r="4863" spans="1:18">
      <c r="A4863">
        <v>4858</v>
      </c>
      <c r="B4863" s="7">
        <f>'EstRev 6-10'!G157</f>
        <v>0</v>
      </c>
      <c r="D4863" s="2" t="b">
        <f t="shared" ca="1" si="73"/>
        <v>1</v>
      </c>
      <c r="E4863" s="2" cm="1">
        <f t="array" aca="1" ref="E4863" ca="1">IF(F4863&lt;&gt;"",INDIRECT("'"&amp;F4863&amp;"'!"&amp;G4863),"")</f>
        <v>0</v>
      </c>
      <c r="F4863" s="1502" t="s">
        <v>6935</v>
      </c>
      <c r="G4863" t="s">
        <v>4591</v>
      </c>
      <c r="R4863" s="1502"/>
    </row>
    <row r="4864" spans="1:18">
      <c r="A4864">
        <v>4859</v>
      </c>
      <c r="B4864" s="7">
        <f>'EstRev 6-10'!H157</f>
        <v>0</v>
      </c>
      <c r="D4864" s="2" t="b">
        <f t="shared" ca="1" si="73"/>
        <v>1</v>
      </c>
      <c r="E4864" s="2" cm="1">
        <f t="array" aca="1" ref="E4864" ca="1">IF(F4864&lt;&gt;"",INDIRECT("'"&amp;F4864&amp;"'!"&amp;G4864),"")</f>
        <v>0</v>
      </c>
      <c r="F4864" s="1502" t="s">
        <v>6935</v>
      </c>
      <c r="G4864" t="s">
        <v>4592</v>
      </c>
      <c r="R4864" s="1502"/>
    </row>
    <row r="4865" spans="1:18" ht="16">
      <c r="A4865" s="1">
        <v>4860</v>
      </c>
      <c r="C4865" s="3" t="s">
        <v>3571</v>
      </c>
      <c r="E4865" s="2" t="str" cm="1">
        <f t="array" aca="1" ref="E4865" ca="1">IF(F4865&lt;&gt;"",INDIRECT("'"&amp;F4865&amp;"'!"&amp;G4865),"")</f>
        <v/>
      </c>
      <c r="F4865" s="1851"/>
      <c r="R4865" s="1504"/>
    </row>
    <row r="4866" spans="1:18">
      <c r="A4866">
        <v>4861</v>
      </c>
      <c r="B4866" s="7">
        <f>'EstRev 6-10'!K157</f>
        <v>0</v>
      </c>
      <c r="D4866" s="2" t="b">
        <f ca="1">E4866=B4866</f>
        <v>1</v>
      </c>
      <c r="E4866" s="2" cm="1">
        <f t="array" aca="1" ref="E4866" ca="1">IF(F4866&lt;&gt;"",INDIRECT("'"&amp;F4866&amp;"'!"&amp;G4866),"")</f>
        <v>0</v>
      </c>
      <c r="F4866" s="1502" t="s">
        <v>6935</v>
      </c>
      <c r="G4866" t="s">
        <v>4593</v>
      </c>
      <c r="R4866" s="1502"/>
    </row>
    <row r="4867" spans="1:18" ht="16">
      <c r="A4867" s="1">
        <v>4862</v>
      </c>
      <c r="C4867" s="3" t="s">
        <v>3571</v>
      </c>
      <c r="E4867" s="2" t="str" cm="1">
        <f t="array" aca="1" ref="E4867" ca="1">IF(F4867&lt;&gt;"",INDIRECT("'"&amp;F4867&amp;"'!"&amp;G4867),"")</f>
        <v/>
      </c>
      <c r="F4867" s="1851"/>
      <c r="R4867" s="1504"/>
    </row>
    <row r="4868" spans="1:18" ht="16">
      <c r="A4868" s="1">
        <v>4863</v>
      </c>
      <c r="C4868" s="3" t="s">
        <v>3571</v>
      </c>
      <c r="E4868" s="2" t="str" cm="1">
        <f t="array" aca="1" ref="E4868" ca="1">IF(F4868&lt;&gt;"",INDIRECT("'"&amp;F4868&amp;"'!"&amp;G4868),"")</f>
        <v/>
      </c>
      <c r="F4868" s="1851"/>
      <c r="R4868" s="1504"/>
    </row>
    <row r="4869" spans="1:18" ht="16">
      <c r="A4869" s="1">
        <v>4864</v>
      </c>
      <c r="C4869" s="3" t="s">
        <v>3571</v>
      </c>
      <c r="E4869" s="2" t="str" cm="1">
        <f t="array" aca="1" ref="E4869" ca="1">IF(F4869&lt;&gt;"",INDIRECT("'"&amp;F4869&amp;"'!"&amp;G4869),"")</f>
        <v/>
      </c>
      <c r="F4869" s="1851"/>
      <c r="R4869" s="1504"/>
    </row>
    <row r="4870" spans="1:18" ht="16">
      <c r="A4870" s="1">
        <v>4865</v>
      </c>
      <c r="C4870" s="3" t="s">
        <v>3571</v>
      </c>
      <c r="E4870" s="2" t="str" cm="1">
        <f t="array" aca="1" ref="E4870" ca="1">IF(F4870&lt;&gt;"",INDIRECT("'"&amp;F4870&amp;"'!"&amp;G4870),"")</f>
        <v/>
      </c>
      <c r="F4870" s="1851"/>
      <c r="R4870" s="1502"/>
    </row>
    <row r="4871" spans="1:18" ht="16">
      <c r="A4871" s="1">
        <v>4866</v>
      </c>
      <c r="C4871" s="3" t="s">
        <v>3571</v>
      </c>
      <c r="E4871" s="2" t="str" cm="1">
        <f t="array" aca="1" ref="E4871" ca="1">IF(F4871&lt;&gt;"",INDIRECT("'"&amp;F4871&amp;"'!"&amp;G4871),"")</f>
        <v/>
      </c>
      <c r="F4871" s="1851"/>
      <c r="R4871" s="1504"/>
    </row>
    <row r="4872" spans="1:18" ht="16">
      <c r="A4872" s="1">
        <v>4867</v>
      </c>
      <c r="C4872" s="3" t="s">
        <v>3571</v>
      </c>
      <c r="E4872" s="2" t="str" cm="1">
        <f t="array" aca="1" ref="E4872" ca="1">IF(F4872&lt;&gt;"",INDIRECT("'"&amp;F4872&amp;"'!"&amp;G4872),"")</f>
        <v/>
      </c>
      <c r="F4872" s="1851"/>
      <c r="R4872" s="1504"/>
    </row>
    <row r="4873" spans="1:18" ht="16">
      <c r="A4873" s="1">
        <v>4868</v>
      </c>
      <c r="C4873" s="3" t="s">
        <v>3571</v>
      </c>
      <c r="E4873" s="2" t="str" cm="1">
        <f t="array" aca="1" ref="E4873" ca="1">IF(F4873&lt;&gt;"",INDIRECT("'"&amp;F4873&amp;"'!"&amp;G4873),"")</f>
        <v/>
      </c>
      <c r="F4873" s="1851"/>
      <c r="R4873" s="1504"/>
    </row>
    <row r="4874" spans="1:18" ht="16">
      <c r="A4874" s="1">
        <v>4869</v>
      </c>
      <c r="C4874" s="3" t="s">
        <v>3571</v>
      </c>
      <c r="E4874" s="2" t="str" cm="1">
        <f t="array" aca="1" ref="E4874" ca="1">IF(F4874&lt;&gt;"",INDIRECT("'"&amp;F4874&amp;"'!"&amp;G4874),"")</f>
        <v/>
      </c>
      <c r="F4874" s="1851"/>
      <c r="R4874" s="1504"/>
    </row>
    <row r="4875" spans="1:18" ht="16">
      <c r="A4875" s="1">
        <v>4870</v>
      </c>
      <c r="C4875" s="3" t="s">
        <v>3571</v>
      </c>
      <c r="E4875" s="2" t="str" cm="1">
        <f t="array" aca="1" ref="E4875" ca="1">IF(F4875&lt;&gt;"",INDIRECT("'"&amp;F4875&amp;"'!"&amp;G4875),"")</f>
        <v/>
      </c>
      <c r="F4875" s="1851"/>
      <c r="R4875" s="1504"/>
    </row>
    <row r="4876" spans="1:18" ht="16">
      <c r="A4876" s="1">
        <v>4871</v>
      </c>
      <c r="C4876" s="3" t="s">
        <v>3524</v>
      </c>
      <c r="E4876" s="2" t="str" cm="1">
        <f t="array" aca="1" ref="E4876" ca="1">IF(F4876&lt;&gt;"",INDIRECT("'"&amp;F4876&amp;"'!"&amp;G4876),"")</f>
        <v/>
      </c>
      <c r="F4876" s="1851"/>
      <c r="R4876" s="1504"/>
    </row>
    <row r="4877" spans="1:18" ht="16">
      <c r="A4877" s="1">
        <v>4872</v>
      </c>
      <c r="C4877" s="3" t="s">
        <v>3524</v>
      </c>
      <c r="E4877" s="2" t="str" cm="1">
        <f t="array" aca="1" ref="E4877" ca="1">IF(F4877&lt;&gt;"",INDIRECT("'"&amp;F4877&amp;"'!"&amp;G4877),"")</f>
        <v/>
      </c>
      <c r="F4877" s="1851"/>
      <c r="R4877" s="1504"/>
    </row>
    <row r="4878" spans="1:18" ht="16">
      <c r="A4878" s="1">
        <v>4873</v>
      </c>
      <c r="C4878" s="3" t="s">
        <v>3524</v>
      </c>
      <c r="E4878" s="2" t="str" cm="1">
        <f t="array" aca="1" ref="E4878" ca="1">IF(F4878&lt;&gt;"",INDIRECT("'"&amp;F4878&amp;"'!"&amp;G4878),"")</f>
        <v/>
      </c>
      <c r="F4878" s="1851"/>
      <c r="R4878" s="1504"/>
    </row>
    <row r="4879" spans="1:18" ht="16">
      <c r="A4879" s="1">
        <v>4874</v>
      </c>
      <c r="C4879" s="3" t="s">
        <v>3571</v>
      </c>
      <c r="E4879" s="2" t="str" cm="1">
        <f t="array" aca="1" ref="E4879" ca="1">IF(F4879&lt;&gt;"",INDIRECT("'"&amp;F4879&amp;"'!"&amp;G4879),"")</f>
        <v/>
      </c>
      <c r="F4879" s="1851"/>
      <c r="R4879" s="1504"/>
    </row>
    <row r="4880" spans="1:18" ht="16">
      <c r="A4880" s="1">
        <v>4875</v>
      </c>
      <c r="C4880" s="3" t="s">
        <v>3571</v>
      </c>
      <c r="E4880" s="2" t="str" cm="1">
        <f t="array" aca="1" ref="E4880" ca="1">IF(F4880&lt;&gt;"",INDIRECT("'"&amp;F4880&amp;"'!"&amp;G4880),"")</f>
        <v/>
      </c>
      <c r="F4880" s="1851"/>
      <c r="R4880" s="1504"/>
    </row>
    <row r="4881" spans="1:18" ht="16">
      <c r="A4881" s="1">
        <v>4876</v>
      </c>
      <c r="C4881" s="3" t="s">
        <v>3571</v>
      </c>
      <c r="E4881" s="2" t="str" cm="1">
        <f t="array" aca="1" ref="E4881" ca="1">IF(F4881&lt;&gt;"",INDIRECT("'"&amp;F4881&amp;"'!"&amp;G4881),"")</f>
        <v/>
      </c>
      <c r="F4881" s="1851"/>
      <c r="R4881" s="1504"/>
    </row>
    <row r="4882" spans="1:18" ht="16">
      <c r="A4882" s="1">
        <v>4877</v>
      </c>
      <c r="C4882" s="3" t="s">
        <v>3571</v>
      </c>
      <c r="E4882" s="2" t="str" cm="1">
        <f t="array" aca="1" ref="E4882" ca="1">IF(F4882&lt;&gt;"",INDIRECT("'"&amp;F4882&amp;"'!"&amp;G4882),"")</f>
        <v/>
      </c>
      <c r="F4882" s="1851"/>
      <c r="R4882" s="1504"/>
    </row>
    <row r="4883" spans="1:18" ht="16">
      <c r="A4883" s="1">
        <v>4878</v>
      </c>
      <c r="C4883" s="3" t="s">
        <v>3571</v>
      </c>
      <c r="E4883" s="2" t="str" cm="1">
        <f t="array" aca="1" ref="E4883" ca="1">IF(F4883&lt;&gt;"",INDIRECT("'"&amp;F4883&amp;"'!"&amp;G4883),"")</f>
        <v/>
      </c>
      <c r="F4883" s="1851"/>
      <c r="R4883" s="1504"/>
    </row>
    <row r="4884" spans="1:18" ht="16">
      <c r="A4884" s="1">
        <v>4879</v>
      </c>
      <c r="C4884" s="3" t="s">
        <v>3571</v>
      </c>
      <c r="E4884" s="2" t="str" cm="1">
        <f t="array" aca="1" ref="E4884" ca="1">IF(F4884&lt;&gt;"",INDIRECT("'"&amp;F4884&amp;"'!"&amp;G4884),"")</f>
        <v/>
      </c>
      <c r="F4884" s="1851"/>
      <c r="R4884" s="1504"/>
    </row>
    <row r="4885" spans="1:18" ht="16">
      <c r="A4885" s="1">
        <v>4880</v>
      </c>
      <c r="C4885" s="3" t="s">
        <v>3571</v>
      </c>
      <c r="E4885" s="2" t="str" cm="1">
        <f t="array" aca="1" ref="E4885" ca="1">IF(F4885&lt;&gt;"",INDIRECT("'"&amp;F4885&amp;"'!"&amp;G4885),"")</f>
        <v/>
      </c>
      <c r="F4885" s="1851"/>
      <c r="R4885" s="1502"/>
    </row>
    <row r="4886" spans="1:18" ht="16">
      <c r="A4886" s="1">
        <v>4881</v>
      </c>
      <c r="C4886" s="3" t="s">
        <v>3571</v>
      </c>
      <c r="E4886" s="2" t="str" cm="1">
        <f t="array" aca="1" ref="E4886" ca="1">IF(F4886&lt;&gt;"",INDIRECT("'"&amp;F4886&amp;"'!"&amp;G4886),"")</f>
        <v/>
      </c>
      <c r="F4886" s="1851"/>
      <c r="R4886" s="1502"/>
    </row>
    <row r="4887" spans="1:18" ht="16">
      <c r="A4887" s="1">
        <v>4882</v>
      </c>
      <c r="C4887" s="3" t="s">
        <v>3571</v>
      </c>
      <c r="E4887" s="2" t="str" cm="1">
        <f t="array" aca="1" ref="E4887" ca="1">IF(F4887&lt;&gt;"",INDIRECT("'"&amp;F4887&amp;"'!"&amp;G4887),"")</f>
        <v/>
      </c>
      <c r="F4887" s="1851"/>
      <c r="R4887" s="1502"/>
    </row>
    <row r="4888" spans="1:18">
      <c r="A4888">
        <v>4883</v>
      </c>
      <c r="B4888" s="7">
        <f>'EstRev 6-10'!C169</f>
        <v>0</v>
      </c>
      <c r="D4888" s="2" t="b">
        <f t="shared" ref="D4888:D4895" ca="1" si="74">E4888=B4888</f>
        <v>1</v>
      </c>
      <c r="E4888" s="2" cm="1">
        <f t="array" aca="1" ref="E4888" ca="1">IF(F4888&lt;&gt;"",INDIRECT("'"&amp;F4888&amp;"'!"&amp;G4888),"")</f>
        <v>0</v>
      </c>
      <c r="F4888" s="1502" t="s">
        <v>6935</v>
      </c>
      <c r="G4888" t="s">
        <v>4594</v>
      </c>
      <c r="R4888" s="1502"/>
    </row>
    <row r="4889" spans="1:18">
      <c r="A4889">
        <v>4884</v>
      </c>
      <c r="B4889" s="7">
        <f>'EstRev 6-10'!D169</f>
        <v>0</v>
      </c>
      <c r="D4889" s="2" t="b">
        <f t="shared" ca="1" si="74"/>
        <v>1</v>
      </c>
      <c r="E4889" s="2" cm="1">
        <f t="array" aca="1" ref="E4889" ca="1">IF(F4889&lt;&gt;"",INDIRECT("'"&amp;F4889&amp;"'!"&amp;G4889),"")</f>
        <v>0</v>
      </c>
      <c r="F4889" s="1502" t="s">
        <v>6935</v>
      </c>
      <c r="G4889" t="s">
        <v>4595</v>
      </c>
      <c r="R4889" s="1502"/>
    </row>
    <row r="4890" spans="1:18">
      <c r="A4890">
        <v>4885</v>
      </c>
      <c r="B4890" s="7">
        <f>'EstRev 6-10'!F169</f>
        <v>0</v>
      </c>
      <c r="D4890" s="2" t="b">
        <f t="shared" ca="1" si="74"/>
        <v>1</v>
      </c>
      <c r="E4890" s="2" cm="1">
        <f t="array" aca="1" ref="E4890" ca="1">IF(F4890&lt;&gt;"",INDIRECT("'"&amp;F4890&amp;"'!"&amp;G4890),"")</f>
        <v>0</v>
      </c>
      <c r="F4890" s="1502" t="s">
        <v>6935</v>
      </c>
      <c r="G4890" t="s">
        <v>4596</v>
      </c>
      <c r="R4890" s="1502"/>
    </row>
    <row r="4891" spans="1:18">
      <c r="A4891">
        <v>4886</v>
      </c>
      <c r="B4891" s="7">
        <f>'EstRev 6-10'!G169</f>
        <v>0</v>
      </c>
      <c r="D4891" s="2" t="b">
        <f t="shared" ca="1" si="74"/>
        <v>1</v>
      </c>
      <c r="E4891" s="2" cm="1">
        <f t="array" aca="1" ref="E4891" ca="1">IF(F4891&lt;&gt;"",INDIRECT("'"&amp;F4891&amp;"'!"&amp;G4891),"")</f>
        <v>0</v>
      </c>
      <c r="F4891" s="1502" t="s">
        <v>6935</v>
      </c>
      <c r="G4891" t="s">
        <v>4597</v>
      </c>
      <c r="R4891" s="1502"/>
    </row>
    <row r="4892" spans="1:18" ht="15">
      <c r="A4892">
        <v>4887</v>
      </c>
      <c r="B4892" s="7">
        <f>'EstRev 6-10'!H169</f>
        <v>0</v>
      </c>
      <c r="D4892" s="2" t="b">
        <f t="shared" ca="1" si="74"/>
        <v>1</v>
      </c>
      <c r="E4892" s="2" cm="1">
        <f t="array" aca="1" ref="E4892" ca="1">IF(F4892&lt;&gt;"",INDIRECT("'"&amp;F4892&amp;"'!"&amp;G4892),"")</f>
        <v>0</v>
      </c>
      <c r="F4892" s="1502" t="s">
        <v>6935</v>
      </c>
      <c r="G4892" t="s">
        <v>4231</v>
      </c>
      <c r="R4892" s="1504"/>
    </row>
    <row r="4893" spans="1:18" ht="15">
      <c r="A4893">
        <v>4888</v>
      </c>
      <c r="B4893" s="7">
        <f>'EstRev 6-10'!K169</f>
        <v>0</v>
      </c>
      <c r="D4893" s="2" t="b">
        <f t="shared" ca="1" si="74"/>
        <v>1</v>
      </c>
      <c r="E4893" s="2" cm="1">
        <f t="array" aca="1" ref="E4893" ca="1">IF(F4893&lt;&gt;"",INDIRECT("'"&amp;F4893&amp;"'!"&amp;G4893),"")</f>
        <v>0</v>
      </c>
      <c r="F4893" s="1502" t="s">
        <v>6935</v>
      </c>
      <c r="G4893" t="s">
        <v>4233</v>
      </c>
      <c r="R4893" s="1504"/>
    </row>
    <row r="4894" spans="1:18" ht="15">
      <c r="A4894">
        <v>4889</v>
      </c>
      <c r="B4894" s="7">
        <f>'EstRev 6-10'!H170</f>
        <v>0</v>
      </c>
      <c r="D4894" s="2" t="b">
        <f t="shared" ca="1" si="74"/>
        <v>1</v>
      </c>
      <c r="E4894" s="2" cm="1">
        <f t="array" aca="1" ref="E4894" ca="1">IF(F4894&lt;&gt;"",INDIRECT("'"&amp;F4894&amp;"'!"&amp;G4894),"")</f>
        <v>0</v>
      </c>
      <c r="F4894" s="1502" t="s">
        <v>6935</v>
      </c>
      <c r="G4894" t="s">
        <v>4232</v>
      </c>
      <c r="R4894" s="1504"/>
    </row>
    <row r="4895" spans="1:18" ht="15">
      <c r="A4895">
        <v>4890</v>
      </c>
      <c r="B4895" s="7">
        <f>'EstRev 6-10'!K170</f>
        <v>0</v>
      </c>
      <c r="D4895" s="2" t="b">
        <f t="shared" ca="1" si="74"/>
        <v>1</v>
      </c>
      <c r="E4895" s="2" cm="1">
        <f t="array" aca="1" ref="E4895" ca="1">IF(F4895&lt;&gt;"",INDIRECT("'"&amp;F4895&amp;"'!"&amp;G4895),"")</f>
        <v>0</v>
      </c>
      <c r="F4895" s="1502" t="s">
        <v>6935</v>
      </c>
      <c r="G4895" t="s">
        <v>4234</v>
      </c>
      <c r="R4895" s="1504"/>
    </row>
    <row r="4896" spans="1:18" ht="16">
      <c r="A4896" s="1">
        <v>4891</v>
      </c>
      <c r="C4896" s="3" t="s">
        <v>3571</v>
      </c>
      <c r="E4896" s="2" t="str" cm="1">
        <f t="array" aca="1" ref="E4896" ca="1">IF(F4896&lt;&gt;"",INDIRECT("'"&amp;F4896&amp;"'!"&amp;G4896),"")</f>
        <v/>
      </c>
      <c r="F4896" s="1851"/>
      <c r="R4896" s="1502"/>
    </row>
    <row r="4897" spans="1:18" ht="16">
      <c r="A4897" s="1">
        <v>4892</v>
      </c>
      <c r="C4897" s="3" t="s">
        <v>3571</v>
      </c>
      <c r="E4897" s="2" t="str" cm="1">
        <f t="array" aca="1" ref="E4897" ca="1">IF(F4897&lt;&gt;"",INDIRECT("'"&amp;F4897&amp;"'!"&amp;G4897),"")</f>
        <v/>
      </c>
      <c r="F4897" s="1851"/>
      <c r="R4897" s="1504"/>
    </row>
    <row r="4898" spans="1:18" ht="16">
      <c r="A4898" s="1">
        <v>4893</v>
      </c>
      <c r="C4898" s="3" t="s">
        <v>3571</v>
      </c>
      <c r="E4898" s="2" t="str" cm="1">
        <f t="array" aca="1" ref="E4898" ca="1">IF(F4898&lt;&gt;"",INDIRECT("'"&amp;F4898&amp;"'!"&amp;G4898),"")</f>
        <v/>
      </c>
      <c r="F4898" s="1851"/>
      <c r="R4898" s="1504"/>
    </row>
    <row r="4899" spans="1:18" ht="16">
      <c r="A4899" s="1">
        <v>4894</v>
      </c>
      <c r="C4899" s="3" t="s">
        <v>3571</v>
      </c>
      <c r="E4899" s="2" t="str" cm="1">
        <f t="array" aca="1" ref="E4899" ca="1">IF(F4899&lt;&gt;"",INDIRECT("'"&amp;F4899&amp;"'!"&amp;G4899),"")</f>
        <v/>
      </c>
      <c r="F4899" s="1851"/>
      <c r="R4899" s="1504"/>
    </row>
    <row r="4900" spans="1:18" ht="16">
      <c r="A4900" s="1">
        <v>4895</v>
      </c>
      <c r="C4900" s="3" t="s">
        <v>3571</v>
      </c>
      <c r="E4900" s="2" t="str" cm="1">
        <f t="array" aca="1" ref="E4900" ca="1">IF(F4900&lt;&gt;"",INDIRECT("'"&amp;F4900&amp;"'!"&amp;G4900),"")</f>
        <v/>
      </c>
      <c r="F4900" s="1851"/>
      <c r="R4900" s="1504"/>
    </row>
    <row r="4901" spans="1:18" ht="16">
      <c r="A4901" s="1">
        <v>4896</v>
      </c>
      <c r="C4901" s="3" t="s">
        <v>3571</v>
      </c>
      <c r="E4901" s="2" t="str" cm="1">
        <f t="array" aca="1" ref="E4901" ca="1">IF(F4901&lt;&gt;"",INDIRECT("'"&amp;F4901&amp;"'!"&amp;G4901),"")</f>
        <v/>
      </c>
      <c r="F4901" s="1851"/>
      <c r="R4901" s="1504"/>
    </row>
    <row r="4902" spans="1:18" ht="16">
      <c r="A4902" s="1">
        <v>4897</v>
      </c>
      <c r="C4902" s="3" t="s">
        <v>3571</v>
      </c>
      <c r="E4902" s="2" t="str" cm="1">
        <f t="array" aca="1" ref="E4902" ca="1">IF(F4902&lt;&gt;"",INDIRECT("'"&amp;F4902&amp;"'!"&amp;G4902),"")</f>
        <v/>
      </c>
      <c r="F4902" s="1851"/>
      <c r="R4902" s="1504"/>
    </row>
    <row r="4903" spans="1:18" ht="16">
      <c r="A4903" s="1">
        <v>4898</v>
      </c>
      <c r="C4903" s="3" t="s">
        <v>3571</v>
      </c>
      <c r="E4903" s="2" t="str" cm="1">
        <f t="array" aca="1" ref="E4903" ca="1">IF(F4903&lt;&gt;"",INDIRECT("'"&amp;F4903&amp;"'!"&amp;G4903),"")</f>
        <v/>
      </c>
      <c r="F4903" s="1851"/>
      <c r="R4903" s="1504"/>
    </row>
    <row r="4904" spans="1:18" ht="16">
      <c r="A4904" s="1">
        <v>4899</v>
      </c>
      <c r="C4904" s="3" t="s">
        <v>3571</v>
      </c>
      <c r="E4904" s="2" t="str" cm="1">
        <f t="array" aca="1" ref="E4904" ca="1">IF(F4904&lt;&gt;"",INDIRECT("'"&amp;F4904&amp;"'!"&amp;G4904),"")</f>
        <v/>
      </c>
      <c r="F4904" s="1851"/>
      <c r="R4904" s="1504"/>
    </row>
    <row r="4905" spans="1:18" ht="16">
      <c r="A4905" s="1">
        <v>4900</v>
      </c>
      <c r="C4905" s="3" t="s">
        <v>3571</v>
      </c>
      <c r="E4905" s="2" t="str" cm="1">
        <f t="array" aca="1" ref="E4905" ca="1">IF(F4905&lt;&gt;"",INDIRECT("'"&amp;F4905&amp;"'!"&amp;G4905),"")</f>
        <v/>
      </c>
      <c r="F4905" s="1851"/>
      <c r="R4905" s="1504"/>
    </row>
    <row r="4906" spans="1:18" ht="16">
      <c r="A4906" s="1">
        <v>4901</v>
      </c>
      <c r="C4906" s="3" t="s">
        <v>3571</v>
      </c>
      <c r="E4906" s="2" t="str" cm="1">
        <f t="array" aca="1" ref="E4906" ca="1">IF(F4906&lt;&gt;"",INDIRECT("'"&amp;F4906&amp;"'!"&amp;G4906),"")</f>
        <v/>
      </c>
      <c r="F4906" s="1851"/>
      <c r="R4906" s="1504"/>
    </row>
    <row r="4907" spans="1:18" ht="16">
      <c r="A4907" s="1">
        <v>4902</v>
      </c>
      <c r="C4907" s="3" t="s">
        <v>3571</v>
      </c>
      <c r="E4907" s="2" t="str" cm="1">
        <f t="array" aca="1" ref="E4907" ca="1">IF(F4907&lt;&gt;"",INDIRECT("'"&amp;F4907&amp;"'!"&amp;G4907),"")</f>
        <v/>
      </c>
      <c r="F4907" s="1851"/>
      <c r="R4907" s="1504"/>
    </row>
    <row r="4908" spans="1:18" ht="16">
      <c r="A4908" s="1">
        <v>4903</v>
      </c>
      <c r="C4908" s="3" t="s">
        <v>3571</v>
      </c>
      <c r="E4908" s="2" t="str" cm="1">
        <f t="array" aca="1" ref="E4908" ca="1">IF(F4908&lt;&gt;"",INDIRECT("'"&amp;F4908&amp;"'!"&amp;G4908),"")</f>
        <v/>
      </c>
      <c r="F4908" s="1851"/>
      <c r="R4908" s="1502"/>
    </row>
    <row r="4909" spans="1:18" ht="16">
      <c r="A4909" s="1">
        <v>4904</v>
      </c>
      <c r="C4909" s="3" t="s">
        <v>3571</v>
      </c>
      <c r="E4909" s="2" t="str" cm="1">
        <f t="array" aca="1" ref="E4909" ca="1">IF(F4909&lt;&gt;"",INDIRECT("'"&amp;F4909&amp;"'!"&amp;G4909),"")</f>
        <v/>
      </c>
      <c r="F4909" s="1851"/>
      <c r="R4909" s="1504"/>
    </row>
    <row r="4910" spans="1:18" ht="16">
      <c r="A4910" s="1">
        <v>4905</v>
      </c>
      <c r="C4910" s="3" t="s">
        <v>3571</v>
      </c>
      <c r="E4910" s="2" t="str" cm="1">
        <f t="array" aca="1" ref="E4910" ca="1">IF(F4910&lt;&gt;"",INDIRECT("'"&amp;F4910&amp;"'!"&amp;G4910),"")</f>
        <v/>
      </c>
      <c r="F4910" s="1851"/>
      <c r="R4910" s="1504"/>
    </row>
    <row r="4911" spans="1:18" ht="16">
      <c r="A4911" s="1">
        <v>4906</v>
      </c>
      <c r="C4911" s="3" t="s">
        <v>3571</v>
      </c>
      <c r="E4911" s="2" t="str" cm="1">
        <f t="array" aca="1" ref="E4911" ca="1">IF(F4911&lt;&gt;"",INDIRECT("'"&amp;F4911&amp;"'!"&amp;G4911),"")</f>
        <v/>
      </c>
      <c r="F4911" s="1851"/>
      <c r="R4911" s="1504"/>
    </row>
    <row r="4912" spans="1:18" ht="16">
      <c r="A4912" s="1">
        <v>4907</v>
      </c>
      <c r="C4912" s="3" t="s">
        <v>3571</v>
      </c>
      <c r="E4912" s="2" t="str" cm="1">
        <f t="array" aca="1" ref="E4912" ca="1">IF(F4912&lt;&gt;"",INDIRECT("'"&amp;F4912&amp;"'!"&amp;G4912),"")</f>
        <v/>
      </c>
      <c r="F4912" s="1851"/>
      <c r="R4912" s="1504"/>
    </row>
    <row r="4913" spans="1:18" ht="16">
      <c r="A4913" s="1">
        <v>4908</v>
      </c>
      <c r="C4913" s="3" t="s">
        <v>3571</v>
      </c>
      <c r="E4913" s="2" t="str" cm="1">
        <f t="array" aca="1" ref="E4913" ca="1">IF(F4913&lt;&gt;"",INDIRECT("'"&amp;F4913&amp;"'!"&amp;G4913),"")</f>
        <v/>
      </c>
      <c r="F4913" s="1851"/>
      <c r="R4913" s="1504"/>
    </row>
    <row r="4914" spans="1:18" ht="16">
      <c r="A4914" s="1">
        <v>4909</v>
      </c>
      <c r="C4914" s="3" t="s">
        <v>3571</v>
      </c>
      <c r="E4914" s="2" t="str" cm="1">
        <f t="array" aca="1" ref="E4914" ca="1">IF(F4914&lt;&gt;"",INDIRECT("'"&amp;F4914&amp;"'!"&amp;G4914),"")</f>
        <v/>
      </c>
      <c r="F4914" s="1851"/>
      <c r="R4914" s="1504"/>
    </row>
    <row r="4915" spans="1:18" ht="16">
      <c r="A4915" s="1">
        <v>4910</v>
      </c>
      <c r="C4915" s="3" t="s">
        <v>3571</v>
      </c>
      <c r="E4915" s="2" t="str" cm="1">
        <f t="array" aca="1" ref="E4915" ca="1">IF(F4915&lt;&gt;"",INDIRECT("'"&amp;F4915&amp;"'!"&amp;G4915),"")</f>
        <v/>
      </c>
      <c r="F4915" s="1851"/>
      <c r="R4915" s="1504"/>
    </row>
    <row r="4916" spans="1:18" ht="16">
      <c r="A4916" s="1">
        <v>4911</v>
      </c>
      <c r="C4916" s="3" t="s">
        <v>3571</v>
      </c>
      <c r="E4916" s="2" t="str" cm="1">
        <f t="array" aca="1" ref="E4916" ca="1">IF(F4916&lt;&gt;"",INDIRECT("'"&amp;F4916&amp;"'!"&amp;G4916),"")</f>
        <v/>
      </c>
      <c r="F4916" s="1851"/>
      <c r="R4916" s="1504"/>
    </row>
    <row r="4917" spans="1:18" ht="16">
      <c r="A4917" s="1">
        <v>4912</v>
      </c>
      <c r="C4917" s="3" t="s">
        <v>3571</v>
      </c>
      <c r="E4917" s="2" t="str" cm="1">
        <f t="array" aca="1" ref="E4917" ca="1">IF(F4917&lt;&gt;"",INDIRECT("'"&amp;F4917&amp;"'!"&amp;G4917),"")</f>
        <v/>
      </c>
      <c r="F4917" s="1851"/>
      <c r="R4917" s="1504"/>
    </row>
    <row r="4918" spans="1:18" ht="16">
      <c r="A4918" s="1">
        <v>4913</v>
      </c>
      <c r="C4918" s="3" t="s">
        <v>3571</v>
      </c>
      <c r="E4918" s="2" t="str" cm="1">
        <f t="array" aca="1" ref="E4918" ca="1">IF(F4918&lt;&gt;"",INDIRECT("'"&amp;F4918&amp;"'!"&amp;G4918),"")</f>
        <v/>
      </c>
      <c r="F4918" s="1851"/>
      <c r="R4918" s="1504"/>
    </row>
    <row r="4919" spans="1:18" ht="16">
      <c r="A4919" s="1">
        <v>4914</v>
      </c>
      <c r="C4919" s="3" t="s">
        <v>3571</v>
      </c>
      <c r="E4919" s="2" t="str" cm="1">
        <f t="array" aca="1" ref="E4919" ca="1">IF(F4919&lt;&gt;"",INDIRECT("'"&amp;F4919&amp;"'!"&amp;G4919),"")</f>
        <v/>
      </c>
      <c r="F4919" s="1851"/>
      <c r="R4919" s="1504"/>
    </row>
    <row r="4920" spans="1:18" ht="16">
      <c r="A4920" s="1">
        <v>4915</v>
      </c>
      <c r="C4920" s="3" t="s">
        <v>3571</v>
      </c>
      <c r="E4920" s="2" t="str" cm="1">
        <f t="array" aca="1" ref="E4920" ca="1">IF(F4920&lt;&gt;"",INDIRECT("'"&amp;F4920&amp;"'!"&amp;G4920),"")</f>
        <v/>
      </c>
      <c r="F4920" s="1851"/>
      <c r="R4920" s="1504"/>
    </row>
    <row r="4921" spans="1:18" ht="16">
      <c r="A4921" s="1">
        <v>4916</v>
      </c>
      <c r="C4921" s="3" t="s">
        <v>3571</v>
      </c>
      <c r="E4921" s="2" t="str" cm="1">
        <f t="array" aca="1" ref="E4921" ca="1">IF(F4921&lt;&gt;"",INDIRECT("'"&amp;F4921&amp;"'!"&amp;G4921),"")</f>
        <v/>
      </c>
      <c r="F4921" s="1851"/>
      <c r="R4921" s="1504"/>
    </row>
    <row r="4922" spans="1:18" ht="16">
      <c r="A4922" s="1">
        <v>4917</v>
      </c>
      <c r="C4922" s="3" t="s">
        <v>3571</v>
      </c>
      <c r="E4922" s="2" t="str" cm="1">
        <f t="array" aca="1" ref="E4922" ca="1">IF(F4922&lt;&gt;"",INDIRECT("'"&amp;F4922&amp;"'!"&amp;G4922),"")</f>
        <v/>
      </c>
      <c r="F4922" s="1851"/>
      <c r="R4922" s="1504"/>
    </row>
    <row r="4923" spans="1:18" ht="16">
      <c r="A4923" s="1">
        <v>4918</v>
      </c>
      <c r="C4923" s="3" t="s">
        <v>3571</v>
      </c>
      <c r="E4923" s="2" t="str" cm="1">
        <f t="array" aca="1" ref="E4923" ca="1">IF(F4923&lt;&gt;"",INDIRECT("'"&amp;F4923&amp;"'!"&amp;G4923),"")</f>
        <v/>
      </c>
      <c r="F4923" s="1851"/>
      <c r="R4923" s="1502"/>
    </row>
    <row r="4924" spans="1:18" ht="16">
      <c r="A4924" s="1">
        <v>4919</v>
      </c>
      <c r="C4924" s="3" t="s">
        <v>3571</v>
      </c>
      <c r="E4924" s="2" t="str" cm="1">
        <f t="array" aca="1" ref="E4924" ca="1">IF(F4924&lt;&gt;"",INDIRECT("'"&amp;F4924&amp;"'!"&amp;G4924),"")</f>
        <v/>
      </c>
      <c r="F4924" s="1851"/>
      <c r="R4924" s="1502"/>
    </row>
    <row r="4925" spans="1:18" ht="16">
      <c r="A4925" s="1">
        <v>4920</v>
      </c>
      <c r="C4925" s="3" t="s">
        <v>3571</v>
      </c>
      <c r="E4925" s="2" t="str" cm="1">
        <f t="array" aca="1" ref="E4925" ca="1">IF(F4925&lt;&gt;"",INDIRECT("'"&amp;F4925&amp;"'!"&amp;G4925),"")</f>
        <v/>
      </c>
      <c r="F4925" s="1851"/>
      <c r="R4925" s="1502"/>
    </row>
    <row r="4926" spans="1:18" ht="16">
      <c r="A4926" s="1">
        <v>4921</v>
      </c>
      <c r="C4926" s="3" t="s">
        <v>3571</v>
      </c>
      <c r="E4926" s="2" t="str" cm="1">
        <f t="array" aca="1" ref="E4926" ca="1">IF(F4926&lt;&gt;"",INDIRECT("'"&amp;F4926&amp;"'!"&amp;G4926),"")</f>
        <v/>
      </c>
      <c r="F4926" s="1851"/>
      <c r="R4926" s="1502"/>
    </row>
    <row r="4927" spans="1:18" ht="16">
      <c r="A4927" s="1">
        <v>4922</v>
      </c>
      <c r="C4927" s="3" t="s">
        <v>3571</v>
      </c>
      <c r="E4927" s="2" t="str" cm="1">
        <f t="array" aca="1" ref="E4927" ca="1">IF(F4927&lt;&gt;"",INDIRECT("'"&amp;F4927&amp;"'!"&amp;G4927),"")</f>
        <v/>
      </c>
      <c r="F4927" s="1851"/>
      <c r="R4927" s="1504"/>
    </row>
    <row r="4928" spans="1:18" ht="16">
      <c r="A4928" s="1">
        <v>4923</v>
      </c>
      <c r="C4928" s="3" t="s">
        <v>3571</v>
      </c>
      <c r="E4928" s="2" t="str" cm="1">
        <f t="array" aca="1" ref="E4928" ca="1">IF(F4928&lt;&gt;"",INDIRECT("'"&amp;F4928&amp;"'!"&amp;G4928),"")</f>
        <v/>
      </c>
      <c r="F4928" s="1851"/>
      <c r="R4928" s="1504"/>
    </row>
    <row r="4929" spans="1:18" ht="16">
      <c r="A4929" s="1">
        <v>4924</v>
      </c>
      <c r="C4929" s="3" t="s">
        <v>3571</v>
      </c>
      <c r="E4929" s="2" t="str" cm="1">
        <f t="array" aca="1" ref="E4929" ca="1">IF(F4929&lt;&gt;"",INDIRECT("'"&amp;F4929&amp;"'!"&amp;G4929),"")</f>
        <v/>
      </c>
      <c r="F4929" s="1851"/>
      <c r="R4929" s="1504"/>
    </row>
    <row r="4930" spans="1:18" ht="16">
      <c r="A4930" s="1">
        <v>4925</v>
      </c>
      <c r="C4930" s="3" t="s">
        <v>3571</v>
      </c>
      <c r="E4930" s="2" t="str" cm="1">
        <f t="array" aca="1" ref="E4930" ca="1">IF(F4930&lt;&gt;"",INDIRECT("'"&amp;F4930&amp;"'!"&amp;G4930),"")</f>
        <v/>
      </c>
      <c r="F4930" s="1851"/>
      <c r="R4930" s="1504"/>
    </row>
    <row r="4931" spans="1:18" ht="16">
      <c r="A4931" s="1">
        <v>4926</v>
      </c>
      <c r="C4931" s="3" t="s">
        <v>3571</v>
      </c>
      <c r="E4931" s="2" t="str" cm="1">
        <f t="array" aca="1" ref="E4931" ca="1">IF(F4931&lt;&gt;"",INDIRECT("'"&amp;F4931&amp;"'!"&amp;G4931),"")</f>
        <v/>
      </c>
      <c r="F4931" s="1851"/>
      <c r="R4931" s="1504"/>
    </row>
    <row r="4932" spans="1:18" ht="16">
      <c r="A4932" s="1">
        <v>4927</v>
      </c>
      <c r="C4932" s="3" t="s">
        <v>3571</v>
      </c>
      <c r="E4932" s="2" t="str" cm="1">
        <f t="array" aca="1" ref="E4932" ca="1">IF(F4932&lt;&gt;"",INDIRECT("'"&amp;F4932&amp;"'!"&amp;G4932),"")</f>
        <v/>
      </c>
      <c r="F4932" s="1851"/>
      <c r="R4932" s="1504"/>
    </row>
    <row r="4933" spans="1:18" ht="16">
      <c r="A4933" s="1">
        <v>4928</v>
      </c>
      <c r="C4933" s="3" t="s">
        <v>3571</v>
      </c>
      <c r="E4933" s="2" t="str" cm="1">
        <f t="array" aca="1" ref="E4933" ca="1">IF(F4933&lt;&gt;"",INDIRECT("'"&amp;F4933&amp;"'!"&amp;G4933),"")</f>
        <v/>
      </c>
      <c r="F4933" s="1851"/>
      <c r="R4933" s="1504"/>
    </row>
    <row r="4934" spans="1:18" ht="16">
      <c r="A4934" s="1">
        <v>4929</v>
      </c>
      <c r="C4934" s="3" t="s">
        <v>3571</v>
      </c>
      <c r="E4934" s="2" t="str" cm="1">
        <f t="array" aca="1" ref="E4934" ca="1">IF(F4934&lt;&gt;"",INDIRECT("'"&amp;F4934&amp;"'!"&amp;G4934),"")</f>
        <v/>
      </c>
      <c r="F4934" s="1851"/>
      <c r="R4934" s="1504"/>
    </row>
    <row r="4935" spans="1:18" ht="16">
      <c r="A4935" s="1">
        <v>4930</v>
      </c>
      <c r="C4935" s="3" t="s">
        <v>3571</v>
      </c>
      <c r="E4935" s="2" t="str" cm="1">
        <f t="array" aca="1" ref="E4935" ca="1">IF(F4935&lt;&gt;"",INDIRECT("'"&amp;F4935&amp;"'!"&amp;G4935),"")</f>
        <v/>
      </c>
      <c r="F4935" s="1851"/>
      <c r="R4935" s="1504"/>
    </row>
    <row r="4936" spans="1:18" ht="16">
      <c r="A4936" s="1">
        <v>4931</v>
      </c>
      <c r="C4936" s="3" t="s">
        <v>3571</v>
      </c>
      <c r="E4936" s="2" t="str" cm="1">
        <f t="array" aca="1" ref="E4936" ca="1">IF(F4936&lt;&gt;"",INDIRECT("'"&amp;F4936&amp;"'!"&amp;G4936),"")</f>
        <v/>
      </c>
      <c r="F4936" s="1851"/>
      <c r="R4936" s="1504"/>
    </row>
    <row r="4937" spans="1:18" ht="16">
      <c r="A4937" s="1">
        <v>4932</v>
      </c>
      <c r="C4937" s="3" t="s">
        <v>3571</v>
      </c>
      <c r="E4937" s="2" t="str" cm="1">
        <f t="array" aca="1" ref="E4937" ca="1">IF(F4937&lt;&gt;"",INDIRECT("'"&amp;F4937&amp;"'!"&amp;G4937),"")</f>
        <v/>
      </c>
      <c r="F4937" s="1851"/>
      <c r="R4937" s="1504"/>
    </row>
    <row r="4938" spans="1:18" ht="16">
      <c r="A4938" s="1">
        <v>4933</v>
      </c>
      <c r="C4938" s="3" t="s">
        <v>3571</v>
      </c>
      <c r="E4938" s="2" t="str" cm="1">
        <f t="array" aca="1" ref="E4938" ca="1">IF(F4938&lt;&gt;"",INDIRECT("'"&amp;F4938&amp;"'!"&amp;G4938),"")</f>
        <v/>
      </c>
      <c r="F4938" s="1851"/>
      <c r="R4938" s="1502"/>
    </row>
    <row r="4939" spans="1:18" ht="16">
      <c r="A4939">
        <v>4934</v>
      </c>
      <c r="C4939" s="3" t="s">
        <v>3571</v>
      </c>
      <c r="E4939" s="2" t="str" cm="1">
        <f t="array" aca="1" ref="E4939" ca="1">IF(F4939&lt;&gt;"",INDIRECT("'"&amp;F4939&amp;"'!"&amp;G4939),"")</f>
        <v/>
      </c>
      <c r="F4939" s="1851"/>
      <c r="R4939" s="1504"/>
    </row>
    <row r="4940" spans="1:18" ht="16">
      <c r="A4940">
        <v>4935</v>
      </c>
      <c r="C4940" s="3" t="s">
        <v>3571</v>
      </c>
      <c r="E4940" s="2" t="str" cm="1">
        <f t="array" aca="1" ref="E4940" ca="1">IF(F4940&lt;&gt;"",INDIRECT("'"&amp;F4940&amp;"'!"&amp;G4940),"")</f>
        <v/>
      </c>
      <c r="F4940" s="1851"/>
      <c r="R4940" s="1504"/>
    </row>
    <row r="4941" spans="1:18" ht="16">
      <c r="A4941">
        <v>4936</v>
      </c>
      <c r="C4941" s="3" t="s">
        <v>3571</v>
      </c>
      <c r="E4941" s="2" t="str" cm="1">
        <f t="array" aca="1" ref="E4941" ca="1">IF(F4941&lt;&gt;"",INDIRECT("'"&amp;F4941&amp;"'!"&amp;G4941),"")</f>
        <v/>
      </c>
      <c r="F4941" s="1851"/>
      <c r="R4941" s="1504"/>
    </row>
    <row r="4942" spans="1:18" ht="16">
      <c r="A4942" s="1">
        <v>4937</v>
      </c>
      <c r="C4942" s="3" t="s">
        <v>3571</v>
      </c>
      <c r="E4942" s="2" t="str" cm="1">
        <f t="array" aca="1" ref="E4942" ca="1">IF(F4942&lt;&gt;"",INDIRECT("'"&amp;F4942&amp;"'!"&amp;G4942),"")</f>
        <v/>
      </c>
      <c r="F4942" s="1851"/>
      <c r="R4942" s="1504"/>
    </row>
    <row r="4943" spans="1:18" ht="16">
      <c r="A4943" s="1">
        <v>4938</v>
      </c>
      <c r="C4943" s="3" t="s">
        <v>3524</v>
      </c>
      <c r="E4943" s="2" t="str" cm="1">
        <f t="array" aca="1" ref="E4943" ca="1">IF(F4943&lt;&gt;"",INDIRECT("'"&amp;F4943&amp;"'!"&amp;G4943),"")</f>
        <v/>
      </c>
      <c r="F4943" s="1851"/>
      <c r="R4943" s="1504"/>
    </row>
    <row r="4944" spans="1:18" ht="15">
      <c r="A4944">
        <v>4939</v>
      </c>
      <c r="B4944" s="7">
        <f>'EstRev 6-10'!K164</f>
        <v>0</v>
      </c>
      <c r="D4944" s="2" t="b">
        <f ca="1">E4944=B4944</f>
        <v>1</v>
      </c>
      <c r="E4944" s="2" cm="1">
        <f t="array" aca="1" ref="E4944" ca="1">IF(F4944&lt;&gt;"",INDIRECT("'"&amp;F4944&amp;"'!"&amp;G4944),"")</f>
        <v>0</v>
      </c>
      <c r="F4944" s="1502" t="s">
        <v>6935</v>
      </c>
      <c r="G4944" t="s">
        <v>4598</v>
      </c>
      <c r="R4944" s="1504"/>
    </row>
    <row r="4945" spans="1:18" ht="16">
      <c r="A4945" s="1">
        <v>4940</v>
      </c>
      <c r="C4945" s="3" t="s">
        <v>3571</v>
      </c>
      <c r="E4945" s="2" t="str" cm="1">
        <f t="array" aca="1" ref="E4945" ca="1">IF(F4945&lt;&gt;"",INDIRECT("'"&amp;F4945&amp;"'!"&amp;G4945),"")</f>
        <v/>
      </c>
      <c r="F4945" s="1851"/>
      <c r="R4945" s="1504"/>
    </row>
    <row r="4946" spans="1:18" ht="16">
      <c r="A4946" s="1">
        <v>4941</v>
      </c>
      <c r="C4946" s="3" t="s">
        <v>3571</v>
      </c>
      <c r="E4946" s="2" t="str" cm="1">
        <f t="array" aca="1" ref="E4946" ca="1">IF(F4946&lt;&gt;"",INDIRECT("'"&amp;F4946&amp;"'!"&amp;G4946),"")</f>
        <v/>
      </c>
      <c r="F4946" s="1851"/>
      <c r="R4946" s="1504"/>
    </row>
    <row r="4947" spans="1:18" ht="16">
      <c r="A4947" s="1">
        <v>4942</v>
      </c>
      <c r="C4947" s="3" t="s">
        <v>3571</v>
      </c>
      <c r="E4947" s="2" t="str" cm="1">
        <f t="array" aca="1" ref="E4947" ca="1">IF(F4947&lt;&gt;"",INDIRECT("'"&amp;F4947&amp;"'!"&amp;G4947),"")</f>
        <v/>
      </c>
      <c r="F4947" s="1851"/>
      <c r="R4947" s="1504"/>
    </row>
    <row r="4948" spans="1:18" ht="16">
      <c r="A4948" s="1">
        <v>4943</v>
      </c>
      <c r="C4948" s="3" t="s">
        <v>3571</v>
      </c>
      <c r="E4948" s="2" t="str" cm="1">
        <f t="array" aca="1" ref="E4948" ca="1">IF(F4948&lt;&gt;"",INDIRECT("'"&amp;F4948&amp;"'!"&amp;G4948),"")</f>
        <v/>
      </c>
      <c r="F4948" s="1851"/>
      <c r="R4948" s="1504"/>
    </row>
    <row r="4949" spans="1:18" ht="16">
      <c r="A4949" s="1">
        <v>4944</v>
      </c>
      <c r="C4949" s="3" t="s">
        <v>3571</v>
      </c>
      <c r="E4949" s="2" t="str" cm="1">
        <f t="array" aca="1" ref="E4949" ca="1">IF(F4949&lt;&gt;"",INDIRECT("'"&amp;F4949&amp;"'!"&amp;G4949),"")</f>
        <v/>
      </c>
      <c r="F4949" s="1851"/>
      <c r="R4949" s="1504"/>
    </row>
    <row r="4950" spans="1:18" ht="16">
      <c r="A4950" s="1">
        <v>4945</v>
      </c>
      <c r="C4950" s="3" t="s">
        <v>3571</v>
      </c>
      <c r="E4950" s="2" t="str" cm="1">
        <f t="array" aca="1" ref="E4950" ca="1">IF(F4950&lt;&gt;"",INDIRECT("'"&amp;F4950&amp;"'!"&amp;G4950),"")</f>
        <v/>
      </c>
      <c r="F4950" s="1851"/>
      <c r="R4950" s="1504"/>
    </row>
    <row r="4951" spans="1:18" ht="16">
      <c r="A4951" s="1">
        <v>4946</v>
      </c>
      <c r="C4951" s="3" t="s">
        <v>3571</v>
      </c>
      <c r="E4951" s="2" t="str" cm="1">
        <f t="array" aca="1" ref="E4951" ca="1">IF(F4951&lt;&gt;"",INDIRECT("'"&amp;F4951&amp;"'!"&amp;G4951),"")</f>
        <v/>
      </c>
      <c r="F4951" s="1851"/>
      <c r="R4951" s="1504"/>
    </row>
    <row r="4952" spans="1:18" ht="16">
      <c r="A4952" s="1">
        <v>4947</v>
      </c>
      <c r="C4952" s="3" t="s">
        <v>3571</v>
      </c>
      <c r="E4952" s="2" t="str" cm="1">
        <f t="array" aca="1" ref="E4952" ca="1">IF(F4952&lt;&gt;"",INDIRECT("'"&amp;F4952&amp;"'!"&amp;G4952),"")</f>
        <v/>
      </c>
      <c r="F4952" s="1851"/>
      <c r="R4952" s="1504"/>
    </row>
    <row r="4953" spans="1:18" ht="16">
      <c r="A4953" s="1">
        <v>4948</v>
      </c>
      <c r="C4953" s="3" t="s">
        <v>3571</v>
      </c>
      <c r="E4953" s="2" t="str" cm="1">
        <f t="array" aca="1" ref="E4953" ca="1">IF(F4953&lt;&gt;"",INDIRECT("'"&amp;F4953&amp;"'!"&amp;G4953),"")</f>
        <v/>
      </c>
      <c r="F4953" s="1851"/>
      <c r="R4953" s="1504"/>
    </row>
    <row r="4954" spans="1:18" ht="16">
      <c r="A4954" s="1">
        <v>4949</v>
      </c>
      <c r="C4954" s="3" t="s">
        <v>3571</v>
      </c>
      <c r="E4954" s="2" t="str" cm="1">
        <f t="array" aca="1" ref="E4954" ca="1">IF(F4954&lt;&gt;"",INDIRECT("'"&amp;F4954&amp;"'!"&amp;G4954),"")</f>
        <v/>
      </c>
      <c r="F4954" s="1851"/>
      <c r="R4954" s="1502"/>
    </row>
    <row r="4955" spans="1:18">
      <c r="A4955" s="2">
        <v>4950</v>
      </c>
      <c r="B4955" s="8">
        <f>'BudgetSum 2-4'!I7</f>
        <v>0</v>
      </c>
      <c r="C4955" s="3" t="s">
        <v>4599</v>
      </c>
      <c r="D4955" s="2" t="b">
        <f ca="1">E4955=B4955</f>
        <v>1</v>
      </c>
      <c r="E4955" s="2" cm="1">
        <f t="array" aca="1" ref="E4955" ca="1">IF(F4955&lt;&gt;"",INDIRECT("'"&amp;F4955&amp;"'!"&amp;G4955),"")</f>
        <v>0</v>
      </c>
      <c r="F4955" s="1502" t="s">
        <v>3507</v>
      </c>
      <c r="G4955" t="s">
        <v>3584</v>
      </c>
      <c r="R4955" s="1502"/>
    </row>
    <row r="4956" spans="1:18">
      <c r="A4956">
        <v>4951</v>
      </c>
      <c r="B4956" s="7">
        <f>'BudgetSum 2-4'!C29</f>
        <v>0</v>
      </c>
      <c r="D4956" s="2" t="b">
        <f ca="1">E4956=B4956</f>
        <v>1</v>
      </c>
      <c r="E4956" s="2" cm="1">
        <f t="array" aca="1" ref="E4956" ca="1">IF(F4956&lt;&gt;"",INDIRECT("'"&amp;F4956&amp;"'!"&amp;G4956),"")</f>
        <v>0</v>
      </c>
      <c r="F4956" s="1502" t="s">
        <v>3507</v>
      </c>
      <c r="G4956" t="s">
        <v>4600</v>
      </c>
      <c r="R4956" s="1502"/>
    </row>
    <row r="4957" spans="1:18">
      <c r="A4957">
        <v>4952</v>
      </c>
      <c r="B4957" s="7">
        <f>'BudgetSum 2-4'!D29</f>
        <v>0</v>
      </c>
      <c r="D4957" s="2" t="b">
        <f ca="1">E4957=B4957</f>
        <v>1</v>
      </c>
      <c r="E4957" s="2" cm="1">
        <f t="array" aca="1" ref="E4957" ca="1">IF(F4957&lt;&gt;"",INDIRECT("'"&amp;F4957&amp;"'!"&amp;G4957),"")</f>
        <v>0</v>
      </c>
      <c r="F4957" s="1502" t="s">
        <v>3507</v>
      </c>
      <c r="G4957" t="s">
        <v>4601</v>
      </c>
      <c r="R4957" s="1502"/>
    </row>
    <row r="4958" spans="1:18">
      <c r="A4958">
        <v>4953</v>
      </c>
      <c r="B4958" s="7">
        <f>'BudgetSum 2-4'!F29</f>
        <v>0</v>
      </c>
      <c r="D4958" s="2" t="b">
        <f ca="1">E4958=B4958</f>
        <v>1</v>
      </c>
      <c r="E4958" s="2" cm="1">
        <f t="array" aca="1" ref="E4958" ca="1">IF(F4958&lt;&gt;"",INDIRECT("'"&amp;F4958&amp;"'!"&amp;G4958),"")</f>
        <v>0</v>
      </c>
      <c r="F4958" s="1502" t="s">
        <v>3507</v>
      </c>
      <c r="G4958" t="s">
        <v>4602</v>
      </c>
      <c r="R4958" s="1502"/>
    </row>
    <row r="4959" spans="1:18" ht="16">
      <c r="A4959" s="1">
        <v>4954</v>
      </c>
      <c r="C4959" s="3" t="s">
        <v>3524</v>
      </c>
      <c r="E4959" s="2" t="str" cm="1">
        <f t="array" aca="1" ref="E4959" ca="1">IF(F4959&lt;&gt;"",INDIRECT("'"&amp;F4959&amp;"'!"&amp;G4959),"")</f>
        <v/>
      </c>
      <c r="F4959" s="1851"/>
      <c r="R4959" s="1502"/>
    </row>
    <row r="4960" spans="1:18" ht="16">
      <c r="A4960" s="1">
        <v>4955</v>
      </c>
      <c r="C4960" s="3" t="s">
        <v>3524</v>
      </c>
      <c r="E4960" s="2" t="str" cm="1">
        <f t="array" aca="1" ref="E4960" ca="1">IF(F4960&lt;&gt;"",INDIRECT("'"&amp;F4960&amp;"'!"&amp;G4960),"")</f>
        <v/>
      </c>
      <c r="F4960" s="1851"/>
      <c r="R4960" s="1502"/>
    </row>
    <row r="4961" spans="1:18" ht="16">
      <c r="A4961" s="1">
        <v>4956</v>
      </c>
      <c r="C4961" s="3" t="s">
        <v>3524</v>
      </c>
      <c r="E4961" s="2" t="str" cm="1">
        <f t="array" aca="1" ref="E4961" ca="1">IF(F4961&lt;&gt;"",INDIRECT("'"&amp;F4961&amp;"'!"&amp;G4961),"")</f>
        <v/>
      </c>
      <c r="F4961" s="1851"/>
      <c r="R4961" s="1502"/>
    </row>
    <row r="4962" spans="1:18" ht="16">
      <c r="A4962" s="1">
        <v>4957</v>
      </c>
      <c r="C4962" s="3" t="s">
        <v>3524</v>
      </c>
      <c r="E4962" s="2" t="str" cm="1">
        <f t="array" aca="1" ref="E4962" ca="1">IF(F4962&lt;&gt;"",INDIRECT("'"&amp;F4962&amp;"'!"&amp;G4962),"")</f>
        <v/>
      </c>
      <c r="F4962" s="1851"/>
      <c r="R4962" s="1504"/>
    </row>
    <row r="4963" spans="1:18" ht="16">
      <c r="A4963" s="1">
        <v>4958</v>
      </c>
      <c r="C4963" s="3" t="s">
        <v>3524</v>
      </c>
      <c r="E4963" s="2" t="str" cm="1">
        <f t="array" aca="1" ref="E4963" ca="1">IF(F4963&lt;&gt;"",INDIRECT("'"&amp;F4963&amp;"'!"&amp;G4963),"")</f>
        <v/>
      </c>
      <c r="F4963" s="1851"/>
      <c r="R4963" s="1504"/>
    </row>
    <row r="4964" spans="1:18" ht="16">
      <c r="A4964" s="1">
        <v>4959</v>
      </c>
      <c r="C4964" s="3" t="s">
        <v>3524</v>
      </c>
      <c r="E4964" s="2" t="str" cm="1">
        <f t="array" aca="1" ref="E4964" ca="1">IF(F4964&lt;&gt;"",INDIRECT("'"&amp;F4964&amp;"'!"&amp;G4964),"")</f>
        <v/>
      </c>
      <c r="F4964" s="1851"/>
      <c r="R4964" s="1504"/>
    </row>
    <row r="4965" spans="1:18" ht="16">
      <c r="A4965" s="1">
        <v>4960</v>
      </c>
      <c r="C4965" s="3" t="s">
        <v>3524</v>
      </c>
      <c r="E4965" s="2" t="str" cm="1">
        <f t="array" aca="1" ref="E4965" ca="1">IF(F4965&lt;&gt;"",INDIRECT("'"&amp;F4965&amp;"'!"&amp;G4965),"")</f>
        <v/>
      </c>
      <c r="F4965" s="1851"/>
      <c r="R4965" s="1504"/>
    </row>
    <row r="4966" spans="1:18">
      <c r="A4966">
        <v>4961</v>
      </c>
      <c r="B4966" s="7">
        <f>'BudgetSum 2-4'!C52</f>
        <v>0</v>
      </c>
      <c r="D4966" s="2" t="b">
        <f ca="1">E4966=B4966</f>
        <v>1</v>
      </c>
      <c r="E4966" s="2" cm="1">
        <f t="array" aca="1" ref="E4966" ca="1">IF(F4966&lt;&gt;"",INDIRECT("'"&amp;F4966&amp;"'!"&amp;G4966),"")</f>
        <v>0</v>
      </c>
      <c r="F4966" s="1502" t="s">
        <v>3507</v>
      </c>
      <c r="G4966" t="s">
        <v>3647</v>
      </c>
      <c r="R4966" s="1502"/>
    </row>
    <row r="4967" spans="1:18">
      <c r="A4967">
        <v>4962</v>
      </c>
      <c r="B4967" s="7">
        <f>'BudgetSum 2-4'!D52</f>
        <v>0</v>
      </c>
      <c r="D4967" s="2" t="b">
        <f ca="1">E4967=B4967</f>
        <v>1</v>
      </c>
      <c r="E4967" s="2" cm="1">
        <f t="array" aca="1" ref="E4967" ca="1">IF(F4967&lt;&gt;"",INDIRECT("'"&amp;F4967&amp;"'!"&amp;G4967),"")</f>
        <v>0</v>
      </c>
      <c r="F4967" s="1502" t="s">
        <v>3507</v>
      </c>
      <c r="G4967" t="s">
        <v>3684</v>
      </c>
      <c r="R4967" s="1502"/>
    </row>
    <row r="4968" spans="1:18">
      <c r="A4968">
        <v>4963</v>
      </c>
      <c r="B4968" s="7">
        <f>'BudgetSum 2-4'!F52</f>
        <v>0</v>
      </c>
      <c r="D4968" s="2" t="b">
        <f ca="1">E4968=B4968</f>
        <v>1</v>
      </c>
      <c r="E4968" s="2" cm="1">
        <f t="array" aca="1" ref="E4968" ca="1">IF(F4968&lt;&gt;"",INDIRECT("'"&amp;F4968&amp;"'!"&amp;G4968),"")</f>
        <v>0</v>
      </c>
      <c r="F4968" s="1502" t="s">
        <v>3507</v>
      </c>
      <c r="G4968" t="s">
        <v>3759</v>
      </c>
      <c r="R4968" s="1502"/>
    </row>
    <row r="4969" spans="1:18" ht="16">
      <c r="A4969" s="1">
        <v>4964</v>
      </c>
      <c r="C4969" s="3" t="s">
        <v>3524</v>
      </c>
      <c r="E4969" s="2" t="str" cm="1">
        <f t="array" aca="1" ref="E4969" ca="1">IF(F4969&lt;&gt;"",INDIRECT("'"&amp;F4969&amp;"'!"&amp;G4969),"")</f>
        <v/>
      </c>
      <c r="F4969" s="1851"/>
      <c r="R4969" s="1504"/>
    </row>
    <row r="4970" spans="1:18">
      <c r="A4970">
        <v>4965</v>
      </c>
      <c r="B4970" s="7">
        <f>'EstRev 6-10'!C6</f>
        <v>0</v>
      </c>
      <c r="D4970" s="2" t="b">
        <f ca="1">E4970=B4970</f>
        <v>1</v>
      </c>
      <c r="E4970" s="2" cm="1">
        <f t="array" aca="1" ref="E4970" ca="1">IF(F4970&lt;&gt;"",INDIRECT("'"&amp;F4970&amp;"'!"&amp;G4970),"")</f>
        <v>0</v>
      </c>
      <c r="F4970" s="1502" t="s">
        <v>6935</v>
      </c>
      <c r="G4970" t="s">
        <v>4347</v>
      </c>
      <c r="R4970" s="1502"/>
    </row>
    <row r="4971" spans="1:18">
      <c r="A4971">
        <v>4966</v>
      </c>
      <c r="B4971" s="7">
        <f>'EstRev 6-10'!F107</f>
        <v>0</v>
      </c>
      <c r="D4971" s="2" t="b">
        <f ca="1">E4971=B4971</f>
        <v>1</v>
      </c>
      <c r="E4971" s="2" cm="1">
        <f t="array" aca="1" ref="E4971" ca="1">IF(F4971&lt;&gt;"",INDIRECT("'"&amp;F4971&amp;"'!"&amp;G4971),"")</f>
        <v>0</v>
      </c>
      <c r="F4971" s="1502" t="s">
        <v>6935</v>
      </c>
      <c r="G4971" t="s">
        <v>4603</v>
      </c>
      <c r="R4971" s="1502"/>
    </row>
    <row r="4972" spans="1:18" ht="16">
      <c r="A4972" s="1">
        <v>4967</v>
      </c>
      <c r="C4972" s="3" t="s">
        <v>3571</v>
      </c>
      <c r="E4972" s="2" t="str" cm="1">
        <f t="array" aca="1" ref="E4972" ca="1">IF(F4972&lt;&gt;"",INDIRECT("'"&amp;F4972&amp;"'!"&amp;G4972),"")</f>
        <v/>
      </c>
      <c r="F4972" s="1851"/>
      <c r="R4972" s="1504"/>
    </row>
    <row r="4973" spans="1:18" ht="16">
      <c r="A4973" s="1">
        <v>4968</v>
      </c>
      <c r="C4973" s="3" t="s">
        <v>3571</v>
      </c>
      <c r="E4973" s="2" t="str" cm="1">
        <f t="array" aca="1" ref="E4973" ca="1">IF(F4973&lt;&gt;"",INDIRECT("'"&amp;F4973&amp;"'!"&amp;G4973),"")</f>
        <v/>
      </c>
      <c r="F4973" s="1851"/>
      <c r="R4973" s="1504"/>
    </row>
    <row r="4974" spans="1:18" ht="16">
      <c r="A4974" s="1">
        <v>4969</v>
      </c>
      <c r="C4974" s="3" t="s">
        <v>3571</v>
      </c>
      <c r="E4974" s="2" t="str" cm="1">
        <f t="array" aca="1" ref="E4974" ca="1">IF(F4974&lt;&gt;"",INDIRECT("'"&amp;F4974&amp;"'!"&amp;G4974),"")</f>
        <v/>
      </c>
      <c r="F4974" s="1851"/>
      <c r="R4974" s="1504"/>
    </row>
    <row r="4975" spans="1:18" ht="16">
      <c r="A4975" s="1">
        <v>4970</v>
      </c>
      <c r="C4975" s="3" t="s">
        <v>3571</v>
      </c>
      <c r="E4975" s="2" t="str" cm="1">
        <f t="array" aca="1" ref="E4975" ca="1">IF(F4975&lt;&gt;"",INDIRECT("'"&amp;F4975&amp;"'!"&amp;G4975),"")</f>
        <v/>
      </c>
      <c r="F4975" s="1851"/>
      <c r="R4975" s="1504"/>
    </row>
    <row r="4976" spans="1:18" ht="16">
      <c r="A4976" s="1">
        <v>4971</v>
      </c>
      <c r="C4976" s="3" t="s">
        <v>3571</v>
      </c>
      <c r="E4976" s="2" t="str" cm="1">
        <f t="array" aca="1" ref="E4976" ca="1">IF(F4976&lt;&gt;"",INDIRECT("'"&amp;F4976&amp;"'!"&amp;G4976),"")</f>
        <v/>
      </c>
      <c r="F4976" s="1851"/>
      <c r="R4976" s="1504"/>
    </row>
    <row r="4977" spans="1:18" ht="16">
      <c r="A4977" s="1">
        <v>4972</v>
      </c>
      <c r="C4977" s="3" t="s">
        <v>3571</v>
      </c>
      <c r="E4977" s="2" t="str" cm="1">
        <f t="array" aca="1" ref="E4977" ca="1">IF(F4977&lt;&gt;"",INDIRECT("'"&amp;F4977&amp;"'!"&amp;G4977),"")</f>
        <v/>
      </c>
      <c r="F4977" s="1851"/>
      <c r="R4977" s="1504"/>
    </row>
    <row r="4978" spans="1:18" ht="16">
      <c r="A4978" s="1">
        <v>4973</v>
      </c>
      <c r="C4978" s="3" t="s">
        <v>3571</v>
      </c>
      <c r="E4978" s="2" t="str" cm="1">
        <f t="array" aca="1" ref="E4978" ca="1">IF(F4978&lt;&gt;"",INDIRECT("'"&amp;F4978&amp;"'!"&amp;G4978),"")</f>
        <v/>
      </c>
      <c r="F4978" s="1851"/>
      <c r="R4978" s="1502"/>
    </row>
    <row r="4979" spans="1:18" ht="16">
      <c r="A4979" s="1">
        <v>4974</v>
      </c>
      <c r="C4979" s="3" t="s">
        <v>3571</v>
      </c>
      <c r="E4979" s="2" t="str" cm="1">
        <f t="array" aca="1" ref="E4979" ca="1">IF(F4979&lt;&gt;"",INDIRECT("'"&amp;F4979&amp;"'!"&amp;G4979),"")</f>
        <v/>
      </c>
      <c r="F4979" s="1851"/>
      <c r="R4979" s="1502"/>
    </row>
    <row r="4980" spans="1:18" ht="16">
      <c r="A4980" s="1">
        <v>4975</v>
      </c>
      <c r="C4980" s="3" t="s">
        <v>3571</v>
      </c>
      <c r="E4980" s="2" t="str" cm="1">
        <f t="array" aca="1" ref="E4980" ca="1">IF(F4980&lt;&gt;"",INDIRECT("'"&amp;F4980&amp;"'!"&amp;G4980),"")</f>
        <v/>
      </c>
      <c r="F4980" s="1851"/>
      <c r="R4980" s="1502"/>
    </row>
    <row r="4981" spans="1:18" ht="16">
      <c r="A4981" s="1">
        <v>4976</v>
      </c>
      <c r="C4981" s="3" t="s">
        <v>3571</v>
      </c>
      <c r="E4981" s="2" t="str" cm="1">
        <f t="array" aca="1" ref="E4981" ca="1">IF(F4981&lt;&gt;"",INDIRECT("'"&amp;F4981&amp;"'!"&amp;G4981),"")</f>
        <v/>
      </c>
      <c r="F4981" s="1851"/>
      <c r="R4981" s="1502"/>
    </row>
    <row r="4982" spans="1:18" ht="16">
      <c r="A4982" s="1">
        <v>4977</v>
      </c>
      <c r="C4982" s="3" t="s">
        <v>3571</v>
      </c>
      <c r="E4982" s="2" t="str" cm="1">
        <f t="array" aca="1" ref="E4982" ca="1">IF(F4982&lt;&gt;"",INDIRECT("'"&amp;F4982&amp;"'!"&amp;G4982),"")</f>
        <v/>
      </c>
      <c r="F4982" s="1851"/>
      <c r="R4982" s="1504"/>
    </row>
    <row r="4983" spans="1:18" ht="16">
      <c r="A4983" s="1">
        <v>4978</v>
      </c>
      <c r="C4983" s="3" t="s">
        <v>3571</v>
      </c>
      <c r="E4983" s="2" t="str" cm="1">
        <f t="array" aca="1" ref="E4983" ca="1">IF(F4983&lt;&gt;"",INDIRECT("'"&amp;F4983&amp;"'!"&amp;G4983),"")</f>
        <v/>
      </c>
      <c r="F4983" s="1851"/>
      <c r="R4983" s="1504"/>
    </row>
    <row r="4984" spans="1:18" ht="16">
      <c r="A4984" s="1">
        <v>4979</v>
      </c>
      <c r="C4984" s="3" t="s">
        <v>3571</v>
      </c>
      <c r="E4984" s="2" t="str" cm="1">
        <f t="array" aca="1" ref="E4984" ca="1">IF(F4984&lt;&gt;"",INDIRECT("'"&amp;F4984&amp;"'!"&amp;G4984),"")</f>
        <v/>
      </c>
      <c r="F4984" s="1851"/>
      <c r="R4984" s="1502"/>
    </row>
    <row r="4985" spans="1:18" ht="16">
      <c r="A4985" s="1">
        <v>4980</v>
      </c>
      <c r="C4985" s="3" t="s">
        <v>3571</v>
      </c>
      <c r="E4985" s="2" t="str" cm="1">
        <f t="array" aca="1" ref="E4985" ca="1">IF(F4985&lt;&gt;"",INDIRECT("'"&amp;F4985&amp;"'!"&amp;G4985),"")</f>
        <v/>
      </c>
      <c r="F4985" s="1851"/>
      <c r="R4985" s="1502"/>
    </row>
    <row r="4986" spans="1:18" ht="16">
      <c r="A4986" s="1">
        <v>4981</v>
      </c>
      <c r="C4986" s="3" t="s">
        <v>3571</v>
      </c>
      <c r="E4986" s="2" t="str" cm="1">
        <f t="array" aca="1" ref="E4986" ca="1">IF(F4986&lt;&gt;"",INDIRECT("'"&amp;F4986&amp;"'!"&amp;G4986),"")</f>
        <v/>
      </c>
      <c r="F4986" s="1851"/>
      <c r="R4986" s="1502"/>
    </row>
    <row r="4987" spans="1:18" ht="16">
      <c r="A4987" s="1">
        <v>4982</v>
      </c>
      <c r="C4987" s="3" t="s">
        <v>3571</v>
      </c>
      <c r="E4987" s="2" t="str" cm="1">
        <f t="array" aca="1" ref="E4987" ca="1">IF(F4987&lt;&gt;"",INDIRECT("'"&amp;F4987&amp;"'!"&amp;G4987),"")</f>
        <v/>
      </c>
      <c r="F4987" s="1851"/>
      <c r="R4987" s="1502"/>
    </row>
    <row r="4988" spans="1:18" ht="16">
      <c r="A4988" s="1">
        <v>4983</v>
      </c>
      <c r="C4988" s="3" t="s">
        <v>3571</v>
      </c>
      <c r="E4988" s="2" t="str" cm="1">
        <f t="array" aca="1" ref="E4988" ca="1">IF(F4988&lt;&gt;"",INDIRECT("'"&amp;F4988&amp;"'!"&amp;G4988),"")</f>
        <v/>
      </c>
      <c r="F4988" s="1851"/>
      <c r="R4988" s="1502"/>
    </row>
    <row r="4989" spans="1:18" ht="16">
      <c r="A4989" s="1">
        <v>4984</v>
      </c>
      <c r="C4989" s="3" t="s">
        <v>3571</v>
      </c>
      <c r="E4989" s="2" t="str" cm="1">
        <f t="array" aca="1" ref="E4989" ca="1">IF(F4989&lt;&gt;"",INDIRECT("'"&amp;F4989&amp;"'!"&amp;G4989),"")</f>
        <v/>
      </c>
      <c r="F4989" s="1851"/>
      <c r="R4989" s="1502"/>
    </row>
    <row r="4990" spans="1:18" ht="16">
      <c r="A4990" s="1">
        <v>4985</v>
      </c>
      <c r="C4990" s="3" t="s">
        <v>3571</v>
      </c>
      <c r="E4990" s="2" t="str" cm="1">
        <f t="array" aca="1" ref="E4990" ca="1">IF(F4990&lt;&gt;"",INDIRECT("'"&amp;F4990&amp;"'!"&amp;G4990),"")</f>
        <v/>
      </c>
      <c r="F4990" s="1851"/>
      <c r="R4990" s="1502"/>
    </row>
    <row r="4991" spans="1:18" ht="16">
      <c r="A4991" s="1">
        <v>4986</v>
      </c>
      <c r="C4991" s="3" t="s">
        <v>3571</v>
      </c>
      <c r="E4991" s="2" t="str" cm="1">
        <f t="array" aca="1" ref="E4991" ca="1">IF(F4991&lt;&gt;"",INDIRECT("'"&amp;F4991&amp;"'!"&amp;G4991),"")</f>
        <v/>
      </c>
      <c r="F4991" s="1851"/>
      <c r="R4991" s="1502"/>
    </row>
    <row r="4992" spans="1:18" ht="16">
      <c r="A4992" s="1">
        <v>4987</v>
      </c>
      <c r="C4992" s="3" t="s">
        <v>3571</v>
      </c>
      <c r="E4992" s="2" t="str" cm="1">
        <f t="array" aca="1" ref="E4992" ca="1">IF(F4992&lt;&gt;"",INDIRECT("'"&amp;F4992&amp;"'!"&amp;G4992),"")</f>
        <v/>
      </c>
      <c r="F4992" s="1851"/>
      <c r="R4992" s="1502"/>
    </row>
    <row r="4993" spans="1:18" ht="16">
      <c r="A4993" s="1">
        <v>4988</v>
      </c>
      <c r="C4993" s="3" t="s">
        <v>3571</v>
      </c>
      <c r="E4993" s="2" t="str" cm="1">
        <f t="array" aca="1" ref="E4993" ca="1">IF(F4993&lt;&gt;"",INDIRECT("'"&amp;F4993&amp;"'!"&amp;G4993),"")</f>
        <v/>
      </c>
      <c r="F4993" s="1851"/>
      <c r="R4993" s="1502"/>
    </row>
    <row r="4994" spans="1:18" ht="16">
      <c r="A4994" s="1">
        <v>4989</v>
      </c>
      <c r="C4994" s="3" t="s">
        <v>3571</v>
      </c>
      <c r="E4994" s="2" t="str" cm="1">
        <f t="array" aca="1" ref="E4994" ca="1">IF(F4994&lt;&gt;"",INDIRECT("'"&amp;F4994&amp;"'!"&amp;G4994),"")</f>
        <v/>
      </c>
      <c r="F4994" s="1851"/>
      <c r="R4994" s="1502"/>
    </row>
    <row r="4995" spans="1:18" ht="16">
      <c r="A4995" s="1">
        <v>4990</v>
      </c>
      <c r="C4995" s="3" t="s">
        <v>3571</v>
      </c>
      <c r="E4995" s="2" t="str" cm="1">
        <f t="array" aca="1" ref="E4995" ca="1">IF(F4995&lt;&gt;"",INDIRECT("'"&amp;F4995&amp;"'!"&amp;G4995),"")</f>
        <v/>
      </c>
      <c r="F4995" s="1851"/>
      <c r="R4995" s="1502"/>
    </row>
    <row r="4996" spans="1:18" ht="16">
      <c r="A4996" s="1">
        <v>4991</v>
      </c>
      <c r="C4996" s="3" t="s">
        <v>3571</v>
      </c>
      <c r="E4996" s="2" t="str" cm="1">
        <f t="array" aca="1" ref="E4996" ca="1">IF(F4996&lt;&gt;"",INDIRECT("'"&amp;F4996&amp;"'!"&amp;G4996),"")</f>
        <v/>
      </c>
      <c r="F4996" s="1851"/>
      <c r="R4996" s="1502"/>
    </row>
    <row r="4997" spans="1:18" ht="16">
      <c r="A4997" s="1">
        <v>4992</v>
      </c>
      <c r="C4997" s="3" t="s">
        <v>3571</v>
      </c>
      <c r="E4997" s="2" t="str" cm="1">
        <f t="array" aca="1" ref="E4997" ca="1">IF(F4997&lt;&gt;"",INDIRECT("'"&amp;F4997&amp;"'!"&amp;G4997),"")</f>
        <v/>
      </c>
      <c r="F4997" s="1851"/>
      <c r="R4997" s="1502"/>
    </row>
    <row r="4998" spans="1:18" ht="16">
      <c r="A4998" s="1">
        <v>4993</v>
      </c>
      <c r="C4998" s="3" t="s">
        <v>3571</v>
      </c>
      <c r="E4998" s="2" t="str" cm="1">
        <f t="array" aca="1" ref="E4998" ca="1">IF(F4998&lt;&gt;"",INDIRECT("'"&amp;F4998&amp;"'!"&amp;G4998),"")</f>
        <v/>
      </c>
      <c r="F4998" s="1851"/>
      <c r="R4998" s="1502"/>
    </row>
    <row r="4999" spans="1:18" ht="16">
      <c r="A4999" s="1">
        <v>4994</v>
      </c>
      <c r="C4999" s="3" t="s">
        <v>3571</v>
      </c>
      <c r="E4999" s="2" t="str" cm="1">
        <f t="array" aca="1" ref="E4999" ca="1">IF(F4999&lt;&gt;"",INDIRECT("'"&amp;F4999&amp;"'!"&amp;G4999),"")</f>
        <v/>
      </c>
      <c r="F4999" s="1851"/>
      <c r="R4999" s="1502"/>
    </row>
    <row r="5000" spans="1:18">
      <c r="A5000">
        <v>4995</v>
      </c>
      <c r="B5000" s="7">
        <f>'EstRev 6-10'!C155</f>
        <v>0</v>
      </c>
      <c r="D5000" s="2" t="b">
        <f t="shared" ref="D5000:D5005" ca="1" si="75">E5000=B5000</f>
        <v>1</v>
      </c>
      <c r="E5000" s="2" cm="1">
        <f t="array" aca="1" ref="E5000" ca="1">IF(F5000&lt;&gt;"",INDIRECT("'"&amp;F5000&amp;"'!"&amp;G5000),"")</f>
        <v>0</v>
      </c>
      <c r="F5000" s="1502" t="s">
        <v>6935</v>
      </c>
      <c r="G5000" t="s">
        <v>3912</v>
      </c>
      <c r="R5000" s="1502"/>
    </row>
    <row r="5001" spans="1:18" ht="15">
      <c r="A5001">
        <v>4996</v>
      </c>
      <c r="B5001" s="7">
        <f>'EstRev 6-10'!D155</f>
        <v>0</v>
      </c>
      <c r="D5001" s="2" t="b">
        <f t="shared" ca="1" si="75"/>
        <v>1</v>
      </c>
      <c r="E5001" s="2" cm="1">
        <f t="array" aca="1" ref="E5001" ca="1">IF(F5001&lt;&gt;"",INDIRECT("'"&amp;F5001&amp;"'!"&amp;G5001),"")</f>
        <v>0</v>
      </c>
      <c r="F5001" s="1502" t="s">
        <v>6935</v>
      </c>
      <c r="G5001" t="s">
        <v>3919</v>
      </c>
      <c r="H5001" s="4"/>
      <c r="I5001" s="4"/>
      <c r="J5001" s="4"/>
      <c r="R5001" s="1504"/>
    </row>
    <row r="5002" spans="1:18">
      <c r="A5002">
        <v>4997</v>
      </c>
      <c r="B5002" s="7">
        <f>'EstRev 6-10'!F155</f>
        <v>0</v>
      </c>
      <c r="D5002" s="2" t="b">
        <f t="shared" ca="1" si="75"/>
        <v>1</v>
      </c>
      <c r="E5002" s="2" cm="1">
        <f t="array" aca="1" ref="E5002" ca="1">IF(F5002&lt;&gt;"",INDIRECT("'"&amp;F5002&amp;"'!"&amp;G5002),"")</f>
        <v>0</v>
      </c>
      <c r="F5002" s="1502" t="s">
        <v>6935</v>
      </c>
      <c r="G5002" t="s">
        <v>3933</v>
      </c>
      <c r="R5002" s="1502"/>
    </row>
    <row r="5003" spans="1:18" ht="15">
      <c r="A5003">
        <v>4998</v>
      </c>
      <c r="B5003" s="7">
        <f>'EstRev 6-10'!G155</f>
        <v>0</v>
      </c>
      <c r="D5003" s="2" t="b">
        <f t="shared" ca="1" si="75"/>
        <v>1</v>
      </c>
      <c r="E5003" s="2" cm="1">
        <f t="array" aca="1" ref="E5003" ca="1">IF(F5003&lt;&gt;"",INDIRECT("'"&amp;F5003&amp;"'!"&amp;G5003),"")</f>
        <v>0</v>
      </c>
      <c r="F5003" s="1502" t="s">
        <v>6935</v>
      </c>
      <c r="G5003" t="s">
        <v>3941</v>
      </c>
      <c r="R5003" s="1504"/>
    </row>
    <row r="5004" spans="1:18" ht="15">
      <c r="A5004">
        <v>4999</v>
      </c>
      <c r="B5004" s="7">
        <f>'EstRev 6-10'!C156</f>
        <v>0</v>
      </c>
      <c r="D5004" s="2" t="b">
        <f t="shared" ca="1" si="75"/>
        <v>1</v>
      </c>
      <c r="E5004" s="2" cm="1">
        <f t="array" aca="1" ref="E5004" ca="1">IF(F5004&lt;&gt;"",INDIRECT("'"&amp;F5004&amp;"'!"&amp;G5004),"")</f>
        <v>0</v>
      </c>
      <c r="F5004" s="1502" t="s">
        <v>6935</v>
      </c>
      <c r="G5004" t="s">
        <v>4604</v>
      </c>
      <c r="H5004" s="4"/>
      <c r="I5004" s="4"/>
      <c r="J5004" s="4"/>
      <c r="R5004" s="1504"/>
    </row>
    <row r="5005" spans="1:18">
      <c r="A5005">
        <v>5000</v>
      </c>
      <c r="B5005" s="7">
        <f>'EstRev 6-10'!C5</f>
        <v>36893362</v>
      </c>
      <c r="D5005" s="2" t="b">
        <f t="shared" ca="1" si="75"/>
        <v>1</v>
      </c>
      <c r="E5005" s="2" cm="1">
        <f t="array" aca="1" ref="E5005" ca="1">IF(F5005&lt;&gt;"",INDIRECT("'"&amp;F5005&amp;"'!"&amp;G5005),"")</f>
        <v>36893362</v>
      </c>
      <c r="F5005" s="1502" t="s">
        <v>6935</v>
      </c>
      <c r="G5005" t="s">
        <v>3632</v>
      </c>
      <c r="R5005" s="1502"/>
    </row>
    <row r="5006" spans="1:18" ht="16">
      <c r="A5006" s="1">
        <v>5001</v>
      </c>
      <c r="C5006" s="3" t="s">
        <v>3524</v>
      </c>
      <c r="E5006" s="2" t="str" cm="1">
        <f t="array" aca="1" ref="E5006" ca="1">IF(F5006&lt;&gt;"",INDIRECT("'"&amp;F5006&amp;"'!"&amp;G5006),"")</f>
        <v/>
      </c>
      <c r="F5006" s="1851"/>
      <c r="R5006" s="1502"/>
    </row>
    <row r="5007" spans="1:18">
      <c r="A5007">
        <v>5002</v>
      </c>
      <c r="B5007" s="7">
        <f>'EstRev 6-10'!C7</f>
        <v>3568275</v>
      </c>
      <c r="D5007" s="2" t="b">
        <f t="shared" ref="D5007:D5038" ca="1" si="76">E5007=B5007</f>
        <v>1</v>
      </c>
      <c r="E5007" s="2" cm="1">
        <f t="array" aca="1" ref="E5007" ca="1">IF(F5007&lt;&gt;"",INDIRECT("'"&amp;F5007&amp;"'!"&amp;G5007),"")</f>
        <v>3568275</v>
      </c>
      <c r="F5007" s="1502" t="s">
        <v>6935</v>
      </c>
      <c r="G5007" t="s">
        <v>3517</v>
      </c>
      <c r="R5007" s="1502"/>
    </row>
    <row r="5008" spans="1:18">
      <c r="A5008">
        <v>5003</v>
      </c>
      <c r="B5008" s="7">
        <f>'EstRev 6-10'!C10</f>
        <v>0</v>
      </c>
      <c r="D5008" s="2" t="b">
        <f t="shared" ca="1" si="76"/>
        <v>1</v>
      </c>
      <c r="E5008" s="2" cm="1">
        <f t="array" aca="1" ref="E5008" ca="1">IF(F5008&lt;&gt;"",INDIRECT("'"&amp;F5008&amp;"'!"&amp;G5008),"")</f>
        <v>0</v>
      </c>
      <c r="F5008" s="1502" t="s">
        <v>6935</v>
      </c>
      <c r="G5008" t="s">
        <v>3518</v>
      </c>
      <c r="R5008" s="1502"/>
    </row>
    <row r="5009" spans="1:18">
      <c r="A5009">
        <v>5004</v>
      </c>
      <c r="B5009" s="7">
        <f>'EstRev 6-10'!C11</f>
        <v>0</v>
      </c>
      <c r="D5009" s="2" t="b">
        <f t="shared" ca="1" si="76"/>
        <v>1</v>
      </c>
      <c r="E5009" s="2" cm="1">
        <f t="array" aca="1" ref="E5009" ca="1">IF(F5009&lt;&gt;"",INDIRECT("'"&amp;F5009&amp;"'!"&amp;G5009),"")</f>
        <v>0</v>
      </c>
      <c r="F5009" s="1502" t="s">
        <v>6935</v>
      </c>
      <c r="G5009" t="s">
        <v>3519</v>
      </c>
      <c r="R5009" s="1502"/>
    </row>
    <row r="5010" spans="1:18" ht="15">
      <c r="A5010">
        <v>5005</v>
      </c>
      <c r="B5010" s="7">
        <f>'EstRev 6-10'!C12</f>
        <v>40461637</v>
      </c>
      <c r="D5010" s="2" t="b">
        <f t="shared" ca="1" si="76"/>
        <v>1</v>
      </c>
      <c r="E5010" s="2" cm="1">
        <f t="array" aca="1" ref="E5010" ca="1">IF(F5010&lt;&gt;"",INDIRECT("'"&amp;F5010&amp;"'!"&amp;G5010),"")</f>
        <v>40461637</v>
      </c>
      <c r="F5010" s="1502" t="s">
        <v>6935</v>
      </c>
      <c r="G5010" t="s">
        <v>3520</v>
      </c>
      <c r="H5010" s="4"/>
      <c r="I5010" s="4"/>
      <c r="J5010" s="4"/>
      <c r="R5010" s="1504"/>
    </row>
    <row r="5011" spans="1:18" ht="15">
      <c r="A5011">
        <v>5006</v>
      </c>
      <c r="B5011" s="7">
        <f>'EstRev 6-10'!C14</f>
        <v>0</v>
      </c>
      <c r="D5011" s="2" t="b">
        <f t="shared" ca="1" si="76"/>
        <v>1</v>
      </c>
      <c r="E5011" s="2" cm="1">
        <f t="array" aca="1" ref="E5011" ca="1">IF(F5011&lt;&gt;"",INDIRECT("'"&amp;F5011&amp;"'!"&amp;G5011),"")</f>
        <v>0</v>
      </c>
      <c r="F5011" s="1502" t="s">
        <v>6935</v>
      </c>
      <c r="G5011" t="s">
        <v>3633</v>
      </c>
      <c r="H5011" s="4"/>
      <c r="I5011" s="4"/>
      <c r="J5011" s="4"/>
      <c r="R5011" s="1504"/>
    </row>
    <row r="5012" spans="1:18">
      <c r="A5012">
        <v>5007</v>
      </c>
      <c r="B5012" s="7">
        <f>'EstRev 6-10'!C15</f>
        <v>0</v>
      </c>
      <c r="D5012" s="2" t="b">
        <f t="shared" ca="1" si="76"/>
        <v>1</v>
      </c>
      <c r="E5012" s="2" cm="1">
        <f t="array" aca="1" ref="E5012" ca="1">IF(F5012&lt;&gt;"",INDIRECT("'"&amp;F5012&amp;"'!"&amp;G5012),"")</f>
        <v>0</v>
      </c>
      <c r="F5012" s="1502" t="s">
        <v>6935</v>
      </c>
      <c r="G5012" t="s">
        <v>3522</v>
      </c>
      <c r="R5012" s="1502"/>
    </row>
    <row r="5013" spans="1:18">
      <c r="A5013">
        <v>5008</v>
      </c>
      <c r="B5013" s="7">
        <f>'EstRev 6-10'!C16</f>
        <v>1273772</v>
      </c>
      <c r="D5013" s="2" t="b">
        <f t="shared" ca="1" si="76"/>
        <v>1</v>
      </c>
      <c r="E5013" s="2" cm="1">
        <f t="array" aca="1" ref="E5013" ca="1">IF(F5013&lt;&gt;"",INDIRECT("'"&amp;F5013&amp;"'!"&amp;G5013),"")</f>
        <v>1273772</v>
      </c>
      <c r="F5013" s="1502" t="s">
        <v>6935</v>
      </c>
      <c r="G5013" t="s">
        <v>3523</v>
      </c>
      <c r="R5013" s="1502"/>
    </row>
    <row r="5014" spans="1:18">
      <c r="A5014">
        <v>5009</v>
      </c>
      <c r="B5014" s="7">
        <f>'EstRev 6-10'!C17</f>
        <v>0</v>
      </c>
      <c r="D5014" s="2" t="b">
        <f t="shared" ca="1" si="76"/>
        <v>1</v>
      </c>
      <c r="E5014" s="2" cm="1">
        <f t="array" aca="1" ref="E5014" ca="1">IF(F5014&lt;&gt;"",INDIRECT("'"&amp;F5014&amp;"'!"&amp;G5014),"")</f>
        <v>0</v>
      </c>
      <c r="F5014" s="1502" t="s">
        <v>6935</v>
      </c>
      <c r="G5014" t="s">
        <v>3525</v>
      </c>
      <c r="R5014" s="1502"/>
    </row>
    <row r="5015" spans="1:18">
      <c r="A5015">
        <v>5010</v>
      </c>
      <c r="B5015" s="7">
        <f>'EstRev 6-10'!C18</f>
        <v>1273772</v>
      </c>
      <c r="D5015" s="2" t="b">
        <f t="shared" ca="1" si="76"/>
        <v>1</v>
      </c>
      <c r="E5015" s="2" cm="1">
        <f t="array" aca="1" ref="E5015" ca="1">IF(F5015&lt;&gt;"",INDIRECT("'"&amp;F5015&amp;"'!"&amp;G5015),"")</f>
        <v>1273772</v>
      </c>
      <c r="F5015" s="1502" t="s">
        <v>6935</v>
      </c>
      <c r="G5015" t="s">
        <v>3508</v>
      </c>
      <c r="R5015" s="1502"/>
    </row>
    <row r="5016" spans="1:18" ht="15">
      <c r="A5016">
        <v>5011</v>
      </c>
      <c r="B5016" s="7">
        <f>'EstRev 6-10'!C20</f>
        <v>0</v>
      </c>
      <c r="D5016" s="2" t="b">
        <f t="shared" ca="1" si="76"/>
        <v>1</v>
      </c>
      <c r="E5016" s="2" cm="1">
        <f t="array" aca="1" ref="E5016" ca="1">IF(F5016&lt;&gt;"",INDIRECT("'"&amp;F5016&amp;"'!"&amp;G5016),"")</f>
        <v>0</v>
      </c>
      <c r="F5016" s="1502" t="s">
        <v>6935</v>
      </c>
      <c r="G5016" t="s">
        <v>3528</v>
      </c>
      <c r="H5016" s="4"/>
      <c r="I5016" s="4"/>
      <c r="J5016" s="4"/>
      <c r="R5016" s="1504"/>
    </row>
    <row r="5017" spans="1:18" ht="15">
      <c r="A5017">
        <v>5012</v>
      </c>
      <c r="B5017" s="7">
        <f>'EstRev 6-10'!C21</f>
        <v>0</v>
      </c>
      <c r="D5017" s="2" t="b">
        <f t="shared" ca="1" si="76"/>
        <v>1</v>
      </c>
      <c r="E5017" s="2" cm="1">
        <f t="array" aca="1" ref="E5017" ca="1">IF(F5017&lt;&gt;"",INDIRECT("'"&amp;F5017&amp;"'!"&amp;G5017),"")</f>
        <v>0</v>
      </c>
      <c r="F5017" s="1502" t="s">
        <v>6935</v>
      </c>
      <c r="G5017" t="s">
        <v>3529</v>
      </c>
      <c r="H5017" s="4"/>
      <c r="I5017" s="4"/>
      <c r="J5017" s="4"/>
      <c r="R5017" s="1504"/>
    </row>
    <row r="5018" spans="1:18">
      <c r="A5018">
        <v>5013</v>
      </c>
      <c r="B5018" s="7">
        <f>'EstRev 6-10'!C22</f>
        <v>0</v>
      </c>
      <c r="D5018" s="2" t="b">
        <f t="shared" ca="1" si="76"/>
        <v>1</v>
      </c>
      <c r="E5018" s="2" cm="1">
        <f t="array" aca="1" ref="E5018" ca="1">IF(F5018&lt;&gt;"",INDIRECT("'"&amp;F5018&amp;"'!"&amp;G5018),"")</f>
        <v>0</v>
      </c>
      <c r="F5018" s="1502" t="s">
        <v>6935</v>
      </c>
      <c r="G5018" t="s">
        <v>4179</v>
      </c>
      <c r="R5018" s="1502"/>
    </row>
    <row r="5019" spans="1:18">
      <c r="A5019">
        <v>5014</v>
      </c>
      <c r="B5019" s="7">
        <f>'EstRev 6-10'!C24</f>
        <v>0</v>
      </c>
      <c r="D5019" s="2" t="b">
        <f t="shared" ca="1" si="76"/>
        <v>1</v>
      </c>
      <c r="E5019" s="2" cm="1">
        <f t="array" aca="1" ref="E5019" ca="1">IF(F5019&lt;&gt;"",INDIRECT("'"&amp;F5019&amp;"'!"&amp;G5019),"")</f>
        <v>0</v>
      </c>
      <c r="F5019" s="1502" t="s">
        <v>6935</v>
      </c>
      <c r="G5019" t="s">
        <v>4605</v>
      </c>
      <c r="R5019" s="1502"/>
    </row>
    <row r="5020" spans="1:18">
      <c r="A5020">
        <v>5015</v>
      </c>
      <c r="B5020" s="7">
        <f>'EstRev 6-10'!C25</f>
        <v>0</v>
      </c>
      <c r="D5020" s="2" t="b">
        <f t="shared" ca="1" si="76"/>
        <v>1</v>
      </c>
      <c r="E5020" s="2" cm="1">
        <f t="array" aca="1" ref="E5020" ca="1">IF(F5020&lt;&gt;"",INDIRECT("'"&amp;F5020&amp;"'!"&amp;G5020),"")</f>
        <v>0</v>
      </c>
      <c r="F5020" s="1502" t="s">
        <v>6935</v>
      </c>
      <c r="G5020" t="s">
        <v>4606</v>
      </c>
      <c r="R5020" s="1502"/>
    </row>
    <row r="5021" spans="1:18">
      <c r="A5021">
        <v>5016</v>
      </c>
      <c r="B5021" s="7">
        <f>'EstRev 6-10'!C26</f>
        <v>0</v>
      </c>
      <c r="D5021" s="2" t="b">
        <f t="shared" ca="1" si="76"/>
        <v>1</v>
      </c>
      <c r="E5021" s="2" cm="1">
        <f t="array" aca="1" ref="E5021" ca="1">IF(F5021&lt;&gt;"",INDIRECT("'"&amp;F5021&amp;"'!"&amp;G5021),"")</f>
        <v>0</v>
      </c>
      <c r="F5021" s="1502" t="s">
        <v>6935</v>
      </c>
      <c r="G5021" t="s">
        <v>3618</v>
      </c>
      <c r="R5021" s="1502"/>
    </row>
    <row r="5022" spans="1:18">
      <c r="A5022">
        <v>5017</v>
      </c>
      <c r="B5022" s="7">
        <f>'EstRev 6-10'!C28</f>
        <v>0</v>
      </c>
      <c r="D5022" s="2" t="b">
        <f t="shared" ca="1" si="76"/>
        <v>1</v>
      </c>
      <c r="E5022" s="2" cm="1">
        <f t="array" aca="1" ref="E5022" ca="1">IF(F5022&lt;&gt;"",INDIRECT("'"&amp;F5022&amp;"'!"&amp;G5022),"")</f>
        <v>0</v>
      </c>
      <c r="F5022" s="1502" t="s">
        <v>6935</v>
      </c>
      <c r="G5022" t="s">
        <v>3619</v>
      </c>
      <c r="R5022" s="1502"/>
    </row>
    <row r="5023" spans="1:18" ht="15">
      <c r="A5023">
        <v>5018</v>
      </c>
      <c r="B5023" s="7">
        <f>'EstRev 6-10'!C29</f>
        <v>0</v>
      </c>
      <c r="D5023" s="2" t="b">
        <f t="shared" ca="1" si="76"/>
        <v>1</v>
      </c>
      <c r="E5023" s="2" cm="1">
        <f t="array" aca="1" ref="E5023" ca="1">IF(F5023&lt;&gt;"",INDIRECT("'"&amp;F5023&amp;"'!"&amp;G5023),"")</f>
        <v>0</v>
      </c>
      <c r="F5023" s="1502" t="s">
        <v>6935</v>
      </c>
      <c r="G5023" t="s">
        <v>4600</v>
      </c>
      <c r="H5023" s="4"/>
      <c r="I5023" s="4"/>
      <c r="J5023" s="4"/>
      <c r="R5023" s="1504"/>
    </row>
    <row r="5024" spans="1:18" ht="15">
      <c r="A5024">
        <v>5019</v>
      </c>
      <c r="B5024" s="7">
        <f>'EstRev 6-10'!C30</f>
        <v>0</v>
      </c>
      <c r="D5024" s="2" t="b">
        <f t="shared" ca="1" si="76"/>
        <v>1</v>
      </c>
      <c r="E5024" s="2" cm="1">
        <f t="array" aca="1" ref="E5024" ca="1">IF(F5024&lt;&gt;"",INDIRECT("'"&amp;F5024&amp;"'!"&amp;G5024),"")</f>
        <v>0</v>
      </c>
      <c r="F5024" s="1502" t="s">
        <v>6935</v>
      </c>
      <c r="G5024" t="s">
        <v>4206</v>
      </c>
      <c r="H5024" s="4"/>
      <c r="I5024" s="4"/>
      <c r="J5024" s="4"/>
      <c r="R5024" s="1504"/>
    </row>
    <row r="5025" spans="1:18">
      <c r="A5025">
        <v>5020</v>
      </c>
      <c r="B5025" s="7">
        <f>'EstRev 6-10'!C32</f>
        <v>0</v>
      </c>
      <c r="D5025" s="2" t="b">
        <f t="shared" ca="1" si="76"/>
        <v>1</v>
      </c>
      <c r="E5025" s="2" cm="1">
        <f t="array" aca="1" ref="E5025" ca="1">IF(F5025&lt;&gt;"",INDIRECT("'"&amp;F5025&amp;"'!"&amp;G5025),"")</f>
        <v>0</v>
      </c>
      <c r="F5025" s="1502" t="s">
        <v>6935</v>
      </c>
      <c r="G5025" t="s">
        <v>4607</v>
      </c>
      <c r="R5025" s="1502"/>
    </row>
    <row r="5026" spans="1:18">
      <c r="A5026">
        <v>5021</v>
      </c>
      <c r="B5026" s="7">
        <f>'EstRev 6-10'!C33</f>
        <v>0</v>
      </c>
      <c r="D5026" s="2" t="b">
        <f t="shared" ca="1" si="76"/>
        <v>1</v>
      </c>
      <c r="E5026" s="2" cm="1">
        <f t="array" aca="1" ref="E5026" ca="1">IF(F5026&lt;&gt;"",INDIRECT("'"&amp;F5026&amp;"'!"&amp;G5026),"")</f>
        <v>0</v>
      </c>
      <c r="F5026" s="1502" t="s">
        <v>6935</v>
      </c>
      <c r="G5026" t="s">
        <v>4608</v>
      </c>
      <c r="R5026" s="1502"/>
    </row>
    <row r="5027" spans="1:18">
      <c r="A5027">
        <v>5022</v>
      </c>
      <c r="B5027" s="7">
        <f>'EstRev 6-10'!C34</f>
        <v>0</v>
      </c>
      <c r="D5027" s="2" t="b">
        <f t="shared" ca="1" si="76"/>
        <v>1</v>
      </c>
      <c r="E5027" s="2" cm="1">
        <f t="array" aca="1" ref="E5027" ca="1">IF(F5027&lt;&gt;"",INDIRECT("'"&amp;F5027&amp;"'!"&amp;G5027),"")</f>
        <v>0</v>
      </c>
      <c r="F5027" s="1502" t="s">
        <v>6935</v>
      </c>
      <c r="G5027" t="s">
        <v>3634</v>
      </c>
      <c r="R5027" s="1502"/>
    </row>
    <row r="5028" spans="1:18">
      <c r="A5028">
        <v>5023</v>
      </c>
      <c r="B5028" s="7">
        <f>'EstRev 6-10'!C36</f>
        <v>0</v>
      </c>
      <c r="D5028" s="2" t="b">
        <f t="shared" ca="1" si="76"/>
        <v>1</v>
      </c>
      <c r="E5028" s="2" cm="1">
        <f t="array" aca="1" ref="E5028" ca="1">IF(F5028&lt;&gt;"",INDIRECT("'"&amp;F5028&amp;"'!"&amp;G5028),"")</f>
        <v>0</v>
      </c>
      <c r="F5028" s="1502" t="s">
        <v>6935</v>
      </c>
      <c r="G5028" t="s">
        <v>3621</v>
      </c>
      <c r="R5028" s="1502"/>
    </row>
    <row r="5029" spans="1:18" ht="15">
      <c r="A5029">
        <v>5024</v>
      </c>
      <c r="B5029" s="7">
        <f>'EstRev 6-10'!C37</f>
        <v>0</v>
      </c>
      <c r="D5029" s="2" t="b">
        <f t="shared" ca="1" si="76"/>
        <v>1</v>
      </c>
      <c r="E5029" s="2" cm="1">
        <f t="array" aca="1" ref="E5029" ca="1">IF(F5029&lt;&gt;"",INDIRECT("'"&amp;F5029&amp;"'!"&amp;G5029),"")</f>
        <v>0</v>
      </c>
      <c r="F5029" s="1502" t="s">
        <v>6935</v>
      </c>
      <c r="G5029" t="s">
        <v>3622</v>
      </c>
      <c r="H5029" s="4"/>
      <c r="I5029" s="4"/>
      <c r="J5029" s="4"/>
      <c r="R5029" s="1504"/>
    </row>
    <row r="5030" spans="1:18" ht="15">
      <c r="A5030">
        <v>5025</v>
      </c>
      <c r="B5030" s="7">
        <f>'EstRev 6-10'!C38</f>
        <v>0</v>
      </c>
      <c r="D5030" s="2" t="b">
        <f t="shared" ca="1" si="76"/>
        <v>1</v>
      </c>
      <c r="E5030" s="2" cm="1">
        <f t="array" aca="1" ref="E5030" ca="1">IF(F5030&lt;&gt;"",INDIRECT("'"&amp;F5030&amp;"'!"&amp;G5030),"")</f>
        <v>0</v>
      </c>
      <c r="F5030" s="1502" t="s">
        <v>6935</v>
      </c>
      <c r="G5030" t="s">
        <v>3635</v>
      </c>
      <c r="H5030" s="4"/>
      <c r="I5030" s="4"/>
      <c r="J5030" s="4"/>
      <c r="R5030" s="1504"/>
    </row>
    <row r="5031" spans="1:18">
      <c r="A5031">
        <v>5026</v>
      </c>
      <c r="B5031" s="7">
        <f>'EstRev 6-10'!C40</f>
        <v>0</v>
      </c>
      <c r="D5031" s="2" t="b">
        <f t="shared" ca="1" si="76"/>
        <v>1</v>
      </c>
      <c r="E5031" s="2" cm="1">
        <f t="array" aca="1" ref="E5031" ca="1">IF(F5031&lt;&gt;"",INDIRECT("'"&amp;F5031&amp;"'!"&amp;G5031),"")</f>
        <v>0</v>
      </c>
      <c r="F5031" s="1502" t="s">
        <v>6935</v>
      </c>
      <c r="G5031" t="s">
        <v>3637</v>
      </c>
      <c r="R5031" s="1502"/>
    </row>
    <row r="5032" spans="1:18">
      <c r="A5032">
        <v>5027</v>
      </c>
      <c r="B5032" s="7">
        <f>'EstRev 6-10'!C65</f>
        <v>350000</v>
      </c>
      <c r="D5032" s="2" t="b">
        <f t="shared" ca="1" si="76"/>
        <v>1</v>
      </c>
      <c r="E5032" s="2" cm="1">
        <f t="array" aca="1" ref="E5032" ca="1">IF(F5032&lt;&gt;"",INDIRECT("'"&amp;F5032&amp;"'!"&amp;G5032),"")</f>
        <v>350000</v>
      </c>
      <c r="F5032" s="1502" t="s">
        <v>6935</v>
      </c>
      <c r="G5032" t="s">
        <v>3656</v>
      </c>
      <c r="R5032" s="1502"/>
    </row>
    <row r="5033" spans="1:18">
      <c r="A5033">
        <v>5028</v>
      </c>
      <c r="B5033" s="7">
        <f>'EstRev 6-10'!C66</f>
        <v>0</v>
      </c>
      <c r="D5033" s="2" t="b">
        <f t="shared" ca="1" si="76"/>
        <v>1</v>
      </c>
      <c r="E5033" s="2" cm="1">
        <f t="array" aca="1" ref="E5033" ca="1">IF(F5033&lt;&gt;"",INDIRECT("'"&amp;F5033&amp;"'!"&amp;G5033),"")</f>
        <v>0</v>
      </c>
      <c r="F5033" s="1502" t="s">
        <v>6935</v>
      </c>
      <c r="G5033" t="s">
        <v>3657</v>
      </c>
      <c r="R5033" s="1502"/>
    </row>
    <row r="5034" spans="1:18">
      <c r="A5034">
        <v>5029</v>
      </c>
      <c r="B5034" s="7">
        <f>'EstRev 6-10'!C68</f>
        <v>350000</v>
      </c>
      <c r="D5034" s="2" t="b">
        <f t="shared" ca="1" si="76"/>
        <v>1</v>
      </c>
      <c r="E5034" s="2" cm="1">
        <f t="array" aca="1" ref="E5034" ca="1">IF(F5034&lt;&gt;"",INDIRECT("'"&amp;F5034&amp;"'!"&amp;G5034),"")</f>
        <v>350000</v>
      </c>
      <c r="F5034" s="1502" t="s">
        <v>6935</v>
      </c>
      <c r="G5034" t="s">
        <v>4609</v>
      </c>
      <c r="R5034" s="1502"/>
    </row>
    <row r="5035" spans="1:18" ht="15">
      <c r="A5035">
        <v>5030</v>
      </c>
      <c r="B5035" s="7">
        <f>'EstRev 6-10'!C71</f>
        <v>0</v>
      </c>
      <c r="D5035" s="2" t="b">
        <f t="shared" ca="1" si="76"/>
        <v>1</v>
      </c>
      <c r="E5035" s="2" cm="1">
        <f t="array" aca="1" ref="E5035" ca="1">IF(F5035&lt;&gt;"",INDIRECT("'"&amp;F5035&amp;"'!"&amp;G5035),"")</f>
        <v>0</v>
      </c>
      <c r="F5035" s="1502" t="s">
        <v>6935</v>
      </c>
      <c r="G5035" t="s">
        <v>3661</v>
      </c>
      <c r="H5035" s="4"/>
      <c r="I5035" s="4"/>
      <c r="J5035" s="4"/>
      <c r="R5035" s="1504"/>
    </row>
    <row r="5036" spans="1:18" ht="15">
      <c r="A5036">
        <v>5031</v>
      </c>
      <c r="B5036" s="7">
        <f>'EstRev 6-10'!C72</f>
        <v>20000</v>
      </c>
      <c r="D5036" s="2" t="b">
        <f t="shared" ca="1" si="76"/>
        <v>1</v>
      </c>
      <c r="E5036" s="2" cm="1">
        <f t="array" aca="1" ref="E5036" ca="1">IF(F5036&lt;&gt;"",INDIRECT("'"&amp;F5036&amp;"'!"&amp;G5036),"")</f>
        <v>20000</v>
      </c>
      <c r="F5036" s="1502" t="s">
        <v>6935</v>
      </c>
      <c r="G5036" t="s">
        <v>3662</v>
      </c>
      <c r="H5036" s="4"/>
      <c r="I5036" s="4"/>
      <c r="J5036" s="4"/>
      <c r="R5036" s="1504"/>
    </row>
    <row r="5037" spans="1:18">
      <c r="A5037">
        <v>5032</v>
      </c>
      <c r="B5037" s="7">
        <f>'EstRev 6-10'!C73</f>
        <v>0</v>
      </c>
      <c r="D5037" s="2" t="b">
        <f t="shared" ca="1" si="76"/>
        <v>1</v>
      </c>
      <c r="E5037" s="2" cm="1">
        <f t="array" aca="1" ref="E5037" ca="1">IF(F5037&lt;&gt;"",INDIRECT("'"&amp;F5037&amp;"'!"&amp;G5037),"")</f>
        <v>0</v>
      </c>
      <c r="F5037" s="1502" t="s">
        <v>6935</v>
      </c>
      <c r="G5037" t="s">
        <v>3663</v>
      </c>
      <c r="R5037" s="1502"/>
    </row>
    <row r="5038" spans="1:18">
      <c r="A5038">
        <v>5033</v>
      </c>
      <c r="B5038" s="7">
        <f>'EstRev 6-10'!C74</f>
        <v>0</v>
      </c>
      <c r="D5038" s="2" t="b">
        <f t="shared" ca="1" si="76"/>
        <v>1</v>
      </c>
      <c r="E5038" s="2" cm="1">
        <f t="array" aca="1" ref="E5038" ca="1">IF(F5038&lt;&gt;"",INDIRECT("'"&amp;F5038&amp;"'!"&amp;G5038),"")</f>
        <v>0</v>
      </c>
      <c r="F5038" s="1502" t="s">
        <v>6935</v>
      </c>
      <c r="G5038" t="s">
        <v>3664</v>
      </c>
      <c r="R5038" s="1502"/>
    </row>
    <row r="5039" spans="1:18">
      <c r="A5039">
        <v>5034</v>
      </c>
      <c r="B5039" s="7">
        <f>'EstRev 6-10'!C75</f>
        <v>0</v>
      </c>
      <c r="D5039" s="2" t="b">
        <f t="shared" ref="D5039:D5070" ca="1" si="77">E5039=B5039</f>
        <v>1</v>
      </c>
      <c r="E5039" s="2" cm="1">
        <f t="array" aca="1" ref="E5039" ca="1">IF(F5039&lt;&gt;"",INDIRECT("'"&amp;F5039&amp;"'!"&amp;G5039),"")</f>
        <v>0</v>
      </c>
      <c r="F5039" s="1502" t="s">
        <v>6935</v>
      </c>
      <c r="G5039" t="s">
        <v>3665</v>
      </c>
      <c r="R5039" s="1502"/>
    </row>
    <row r="5040" spans="1:18">
      <c r="A5040">
        <v>5035</v>
      </c>
      <c r="B5040" s="7">
        <f>'EstRev 6-10'!C76</f>
        <v>20000</v>
      </c>
      <c r="D5040" s="2" t="b">
        <f t="shared" ca="1" si="77"/>
        <v>1</v>
      </c>
      <c r="E5040" s="2" cm="1">
        <f t="array" aca="1" ref="E5040" ca="1">IF(F5040&lt;&gt;"",INDIRECT("'"&amp;F5040&amp;"'!"&amp;G5040),"")</f>
        <v>20000</v>
      </c>
      <c r="F5040" s="1502" t="s">
        <v>6935</v>
      </c>
      <c r="G5040" t="s">
        <v>3666</v>
      </c>
      <c r="R5040" s="1502"/>
    </row>
    <row r="5041" spans="1:18">
      <c r="A5041">
        <v>5036</v>
      </c>
      <c r="B5041" s="7">
        <f>'EstRev 6-10'!C78</f>
        <v>5000</v>
      </c>
      <c r="D5041" s="2" t="b">
        <f t="shared" ca="1" si="77"/>
        <v>1</v>
      </c>
      <c r="E5041" s="2" cm="1">
        <f t="array" aca="1" ref="E5041" ca="1">IF(F5041&lt;&gt;"",INDIRECT("'"&amp;F5041&amp;"'!"&amp;G5041),"")</f>
        <v>5000</v>
      </c>
      <c r="F5041" s="1502" t="s">
        <v>6935</v>
      </c>
      <c r="G5041" t="s">
        <v>4313</v>
      </c>
      <c r="R5041" s="1502"/>
    </row>
    <row r="5042" spans="1:18" ht="15">
      <c r="A5042">
        <v>5037</v>
      </c>
      <c r="B5042" s="7">
        <f>'EstRev 6-10'!C79</f>
        <v>5000</v>
      </c>
      <c r="D5042" s="2" t="b">
        <f t="shared" ca="1" si="77"/>
        <v>1</v>
      </c>
      <c r="E5042" s="2" cm="1">
        <f t="array" aca="1" ref="E5042" ca="1">IF(F5042&lt;&gt;"",INDIRECT("'"&amp;F5042&amp;"'!"&amp;G5042),"")</f>
        <v>5000</v>
      </c>
      <c r="F5042" s="1502" t="s">
        <v>6935</v>
      </c>
      <c r="G5042" t="s">
        <v>4314</v>
      </c>
      <c r="H5042" s="4"/>
      <c r="I5042" s="4"/>
      <c r="J5042" s="4"/>
      <c r="R5042" s="1504"/>
    </row>
    <row r="5043" spans="1:18">
      <c r="A5043">
        <v>5038</v>
      </c>
      <c r="B5043" s="7">
        <f>'EstRev 6-10'!C80</f>
        <v>5000</v>
      </c>
      <c r="D5043" s="2" t="b">
        <f t="shared" ca="1" si="77"/>
        <v>1</v>
      </c>
      <c r="E5043" s="2" cm="1">
        <f t="array" aca="1" ref="E5043" ca="1">IF(F5043&lt;&gt;"",INDIRECT("'"&amp;F5043&amp;"'!"&amp;G5043),"")</f>
        <v>5000</v>
      </c>
      <c r="F5043" s="1502" t="s">
        <v>6935</v>
      </c>
      <c r="G5043" t="s">
        <v>4315</v>
      </c>
      <c r="R5043" s="1502"/>
    </row>
    <row r="5044" spans="1:18">
      <c r="A5044">
        <v>5039</v>
      </c>
      <c r="B5044" s="7">
        <f>'EstRev 6-10'!C81</f>
        <v>0</v>
      </c>
      <c r="D5044" s="2" t="b">
        <f t="shared" ca="1" si="77"/>
        <v>1</v>
      </c>
      <c r="E5044" s="2" cm="1">
        <f t="array" aca="1" ref="E5044" ca="1">IF(F5044&lt;&gt;"",INDIRECT("'"&amp;F5044&amp;"'!"&amp;G5044),"")</f>
        <v>0</v>
      </c>
      <c r="F5044" s="1502" t="s">
        <v>6935</v>
      </c>
      <c r="G5044" t="s">
        <v>4154</v>
      </c>
      <c r="R5044" s="1502"/>
    </row>
    <row r="5045" spans="1:18">
      <c r="A5045">
        <v>5040</v>
      </c>
      <c r="B5045" s="7">
        <f>'EstRev 6-10'!C82</f>
        <v>37000</v>
      </c>
      <c r="D5045" s="2" t="b">
        <f t="shared" ca="1" si="77"/>
        <v>1</v>
      </c>
      <c r="E5045" s="2" cm="1">
        <f t="array" aca="1" ref="E5045" ca="1">IF(F5045&lt;&gt;"",INDIRECT("'"&amp;F5045&amp;"'!"&amp;G5045),"")</f>
        <v>37000</v>
      </c>
      <c r="F5045" s="1502" t="s">
        <v>6935</v>
      </c>
      <c r="G5045" t="s">
        <v>4610</v>
      </c>
      <c r="R5045" s="1502"/>
    </row>
    <row r="5046" spans="1:18" ht="15">
      <c r="A5046">
        <v>5041</v>
      </c>
      <c r="B5046" s="7">
        <f>'EstRev 6-10'!C84</f>
        <v>52000</v>
      </c>
      <c r="D5046" s="2" t="b">
        <f t="shared" ca="1" si="77"/>
        <v>1</v>
      </c>
      <c r="E5046" s="2" cm="1">
        <f t="array" aca="1" ref="E5046" ca="1">IF(F5046&lt;&gt;"",INDIRECT("'"&amp;F5046&amp;"'!"&amp;G5046),"")</f>
        <v>52000</v>
      </c>
      <c r="F5046" s="1502" t="s">
        <v>6935</v>
      </c>
      <c r="G5046" t="s">
        <v>4611</v>
      </c>
      <c r="H5046" s="4"/>
      <c r="I5046" s="4"/>
      <c r="J5046" s="4"/>
      <c r="R5046" s="1504"/>
    </row>
    <row r="5047" spans="1:18" ht="15">
      <c r="A5047">
        <v>5042</v>
      </c>
      <c r="B5047" s="7">
        <f>'EstRev 6-10'!C87</f>
        <v>50000</v>
      </c>
      <c r="D5047" s="2" t="b">
        <f t="shared" ca="1" si="77"/>
        <v>1</v>
      </c>
      <c r="E5047" s="2" cm="1">
        <f t="array" aca="1" ref="E5047" ca="1">IF(F5047&lt;&gt;"",INDIRECT("'"&amp;F5047&amp;"'!"&amp;G5047),"")</f>
        <v>50000</v>
      </c>
      <c r="F5047" s="1502" t="s">
        <v>6935</v>
      </c>
      <c r="G5047" t="s">
        <v>4612</v>
      </c>
      <c r="H5047" s="4"/>
      <c r="I5047" s="4"/>
      <c r="J5047" s="4"/>
      <c r="R5047" s="1504"/>
    </row>
    <row r="5048" spans="1:18">
      <c r="A5048">
        <v>5043</v>
      </c>
      <c r="B5048" s="7">
        <f>'EstRev 6-10'!C88</f>
        <v>0</v>
      </c>
      <c r="D5048" s="2" t="b">
        <f t="shared" ca="1" si="77"/>
        <v>1</v>
      </c>
      <c r="E5048" s="2" cm="1">
        <f t="array" aca="1" ref="E5048" ca="1">IF(F5048&lt;&gt;"",INDIRECT("'"&amp;F5048&amp;"'!"&amp;G5048),"")</f>
        <v>0</v>
      </c>
      <c r="F5048" s="1502" t="s">
        <v>6935</v>
      </c>
      <c r="G5048" t="s">
        <v>4613</v>
      </c>
      <c r="R5048" s="1502"/>
    </row>
    <row r="5049" spans="1:18">
      <c r="A5049">
        <v>5044</v>
      </c>
      <c r="B5049" s="7">
        <f>'EstRev 6-10'!C89</f>
        <v>0</v>
      </c>
      <c r="D5049" s="2" t="b">
        <f t="shared" ca="1" si="77"/>
        <v>1</v>
      </c>
      <c r="E5049" s="2" cm="1">
        <f t="array" aca="1" ref="E5049" ca="1">IF(F5049&lt;&gt;"",INDIRECT("'"&amp;F5049&amp;"'!"&amp;G5049),"")</f>
        <v>0</v>
      </c>
      <c r="F5049" s="1502" t="s">
        <v>6935</v>
      </c>
      <c r="G5049" t="s">
        <v>4614</v>
      </c>
      <c r="R5049" s="1502"/>
    </row>
    <row r="5050" spans="1:18">
      <c r="A5050">
        <v>5045</v>
      </c>
      <c r="B5050" s="7">
        <f>'EstRev 6-10'!C90</f>
        <v>0</v>
      </c>
      <c r="D5050" s="2" t="b">
        <f t="shared" ca="1" si="77"/>
        <v>1</v>
      </c>
      <c r="E5050" s="2" cm="1">
        <f t="array" aca="1" ref="E5050" ca="1">IF(F5050&lt;&gt;"",INDIRECT("'"&amp;F5050&amp;"'!"&amp;G5050),"")</f>
        <v>0</v>
      </c>
      <c r="F5050" s="1502" t="s">
        <v>6935</v>
      </c>
      <c r="G5050" t="s">
        <v>4615</v>
      </c>
      <c r="R5050" s="1502"/>
    </row>
    <row r="5051" spans="1:18">
      <c r="A5051">
        <v>5046</v>
      </c>
      <c r="B5051" s="7">
        <f>'EstRev 6-10'!C91</f>
        <v>0</v>
      </c>
      <c r="D5051" s="2" t="b">
        <f t="shared" ca="1" si="77"/>
        <v>1</v>
      </c>
      <c r="E5051" s="2" cm="1">
        <f t="array" aca="1" ref="E5051" ca="1">IF(F5051&lt;&gt;"",INDIRECT("'"&amp;F5051&amp;"'!"&amp;G5051),"")</f>
        <v>0</v>
      </c>
      <c r="F5051" s="1502" t="s">
        <v>6935</v>
      </c>
      <c r="G5051" t="s">
        <v>4616</v>
      </c>
      <c r="R5051" s="1502"/>
    </row>
    <row r="5052" spans="1:18">
      <c r="A5052">
        <v>5047</v>
      </c>
      <c r="B5052" s="7">
        <f>'EstRev 6-10'!C92</f>
        <v>0</v>
      </c>
      <c r="D5052" s="2" t="b">
        <f t="shared" ca="1" si="77"/>
        <v>1</v>
      </c>
      <c r="E5052" s="2" cm="1">
        <f t="array" aca="1" ref="E5052" ca="1">IF(F5052&lt;&gt;"",INDIRECT("'"&amp;F5052&amp;"'!"&amp;G5052),"")</f>
        <v>0</v>
      </c>
      <c r="F5052" s="1502" t="s">
        <v>6935</v>
      </c>
      <c r="G5052" t="s">
        <v>4617</v>
      </c>
      <c r="R5052" s="1502"/>
    </row>
    <row r="5053" spans="1:18">
      <c r="A5053">
        <v>5048</v>
      </c>
      <c r="B5053" s="7">
        <f>'EstRev 6-10'!C93</f>
        <v>0</v>
      </c>
      <c r="D5053" s="2" t="b">
        <f t="shared" ca="1" si="77"/>
        <v>1</v>
      </c>
      <c r="E5053" s="2" cm="1">
        <f t="array" aca="1" ref="E5053" ca="1">IF(F5053&lt;&gt;"",INDIRECT("'"&amp;F5053&amp;"'!"&amp;G5053),"")</f>
        <v>0</v>
      </c>
      <c r="F5053" s="1502" t="s">
        <v>6935</v>
      </c>
      <c r="G5053" t="s">
        <v>4618</v>
      </c>
      <c r="R5053" s="1502"/>
    </row>
    <row r="5054" spans="1:18" ht="15">
      <c r="A5054">
        <v>5049</v>
      </c>
      <c r="B5054" s="7">
        <f>'EstRev 6-10'!C94</f>
        <v>0</v>
      </c>
      <c r="D5054" s="2" t="b">
        <f t="shared" ca="1" si="77"/>
        <v>1</v>
      </c>
      <c r="E5054" s="2" cm="1">
        <f t="array" aca="1" ref="E5054" ca="1">IF(F5054&lt;&gt;"",INDIRECT("'"&amp;F5054&amp;"'!"&amp;G5054),"")</f>
        <v>0</v>
      </c>
      <c r="F5054" s="1502" t="s">
        <v>6935</v>
      </c>
      <c r="G5054" t="s">
        <v>4619</v>
      </c>
      <c r="H5054" s="4"/>
      <c r="I5054" s="4"/>
      <c r="J5054" s="4"/>
      <c r="R5054" s="1504"/>
    </row>
    <row r="5055" spans="1:18">
      <c r="A5055">
        <v>5050</v>
      </c>
      <c r="B5055" s="7">
        <f>'EstRev 6-10'!C95</f>
        <v>0</v>
      </c>
      <c r="D5055" s="2" t="b">
        <f t="shared" ca="1" si="77"/>
        <v>1</v>
      </c>
      <c r="E5055" s="2" cm="1">
        <f t="array" aca="1" ref="E5055" ca="1">IF(F5055&lt;&gt;"",INDIRECT("'"&amp;F5055&amp;"'!"&amp;G5055),"")</f>
        <v>0</v>
      </c>
      <c r="F5055" s="1502" t="s">
        <v>6935</v>
      </c>
      <c r="G5055" t="s">
        <v>4620</v>
      </c>
      <c r="R5055" s="1502"/>
    </row>
    <row r="5056" spans="1:18">
      <c r="A5056">
        <v>5051</v>
      </c>
      <c r="B5056" s="7">
        <f>'EstRev 6-10'!C96</f>
        <v>50000</v>
      </c>
      <c r="D5056" s="2" t="b">
        <f t="shared" ca="1" si="77"/>
        <v>1</v>
      </c>
      <c r="E5056" s="2" cm="1">
        <f t="array" aca="1" ref="E5056" ca="1">IF(F5056&lt;&gt;"",INDIRECT("'"&amp;F5056&amp;"'!"&amp;G5056),"")</f>
        <v>50000</v>
      </c>
      <c r="F5056" s="1502" t="s">
        <v>6935</v>
      </c>
      <c r="G5056" t="s">
        <v>4621</v>
      </c>
      <c r="R5056" s="1502"/>
    </row>
    <row r="5057" spans="1:18">
      <c r="A5057">
        <v>5052</v>
      </c>
      <c r="B5057" s="7">
        <f>'EstRev 6-10'!C98</f>
        <v>0</v>
      </c>
      <c r="D5057" s="2" t="b">
        <f t="shared" ca="1" si="77"/>
        <v>1</v>
      </c>
      <c r="E5057" s="2" cm="1">
        <f t="array" aca="1" ref="E5057" ca="1">IF(F5057&lt;&gt;"",INDIRECT("'"&amp;F5057&amp;"'!"&amp;G5057),"")</f>
        <v>0</v>
      </c>
      <c r="F5057" s="1502" t="s">
        <v>6935</v>
      </c>
      <c r="G5057" t="s">
        <v>4622</v>
      </c>
      <c r="R5057" s="1502"/>
    </row>
    <row r="5058" spans="1:18" ht="15">
      <c r="A5058">
        <v>5053</v>
      </c>
      <c r="B5058" s="7">
        <f>'EstRev 6-10'!C99</f>
        <v>0</v>
      </c>
      <c r="D5058" s="2" t="b">
        <f t="shared" ca="1" si="77"/>
        <v>1</v>
      </c>
      <c r="E5058" s="2" cm="1">
        <f t="array" aca="1" ref="E5058" ca="1">IF(F5058&lt;&gt;"",INDIRECT("'"&amp;F5058&amp;"'!"&amp;G5058),"")</f>
        <v>0</v>
      </c>
      <c r="F5058" s="1502" t="s">
        <v>6935</v>
      </c>
      <c r="G5058" t="s">
        <v>4623</v>
      </c>
      <c r="H5058" s="4"/>
      <c r="I5058" s="4"/>
      <c r="J5058" s="4"/>
      <c r="R5058" s="1504"/>
    </row>
    <row r="5059" spans="1:18" ht="15">
      <c r="A5059">
        <v>5054</v>
      </c>
      <c r="B5059" s="7">
        <f>'EstRev 6-10'!C101</f>
        <v>0</v>
      </c>
      <c r="D5059" s="2" t="b">
        <f t="shared" ca="1" si="77"/>
        <v>1</v>
      </c>
      <c r="E5059" s="2" cm="1">
        <f t="array" aca="1" ref="E5059" ca="1">IF(F5059&lt;&gt;"",INDIRECT("'"&amp;F5059&amp;"'!"&amp;G5059),"")</f>
        <v>0</v>
      </c>
      <c r="F5059" s="1502" t="s">
        <v>6935</v>
      </c>
      <c r="G5059" t="s">
        <v>4624</v>
      </c>
      <c r="H5059" s="4"/>
      <c r="I5059" s="4"/>
      <c r="J5059" s="4"/>
      <c r="R5059" s="1504"/>
    </row>
    <row r="5060" spans="1:18" ht="15">
      <c r="A5060">
        <v>5055</v>
      </c>
      <c r="B5060" s="7">
        <f>'EstRev 6-10'!C102</f>
        <v>0</v>
      </c>
      <c r="D5060" s="2" t="b">
        <f t="shared" ca="1" si="77"/>
        <v>1</v>
      </c>
      <c r="E5060" s="2" cm="1">
        <f t="array" aca="1" ref="E5060" ca="1">IF(F5060&lt;&gt;"",INDIRECT("'"&amp;F5060&amp;"'!"&amp;G5060),"")</f>
        <v>0</v>
      </c>
      <c r="F5060" s="1502" t="s">
        <v>6935</v>
      </c>
      <c r="G5060" t="s">
        <v>4625</v>
      </c>
      <c r="H5060" s="4"/>
      <c r="I5060" s="4"/>
      <c r="J5060" s="4"/>
      <c r="R5060" s="1504"/>
    </row>
    <row r="5061" spans="1:18" ht="15">
      <c r="A5061">
        <v>5056</v>
      </c>
      <c r="B5061" s="7">
        <f>'EstRev 6-10'!C108</f>
        <v>0</v>
      </c>
      <c r="D5061" s="2" t="b">
        <f t="shared" ca="1" si="77"/>
        <v>1</v>
      </c>
      <c r="E5061" s="2" cm="1">
        <f t="array" aca="1" ref="E5061" ca="1">IF(F5061&lt;&gt;"",INDIRECT("'"&amp;F5061&amp;"'!"&amp;G5061),"")</f>
        <v>0</v>
      </c>
      <c r="F5061" s="1502" t="s">
        <v>6935</v>
      </c>
      <c r="G5061" t="s">
        <v>4626</v>
      </c>
      <c r="H5061" s="4"/>
      <c r="I5061" s="4"/>
      <c r="J5061" s="4"/>
      <c r="R5061" s="1504"/>
    </row>
    <row r="5062" spans="1:18" ht="15">
      <c r="A5062">
        <v>5057</v>
      </c>
      <c r="B5062" s="7">
        <f>'EstRev 6-10'!C109</f>
        <v>0</v>
      </c>
      <c r="D5062" s="2" t="b">
        <f t="shared" ca="1" si="77"/>
        <v>1</v>
      </c>
      <c r="E5062" s="2" cm="1">
        <f t="array" aca="1" ref="E5062" ca="1">IF(F5062&lt;&gt;"",INDIRECT("'"&amp;F5062&amp;"'!"&amp;G5062),"")</f>
        <v>0</v>
      </c>
      <c r="F5062" s="1502" t="s">
        <v>6935</v>
      </c>
      <c r="G5062" t="s">
        <v>4627</v>
      </c>
      <c r="H5062" s="4"/>
      <c r="I5062" s="4"/>
      <c r="J5062" s="4"/>
      <c r="R5062" s="1504"/>
    </row>
    <row r="5063" spans="1:18" ht="15">
      <c r="A5063">
        <v>5058</v>
      </c>
      <c r="B5063" s="7">
        <f>'EstRev 6-10'!C110</f>
        <v>225000</v>
      </c>
      <c r="D5063" s="2" t="b">
        <f t="shared" ca="1" si="77"/>
        <v>1</v>
      </c>
      <c r="E5063" s="2" cm="1">
        <f t="array" aca="1" ref="E5063" ca="1">IF(F5063&lt;&gt;"",INDIRECT("'"&amp;F5063&amp;"'!"&amp;G5063),"")</f>
        <v>225000</v>
      </c>
      <c r="F5063" s="1502" t="s">
        <v>6935</v>
      </c>
      <c r="G5063" t="s">
        <v>4628</v>
      </c>
      <c r="H5063" s="4"/>
      <c r="I5063" s="4"/>
      <c r="J5063" s="4"/>
      <c r="R5063" s="1504"/>
    </row>
    <row r="5064" spans="1:18">
      <c r="A5064">
        <v>5059</v>
      </c>
      <c r="B5064" s="7">
        <f>'EstRev 6-10'!C111</f>
        <v>225000</v>
      </c>
      <c r="D5064" s="2" t="b">
        <f t="shared" ca="1" si="77"/>
        <v>1</v>
      </c>
      <c r="E5064" s="2" cm="1">
        <f t="array" aca="1" ref="E5064" ca="1">IF(F5064&lt;&gt;"",INDIRECT("'"&amp;F5064&amp;"'!"&amp;G5064),"")</f>
        <v>225000</v>
      </c>
      <c r="F5064" s="1502" t="s">
        <v>6935</v>
      </c>
      <c r="G5064" t="s">
        <v>4629</v>
      </c>
      <c r="R5064" s="1502"/>
    </row>
    <row r="5065" spans="1:18" ht="15">
      <c r="A5065">
        <v>5060</v>
      </c>
      <c r="B5065" s="7">
        <f>'EstRev 6-10'!C112</f>
        <v>42432409</v>
      </c>
      <c r="D5065" s="2" t="b">
        <f t="shared" ca="1" si="77"/>
        <v>1</v>
      </c>
      <c r="E5065" s="2" cm="1">
        <f t="array" aca="1" ref="E5065" ca="1">IF(F5065&lt;&gt;"",INDIRECT("'"&amp;F5065&amp;"'!"&amp;G5065),"")</f>
        <v>42432409</v>
      </c>
      <c r="F5065" s="1502" t="s">
        <v>6935</v>
      </c>
      <c r="G5065" t="s">
        <v>4630</v>
      </c>
      <c r="H5065" s="4"/>
      <c r="I5065" s="4"/>
      <c r="J5065" s="4"/>
      <c r="R5065" s="1504"/>
    </row>
    <row r="5066" spans="1:18" ht="15">
      <c r="A5066">
        <v>5061</v>
      </c>
      <c r="B5066" s="7">
        <f>'EstRev 6-10'!C115</f>
        <v>0</v>
      </c>
      <c r="D5066" s="2" t="b">
        <f t="shared" ca="1" si="77"/>
        <v>1</v>
      </c>
      <c r="E5066" s="2" cm="1">
        <f t="array" aca="1" ref="E5066" ca="1">IF(F5066&lt;&gt;"",INDIRECT("'"&amp;F5066&amp;"'!"&amp;G5066),"")</f>
        <v>0</v>
      </c>
      <c r="F5066" s="1502" t="s">
        <v>6935</v>
      </c>
      <c r="G5066" t="s">
        <v>4631</v>
      </c>
      <c r="H5066" s="4"/>
      <c r="I5066" s="4"/>
      <c r="J5066" s="4"/>
      <c r="R5066" s="1504"/>
    </row>
    <row r="5067" spans="1:18" ht="15">
      <c r="A5067">
        <v>5062</v>
      </c>
      <c r="B5067" s="7">
        <f>'EstRev 6-10'!C116</f>
        <v>0</v>
      </c>
      <c r="D5067" s="2" t="b">
        <f t="shared" ca="1" si="77"/>
        <v>1</v>
      </c>
      <c r="E5067" s="2" cm="1">
        <f t="array" aca="1" ref="E5067" ca="1">IF(F5067&lt;&gt;"",INDIRECT("'"&amp;F5067&amp;"'!"&amp;G5067),"")</f>
        <v>0</v>
      </c>
      <c r="F5067" s="1502" t="s">
        <v>6935</v>
      </c>
      <c r="G5067" t="s">
        <v>3668</v>
      </c>
      <c r="H5067" s="4"/>
      <c r="I5067" s="4"/>
      <c r="J5067" s="4"/>
      <c r="R5067" s="1504"/>
    </row>
    <row r="5068" spans="1:18" ht="15">
      <c r="A5068">
        <v>5063</v>
      </c>
      <c r="B5068" s="7">
        <f>'EstRev 6-10'!C117</f>
        <v>0</v>
      </c>
      <c r="D5068" s="2" t="b">
        <f t="shared" ca="1" si="77"/>
        <v>1</v>
      </c>
      <c r="E5068" s="2" cm="1">
        <f t="array" aca="1" ref="E5068" ca="1">IF(F5068&lt;&gt;"",INDIRECT("'"&amp;F5068&amp;"'!"&amp;G5068),"")</f>
        <v>0</v>
      </c>
      <c r="F5068" s="1502" t="s">
        <v>6935</v>
      </c>
      <c r="G5068" t="s">
        <v>4632</v>
      </c>
      <c r="H5068" s="4"/>
      <c r="I5068" s="4"/>
      <c r="J5068" s="4"/>
      <c r="R5068" s="1504"/>
    </row>
    <row r="5069" spans="1:18" ht="15">
      <c r="A5069">
        <v>5064</v>
      </c>
      <c r="B5069" s="7">
        <f>'EstRev 6-10'!C118</f>
        <v>0</v>
      </c>
      <c r="D5069" s="2" t="b">
        <f t="shared" ca="1" si="77"/>
        <v>1</v>
      </c>
      <c r="E5069" s="2" cm="1">
        <f t="array" aca="1" ref="E5069" ca="1">IF(F5069&lt;&gt;"",INDIRECT("'"&amp;F5069&amp;"'!"&amp;G5069),"")</f>
        <v>0</v>
      </c>
      <c r="F5069" s="1502" t="s">
        <v>6935</v>
      </c>
      <c r="G5069" t="s">
        <v>4633</v>
      </c>
      <c r="H5069" s="4"/>
      <c r="I5069" s="4"/>
      <c r="J5069" s="4"/>
      <c r="R5069" s="1504"/>
    </row>
    <row r="5070" spans="1:18">
      <c r="A5070">
        <v>5065</v>
      </c>
      <c r="B5070" s="7">
        <f>'EstRev 6-10'!C121</f>
        <v>25373306</v>
      </c>
      <c r="D5070" s="2" t="b">
        <f t="shared" ca="1" si="77"/>
        <v>1</v>
      </c>
      <c r="E5070" s="2" cm="1">
        <f t="array" aca="1" ref="E5070" ca="1">IF(F5070&lt;&gt;"",INDIRECT("'"&amp;F5070&amp;"'!"&amp;G5070),"")</f>
        <v>25373306</v>
      </c>
      <c r="F5070" s="1502" t="s">
        <v>6935</v>
      </c>
      <c r="G5070" t="s">
        <v>4634</v>
      </c>
      <c r="R5070" s="1502"/>
    </row>
    <row r="5071" spans="1:18" ht="15">
      <c r="A5071">
        <v>5066</v>
      </c>
      <c r="B5071" s="7">
        <f>'EstRev 6-10'!C122</f>
        <v>0</v>
      </c>
      <c r="D5071" s="2" t="b">
        <f t="shared" ref="D5071" ca="1" si="78">E5071=B5071</f>
        <v>1</v>
      </c>
      <c r="E5071" s="2" cm="1">
        <f t="array" aca="1" ref="E5071" ca="1">IF(F5071&lt;&gt;"",INDIRECT("'"&amp;F5071&amp;"'!"&amp;G5071),"")</f>
        <v>0</v>
      </c>
      <c r="F5071" s="1502" t="s">
        <v>6935</v>
      </c>
      <c r="G5071" t="s">
        <v>4635</v>
      </c>
      <c r="H5071" s="4"/>
      <c r="I5071" s="4"/>
      <c r="J5071" s="4"/>
      <c r="R5071" s="1504"/>
    </row>
    <row r="5072" spans="1:18" ht="16">
      <c r="A5072" s="1">
        <v>5067</v>
      </c>
      <c r="C5072" s="3" t="s">
        <v>3571</v>
      </c>
      <c r="E5072" s="2" t="str" cm="1">
        <f t="array" aca="1" ref="E5072" ca="1">IF(F5072&lt;&gt;"",INDIRECT("'"&amp;F5072&amp;"'!"&amp;G5072),"")</f>
        <v/>
      </c>
      <c r="F5072" s="1851"/>
      <c r="R5072" s="1502"/>
    </row>
    <row r="5073" spans="1:18" ht="16">
      <c r="A5073" s="1">
        <v>5068</v>
      </c>
      <c r="C5073" s="3" t="s">
        <v>3571</v>
      </c>
      <c r="E5073" s="2" t="str" cm="1">
        <f t="array" aca="1" ref="E5073" ca="1">IF(F5073&lt;&gt;"",INDIRECT("'"&amp;F5073&amp;"'!"&amp;G5073),"")</f>
        <v/>
      </c>
      <c r="F5073" s="1851"/>
      <c r="R5073" s="1502"/>
    </row>
    <row r="5074" spans="1:18" ht="16">
      <c r="A5074" s="1">
        <v>5069</v>
      </c>
      <c r="C5074" s="3" t="s">
        <v>3571</v>
      </c>
      <c r="E5074" s="2" t="str" cm="1">
        <f t="array" aca="1" ref="E5074" ca="1">IF(F5074&lt;&gt;"",INDIRECT("'"&amp;F5074&amp;"'!"&amp;G5074),"")</f>
        <v/>
      </c>
      <c r="F5074" s="1851"/>
      <c r="R5074" s="1502"/>
    </row>
    <row r="5075" spans="1:18" ht="16">
      <c r="A5075" s="1">
        <v>5070</v>
      </c>
      <c r="C5075" s="3" t="s">
        <v>3571</v>
      </c>
      <c r="E5075" s="2" t="str" cm="1">
        <f t="array" aca="1" ref="E5075" ca="1">IF(F5075&lt;&gt;"",INDIRECT("'"&amp;F5075&amp;"'!"&amp;G5075),"")</f>
        <v/>
      </c>
      <c r="F5075" s="1851"/>
      <c r="R5075" s="1502"/>
    </row>
    <row r="5076" spans="1:18" ht="15">
      <c r="A5076">
        <v>5071</v>
      </c>
      <c r="B5076" s="7">
        <f>'EstRev 6-10'!C124</f>
        <v>25373306</v>
      </c>
      <c r="D5076" s="2" t="b">
        <f ca="1">E5076=B5076</f>
        <v>1</v>
      </c>
      <c r="E5076" s="2" cm="1">
        <f t="array" aca="1" ref="E5076" ca="1">IF(F5076&lt;&gt;"",INDIRECT("'"&amp;F5076&amp;"'!"&amp;G5076),"")</f>
        <v>25373306</v>
      </c>
      <c r="F5076" s="1502" t="s">
        <v>6935</v>
      </c>
      <c r="G5076" t="s">
        <v>4431</v>
      </c>
      <c r="H5076" s="4"/>
      <c r="I5076" s="4"/>
      <c r="J5076" s="4"/>
      <c r="R5076" s="1504"/>
    </row>
    <row r="5077" spans="1:18" ht="15">
      <c r="A5077">
        <v>5072</v>
      </c>
      <c r="B5077" s="7">
        <f>'EstRev 6-10'!C127</f>
        <v>265000</v>
      </c>
      <c r="D5077" s="2" t="b">
        <f ca="1">E5077=B5077</f>
        <v>1</v>
      </c>
      <c r="E5077" s="2" cm="1">
        <f t="array" aca="1" ref="E5077" ca="1">IF(F5077&lt;&gt;"",INDIRECT("'"&amp;F5077&amp;"'!"&amp;G5077),"")</f>
        <v>265000</v>
      </c>
      <c r="F5077" s="1502" t="s">
        <v>6935</v>
      </c>
      <c r="G5077" t="s">
        <v>3907</v>
      </c>
      <c r="H5077" s="4"/>
      <c r="I5077" s="4"/>
      <c r="J5077" s="4"/>
      <c r="R5077" s="1504"/>
    </row>
    <row r="5078" spans="1:18" ht="16">
      <c r="A5078" s="1">
        <v>5073</v>
      </c>
      <c r="C5078" s="3" t="s">
        <v>4636</v>
      </c>
      <c r="F5078" s="1851"/>
      <c r="R5078" s="1502"/>
    </row>
    <row r="5079" spans="1:18" ht="16">
      <c r="A5079" s="1">
        <v>5074</v>
      </c>
      <c r="C5079" s="3" t="s">
        <v>4636</v>
      </c>
      <c r="F5079" s="1851"/>
      <c r="R5079" s="1502"/>
    </row>
    <row r="5080" spans="1:18" ht="16">
      <c r="A5080" s="1">
        <v>5075</v>
      </c>
      <c r="C5080" s="3" t="s">
        <v>3571</v>
      </c>
      <c r="E5080" s="2" t="str" cm="1">
        <f t="array" aca="1" ref="E5080" ca="1">IF(F5080&lt;&gt;"",INDIRECT("'"&amp;F5080&amp;"'!"&amp;G5080),"")</f>
        <v/>
      </c>
      <c r="F5080" s="1851"/>
      <c r="R5080" s="1502"/>
    </row>
    <row r="5081" spans="1:18">
      <c r="A5081">
        <v>5076</v>
      </c>
      <c r="B5081" s="7">
        <f>'EstRev 6-10'!C128</f>
        <v>1500</v>
      </c>
      <c r="D5081" s="2" t="b">
        <f ca="1">E5081=B5081</f>
        <v>1</v>
      </c>
      <c r="E5081" s="2" cm="1">
        <f t="array" aca="1" ref="E5081" ca="1">IF(F5081&lt;&gt;"",INDIRECT("'"&amp;F5081&amp;"'!"&amp;G5081),"")</f>
        <v>1500</v>
      </c>
      <c r="F5081" s="1502" t="s">
        <v>6935</v>
      </c>
      <c r="G5081" t="s">
        <v>3908</v>
      </c>
      <c r="R5081" s="1502"/>
    </row>
    <row r="5082" spans="1:18" ht="16">
      <c r="A5082" s="1">
        <v>5077</v>
      </c>
      <c r="C5082" s="3" t="s">
        <v>3571</v>
      </c>
      <c r="E5082" s="2" t="str" cm="1">
        <f t="array" aca="1" ref="E5082" ca="1">IF(F5082&lt;&gt;"",INDIRECT("'"&amp;F5082&amp;"'!"&amp;G5082),"")</f>
        <v/>
      </c>
      <c r="F5082" s="1851"/>
      <c r="R5082" s="1502"/>
    </row>
    <row r="5083" spans="1:18">
      <c r="A5083">
        <v>5078</v>
      </c>
      <c r="B5083" s="7">
        <f>'EstRev 6-10'!C129</f>
        <v>0</v>
      </c>
      <c r="D5083" s="2" t="b">
        <f ca="1">E5083=B5083</f>
        <v>1</v>
      </c>
      <c r="E5083" s="2" cm="1">
        <f t="array" aca="1" ref="E5083" ca="1">IF(F5083&lt;&gt;"",INDIRECT("'"&amp;F5083&amp;"'!"&amp;G5083),"")</f>
        <v>0</v>
      </c>
      <c r="F5083" s="1502" t="s">
        <v>6935</v>
      </c>
      <c r="G5083" t="s">
        <v>4351</v>
      </c>
      <c r="R5083" s="1502"/>
    </row>
    <row r="5084" spans="1:18" ht="16">
      <c r="A5084" s="1">
        <v>5079</v>
      </c>
      <c r="C5084" s="3" t="s">
        <v>3571</v>
      </c>
      <c r="E5084" s="2" t="str" cm="1">
        <f t="array" aca="1" ref="E5084" ca="1">IF(F5084&lt;&gt;"",INDIRECT("'"&amp;F5084&amp;"'!"&amp;G5084),"")</f>
        <v/>
      </c>
      <c r="F5084" s="1851"/>
      <c r="R5084" s="1502"/>
    </row>
    <row r="5085" spans="1:18" ht="16">
      <c r="A5085" s="1">
        <v>5080</v>
      </c>
      <c r="C5085" s="3" t="s">
        <v>3571</v>
      </c>
      <c r="E5085" s="2" t="str" cm="1">
        <f t="array" aca="1" ref="E5085" ca="1">IF(F5085&lt;&gt;"",INDIRECT("'"&amp;F5085&amp;"'!"&amp;G5085),"")</f>
        <v/>
      </c>
      <c r="F5085" s="1851"/>
      <c r="R5085" s="1502"/>
    </row>
    <row r="5086" spans="1:18" ht="16">
      <c r="A5086" s="1">
        <v>5081</v>
      </c>
      <c r="C5086" s="3" t="s">
        <v>4636</v>
      </c>
      <c r="F5086" s="1851"/>
      <c r="R5086" s="1502"/>
    </row>
    <row r="5087" spans="1:18" ht="16">
      <c r="A5087" s="1">
        <v>5082</v>
      </c>
      <c r="C5087" s="3" t="s">
        <v>3571</v>
      </c>
      <c r="E5087" s="2" t="str" cm="1">
        <f t="array" aca="1" ref="E5087" ca="1">IF(F5087&lt;&gt;"",INDIRECT("'"&amp;F5087&amp;"'!"&amp;G5087),"")</f>
        <v/>
      </c>
      <c r="F5087" s="1851"/>
      <c r="R5087" s="1502"/>
    </row>
    <row r="5088" spans="1:18" ht="16">
      <c r="A5088" s="1">
        <v>5083</v>
      </c>
      <c r="C5088" s="3" t="s">
        <v>3571</v>
      </c>
      <c r="E5088" s="2" t="str" cm="1">
        <f t="array" aca="1" ref="E5088" ca="1">IF(F5088&lt;&gt;"",INDIRECT("'"&amp;F5088&amp;"'!"&amp;G5088),"")</f>
        <v/>
      </c>
      <c r="F5088" s="1851"/>
      <c r="R5088" s="1502"/>
    </row>
    <row r="5089" spans="1:18" ht="16">
      <c r="A5089" s="1">
        <v>5084</v>
      </c>
      <c r="C5089" s="3" t="s">
        <v>3571</v>
      </c>
      <c r="E5089" s="2" t="str" cm="1">
        <f t="array" aca="1" ref="E5089" ca="1">IF(F5089&lt;&gt;"",INDIRECT("'"&amp;F5089&amp;"'!"&amp;G5089),"")</f>
        <v/>
      </c>
      <c r="F5089" s="1851"/>
      <c r="R5089" s="1502"/>
    </row>
    <row r="5090" spans="1:18" ht="16">
      <c r="A5090" s="1">
        <v>5085</v>
      </c>
      <c r="C5090" s="3" t="s">
        <v>3571</v>
      </c>
      <c r="E5090" s="2" t="str" cm="1">
        <f t="array" aca="1" ref="E5090" ca="1">IF(F5090&lt;&gt;"",INDIRECT("'"&amp;F5090&amp;"'!"&amp;G5090),"")</f>
        <v/>
      </c>
      <c r="F5090" s="1851"/>
      <c r="R5090" s="1502"/>
    </row>
    <row r="5091" spans="1:18">
      <c r="A5091">
        <v>5086</v>
      </c>
      <c r="B5091" s="7">
        <f>'EstRev 6-10'!C131</f>
        <v>266500</v>
      </c>
      <c r="D5091" s="2" t="b">
        <f ca="1">E5091=B5091</f>
        <v>1</v>
      </c>
      <c r="E5091" s="2" cm="1">
        <f t="array" aca="1" ref="E5091" ca="1">IF(F5091&lt;&gt;"",INDIRECT("'"&amp;F5091&amp;"'!"&amp;G5091),"")</f>
        <v>266500</v>
      </c>
      <c r="F5091" s="1502" t="s">
        <v>6935</v>
      </c>
      <c r="G5091" t="s">
        <v>3909</v>
      </c>
      <c r="R5091" s="1502"/>
    </row>
    <row r="5092" spans="1:18">
      <c r="A5092">
        <v>5087</v>
      </c>
      <c r="B5092" s="7">
        <f>'EstRev 6-10'!C133</f>
        <v>0</v>
      </c>
      <c r="D5092" s="2" t="b">
        <f ca="1">E5092=B5092</f>
        <v>1</v>
      </c>
      <c r="E5092" s="2" cm="1">
        <f t="array" aca="1" ref="E5092" ca="1">IF(F5092&lt;&gt;"",INDIRECT("'"&amp;F5092&amp;"'!"&amp;G5092),"")</f>
        <v>0</v>
      </c>
      <c r="F5092" s="1502" t="s">
        <v>6935</v>
      </c>
      <c r="G5092" t="s">
        <v>3911</v>
      </c>
      <c r="R5092" s="1502"/>
    </row>
    <row r="5093" spans="1:18" ht="16">
      <c r="A5093" s="1">
        <v>5088</v>
      </c>
      <c r="C5093" s="3" t="s">
        <v>3571</v>
      </c>
      <c r="E5093" s="2" t="str" cm="1">
        <f t="array" aca="1" ref="E5093" ca="1">IF(F5093&lt;&gt;"",INDIRECT("'"&amp;F5093&amp;"'!"&amp;G5093),"")</f>
        <v/>
      </c>
      <c r="F5093" s="1851"/>
      <c r="R5093" s="1502"/>
    </row>
    <row r="5094" spans="1:18" ht="16">
      <c r="A5094" s="1">
        <v>5089</v>
      </c>
      <c r="C5094" s="3" t="s">
        <v>3524</v>
      </c>
      <c r="E5094" s="2" t="str" cm="1">
        <f t="array" aca="1" ref="E5094" ca="1">IF(F5094&lt;&gt;"",INDIRECT("'"&amp;F5094&amp;"'!"&amp;G5094),"")</f>
        <v/>
      </c>
      <c r="F5094" s="1851"/>
      <c r="R5094" s="1502"/>
    </row>
    <row r="5095" spans="1:18" ht="16">
      <c r="A5095" s="1">
        <v>5090</v>
      </c>
      <c r="C5095" s="3" t="s">
        <v>3524</v>
      </c>
      <c r="E5095" s="2" t="str" cm="1">
        <f t="array" aca="1" ref="E5095" ca="1">IF(F5095&lt;&gt;"",INDIRECT("'"&amp;F5095&amp;"'!"&amp;G5095),"")</f>
        <v/>
      </c>
      <c r="F5095" s="1851"/>
      <c r="R5095" s="1502"/>
    </row>
    <row r="5096" spans="1:18">
      <c r="A5096">
        <v>5091</v>
      </c>
      <c r="B5096" s="7">
        <f>'EstRev 6-10'!C134</f>
        <v>0</v>
      </c>
      <c r="D5096" s="2" t="b">
        <f ca="1">E5096=B5096</f>
        <v>1</v>
      </c>
      <c r="E5096" s="2" cm="1">
        <f t="array" aca="1" ref="E5096" ca="1">IF(F5096&lt;&gt;"",INDIRECT("'"&amp;F5096&amp;"'!"&amp;G5096),"")</f>
        <v>0</v>
      </c>
      <c r="F5096" s="1502" t="s">
        <v>6935</v>
      </c>
      <c r="G5096" t="s">
        <v>4220</v>
      </c>
      <c r="R5096" s="1502"/>
    </row>
    <row r="5097" spans="1:18">
      <c r="A5097">
        <v>5092</v>
      </c>
      <c r="B5097" s="7">
        <f>'EstRev 6-10'!C135</f>
        <v>0</v>
      </c>
      <c r="D5097" s="2" t="b">
        <f ca="1">E5097=B5097</f>
        <v>1</v>
      </c>
      <c r="E5097" s="2" cm="1">
        <f t="array" aca="1" ref="E5097" ca="1">IF(F5097&lt;&gt;"",INDIRECT("'"&amp;F5097&amp;"'!"&amp;G5097),"")</f>
        <v>0</v>
      </c>
      <c r="F5097" s="1502" t="s">
        <v>6935</v>
      </c>
      <c r="G5097" t="s">
        <v>4637</v>
      </c>
      <c r="R5097" s="1502"/>
    </row>
    <row r="5098" spans="1:18" ht="16">
      <c r="A5098" s="1">
        <v>5093</v>
      </c>
      <c r="C5098" s="3" t="s">
        <v>3571</v>
      </c>
      <c r="E5098" s="2" t="str" cm="1">
        <f t="array" aca="1" ref="E5098" ca="1">IF(F5098&lt;&gt;"",INDIRECT("'"&amp;F5098&amp;"'!"&amp;G5098),"")</f>
        <v/>
      </c>
      <c r="F5098" s="1851"/>
      <c r="R5098" s="1502"/>
    </row>
    <row r="5099" spans="1:18" ht="16">
      <c r="A5099" s="1">
        <v>5094</v>
      </c>
      <c r="C5099" s="3" t="s">
        <v>3571</v>
      </c>
      <c r="E5099" s="2" t="str" cm="1">
        <f t="array" aca="1" ref="E5099" ca="1">IF(F5099&lt;&gt;"",INDIRECT("'"&amp;F5099&amp;"'!"&amp;G5099),"")</f>
        <v/>
      </c>
      <c r="F5099" s="1851"/>
      <c r="R5099" s="1502"/>
    </row>
    <row r="5100" spans="1:18" ht="16">
      <c r="A5100" s="1">
        <v>5095</v>
      </c>
      <c r="C5100" s="3" t="s">
        <v>3571</v>
      </c>
      <c r="E5100" s="2" t="str" cm="1">
        <f t="array" aca="1" ref="E5100" ca="1">IF(F5100&lt;&gt;"",INDIRECT("'"&amp;F5100&amp;"'!"&amp;G5100),"")</f>
        <v/>
      </c>
      <c r="F5100" s="1851"/>
      <c r="R5100" s="1502"/>
    </row>
    <row r="5101" spans="1:18" ht="16">
      <c r="A5101" s="1">
        <v>5096</v>
      </c>
      <c r="C5101" s="3" t="s">
        <v>3571</v>
      </c>
      <c r="E5101" s="2" t="str" cm="1">
        <f t="array" aca="1" ref="E5101" ca="1">IF(F5101&lt;&gt;"",INDIRECT("'"&amp;F5101&amp;"'!"&amp;G5101),"")</f>
        <v/>
      </c>
      <c r="F5101" s="1851"/>
      <c r="R5101" s="1502"/>
    </row>
    <row r="5102" spans="1:18" ht="16">
      <c r="A5102" s="1">
        <v>5097</v>
      </c>
      <c r="C5102" s="3" t="s">
        <v>3571</v>
      </c>
      <c r="E5102" s="2" t="str" cm="1">
        <f t="array" aca="1" ref="E5102" ca="1">IF(F5102&lt;&gt;"",INDIRECT("'"&amp;F5102&amp;"'!"&amp;G5102),"")</f>
        <v/>
      </c>
      <c r="F5102" s="1851"/>
      <c r="R5102" s="1502"/>
    </row>
    <row r="5103" spans="1:18" ht="16">
      <c r="A5103" s="1">
        <v>5098</v>
      </c>
      <c r="C5103" s="3" t="s">
        <v>3571</v>
      </c>
      <c r="E5103" s="2" t="str" cm="1">
        <f t="array" aca="1" ref="E5103" ca="1">IF(F5103&lt;&gt;"",INDIRECT("'"&amp;F5103&amp;"'!"&amp;G5103),"")</f>
        <v/>
      </c>
      <c r="F5103" s="1851"/>
      <c r="R5103" s="1502"/>
    </row>
    <row r="5104" spans="1:18" ht="16">
      <c r="A5104" s="1">
        <v>5099</v>
      </c>
      <c r="C5104" s="3" t="s">
        <v>3571</v>
      </c>
      <c r="E5104" s="2" t="str" cm="1">
        <f t="array" aca="1" ref="E5104" ca="1">IF(F5104&lt;&gt;"",INDIRECT("'"&amp;F5104&amp;"'!"&amp;G5104),"")</f>
        <v/>
      </c>
      <c r="F5104" s="1851"/>
      <c r="R5104" s="1502"/>
    </row>
    <row r="5105" spans="1:18">
      <c r="A5105">
        <v>5100</v>
      </c>
      <c r="B5105" s="7">
        <f>'EstRev 6-10'!C140</f>
        <v>0</v>
      </c>
      <c r="D5105" s="2" t="b">
        <f ca="1">E5105=B5105</f>
        <v>1</v>
      </c>
      <c r="E5105" s="2" cm="1">
        <f t="array" aca="1" ref="E5105" ca="1">IF(F5105&lt;&gt;"",INDIRECT("'"&amp;F5105&amp;"'!"&amp;G5105),"")</f>
        <v>0</v>
      </c>
      <c r="F5105" s="1502" t="s">
        <v>6935</v>
      </c>
      <c r="G5105" t="s">
        <v>4638</v>
      </c>
      <c r="R5105" s="1502"/>
    </row>
    <row r="5106" spans="1:18" ht="16">
      <c r="A5106" s="1">
        <v>5101</v>
      </c>
      <c r="C5106" s="3" t="s">
        <v>3571</v>
      </c>
      <c r="E5106" s="2" t="str" cm="1">
        <f t="array" aca="1" ref="E5106" ca="1">IF(F5106&lt;&gt;"",INDIRECT("'"&amp;F5106&amp;"'!"&amp;G5106),"")</f>
        <v/>
      </c>
      <c r="F5106" s="1851"/>
      <c r="R5106" s="1502"/>
    </row>
    <row r="5107" spans="1:18" ht="16">
      <c r="A5107" s="1">
        <v>5102</v>
      </c>
      <c r="C5107" s="3" t="s">
        <v>4636</v>
      </c>
      <c r="F5107" s="1851"/>
      <c r="R5107" s="1502"/>
    </row>
    <row r="5108" spans="1:18" ht="16">
      <c r="A5108" s="1">
        <v>5103</v>
      </c>
      <c r="C5108" s="3" t="s">
        <v>4636</v>
      </c>
      <c r="F5108" s="1851"/>
      <c r="R5108" s="1502"/>
    </row>
    <row r="5109" spans="1:18" ht="16">
      <c r="A5109" s="1">
        <v>5104</v>
      </c>
      <c r="C5109" s="3" t="s">
        <v>4636</v>
      </c>
      <c r="F5109" s="1851"/>
      <c r="R5109" s="1502"/>
    </row>
    <row r="5110" spans="1:18" ht="16">
      <c r="A5110" s="1">
        <v>5105</v>
      </c>
      <c r="C5110" s="3" t="s">
        <v>3524</v>
      </c>
      <c r="E5110" s="2" t="str" cm="1">
        <f t="array" aca="1" ref="E5110" ca="1">IF(F5110&lt;&gt;"",INDIRECT("'"&amp;F5110&amp;"'!"&amp;G5110),"")</f>
        <v/>
      </c>
      <c r="F5110" s="1851"/>
      <c r="R5110" s="1502"/>
    </row>
    <row r="5111" spans="1:18">
      <c r="A5111">
        <v>5106</v>
      </c>
      <c r="B5111" s="7">
        <f>'EstRev 6-10'!C141</f>
        <v>40000</v>
      </c>
      <c r="D5111" s="2" t="b">
        <f ca="1">E5111=B5111</f>
        <v>1</v>
      </c>
      <c r="E5111" s="2" cm="1">
        <f t="array" aca="1" ref="E5111" ca="1">IF(F5111&lt;&gt;"",INDIRECT("'"&amp;F5111&amp;"'!"&amp;G5111),"")</f>
        <v>40000</v>
      </c>
      <c r="F5111" s="1502" t="s">
        <v>6935</v>
      </c>
      <c r="G5111" t="s">
        <v>4639</v>
      </c>
      <c r="R5111" s="1502"/>
    </row>
    <row r="5112" spans="1:18">
      <c r="A5112">
        <v>5107</v>
      </c>
      <c r="B5112" s="7">
        <f>'EstRev 6-10'!C143</f>
        <v>0</v>
      </c>
      <c r="D5112" s="2" t="b">
        <f ca="1">E5112=B5112</f>
        <v>1</v>
      </c>
      <c r="E5112" s="2" cm="1">
        <f t="array" aca="1" ref="E5112" ca="1">IF(F5112&lt;&gt;"",INDIRECT("'"&amp;F5112&amp;"'!"&amp;G5112),"")</f>
        <v>0</v>
      </c>
      <c r="F5112" s="1502" t="s">
        <v>6935</v>
      </c>
      <c r="G5112" t="s">
        <v>4640</v>
      </c>
      <c r="R5112" s="1502"/>
    </row>
    <row r="5113" spans="1:18" ht="16">
      <c r="A5113" s="1">
        <v>5108</v>
      </c>
      <c r="C5113" s="3" t="s">
        <v>3571</v>
      </c>
      <c r="E5113" s="2" t="str" cm="1">
        <f t="array" aca="1" ref="E5113" ca="1">IF(F5113&lt;&gt;"",INDIRECT("'"&amp;F5113&amp;"'!"&amp;G5113),"")</f>
        <v/>
      </c>
      <c r="F5113" s="1851"/>
      <c r="R5113" s="1504"/>
    </row>
    <row r="5114" spans="1:18" ht="16">
      <c r="A5114" s="1">
        <v>5109</v>
      </c>
      <c r="C5114" s="3" t="s">
        <v>3571</v>
      </c>
      <c r="E5114" s="2" t="str" cm="1">
        <f t="array" aca="1" ref="E5114" ca="1">IF(F5114&lt;&gt;"",INDIRECT("'"&amp;F5114&amp;"'!"&amp;G5114),"")</f>
        <v/>
      </c>
      <c r="F5114" s="1851"/>
      <c r="R5114" s="1504"/>
    </row>
    <row r="5115" spans="1:18">
      <c r="A5115">
        <v>5110</v>
      </c>
      <c r="B5115" s="7">
        <f>'EstRev 6-10'!C144</f>
        <v>0</v>
      </c>
      <c r="D5115" s="2" t="b">
        <f ca="1">E5115=B5115</f>
        <v>1</v>
      </c>
      <c r="E5115" s="2" cm="1">
        <f t="array" aca="1" ref="E5115" ca="1">IF(F5115&lt;&gt;"",INDIRECT("'"&amp;F5115&amp;"'!"&amp;G5115),"")</f>
        <v>0</v>
      </c>
      <c r="F5115" s="1502" t="s">
        <v>6935</v>
      </c>
      <c r="G5115" t="s">
        <v>4641</v>
      </c>
      <c r="R5115" s="1502"/>
    </row>
    <row r="5116" spans="1:18" ht="16">
      <c r="A5116" s="1">
        <v>5111</v>
      </c>
      <c r="C5116" s="3" t="s">
        <v>3571</v>
      </c>
      <c r="E5116" s="2" t="str" cm="1">
        <f t="array" aca="1" ref="E5116" ca="1">IF(F5116&lt;&gt;"",INDIRECT("'"&amp;F5116&amp;"'!"&amp;G5116),"")</f>
        <v/>
      </c>
      <c r="F5116" s="1851"/>
      <c r="R5116" s="1504"/>
    </row>
    <row r="5117" spans="1:18" ht="16">
      <c r="A5117" s="1">
        <v>5112</v>
      </c>
      <c r="C5117" s="3" t="s">
        <v>3571</v>
      </c>
      <c r="E5117" s="2" t="str" cm="1">
        <f t="array" aca="1" ref="E5117" ca="1">IF(F5117&lt;&gt;"",INDIRECT("'"&amp;F5117&amp;"'!"&amp;G5117),"")</f>
        <v/>
      </c>
      <c r="F5117" s="1851"/>
      <c r="R5117" s="1504"/>
    </row>
    <row r="5118" spans="1:18" ht="16">
      <c r="A5118" s="1">
        <v>5113</v>
      </c>
      <c r="C5118" s="3" t="s">
        <v>3571</v>
      </c>
      <c r="E5118" s="2" t="str" cm="1">
        <f t="array" aca="1" ref="E5118" ca="1">IF(F5118&lt;&gt;"",INDIRECT("'"&amp;F5118&amp;"'!"&amp;G5118),"")</f>
        <v/>
      </c>
      <c r="F5118" s="1851"/>
      <c r="R5118" s="1504"/>
    </row>
    <row r="5119" spans="1:18">
      <c r="A5119">
        <v>5114</v>
      </c>
      <c r="B5119" s="7">
        <f>'EstRev 6-10'!C147</f>
        <v>0</v>
      </c>
      <c r="D5119" s="2" t="b">
        <f ca="1">E5119=B5119</f>
        <v>1</v>
      </c>
      <c r="E5119" s="2" cm="1">
        <f t="array" aca="1" ref="E5119" ca="1">IF(F5119&lt;&gt;"",INDIRECT("'"&amp;F5119&amp;"'!"&amp;G5119),"")</f>
        <v>0</v>
      </c>
      <c r="F5119" s="1502" t="s">
        <v>6935</v>
      </c>
      <c r="G5119" t="s">
        <v>4642</v>
      </c>
      <c r="R5119" s="1502"/>
    </row>
    <row r="5120" spans="1:18" ht="16">
      <c r="A5120" s="1">
        <v>5115</v>
      </c>
      <c r="C5120" s="3" t="s">
        <v>3571</v>
      </c>
      <c r="E5120" s="2" t="str" cm="1">
        <f t="array" aca="1" ref="E5120" ca="1">IF(F5120&lt;&gt;"",INDIRECT("'"&amp;F5120&amp;"'!"&amp;G5120),"")</f>
        <v/>
      </c>
      <c r="F5120" s="1851"/>
      <c r="R5120" s="1504"/>
    </row>
    <row r="5121" spans="1:18">
      <c r="A5121">
        <v>5116</v>
      </c>
      <c r="B5121" s="7">
        <f>'EstRev 6-10'!C148</f>
        <v>0</v>
      </c>
      <c r="D5121" s="2" t="b">
        <f ca="1">E5121=B5121</f>
        <v>1</v>
      </c>
      <c r="E5121" s="2" cm="1">
        <f t="array" aca="1" ref="E5121" ca="1">IF(F5121&lt;&gt;"",INDIRECT("'"&amp;F5121&amp;"'!"&amp;G5121),"")</f>
        <v>0</v>
      </c>
      <c r="F5121" s="1502" t="s">
        <v>6935</v>
      </c>
      <c r="G5121" t="s">
        <v>4643</v>
      </c>
      <c r="R5121" s="1502"/>
    </row>
    <row r="5122" spans="1:18">
      <c r="A5122">
        <v>5117</v>
      </c>
      <c r="B5122" s="7">
        <f>'EstRev 6-10'!C150</f>
        <v>0</v>
      </c>
      <c r="D5122" s="2" t="b">
        <f ca="1">E5122=B5122</f>
        <v>1</v>
      </c>
      <c r="E5122" s="2" cm="1">
        <f t="array" aca="1" ref="E5122" ca="1">IF(F5122&lt;&gt;"",INDIRECT("'"&amp;F5122&amp;"'!"&amp;G5122),"")</f>
        <v>0</v>
      </c>
      <c r="F5122" s="1502" t="s">
        <v>6935</v>
      </c>
      <c r="G5122" t="s">
        <v>4644</v>
      </c>
      <c r="R5122" s="1502"/>
    </row>
    <row r="5123" spans="1:18" ht="16">
      <c r="A5123" s="1">
        <v>5118</v>
      </c>
      <c r="C5123" s="3" t="s">
        <v>3571</v>
      </c>
      <c r="E5123" s="2" t="str" cm="1">
        <f t="array" aca="1" ref="E5123" ca="1">IF(F5123&lt;&gt;"",INDIRECT("'"&amp;F5123&amp;"'!"&amp;G5123),"")</f>
        <v/>
      </c>
      <c r="F5123" s="1851"/>
      <c r="R5123" s="1504"/>
    </row>
    <row r="5124" spans="1:18" ht="16">
      <c r="A5124" s="1">
        <v>5119</v>
      </c>
      <c r="C5124" s="3" t="s">
        <v>3571</v>
      </c>
      <c r="E5124" s="2" t="str" cm="1">
        <f t="array" aca="1" ref="E5124" ca="1">IF(F5124&lt;&gt;"",INDIRECT("'"&amp;F5124&amp;"'!"&amp;G5124),"")</f>
        <v/>
      </c>
      <c r="F5124" s="1851"/>
      <c r="R5124" s="1502"/>
    </row>
    <row r="5125" spans="1:18">
      <c r="A5125">
        <v>5120</v>
      </c>
      <c r="B5125" s="7">
        <f>'EstRev 6-10'!C151</f>
        <v>0</v>
      </c>
      <c r="D5125" s="2" t="b">
        <f ca="1">E5125=B5125</f>
        <v>1</v>
      </c>
      <c r="E5125" s="2" cm="1">
        <f t="array" aca="1" ref="E5125" ca="1">IF(F5125&lt;&gt;"",INDIRECT("'"&amp;F5125&amp;"'!"&amp;G5125),"")</f>
        <v>0</v>
      </c>
      <c r="F5125" s="1502" t="s">
        <v>6935</v>
      </c>
      <c r="G5125" t="s">
        <v>4645</v>
      </c>
      <c r="R5125" s="1502"/>
    </row>
    <row r="5126" spans="1:18" ht="16">
      <c r="A5126" s="1">
        <v>5121</v>
      </c>
      <c r="C5126" s="3" t="s">
        <v>3571</v>
      </c>
      <c r="E5126" s="2" t="str" cm="1">
        <f t="array" aca="1" ref="E5126" ca="1">IF(F5126&lt;&gt;"",INDIRECT("'"&amp;F5126&amp;"'!"&amp;G5126),"")</f>
        <v/>
      </c>
      <c r="F5126" s="1851"/>
      <c r="R5126" s="1502"/>
    </row>
    <row r="5127" spans="1:18" ht="16">
      <c r="A5127" s="1">
        <v>5122</v>
      </c>
      <c r="C5127" s="3" t="s">
        <v>3571</v>
      </c>
      <c r="E5127" s="2" t="str" cm="1">
        <f t="array" aca="1" ref="E5127" ca="1">IF(F5127&lt;&gt;"",INDIRECT("'"&amp;F5127&amp;"'!"&amp;G5127),"")</f>
        <v/>
      </c>
      <c r="F5127" s="1851"/>
      <c r="R5127" s="1502"/>
    </row>
    <row r="5128" spans="1:18" ht="16">
      <c r="A5128" s="1">
        <v>5123</v>
      </c>
      <c r="C5128" s="3" t="s">
        <v>3571</v>
      </c>
      <c r="E5128" s="2" t="str" cm="1">
        <f t="array" aca="1" ref="E5128" ca="1">IF(F5128&lt;&gt;"",INDIRECT("'"&amp;F5128&amp;"'!"&amp;G5128),"")</f>
        <v/>
      </c>
      <c r="F5128" s="1851"/>
      <c r="R5128" s="1502"/>
    </row>
    <row r="5129" spans="1:18" ht="16">
      <c r="A5129" s="1">
        <v>5124</v>
      </c>
      <c r="C5129" s="3" t="s">
        <v>3571</v>
      </c>
      <c r="E5129" s="2" t="str" cm="1">
        <f t="array" aca="1" ref="E5129" ca="1">IF(F5129&lt;&gt;"",INDIRECT("'"&amp;F5129&amp;"'!"&amp;G5129),"")</f>
        <v/>
      </c>
      <c r="F5129" s="1851"/>
      <c r="R5129" s="1502"/>
    </row>
    <row r="5130" spans="1:18" ht="16">
      <c r="A5130" s="1">
        <v>5125</v>
      </c>
      <c r="C5130" s="3" t="s">
        <v>3571</v>
      </c>
      <c r="E5130" s="2" t="str" cm="1">
        <f t="array" aca="1" ref="E5130" ca="1">IF(F5130&lt;&gt;"",INDIRECT("'"&amp;F5130&amp;"'!"&amp;G5130),"")</f>
        <v/>
      </c>
      <c r="F5130" s="1851"/>
      <c r="R5130" s="1502"/>
    </row>
    <row r="5131" spans="1:18">
      <c r="A5131">
        <v>5126</v>
      </c>
      <c r="B5131" s="7">
        <f>'EstRev 6-10'!C152</f>
        <v>0</v>
      </c>
      <c r="D5131" s="2" t="b">
        <f ca="1">E5131=B5131</f>
        <v>1</v>
      </c>
      <c r="E5131" s="2" cm="1">
        <f t="array" aca="1" ref="E5131" ca="1">IF(F5131&lt;&gt;"",INDIRECT("'"&amp;F5131&amp;"'!"&amp;G5131),"")</f>
        <v>0</v>
      </c>
      <c r="F5131" s="1502" t="s">
        <v>6935</v>
      </c>
      <c r="G5131" t="s">
        <v>4646</v>
      </c>
      <c r="R5131" s="1502"/>
    </row>
    <row r="5132" spans="1:18" ht="16">
      <c r="A5132" s="1">
        <v>5127</v>
      </c>
      <c r="C5132" s="3" t="s">
        <v>3571</v>
      </c>
      <c r="E5132" s="2" t="str" cm="1">
        <f t="array" aca="1" ref="E5132" ca="1">IF(F5132&lt;&gt;"",INDIRECT("'"&amp;F5132&amp;"'!"&amp;G5132),"")</f>
        <v/>
      </c>
      <c r="F5132" s="1851"/>
      <c r="R5132" s="1502"/>
    </row>
    <row r="5133" spans="1:18" ht="16">
      <c r="A5133" s="1">
        <v>5128</v>
      </c>
      <c r="C5133" s="3" t="s">
        <v>3571</v>
      </c>
      <c r="E5133" s="2" t="str" cm="1">
        <f t="array" aca="1" ref="E5133" ca="1">IF(F5133&lt;&gt;"",INDIRECT("'"&amp;F5133&amp;"'!"&amp;G5133),"")</f>
        <v/>
      </c>
      <c r="F5133" s="1851"/>
      <c r="R5133" s="1502"/>
    </row>
    <row r="5134" spans="1:18" ht="16">
      <c r="A5134" s="1">
        <v>5129</v>
      </c>
      <c r="C5134" s="3" t="s">
        <v>3571</v>
      </c>
      <c r="E5134" s="2" t="str" cm="1">
        <f t="array" aca="1" ref="E5134" ca="1">IF(F5134&lt;&gt;"",INDIRECT("'"&amp;F5134&amp;"'!"&amp;G5134),"")</f>
        <v/>
      </c>
      <c r="F5134" s="1851"/>
      <c r="R5134" s="1502"/>
    </row>
    <row r="5135" spans="1:18" ht="16">
      <c r="A5135" s="1">
        <v>5130</v>
      </c>
      <c r="C5135" s="3" t="s">
        <v>3571</v>
      </c>
      <c r="E5135" s="2" t="str" cm="1">
        <f t="array" aca="1" ref="E5135" ca="1">IF(F5135&lt;&gt;"",INDIRECT("'"&amp;F5135&amp;"'!"&amp;G5135),"")</f>
        <v/>
      </c>
      <c r="F5135" s="1851"/>
      <c r="R5135" s="1502"/>
    </row>
    <row r="5136" spans="1:18" ht="16">
      <c r="A5136" s="1">
        <v>5131</v>
      </c>
      <c r="C5136" s="3" t="s">
        <v>3571</v>
      </c>
      <c r="E5136" s="2" t="str" cm="1">
        <f t="array" aca="1" ref="E5136" ca="1">IF(F5136&lt;&gt;"",INDIRECT("'"&amp;F5136&amp;"'!"&amp;G5136),"")</f>
        <v/>
      </c>
      <c r="F5136" s="1851"/>
      <c r="R5136" s="1502"/>
    </row>
    <row r="5137" spans="1:18" ht="16">
      <c r="A5137" s="1">
        <v>5132</v>
      </c>
      <c r="C5137" s="3" t="s">
        <v>3571</v>
      </c>
      <c r="E5137" s="2" t="str" cm="1">
        <f t="array" aca="1" ref="E5137" ca="1">IF(F5137&lt;&gt;"",INDIRECT("'"&amp;F5137&amp;"'!"&amp;G5137),"")</f>
        <v/>
      </c>
      <c r="F5137" s="1851"/>
      <c r="R5137" s="1502"/>
    </row>
    <row r="5138" spans="1:18">
      <c r="A5138">
        <v>5133</v>
      </c>
      <c r="B5138" s="7">
        <f>'EstRev 6-10'!C153</f>
        <v>0</v>
      </c>
      <c r="D5138" s="2" t="b">
        <f ca="1">E5138=B5138</f>
        <v>1</v>
      </c>
      <c r="E5138" s="2" cm="1">
        <f t="array" aca="1" ref="E5138" ca="1">IF(F5138&lt;&gt;"",INDIRECT("'"&amp;F5138&amp;"'!"&amp;G5138),"")</f>
        <v>0</v>
      </c>
      <c r="F5138" s="1502" t="s">
        <v>6935</v>
      </c>
      <c r="G5138" t="s">
        <v>4647</v>
      </c>
      <c r="R5138" s="1502"/>
    </row>
    <row r="5139" spans="1:18" ht="16">
      <c r="A5139" s="1">
        <v>5134</v>
      </c>
      <c r="C5139" s="3" t="s">
        <v>3571</v>
      </c>
      <c r="E5139" s="2" t="str" cm="1">
        <f t="array" aca="1" ref="E5139" ca="1">IF(F5139&lt;&gt;"",INDIRECT("'"&amp;F5139&amp;"'!"&amp;G5139),"")</f>
        <v/>
      </c>
      <c r="F5139" s="1851"/>
      <c r="R5139" s="1502"/>
    </row>
    <row r="5140" spans="1:18">
      <c r="A5140">
        <v>5135</v>
      </c>
      <c r="B5140" s="7">
        <f>'EstRev 6-10'!C154</f>
        <v>3750000</v>
      </c>
      <c r="D5140" s="2" t="b">
        <f ca="1">E5140=B5140</f>
        <v>1</v>
      </c>
      <c r="E5140" s="2" cm="1">
        <f t="array" aca="1" ref="E5140" ca="1">IF(F5140&lt;&gt;"",INDIRECT("'"&amp;F5140&amp;"'!"&amp;G5140),"")</f>
        <v>3750000</v>
      </c>
      <c r="F5140" s="1502" t="s">
        <v>6935</v>
      </c>
      <c r="G5140" t="s">
        <v>4648</v>
      </c>
      <c r="R5140" s="1502"/>
    </row>
    <row r="5141" spans="1:18" ht="16">
      <c r="A5141" s="1">
        <v>5136</v>
      </c>
      <c r="C5141" s="3" t="s">
        <v>3571</v>
      </c>
      <c r="E5141" s="2" t="str" cm="1">
        <f t="array" aca="1" ref="E5141" ca="1">IF(F5141&lt;&gt;"",INDIRECT("'"&amp;F5141&amp;"'!"&amp;G5141),"")</f>
        <v/>
      </c>
      <c r="F5141" s="1851"/>
      <c r="R5141" s="1502"/>
    </row>
    <row r="5142" spans="1:18" ht="16">
      <c r="A5142" s="1">
        <v>5137</v>
      </c>
      <c r="C5142" s="3" t="s">
        <v>3571</v>
      </c>
      <c r="E5142" s="2" t="str" cm="1">
        <f t="array" aca="1" ref="E5142" ca="1">IF(F5142&lt;&gt;"",INDIRECT("'"&amp;F5142&amp;"'!"&amp;G5142),"")</f>
        <v/>
      </c>
      <c r="F5142" s="1851"/>
      <c r="R5142" s="1502"/>
    </row>
    <row r="5143" spans="1:18" ht="16">
      <c r="A5143" s="1">
        <v>5138</v>
      </c>
      <c r="C5143" s="3" t="s">
        <v>4537</v>
      </c>
      <c r="E5143" s="2" t="str" cm="1">
        <f t="array" aca="1" ref="E5143" ca="1">IF(F5143&lt;&gt;"",INDIRECT("'"&amp;F5143&amp;"'!"&amp;G5143),"")</f>
        <v/>
      </c>
      <c r="F5143" s="1851"/>
      <c r="R5143" s="1502"/>
    </row>
    <row r="5144" spans="1:18" ht="16">
      <c r="A5144" s="1">
        <v>5139</v>
      </c>
      <c r="C5144" s="3" t="s">
        <v>4537</v>
      </c>
      <c r="E5144" s="2" t="str" cm="1">
        <f t="array" aca="1" ref="E5144" ca="1">IF(F5144&lt;&gt;"",INDIRECT("'"&amp;F5144&amp;"'!"&amp;G5144),"")</f>
        <v/>
      </c>
      <c r="F5144" s="1851"/>
      <c r="R5144" s="1502"/>
    </row>
    <row r="5145" spans="1:18" ht="16">
      <c r="A5145" s="1">
        <v>5140</v>
      </c>
      <c r="C5145" s="3" t="s">
        <v>3571</v>
      </c>
      <c r="E5145" s="2" t="str" cm="1">
        <f t="array" aca="1" ref="E5145" ca="1">IF(F5145&lt;&gt;"",INDIRECT("'"&amp;F5145&amp;"'!"&amp;G5145),"")</f>
        <v/>
      </c>
      <c r="F5145" s="1851"/>
      <c r="R5145" s="1504"/>
    </row>
    <row r="5146" spans="1:18" ht="16">
      <c r="A5146" s="1">
        <v>5141</v>
      </c>
      <c r="C5146" s="3" t="s">
        <v>3571</v>
      </c>
      <c r="E5146" s="2" t="str" cm="1">
        <f t="array" aca="1" ref="E5146" ca="1">IF(F5146&lt;&gt;"",INDIRECT("'"&amp;F5146&amp;"'!"&amp;G5146),"")</f>
        <v/>
      </c>
      <c r="F5146" s="1851"/>
      <c r="R5146" s="1502"/>
    </row>
    <row r="5147" spans="1:18" ht="16">
      <c r="A5147" s="1">
        <v>5142</v>
      </c>
      <c r="C5147" s="3" t="s">
        <v>3571</v>
      </c>
      <c r="E5147" s="2" t="str" cm="1">
        <f t="array" aca="1" ref="E5147" ca="1">IF(F5147&lt;&gt;"",INDIRECT("'"&amp;F5147&amp;"'!"&amp;G5147),"")</f>
        <v/>
      </c>
      <c r="F5147" s="1851"/>
      <c r="R5147" s="1502"/>
    </row>
    <row r="5148" spans="1:18" ht="16">
      <c r="A5148" s="1">
        <v>5143</v>
      </c>
      <c r="C5148" s="3" t="s">
        <v>3571</v>
      </c>
      <c r="E5148" s="2" t="str" cm="1">
        <f t="array" aca="1" ref="E5148" ca="1">IF(F5148&lt;&gt;"",INDIRECT("'"&amp;F5148&amp;"'!"&amp;G5148),"")</f>
        <v/>
      </c>
      <c r="F5148" s="1851"/>
      <c r="R5148" s="1504"/>
    </row>
    <row r="5149" spans="1:18" ht="16">
      <c r="A5149" s="1">
        <v>5144</v>
      </c>
      <c r="C5149" s="3" t="s">
        <v>3571</v>
      </c>
      <c r="E5149" s="2" t="str" cm="1">
        <f t="array" aca="1" ref="E5149" ca="1">IF(F5149&lt;&gt;"",INDIRECT("'"&amp;F5149&amp;"'!"&amp;G5149),"")</f>
        <v/>
      </c>
      <c r="F5149" s="1851"/>
      <c r="R5149" s="1504"/>
    </row>
    <row r="5150" spans="1:18" ht="16">
      <c r="A5150" s="1">
        <v>5145</v>
      </c>
      <c r="C5150" s="3" t="s">
        <v>3571</v>
      </c>
      <c r="E5150" s="2" t="str" cm="1">
        <f t="array" aca="1" ref="E5150" ca="1">IF(F5150&lt;&gt;"",INDIRECT("'"&amp;F5150&amp;"'!"&amp;G5150),"")</f>
        <v/>
      </c>
      <c r="F5150" s="1851"/>
      <c r="R5150" s="1504"/>
    </row>
    <row r="5151" spans="1:18" ht="16">
      <c r="A5151" s="1">
        <v>5146</v>
      </c>
      <c r="C5151" s="3" t="s">
        <v>3524</v>
      </c>
      <c r="E5151" s="2" t="str" cm="1">
        <f t="array" aca="1" ref="E5151" ca="1">IF(F5151&lt;&gt;"",INDIRECT("'"&amp;F5151&amp;"'!"&amp;G5151),"")</f>
        <v/>
      </c>
      <c r="F5151" s="1851"/>
      <c r="R5151" s="1502"/>
    </row>
    <row r="5152" spans="1:18" ht="16">
      <c r="A5152" s="1">
        <v>5147</v>
      </c>
      <c r="C5152" s="3" t="s">
        <v>3524</v>
      </c>
      <c r="E5152" s="2" t="str" cm="1">
        <f t="array" aca="1" ref="E5152" ca="1">IF(F5152&lt;&gt;"",INDIRECT("'"&amp;F5152&amp;"'!"&amp;G5152),"")</f>
        <v/>
      </c>
      <c r="F5152" s="1851"/>
      <c r="R5152" s="1502"/>
    </row>
    <row r="5153" spans="1:18" ht="16">
      <c r="A5153" s="1">
        <v>5148</v>
      </c>
      <c r="C5153" s="3" t="s">
        <v>3524</v>
      </c>
      <c r="E5153" s="2" t="str" cm="1">
        <f t="array" aca="1" ref="E5153" ca="1">IF(F5153&lt;&gt;"",INDIRECT("'"&amp;F5153&amp;"'!"&amp;G5153),"")</f>
        <v/>
      </c>
      <c r="F5153" s="1851"/>
      <c r="R5153" s="1502"/>
    </row>
    <row r="5154" spans="1:18" ht="16">
      <c r="A5154" s="1">
        <v>5149</v>
      </c>
      <c r="C5154" s="3" t="s">
        <v>3524</v>
      </c>
      <c r="E5154" s="2" t="str" cm="1">
        <f t="array" aca="1" ref="E5154" ca="1">IF(F5154&lt;&gt;"",INDIRECT("'"&amp;F5154&amp;"'!"&amp;G5154),"")</f>
        <v/>
      </c>
      <c r="F5154" s="1851"/>
      <c r="R5154" s="1502"/>
    </row>
    <row r="5155" spans="1:18" ht="16">
      <c r="A5155" s="1">
        <v>5150</v>
      </c>
      <c r="C5155" s="3" t="s">
        <v>3524</v>
      </c>
      <c r="E5155" s="2" t="str" cm="1">
        <f t="array" aca="1" ref="E5155" ca="1">IF(F5155&lt;&gt;"",INDIRECT("'"&amp;F5155&amp;"'!"&amp;G5155),"")</f>
        <v/>
      </c>
      <c r="F5155" s="1851"/>
      <c r="R5155" s="1502"/>
    </row>
    <row r="5156" spans="1:18" ht="16">
      <c r="A5156" s="1">
        <v>5151</v>
      </c>
      <c r="C5156" s="3" t="s">
        <v>3524</v>
      </c>
      <c r="E5156" s="2" t="str" cm="1">
        <f t="array" aca="1" ref="E5156" ca="1">IF(F5156&lt;&gt;"",INDIRECT("'"&amp;F5156&amp;"'!"&amp;G5156),"")</f>
        <v/>
      </c>
      <c r="F5156" s="1851"/>
      <c r="R5156" s="1502"/>
    </row>
    <row r="5157" spans="1:18" ht="16">
      <c r="A5157" s="1">
        <v>5152</v>
      </c>
      <c r="C5157" s="3" t="s">
        <v>3524</v>
      </c>
      <c r="E5157" s="2" t="str" cm="1">
        <f t="array" aca="1" ref="E5157" ca="1">IF(F5157&lt;&gt;"",INDIRECT("'"&amp;F5157&amp;"'!"&amp;G5157),"")</f>
        <v/>
      </c>
      <c r="F5157" s="1851"/>
      <c r="R5157" s="1502"/>
    </row>
    <row r="5158" spans="1:18">
      <c r="A5158">
        <v>5153</v>
      </c>
      <c r="B5158" s="7">
        <f>'EstRev 6-10'!C164</f>
        <v>4156500</v>
      </c>
      <c r="D5158" s="2" t="b">
        <f ca="1">E5158=B5158</f>
        <v>1</v>
      </c>
      <c r="E5158" s="2" cm="1">
        <f t="array" aca="1" ref="E5158" ca="1">IF(F5158&lt;&gt;"",INDIRECT("'"&amp;F5158&amp;"'!"&amp;G5158),"")</f>
        <v>4156500</v>
      </c>
      <c r="F5158" s="1502" t="s">
        <v>6935</v>
      </c>
      <c r="G5158" t="s">
        <v>4649</v>
      </c>
      <c r="R5158" s="1502"/>
    </row>
    <row r="5159" spans="1:18" ht="16">
      <c r="A5159" s="1">
        <v>5154</v>
      </c>
      <c r="C5159" s="3" t="s">
        <v>3571</v>
      </c>
      <c r="E5159" s="2" t="str" cm="1">
        <f t="array" aca="1" ref="E5159" ca="1">IF(F5159&lt;&gt;"",INDIRECT("'"&amp;F5159&amp;"'!"&amp;G5159),"")</f>
        <v/>
      </c>
      <c r="F5159" s="1851"/>
      <c r="R5159" s="1504"/>
    </row>
    <row r="5160" spans="1:18" ht="16">
      <c r="A5160" s="1">
        <v>5155</v>
      </c>
      <c r="C5160" s="3" t="s">
        <v>3571</v>
      </c>
      <c r="E5160" s="2" t="str" cm="1">
        <f t="array" aca="1" ref="E5160" ca="1">IF(F5160&lt;&gt;"",INDIRECT("'"&amp;F5160&amp;"'!"&amp;G5160),"")</f>
        <v/>
      </c>
      <c r="F5160" s="1851"/>
      <c r="R5160" s="1504"/>
    </row>
    <row r="5161" spans="1:18" ht="16">
      <c r="A5161" s="1">
        <v>5156</v>
      </c>
      <c r="C5161" s="3" t="s">
        <v>3571</v>
      </c>
      <c r="E5161" s="2" t="str" cm="1">
        <f t="array" aca="1" ref="E5161" ca="1">IF(F5161&lt;&gt;"",INDIRECT("'"&amp;F5161&amp;"'!"&amp;G5161),"")</f>
        <v/>
      </c>
      <c r="F5161" s="1851"/>
      <c r="R5161" s="1502"/>
    </row>
    <row r="5162" spans="1:18" ht="16">
      <c r="A5162" s="1">
        <v>5157</v>
      </c>
      <c r="C5162" s="3" t="s">
        <v>3571</v>
      </c>
      <c r="E5162" s="2" t="str" cm="1">
        <f t="array" aca="1" ref="E5162" ca="1">IF(F5162&lt;&gt;"",INDIRECT("'"&amp;F5162&amp;"'!"&amp;G5162),"")</f>
        <v/>
      </c>
      <c r="F5162" s="1851"/>
      <c r="R5162" s="1502"/>
    </row>
    <row r="5163" spans="1:18" ht="16">
      <c r="A5163" s="1">
        <v>5158</v>
      </c>
      <c r="C5163" s="3" t="s">
        <v>3571</v>
      </c>
      <c r="E5163" s="2" t="str" cm="1">
        <f t="array" aca="1" ref="E5163" ca="1">IF(F5163&lt;&gt;"",INDIRECT("'"&amp;F5163&amp;"'!"&amp;G5163),"")</f>
        <v/>
      </c>
      <c r="F5163" s="1851"/>
      <c r="R5163" s="1502"/>
    </row>
    <row r="5164" spans="1:18" ht="16">
      <c r="A5164" s="1">
        <v>5159</v>
      </c>
      <c r="C5164" s="3" t="s">
        <v>3571</v>
      </c>
      <c r="E5164" s="2" t="str" cm="1">
        <f t="array" aca="1" ref="E5164" ca="1">IF(F5164&lt;&gt;"",INDIRECT("'"&amp;F5164&amp;"'!"&amp;G5164),"")</f>
        <v/>
      </c>
      <c r="F5164" s="1851"/>
      <c r="R5164" s="1502"/>
    </row>
    <row r="5165" spans="1:18" ht="16">
      <c r="A5165" s="1">
        <v>5160</v>
      </c>
      <c r="C5165" s="3" t="s">
        <v>3571</v>
      </c>
      <c r="E5165" s="2" t="str" cm="1">
        <f t="array" aca="1" ref="E5165" ca="1">IF(F5165&lt;&gt;"",INDIRECT("'"&amp;F5165&amp;"'!"&amp;G5165),"")</f>
        <v/>
      </c>
      <c r="F5165" s="1851"/>
      <c r="R5165" s="1502"/>
    </row>
    <row r="5166" spans="1:18" ht="16">
      <c r="A5166" s="1">
        <v>5161</v>
      </c>
      <c r="C5166" s="3" t="s">
        <v>3571</v>
      </c>
      <c r="E5166" s="2" t="str" cm="1">
        <f t="array" aca="1" ref="E5166" ca="1">IF(F5166&lt;&gt;"",INDIRECT("'"&amp;F5166&amp;"'!"&amp;G5166),"")</f>
        <v/>
      </c>
      <c r="F5166" s="1851"/>
      <c r="R5166" s="1502"/>
    </row>
    <row r="5167" spans="1:18">
      <c r="A5167">
        <v>5162</v>
      </c>
      <c r="B5167" s="7">
        <f>'EstRev 6-10'!C165</f>
        <v>29529806</v>
      </c>
      <c r="D5167" s="2" t="b">
        <f ca="1">E5167=B5167</f>
        <v>1</v>
      </c>
      <c r="E5167" s="2" cm="1">
        <f t="array" aca="1" ref="E5167" ca="1">IF(F5167&lt;&gt;"",INDIRECT("'"&amp;F5167&amp;"'!"&amp;G5167),"")</f>
        <v>29529806</v>
      </c>
      <c r="F5167" s="1502" t="s">
        <v>6935</v>
      </c>
      <c r="G5167" t="s">
        <v>4650</v>
      </c>
      <c r="R5167" s="1502"/>
    </row>
    <row r="5168" spans="1:18">
      <c r="A5168">
        <v>5163</v>
      </c>
      <c r="B5168" s="7">
        <f>'EstRev 6-10'!C168</f>
        <v>0</v>
      </c>
      <c r="D5168" s="2" t="b">
        <f ca="1">E5168=B5168</f>
        <v>1</v>
      </c>
      <c r="E5168" s="2" cm="1">
        <f t="array" aca="1" ref="E5168" ca="1">IF(F5168&lt;&gt;"",INDIRECT("'"&amp;F5168&amp;"'!"&amp;G5168),"")</f>
        <v>0</v>
      </c>
      <c r="F5168" s="1502" t="s">
        <v>6935</v>
      </c>
      <c r="G5168" t="s">
        <v>4651</v>
      </c>
      <c r="R5168" s="1502"/>
    </row>
    <row r="5169" spans="1:18">
      <c r="A5169">
        <v>5164</v>
      </c>
      <c r="B5169" s="7">
        <f>'EstRev 6-10'!C170</f>
        <v>0</v>
      </c>
      <c r="D5169" s="2" t="b">
        <f ca="1">E5169=B5169</f>
        <v>1</v>
      </c>
      <c r="E5169" s="2" cm="1">
        <f t="array" aca="1" ref="E5169" ca="1">IF(F5169&lt;&gt;"",INDIRECT("'"&amp;F5169&amp;"'!"&amp;G5169),"")</f>
        <v>0</v>
      </c>
      <c r="F5169" s="1502" t="s">
        <v>6935</v>
      </c>
      <c r="G5169" t="s">
        <v>4652</v>
      </c>
      <c r="R5169" s="1502"/>
    </row>
    <row r="5170" spans="1:18" ht="16">
      <c r="A5170" s="1">
        <v>5165</v>
      </c>
      <c r="C5170" s="3" t="s">
        <v>3524</v>
      </c>
      <c r="E5170" s="2" t="str" cm="1">
        <f t="array" aca="1" ref="E5170" ca="1">IF(F5170&lt;&gt;"",INDIRECT("'"&amp;F5170&amp;"'!"&amp;G5170),"")</f>
        <v/>
      </c>
      <c r="F5170" s="1851"/>
      <c r="R5170" s="1502"/>
    </row>
    <row r="5171" spans="1:18" ht="16">
      <c r="A5171" s="1">
        <v>5166</v>
      </c>
      <c r="C5171" s="3" t="s">
        <v>3524</v>
      </c>
      <c r="E5171" s="2" t="str" cm="1">
        <f t="array" aca="1" ref="E5171" ca="1">IF(F5171&lt;&gt;"",INDIRECT("'"&amp;F5171&amp;"'!"&amp;G5171),"")</f>
        <v/>
      </c>
      <c r="F5171" s="1851"/>
      <c r="R5171" s="1502"/>
    </row>
    <row r="5172" spans="1:18" ht="16">
      <c r="A5172" s="1">
        <v>5167</v>
      </c>
      <c r="C5172" s="3" t="s">
        <v>3524</v>
      </c>
      <c r="E5172" s="2" t="str" cm="1">
        <f t="array" aca="1" ref="E5172" ca="1">IF(F5172&lt;&gt;"",INDIRECT("'"&amp;F5172&amp;"'!"&amp;G5172),"")</f>
        <v/>
      </c>
      <c r="F5172" s="1851"/>
      <c r="R5172" s="1502"/>
    </row>
    <row r="5173" spans="1:18" ht="16">
      <c r="A5173" s="1">
        <v>5168</v>
      </c>
      <c r="C5173" s="3" t="s">
        <v>3524</v>
      </c>
      <c r="E5173" s="2" t="str" cm="1">
        <f t="array" aca="1" ref="E5173" ca="1">IF(F5173&lt;&gt;"",INDIRECT("'"&amp;F5173&amp;"'!"&amp;G5173),"")</f>
        <v/>
      </c>
      <c r="F5173" s="1851"/>
      <c r="R5173" s="1502"/>
    </row>
    <row r="5174" spans="1:18">
      <c r="A5174" s="2">
        <v>5169</v>
      </c>
      <c r="B5174" s="7">
        <f>'EstRev 6-10'!C172</f>
        <v>0</v>
      </c>
      <c r="D5174" s="2" t="b">
        <f ca="1">E5174=B5174</f>
        <v>1</v>
      </c>
      <c r="E5174" s="2" cm="1">
        <f t="array" aca="1" ref="E5174" ca="1">IF(F5174&lt;&gt;"",INDIRECT("'"&amp;F5174&amp;"'!"&amp;G5174),"")</f>
        <v>0</v>
      </c>
      <c r="F5174" s="1502" t="s">
        <v>6935</v>
      </c>
      <c r="G5174" t="s">
        <v>4653</v>
      </c>
      <c r="R5174" s="1502"/>
    </row>
    <row r="5175" spans="1:18">
      <c r="A5175" s="2">
        <v>5170</v>
      </c>
      <c r="B5175" s="7">
        <f>'EstRev 6-10'!C173</f>
        <v>0</v>
      </c>
      <c r="D5175" s="2" t="b">
        <f ca="1">E5175=B5175</f>
        <v>1</v>
      </c>
      <c r="E5175" s="2" cm="1">
        <f t="array" aca="1" ref="E5175" ca="1">IF(F5175&lt;&gt;"",INDIRECT("'"&amp;F5175&amp;"'!"&amp;G5175),"")</f>
        <v>0</v>
      </c>
      <c r="F5175" s="1502" t="s">
        <v>6935</v>
      </c>
      <c r="G5175" t="s">
        <v>4654</v>
      </c>
      <c r="R5175" s="1502"/>
    </row>
    <row r="5176" spans="1:18">
      <c r="A5176">
        <v>5171</v>
      </c>
      <c r="B5176" s="7">
        <f>'EstRev 6-10'!C176</f>
        <v>0</v>
      </c>
      <c r="D5176" s="2" t="b">
        <f ca="1">E5176=B5176</f>
        <v>1</v>
      </c>
      <c r="E5176" s="2" cm="1">
        <f t="array" aca="1" ref="E5176" ca="1">IF(F5176&lt;&gt;"",INDIRECT("'"&amp;F5176&amp;"'!"&amp;G5176),"")</f>
        <v>0</v>
      </c>
      <c r="F5176" s="1502" t="s">
        <v>6935</v>
      </c>
      <c r="G5176" t="s">
        <v>4655</v>
      </c>
      <c r="R5176" s="1502"/>
    </row>
    <row r="5177" spans="1:18">
      <c r="A5177">
        <v>5172</v>
      </c>
      <c r="B5177" s="7">
        <f>'EstRev 6-10'!C179</f>
        <v>0</v>
      </c>
      <c r="D5177" s="2" t="b">
        <f ca="1">E5177=B5177</f>
        <v>1</v>
      </c>
      <c r="E5177" s="2" cm="1">
        <f t="array" aca="1" ref="E5177" ca="1">IF(F5177&lt;&gt;"",INDIRECT("'"&amp;F5177&amp;"'!"&amp;G5177),"")</f>
        <v>0</v>
      </c>
      <c r="F5177" s="1502" t="s">
        <v>6935</v>
      </c>
      <c r="G5177" t="s">
        <v>4656</v>
      </c>
      <c r="R5177" s="1502"/>
    </row>
    <row r="5178" spans="1:18" ht="16">
      <c r="A5178" s="1">
        <v>5173</v>
      </c>
      <c r="C5178" s="3" t="s">
        <v>3571</v>
      </c>
      <c r="E5178" s="2" t="str" cm="1">
        <f t="array" aca="1" ref="E5178" ca="1">IF(F5178&lt;&gt;"",INDIRECT("'"&amp;F5178&amp;"'!"&amp;G5178),"")</f>
        <v/>
      </c>
      <c r="F5178" s="1851"/>
      <c r="R5178" s="1502"/>
    </row>
    <row r="5179" spans="1:18" ht="16">
      <c r="A5179" s="1">
        <v>5174</v>
      </c>
      <c r="C5179" s="3" t="s">
        <v>3571</v>
      </c>
      <c r="E5179" s="2" t="str" cm="1">
        <f t="array" aca="1" ref="E5179" ca="1">IF(F5179&lt;&gt;"",INDIRECT("'"&amp;F5179&amp;"'!"&amp;G5179),"")</f>
        <v/>
      </c>
      <c r="F5179" s="1851"/>
      <c r="R5179" s="1502"/>
    </row>
    <row r="5180" spans="1:18" ht="16">
      <c r="A5180" s="1">
        <v>5175</v>
      </c>
      <c r="C5180" s="3" t="s">
        <v>3571</v>
      </c>
      <c r="E5180" s="2" t="str" cm="1">
        <f t="array" aca="1" ref="E5180" ca="1">IF(F5180&lt;&gt;"",INDIRECT("'"&amp;F5180&amp;"'!"&amp;G5180),"")</f>
        <v/>
      </c>
      <c r="F5180" s="1851"/>
      <c r="R5180" s="1502"/>
    </row>
    <row r="5181" spans="1:18" ht="16">
      <c r="A5181" s="1">
        <v>5176</v>
      </c>
      <c r="C5181" s="3" t="s">
        <v>3571</v>
      </c>
      <c r="E5181" s="2" t="str" cm="1">
        <f t="array" aca="1" ref="E5181" ca="1">IF(F5181&lt;&gt;"",INDIRECT("'"&amp;F5181&amp;"'!"&amp;G5181),"")</f>
        <v/>
      </c>
      <c r="F5181" s="1851"/>
      <c r="R5181" s="1502"/>
    </row>
    <row r="5182" spans="1:18" ht="16">
      <c r="A5182" s="1">
        <v>5177</v>
      </c>
      <c r="C5182" s="3" t="s">
        <v>3571</v>
      </c>
      <c r="E5182" s="2" t="str" cm="1">
        <f t="array" aca="1" ref="E5182" ca="1">IF(F5182&lt;&gt;"",INDIRECT("'"&amp;F5182&amp;"'!"&amp;G5182),"")</f>
        <v/>
      </c>
      <c r="F5182" s="1851"/>
      <c r="R5182" s="1502"/>
    </row>
    <row r="5183" spans="1:18">
      <c r="A5183">
        <v>5178</v>
      </c>
      <c r="B5183" s="7">
        <f>'EstRev 6-10'!C186</f>
        <v>1500000</v>
      </c>
      <c r="D5183" s="2" t="b">
        <f ca="1">E5183=B5183</f>
        <v>1</v>
      </c>
      <c r="E5183" s="2" cm="1">
        <f t="array" aca="1" ref="E5183" ca="1">IF(F5183&lt;&gt;"",INDIRECT("'"&amp;F5183&amp;"'!"&amp;G5183),"")</f>
        <v>1500000</v>
      </c>
      <c r="F5183" s="1502" t="s">
        <v>6935</v>
      </c>
      <c r="G5183" t="s">
        <v>3991</v>
      </c>
      <c r="R5183" s="1502"/>
    </row>
    <row r="5184" spans="1:18">
      <c r="A5184">
        <v>5179</v>
      </c>
      <c r="B5184" s="7">
        <f>'EstRev 6-10'!C187</f>
        <v>0</v>
      </c>
      <c r="D5184" s="2" t="b">
        <f ca="1">E5184=B5184</f>
        <v>1</v>
      </c>
      <c r="E5184" s="2" cm="1">
        <f t="array" aca="1" ref="E5184" ca="1">IF(F5184&lt;&gt;"",INDIRECT("'"&amp;F5184&amp;"'!"&amp;G5184),"")</f>
        <v>0</v>
      </c>
      <c r="F5184" s="1502" t="s">
        <v>6935</v>
      </c>
      <c r="G5184" t="s">
        <v>3992</v>
      </c>
      <c r="R5184" s="1502"/>
    </row>
    <row r="5185" spans="1:18">
      <c r="A5185">
        <v>5180</v>
      </c>
      <c r="B5185" s="7">
        <f>'EstRev 6-10'!C188</f>
        <v>600000</v>
      </c>
      <c r="D5185" s="2" t="b">
        <f ca="1">E5185=B5185</f>
        <v>1</v>
      </c>
      <c r="E5185" s="2" cm="1">
        <f t="array" aca="1" ref="E5185" ca="1">IF(F5185&lt;&gt;"",INDIRECT("'"&amp;F5185&amp;"'!"&amp;G5185),"")</f>
        <v>600000</v>
      </c>
      <c r="F5185" s="1502" t="s">
        <v>6935</v>
      </c>
      <c r="G5185" t="s">
        <v>3993</v>
      </c>
      <c r="R5185" s="1502"/>
    </row>
    <row r="5186" spans="1:18">
      <c r="A5186">
        <v>5181</v>
      </c>
      <c r="B5186" s="7">
        <f>'EstRev 6-10'!C189</f>
        <v>0</v>
      </c>
      <c r="D5186" s="2" t="b">
        <f ca="1">E5186=B5186</f>
        <v>1</v>
      </c>
      <c r="E5186" s="2" cm="1">
        <f t="array" aca="1" ref="E5186" ca="1">IF(F5186&lt;&gt;"",INDIRECT("'"&amp;F5186&amp;"'!"&amp;G5186),"")</f>
        <v>0</v>
      </c>
      <c r="F5186" s="1502" t="s">
        <v>6935</v>
      </c>
      <c r="G5186" t="s">
        <v>4235</v>
      </c>
      <c r="R5186" s="1502"/>
    </row>
    <row r="5187" spans="1:18" ht="15">
      <c r="A5187">
        <v>5182</v>
      </c>
      <c r="B5187" s="7">
        <f>'EstRev 6-10'!C190</f>
        <v>0</v>
      </c>
      <c r="D5187" s="2" t="b">
        <f ca="1">E5187=B5187</f>
        <v>1</v>
      </c>
      <c r="E5187" s="2" cm="1">
        <f t="array" aca="1" ref="E5187" ca="1">IF(F5187&lt;&gt;"",INDIRECT("'"&amp;F5187&amp;"'!"&amp;G5187),"")</f>
        <v>0</v>
      </c>
      <c r="F5187" s="1502" t="s">
        <v>6935</v>
      </c>
      <c r="G5187" t="s">
        <v>4657</v>
      </c>
      <c r="H5187" s="4"/>
      <c r="I5187" s="4"/>
      <c r="J5187" s="4"/>
      <c r="R5187" s="1504"/>
    </row>
    <row r="5188" spans="1:18" ht="16">
      <c r="A5188" s="1">
        <v>5183</v>
      </c>
      <c r="C5188" s="3" t="s">
        <v>3571</v>
      </c>
      <c r="E5188" s="2" t="str" cm="1">
        <f t="array" aca="1" ref="E5188" ca="1">IF(F5188&lt;&gt;"",INDIRECT("'"&amp;F5188&amp;"'!"&amp;G5188),"")</f>
        <v/>
      </c>
      <c r="F5188" s="1851"/>
      <c r="R5188" s="1502"/>
    </row>
    <row r="5189" spans="1:18" ht="16">
      <c r="A5189" s="1">
        <v>5184</v>
      </c>
      <c r="C5189" s="3" t="s">
        <v>3571</v>
      </c>
      <c r="E5189" s="2" t="str" cm="1">
        <f t="array" aca="1" ref="E5189" ca="1">IF(F5189&lt;&gt;"",INDIRECT("'"&amp;F5189&amp;"'!"&amp;G5189),"")</f>
        <v/>
      </c>
      <c r="F5189" s="1851"/>
      <c r="R5189" s="1502"/>
    </row>
    <row r="5190" spans="1:18">
      <c r="A5190">
        <v>5185</v>
      </c>
      <c r="B5190" s="7">
        <f>'EstRev 6-10'!C193</f>
        <v>2100000</v>
      </c>
      <c r="D5190" s="2" t="b">
        <f ca="1">E5190=B5190</f>
        <v>1</v>
      </c>
      <c r="E5190" s="2" cm="1">
        <f t="array" aca="1" ref="E5190" ca="1">IF(F5190&lt;&gt;"",INDIRECT("'"&amp;F5190&amp;"'!"&amp;G5190),"")</f>
        <v>2100000</v>
      </c>
      <c r="F5190" s="1502" t="s">
        <v>6935</v>
      </c>
      <c r="G5190" t="s">
        <v>4658</v>
      </c>
      <c r="R5190" s="1502"/>
    </row>
    <row r="5191" spans="1:18">
      <c r="A5191">
        <v>5186</v>
      </c>
      <c r="B5191" s="7">
        <f>'EstRev 6-10'!C195</f>
        <v>1000000</v>
      </c>
      <c r="D5191" s="2" t="b">
        <f ca="1">E5191=B5191</f>
        <v>1</v>
      </c>
      <c r="E5191" s="2" cm="1">
        <f t="array" aca="1" ref="E5191" ca="1">IF(F5191&lt;&gt;"",INDIRECT("'"&amp;F5191&amp;"'!"&amp;G5191),"")</f>
        <v>1000000</v>
      </c>
      <c r="F5191" s="1502" t="s">
        <v>6935</v>
      </c>
      <c r="G5191" t="s">
        <v>4659</v>
      </c>
      <c r="R5191" s="1502"/>
    </row>
    <row r="5192" spans="1:18">
      <c r="A5192">
        <v>5187</v>
      </c>
      <c r="B5192" s="7">
        <f>'EstRev 6-10'!C196</f>
        <v>0</v>
      </c>
      <c r="D5192" s="2" t="b">
        <f ca="1">E5192=B5192</f>
        <v>1</v>
      </c>
      <c r="E5192" s="2" cm="1">
        <f t="array" aca="1" ref="E5192" ca="1">IF(F5192&lt;&gt;"",INDIRECT("'"&amp;F5192&amp;"'!"&amp;G5192),"")</f>
        <v>0</v>
      </c>
      <c r="F5192" s="1502" t="s">
        <v>6935</v>
      </c>
      <c r="G5192" t="s">
        <v>4660</v>
      </c>
      <c r="R5192" s="1502"/>
    </row>
    <row r="5193" spans="1:18" ht="16">
      <c r="A5193" s="1">
        <v>5188</v>
      </c>
      <c r="C5193" s="3" t="s">
        <v>3571</v>
      </c>
      <c r="E5193" s="2" t="str" cm="1">
        <f t="array" aca="1" ref="E5193" ca="1">IF(F5193&lt;&gt;"",INDIRECT("'"&amp;F5193&amp;"'!"&amp;G5193),"")</f>
        <v/>
      </c>
      <c r="F5193" s="1851"/>
      <c r="R5193" s="1502"/>
    </row>
    <row r="5194" spans="1:18" ht="16">
      <c r="A5194" s="1">
        <v>5189</v>
      </c>
      <c r="C5194" s="3" t="s">
        <v>3571</v>
      </c>
      <c r="E5194" s="2" t="str" cm="1">
        <f t="array" aca="1" ref="E5194" ca="1">IF(F5194&lt;&gt;"",INDIRECT("'"&amp;F5194&amp;"'!"&amp;G5194),"")</f>
        <v/>
      </c>
      <c r="F5194" s="1851"/>
      <c r="R5194" s="1502"/>
    </row>
    <row r="5195" spans="1:18" ht="16">
      <c r="A5195" s="1">
        <v>5190</v>
      </c>
      <c r="C5195" s="3" t="s">
        <v>3571</v>
      </c>
      <c r="E5195" s="2" t="str" cm="1">
        <f t="array" aca="1" ref="E5195" ca="1">IF(F5195&lt;&gt;"",INDIRECT("'"&amp;F5195&amp;"'!"&amp;G5195),"")</f>
        <v/>
      </c>
      <c r="F5195" s="1851"/>
      <c r="R5195" s="1502"/>
    </row>
    <row r="5196" spans="1:18" ht="16">
      <c r="A5196" s="1">
        <v>5191</v>
      </c>
      <c r="B5196" s="9"/>
      <c r="C5196" s="3" t="s">
        <v>3858</v>
      </c>
      <c r="E5196" s="2" t="str" cm="1">
        <f t="array" aca="1" ref="E5196" ca="1">IF(F5196&lt;&gt;"",INDIRECT("'"&amp;F5196&amp;"'!"&amp;G5196),"")</f>
        <v/>
      </c>
      <c r="F5196" s="1851"/>
      <c r="R5196" s="1504"/>
    </row>
    <row r="5197" spans="1:18" ht="16">
      <c r="A5197" s="1">
        <v>5192</v>
      </c>
      <c r="B5197" s="9"/>
      <c r="C5197" s="3" t="s">
        <v>3858</v>
      </c>
      <c r="E5197" s="2" t="str" cm="1">
        <f t="array" aca="1" ref="E5197" ca="1">IF(F5197&lt;&gt;"",INDIRECT("'"&amp;F5197&amp;"'!"&amp;G5197),"")</f>
        <v/>
      </c>
      <c r="F5197" s="1851"/>
      <c r="R5197" s="1504"/>
    </row>
    <row r="5198" spans="1:18" ht="16">
      <c r="A5198" s="1">
        <v>5193</v>
      </c>
      <c r="C5198" s="3" t="s">
        <v>4537</v>
      </c>
      <c r="E5198" s="2" t="str" cm="1">
        <f t="array" aca="1" ref="E5198" ca="1">IF(F5198&lt;&gt;"",INDIRECT("'"&amp;F5198&amp;"'!"&amp;G5198),"")</f>
        <v/>
      </c>
      <c r="F5198" s="1851"/>
      <c r="R5198" s="1504"/>
    </row>
    <row r="5199" spans="1:18">
      <c r="A5199">
        <v>5194</v>
      </c>
      <c r="B5199" s="7">
        <f>'EstRev 6-10'!C197</f>
        <v>0</v>
      </c>
      <c r="D5199" s="2" t="b">
        <f ca="1">E5199=B5199</f>
        <v>1</v>
      </c>
      <c r="E5199" s="2" cm="1">
        <f t="array" aca="1" ref="E5199" ca="1">IF(F5199&lt;&gt;"",INDIRECT("'"&amp;F5199&amp;"'!"&amp;G5199),"")</f>
        <v>0</v>
      </c>
      <c r="F5199" s="1502" t="s">
        <v>6935</v>
      </c>
      <c r="G5199" t="s">
        <v>4661</v>
      </c>
      <c r="R5199" s="1502"/>
    </row>
    <row r="5200" spans="1:18">
      <c r="A5200">
        <v>5195</v>
      </c>
      <c r="B5200" s="7">
        <f>'EstRev 6-10'!C201</f>
        <v>25000</v>
      </c>
      <c r="D5200" s="2" t="b">
        <f ca="1">E5200=B5200</f>
        <v>1</v>
      </c>
      <c r="E5200" s="2" cm="1">
        <f t="array" aca="1" ref="E5200" ca="1">IF(F5200&lt;&gt;"",INDIRECT("'"&amp;F5200&amp;"'!"&amp;G5200),"")</f>
        <v>25000</v>
      </c>
      <c r="F5200" s="1502" t="s">
        <v>6935</v>
      </c>
      <c r="G5200" t="s">
        <v>4662</v>
      </c>
      <c r="R5200" s="1502"/>
    </row>
    <row r="5201" spans="1:18" ht="16">
      <c r="A5201" s="1">
        <v>5196</v>
      </c>
      <c r="C5201" s="3" t="s">
        <v>3858</v>
      </c>
      <c r="E5201" s="2" t="str" cm="1">
        <f t="array" aca="1" ref="E5201" ca="1">IF(F5201&lt;&gt;"",INDIRECT("'"&amp;F5201&amp;"'!"&amp;G5201),"")</f>
        <v/>
      </c>
      <c r="F5201" s="1851"/>
      <c r="R5201" s="1504"/>
    </row>
    <row r="5202" spans="1:18" ht="16">
      <c r="A5202" s="1">
        <v>5197</v>
      </c>
      <c r="C5202" s="3" t="s">
        <v>3571</v>
      </c>
      <c r="E5202" s="2" t="str" cm="1">
        <f t="array" aca="1" ref="E5202" ca="1">IF(F5202&lt;&gt;"",INDIRECT("'"&amp;F5202&amp;"'!"&amp;G5202),"")</f>
        <v/>
      </c>
      <c r="F5202" s="1851"/>
      <c r="R5202" s="1504"/>
    </row>
    <row r="5203" spans="1:18" ht="16">
      <c r="A5203" s="1">
        <v>5198</v>
      </c>
      <c r="C5203" s="3" t="s">
        <v>3571</v>
      </c>
      <c r="E5203" s="2" t="str" cm="1">
        <f t="array" aca="1" ref="E5203" ca="1">IF(F5203&lt;&gt;"",INDIRECT("'"&amp;F5203&amp;"'!"&amp;G5203),"")</f>
        <v/>
      </c>
      <c r="F5203" s="1851"/>
      <c r="R5203" s="1504"/>
    </row>
    <row r="5204" spans="1:18" ht="15">
      <c r="A5204">
        <v>5199</v>
      </c>
      <c r="B5204" s="7">
        <f>'EstRev 6-10'!C199</f>
        <v>1100000</v>
      </c>
      <c r="D5204" s="2" t="b">
        <f ca="1">E5204=B5204</f>
        <v>1</v>
      </c>
      <c r="E5204" s="2" cm="1">
        <f t="array" aca="1" ref="E5204" ca="1">IF(F5204&lt;&gt;"",INDIRECT("'"&amp;F5204&amp;"'!"&amp;G5204),"")</f>
        <v>1100000</v>
      </c>
      <c r="F5204" s="1502" t="s">
        <v>6935</v>
      </c>
      <c r="G5204" t="s">
        <v>4663</v>
      </c>
      <c r="H5204" s="4"/>
      <c r="I5204" s="4"/>
      <c r="J5204" s="4"/>
      <c r="R5204" s="1504"/>
    </row>
    <row r="5205" spans="1:18" ht="16">
      <c r="A5205" s="1">
        <v>5200</v>
      </c>
      <c r="C5205" s="3" t="s">
        <v>3571</v>
      </c>
      <c r="E5205" s="2" t="str" cm="1">
        <f t="array" aca="1" ref="E5205" ca="1">IF(F5205&lt;&gt;"",INDIRECT("'"&amp;F5205&amp;"'!"&amp;G5205),"")</f>
        <v/>
      </c>
      <c r="F5205" s="1851"/>
      <c r="R5205" s="1504"/>
    </row>
    <row r="5206" spans="1:18" ht="16">
      <c r="A5206" s="1">
        <v>5201</v>
      </c>
      <c r="C5206" s="3" t="s">
        <v>3571</v>
      </c>
      <c r="E5206" s="2" t="str" cm="1">
        <f t="array" aca="1" ref="E5206" ca="1">IF(F5206&lt;&gt;"",INDIRECT("'"&amp;F5206&amp;"'!"&amp;G5206),"")</f>
        <v/>
      </c>
      <c r="F5206" s="1851"/>
      <c r="R5206" s="1504"/>
    </row>
    <row r="5207" spans="1:18" ht="16">
      <c r="A5207" s="1">
        <v>5202</v>
      </c>
      <c r="C5207" s="3" t="s">
        <v>3571</v>
      </c>
      <c r="E5207" s="2" t="str" cm="1">
        <f t="array" aca="1" ref="E5207" ca="1">IF(F5207&lt;&gt;"",INDIRECT("'"&amp;F5207&amp;"'!"&amp;G5207),"")</f>
        <v/>
      </c>
      <c r="F5207" s="1851"/>
      <c r="R5207" s="1502"/>
    </row>
    <row r="5208" spans="1:18" ht="16">
      <c r="A5208" s="1">
        <v>5203</v>
      </c>
      <c r="C5208" s="3" t="s">
        <v>3571</v>
      </c>
      <c r="E5208" s="2" t="str" cm="1">
        <f t="array" aca="1" ref="E5208" ca="1">IF(F5208&lt;&gt;"",INDIRECT("'"&amp;F5208&amp;"'!"&amp;G5208),"")</f>
        <v/>
      </c>
      <c r="F5208" s="1851"/>
      <c r="R5208" s="1502"/>
    </row>
    <row r="5209" spans="1:18" ht="16">
      <c r="A5209" s="1">
        <v>5204</v>
      </c>
      <c r="C5209" s="3" t="s">
        <v>3571</v>
      </c>
      <c r="E5209" s="2" t="str" cm="1">
        <f t="array" aca="1" ref="E5209" ca="1">IF(F5209&lt;&gt;"",INDIRECT("'"&amp;F5209&amp;"'!"&amp;G5209),"")</f>
        <v/>
      </c>
      <c r="F5209" s="1851"/>
      <c r="R5209" s="1502"/>
    </row>
    <row r="5210" spans="1:18" ht="16">
      <c r="A5210" s="1">
        <v>5205</v>
      </c>
      <c r="C5210" s="3" t="s">
        <v>3571</v>
      </c>
      <c r="E5210" s="2" t="str" cm="1">
        <f t="array" aca="1" ref="E5210" ca="1">IF(F5210&lt;&gt;"",INDIRECT("'"&amp;F5210&amp;"'!"&amp;G5210),"")</f>
        <v/>
      </c>
      <c r="F5210" s="1851"/>
      <c r="R5210" s="1502"/>
    </row>
    <row r="5211" spans="1:18" ht="16">
      <c r="A5211" s="1">
        <v>5206</v>
      </c>
      <c r="C5211" s="3" t="s">
        <v>3571</v>
      </c>
      <c r="E5211" s="2" t="str" cm="1">
        <f t="array" aca="1" ref="E5211" ca="1">IF(F5211&lt;&gt;"",INDIRECT("'"&amp;F5211&amp;"'!"&amp;G5211),"")</f>
        <v/>
      </c>
      <c r="F5211" s="1851"/>
      <c r="R5211" s="1502"/>
    </row>
    <row r="5212" spans="1:18" ht="16">
      <c r="A5212" s="1">
        <v>5207</v>
      </c>
      <c r="C5212" s="3" t="s">
        <v>3571</v>
      </c>
      <c r="E5212" s="2" t="str" cm="1">
        <f t="array" aca="1" ref="E5212" ca="1">IF(F5212&lt;&gt;"",INDIRECT("'"&amp;F5212&amp;"'!"&amp;G5212),"")</f>
        <v/>
      </c>
      <c r="F5212" s="1851"/>
      <c r="R5212" s="1502"/>
    </row>
    <row r="5213" spans="1:18" ht="16">
      <c r="A5213" s="1">
        <v>5208</v>
      </c>
      <c r="C5213" s="3" t="s">
        <v>3571</v>
      </c>
      <c r="E5213" s="2" t="str" cm="1">
        <f t="array" aca="1" ref="E5213" ca="1">IF(F5213&lt;&gt;"",INDIRECT("'"&amp;F5213&amp;"'!"&amp;G5213),"")</f>
        <v/>
      </c>
      <c r="F5213" s="1851"/>
      <c r="R5213" s="1502"/>
    </row>
    <row r="5214" spans="1:18" ht="16">
      <c r="A5214" s="1">
        <v>5209</v>
      </c>
      <c r="C5214" s="3" t="s">
        <v>3571</v>
      </c>
      <c r="E5214" s="2" t="str" cm="1">
        <f t="array" aca="1" ref="E5214" ca="1">IF(F5214&lt;&gt;"",INDIRECT("'"&amp;F5214&amp;"'!"&amp;G5214),"")</f>
        <v/>
      </c>
      <c r="F5214" s="1851"/>
      <c r="R5214" s="1502"/>
    </row>
    <row r="5215" spans="1:18" ht="16">
      <c r="A5215" s="1">
        <v>5210</v>
      </c>
      <c r="C5215" s="3" t="s">
        <v>3571</v>
      </c>
      <c r="E5215" s="2" t="str" cm="1">
        <f t="array" aca="1" ref="E5215" ca="1">IF(F5215&lt;&gt;"",INDIRECT("'"&amp;F5215&amp;"'!"&amp;G5215),"")</f>
        <v/>
      </c>
      <c r="F5215" s="1851"/>
      <c r="R5215" s="1502"/>
    </row>
    <row r="5216" spans="1:18" ht="16">
      <c r="A5216" s="1">
        <v>5211</v>
      </c>
      <c r="C5216" s="3" t="s">
        <v>3571</v>
      </c>
      <c r="E5216" s="2" t="str" cm="1">
        <f t="array" aca="1" ref="E5216" ca="1">IF(F5216&lt;&gt;"",INDIRECT("'"&amp;F5216&amp;"'!"&amp;G5216),"")</f>
        <v/>
      </c>
      <c r="F5216" s="1851"/>
      <c r="R5216" s="1502"/>
    </row>
    <row r="5217" spans="1:18" ht="16">
      <c r="A5217" s="1">
        <v>5212</v>
      </c>
      <c r="C5217" s="3" t="s">
        <v>3571</v>
      </c>
      <c r="E5217" s="2" t="str" cm="1">
        <f t="array" aca="1" ref="E5217" ca="1">IF(F5217&lt;&gt;"",INDIRECT("'"&amp;F5217&amp;"'!"&amp;G5217),"")</f>
        <v/>
      </c>
      <c r="F5217" s="1851"/>
      <c r="R5217" s="1502"/>
    </row>
    <row r="5218" spans="1:18">
      <c r="A5218">
        <v>5213</v>
      </c>
      <c r="B5218" s="7">
        <f>'EstRev 6-10'!C207</f>
        <v>50000</v>
      </c>
      <c r="D5218" s="2" t="b">
        <f ca="1">E5218=B5218</f>
        <v>1</v>
      </c>
      <c r="E5218" s="2" cm="1">
        <f t="array" aca="1" ref="E5218" ca="1">IF(F5218&lt;&gt;"",INDIRECT("'"&amp;F5218&amp;"'!"&amp;G5218),"")</f>
        <v>50000</v>
      </c>
      <c r="F5218" s="1502" t="s">
        <v>6935</v>
      </c>
      <c r="G5218" t="s">
        <v>4664</v>
      </c>
      <c r="R5218" s="1502"/>
    </row>
    <row r="5219" spans="1:18" ht="15">
      <c r="A5219">
        <v>5214</v>
      </c>
      <c r="B5219" s="7">
        <f>'EstRev 6-10'!C208</f>
        <v>0</v>
      </c>
      <c r="D5219" s="2" t="b">
        <f ca="1">E5219=B5219</f>
        <v>1</v>
      </c>
      <c r="E5219" s="2" cm="1">
        <f t="array" aca="1" ref="E5219" ca="1">IF(F5219&lt;&gt;"",INDIRECT("'"&amp;F5219&amp;"'!"&amp;G5219),"")</f>
        <v>0</v>
      </c>
      <c r="F5219" s="1502" t="s">
        <v>6935</v>
      </c>
      <c r="G5219" t="s">
        <v>4665</v>
      </c>
      <c r="H5219" s="4"/>
      <c r="I5219" s="4"/>
      <c r="J5219" s="4"/>
      <c r="R5219" s="1504"/>
    </row>
    <row r="5220" spans="1:18" ht="16">
      <c r="A5220" s="1">
        <v>5215</v>
      </c>
      <c r="C5220" s="3" t="s">
        <v>3571</v>
      </c>
      <c r="E5220" s="2" t="str" cm="1">
        <f t="array" aca="1" ref="E5220" ca="1">IF(F5220&lt;&gt;"",INDIRECT("'"&amp;F5220&amp;"'!"&amp;G5220),"")</f>
        <v/>
      </c>
      <c r="F5220" s="1851"/>
      <c r="R5220" s="1502"/>
    </row>
    <row r="5221" spans="1:18" ht="16">
      <c r="A5221" s="1">
        <v>5216</v>
      </c>
      <c r="C5221" s="3" t="s">
        <v>3571</v>
      </c>
      <c r="E5221" s="2" t="str" cm="1">
        <f t="array" aca="1" ref="E5221" ca="1">IF(F5221&lt;&gt;"",INDIRECT("'"&amp;F5221&amp;"'!"&amp;G5221),"")</f>
        <v/>
      </c>
      <c r="F5221" s="1851"/>
      <c r="R5221" s="1502"/>
    </row>
    <row r="5222" spans="1:18">
      <c r="A5222">
        <v>5217</v>
      </c>
      <c r="B5222" s="7">
        <f>'EstRev 6-10'!C209</f>
        <v>975000</v>
      </c>
      <c r="D5222" s="2" t="b">
        <f ca="1">E5222=B5222</f>
        <v>1</v>
      </c>
      <c r="E5222" s="2" cm="1">
        <f t="array" aca="1" ref="E5222" ca="1">IF(F5222&lt;&gt;"",INDIRECT("'"&amp;F5222&amp;"'!"&amp;G5222),"")</f>
        <v>975000</v>
      </c>
      <c r="F5222" s="1502" t="s">
        <v>6935</v>
      </c>
      <c r="G5222" t="s">
        <v>4666</v>
      </c>
      <c r="R5222" s="1502"/>
    </row>
    <row r="5223" spans="1:18">
      <c r="A5223">
        <v>5218</v>
      </c>
      <c r="B5223" s="7">
        <f>'EstRev 6-10'!C210</f>
        <v>0</v>
      </c>
      <c r="D5223" s="2" t="b">
        <f ca="1">E5223=B5223</f>
        <v>1</v>
      </c>
      <c r="E5223" s="2" cm="1">
        <f t="array" aca="1" ref="E5223" ca="1">IF(F5223&lt;&gt;"",INDIRECT("'"&amp;F5223&amp;"'!"&amp;G5223),"")</f>
        <v>0</v>
      </c>
      <c r="F5223" s="1502" t="s">
        <v>6935</v>
      </c>
      <c r="G5223" t="s">
        <v>4667</v>
      </c>
      <c r="R5223" s="1502"/>
    </row>
    <row r="5224" spans="1:18">
      <c r="A5224">
        <v>5219</v>
      </c>
      <c r="B5224" s="7">
        <f>'EstRev 6-10'!C211</f>
        <v>0</v>
      </c>
      <c r="D5224" s="2" t="b">
        <f ca="1">E5224=B5224</f>
        <v>1</v>
      </c>
      <c r="E5224" s="2" cm="1">
        <f t="array" aca="1" ref="E5224" ca="1">IF(F5224&lt;&gt;"",INDIRECT("'"&amp;F5224&amp;"'!"&amp;G5224),"")</f>
        <v>0</v>
      </c>
      <c r="F5224" s="1502" t="s">
        <v>6935</v>
      </c>
      <c r="G5224" t="s">
        <v>4668</v>
      </c>
      <c r="R5224" s="1502"/>
    </row>
    <row r="5225" spans="1:18" ht="16">
      <c r="A5225" s="1">
        <v>5220</v>
      </c>
      <c r="C5225" s="3" t="s">
        <v>3571</v>
      </c>
      <c r="E5225" s="2" t="str" cm="1">
        <f t="array" aca="1" ref="E5225" ca="1">IF(F5225&lt;&gt;"",INDIRECT("'"&amp;F5225&amp;"'!"&amp;G5225),"")</f>
        <v/>
      </c>
      <c r="F5225" s="1851"/>
      <c r="R5225" s="1502"/>
    </row>
    <row r="5226" spans="1:18" ht="16">
      <c r="A5226" s="1">
        <v>5221</v>
      </c>
      <c r="C5226" s="3" t="s">
        <v>3571</v>
      </c>
      <c r="E5226" s="2" t="str" cm="1">
        <f t="array" aca="1" ref="E5226" ca="1">IF(F5226&lt;&gt;"",INDIRECT("'"&amp;F5226&amp;"'!"&amp;G5226),"")</f>
        <v/>
      </c>
      <c r="F5226" s="1851"/>
      <c r="R5226" s="1502"/>
    </row>
    <row r="5227" spans="1:18" ht="16">
      <c r="A5227" s="1">
        <v>5222</v>
      </c>
      <c r="C5227" s="3" t="s">
        <v>3571</v>
      </c>
      <c r="E5227" s="2" t="str" cm="1">
        <f t="array" aca="1" ref="E5227" ca="1">IF(F5227&lt;&gt;"",INDIRECT("'"&amp;F5227&amp;"'!"&amp;G5227),"")</f>
        <v/>
      </c>
      <c r="F5227" s="1851"/>
      <c r="R5227" s="1502"/>
    </row>
    <row r="5228" spans="1:18" ht="16">
      <c r="A5228" s="1">
        <v>5223</v>
      </c>
      <c r="C5228" s="3" t="s">
        <v>3571</v>
      </c>
      <c r="E5228" s="2" t="str" cm="1">
        <f t="array" aca="1" ref="E5228" ca="1">IF(F5228&lt;&gt;"",INDIRECT("'"&amp;F5228&amp;"'!"&amp;G5228),"")</f>
        <v/>
      </c>
      <c r="F5228" s="1851"/>
      <c r="R5228" s="1502"/>
    </row>
    <row r="5229" spans="1:18" ht="16">
      <c r="A5229" s="1">
        <v>5224</v>
      </c>
      <c r="C5229" s="3" t="s">
        <v>3571</v>
      </c>
      <c r="E5229" s="2" t="str" cm="1">
        <f t="array" aca="1" ref="E5229" ca="1">IF(F5229&lt;&gt;"",INDIRECT("'"&amp;F5229&amp;"'!"&amp;G5229),"")</f>
        <v/>
      </c>
      <c r="F5229" s="1851"/>
      <c r="R5229" s="1502"/>
    </row>
    <row r="5230" spans="1:18">
      <c r="A5230">
        <v>5225</v>
      </c>
      <c r="B5230" s="7">
        <f>'EstRev 6-10'!C213</f>
        <v>1025000</v>
      </c>
      <c r="D5230" s="2" t="b">
        <f ca="1">E5230=B5230</f>
        <v>1</v>
      </c>
      <c r="E5230" s="2" cm="1">
        <f t="array" aca="1" ref="E5230" ca="1">IF(F5230&lt;&gt;"",INDIRECT("'"&amp;F5230&amp;"'!"&amp;G5230),"")</f>
        <v>1025000</v>
      </c>
      <c r="F5230" s="1502" t="s">
        <v>6935</v>
      </c>
      <c r="G5230" t="s">
        <v>4669</v>
      </c>
      <c r="R5230" s="1502"/>
    </row>
    <row r="5231" spans="1:18" ht="16">
      <c r="A5231" s="1">
        <v>5226</v>
      </c>
      <c r="C5231" s="3" t="s">
        <v>3571</v>
      </c>
      <c r="E5231" s="2" t="str" cm="1">
        <f t="array" aca="1" ref="E5231" ca="1">IF(F5231&lt;&gt;"",INDIRECT("'"&amp;F5231&amp;"'!"&amp;G5231),"")</f>
        <v/>
      </c>
      <c r="F5231" s="1851"/>
      <c r="R5231" s="1502"/>
    </row>
    <row r="5232" spans="1:18" ht="16">
      <c r="A5232" s="1">
        <v>5227</v>
      </c>
      <c r="C5232" s="3" t="s">
        <v>3571</v>
      </c>
      <c r="E5232" s="2" t="str" cm="1">
        <f t="array" aca="1" ref="E5232" ca="1">IF(F5232&lt;&gt;"",INDIRECT("'"&amp;F5232&amp;"'!"&amp;G5232),"")</f>
        <v/>
      </c>
      <c r="F5232" s="1851"/>
      <c r="R5232" s="1502"/>
    </row>
    <row r="5233" spans="1:18" ht="16">
      <c r="A5233" s="1">
        <v>5228</v>
      </c>
      <c r="C5233" s="3" t="s">
        <v>3571</v>
      </c>
      <c r="E5233" s="2" t="str" cm="1">
        <f t="array" aca="1" ref="E5233" ca="1">IF(F5233&lt;&gt;"",INDIRECT("'"&amp;F5233&amp;"'!"&amp;G5233),"")</f>
        <v/>
      </c>
      <c r="F5233" s="1851"/>
      <c r="R5233" s="1502"/>
    </row>
    <row r="5234" spans="1:18" ht="16">
      <c r="A5234" s="1">
        <v>5229</v>
      </c>
      <c r="C5234" s="3" t="s">
        <v>3571</v>
      </c>
      <c r="E5234" s="2" t="str" cm="1">
        <f t="array" aca="1" ref="E5234" ca="1">IF(F5234&lt;&gt;"",INDIRECT("'"&amp;F5234&amp;"'!"&amp;G5234),"")</f>
        <v/>
      </c>
      <c r="F5234" s="1851"/>
      <c r="R5234" s="1502"/>
    </row>
    <row r="5235" spans="1:18" ht="16">
      <c r="A5235" s="1">
        <v>5230</v>
      </c>
      <c r="C5235" s="3" t="s">
        <v>3858</v>
      </c>
      <c r="E5235" s="2" t="str" cm="1">
        <f t="array" aca="1" ref="E5235" ca="1">IF(F5235&lt;&gt;"",INDIRECT("'"&amp;F5235&amp;"'!"&amp;G5235),"")</f>
        <v/>
      </c>
      <c r="F5235" s="1851"/>
      <c r="R5235" s="1502"/>
    </row>
    <row r="5236" spans="1:18" ht="16">
      <c r="A5236" s="1">
        <v>5231</v>
      </c>
      <c r="C5236" s="3" t="s">
        <v>3571</v>
      </c>
      <c r="E5236" s="2" t="str" cm="1">
        <f t="array" aca="1" ref="E5236" ca="1">IF(F5236&lt;&gt;"",INDIRECT("'"&amp;F5236&amp;"'!"&amp;G5236),"")</f>
        <v/>
      </c>
      <c r="F5236" s="1851"/>
      <c r="R5236" s="1502"/>
    </row>
    <row r="5237" spans="1:18" ht="16">
      <c r="A5237" s="1">
        <v>5232</v>
      </c>
      <c r="C5237" s="3" t="s">
        <v>3571</v>
      </c>
      <c r="E5237" s="2" t="str" cm="1">
        <f t="array" aca="1" ref="E5237" ca="1">IF(F5237&lt;&gt;"",INDIRECT("'"&amp;F5237&amp;"'!"&amp;G5237),"")</f>
        <v/>
      </c>
      <c r="F5237" s="1851"/>
      <c r="R5237" s="1502"/>
    </row>
    <row r="5238" spans="1:18" ht="16">
      <c r="A5238" s="1">
        <v>5233</v>
      </c>
      <c r="C5238" s="3" t="s">
        <v>3571</v>
      </c>
      <c r="E5238" s="2" t="str" cm="1">
        <f t="array" aca="1" ref="E5238" ca="1">IF(F5238&lt;&gt;"",INDIRECT("'"&amp;F5238&amp;"'!"&amp;G5238),"")</f>
        <v/>
      </c>
      <c r="F5238" s="1851"/>
      <c r="R5238" s="1502"/>
    </row>
    <row r="5239" spans="1:18" ht="16">
      <c r="A5239" s="1">
        <v>5234</v>
      </c>
      <c r="C5239" s="3" t="s">
        <v>3571</v>
      </c>
      <c r="E5239" s="2" t="str" cm="1">
        <f t="array" aca="1" ref="E5239" ca="1">IF(F5239&lt;&gt;"",INDIRECT("'"&amp;F5239&amp;"'!"&amp;G5239),"")</f>
        <v/>
      </c>
      <c r="F5239" s="1851"/>
      <c r="R5239" s="1502"/>
    </row>
    <row r="5240" spans="1:18" ht="16">
      <c r="A5240" s="1">
        <v>5235</v>
      </c>
      <c r="C5240" s="3" t="s">
        <v>3858</v>
      </c>
      <c r="E5240" s="2" t="str" cm="1">
        <f t="array" aca="1" ref="E5240" ca="1">IF(F5240&lt;&gt;"",INDIRECT("'"&amp;F5240&amp;"'!"&amp;G5240),"")</f>
        <v/>
      </c>
      <c r="F5240" s="1851"/>
      <c r="R5240" s="1502"/>
    </row>
    <row r="5241" spans="1:18" ht="16">
      <c r="A5241" s="1">
        <v>5236</v>
      </c>
      <c r="C5241" s="3" t="s">
        <v>3858</v>
      </c>
      <c r="E5241" s="2" t="str" cm="1">
        <f t="array" aca="1" ref="E5241" ca="1">IF(F5241&lt;&gt;"",INDIRECT("'"&amp;F5241&amp;"'!"&amp;G5241),"")</f>
        <v/>
      </c>
      <c r="F5241" s="1851"/>
      <c r="R5241" s="1502"/>
    </row>
    <row r="5242" spans="1:18" ht="16">
      <c r="A5242" s="1">
        <v>5237</v>
      </c>
      <c r="C5242" s="3" t="s">
        <v>3571</v>
      </c>
      <c r="E5242" s="2" t="str" cm="1">
        <f t="array" aca="1" ref="E5242" ca="1">IF(F5242&lt;&gt;"",INDIRECT("'"&amp;F5242&amp;"'!"&amp;G5242),"")</f>
        <v/>
      </c>
      <c r="F5242" s="1851"/>
      <c r="R5242" s="1502"/>
    </row>
    <row r="5243" spans="1:18" ht="16">
      <c r="A5243" s="1">
        <v>5238</v>
      </c>
      <c r="C5243" s="3" t="s">
        <v>3571</v>
      </c>
      <c r="E5243" s="2" t="str" cm="1">
        <f t="array" aca="1" ref="E5243" ca="1">IF(F5243&lt;&gt;"",INDIRECT("'"&amp;F5243&amp;"'!"&amp;G5243),"")</f>
        <v/>
      </c>
      <c r="F5243" s="1851"/>
      <c r="R5243" s="1502"/>
    </row>
    <row r="5244" spans="1:18" ht="16">
      <c r="A5244" s="1">
        <v>5239</v>
      </c>
      <c r="C5244" s="3" t="s">
        <v>3571</v>
      </c>
      <c r="E5244" s="2" t="str" cm="1">
        <f t="array" aca="1" ref="E5244" ca="1">IF(F5244&lt;&gt;"",INDIRECT("'"&amp;F5244&amp;"'!"&amp;G5244),"")</f>
        <v/>
      </c>
      <c r="F5244" s="1851"/>
      <c r="R5244" s="1502"/>
    </row>
    <row r="5245" spans="1:18">
      <c r="A5245">
        <v>5240</v>
      </c>
      <c r="B5245" s="7">
        <f>'EstRev 6-10'!C215</f>
        <v>0</v>
      </c>
      <c r="D5245" s="2" t="b">
        <f ca="1">E5245=B5245</f>
        <v>1</v>
      </c>
      <c r="E5245" s="2" cm="1">
        <f t="array" aca="1" ref="E5245" ca="1">IF(F5245&lt;&gt;"",INDIRECT("'"&amp;F5245&amp;"'!"&amp;G5245),"")</f>
        <v>0</v>
      </c>
      <c r="F5245" s="1502" t="s">
        <v>6935</v>
      </c>
      <c r="G5245" t="s">
        <v>4670</v>
      </c>
      <c r="R5245" s="1502"/>
    </row>
    <row r="5246" spans="1:18" ht="16">
      <c r="A5246" s="1">
        <v>5241</v>
      </c>
      <c r="C5246" s="3" t="s">
        <v>3571</v>
      </c>
      <c r="E5246" s="2" t="str" cm="1">
        <f t="array" aca="1" ref="E5246" ca="1">IF(F5246&lt;&gt;"",INDIRECT("'"&amp;F5246&amp;"'!"&amp;G5246),"")</f>
        <v/>
      </c>
      <c r="F5246" s="1851"/>
      <c r="R5246" s="1502"/>
    </row>
    <row r="5247" spans="1:18" ht="16">
      <c r="A5247" s="1">
        <v>5242</v>
      </c>
      <c r="C5247" s="3" t="s">
        <v>3571</v>
      </c>
      <c r="E5247" s="2" t="str" cm="1">
        <f t="array" aca="1" ref="E5247" ca="1">IF(F5247&lt;&gt;"",INDIRECT("'"&amp;F5247&amp;"'!"&amp;G5247),"")</f>
        <v/>
      </c>
      <c r="F5247" s="1851"/>
      <c r="R5247" s="1502"/>
    </row>
    <row r="5248" spans="1:18">
      <c r="A5248">
        <v>5243</v>
      </c>
      <c r="B5248" s="7">
        <f>'EstRev 6-10'!C217</f>
        <v>0</v>
      </c>
      <c r="D5248" s="2" t="b">
        <f ca="1">E5248=B5248</f>
        <v>1</v>
      </c>
      <c r="E5248" s="2" cm="1">
        <f t="array" aca="1" ref="E5248" ca="1">IF(F5248&lt;&gt;"",INDIRECT("'"&amp;F5248&amp;"'!"&amp;G5248),"")</f>
        <v>0</v>
      </c>
      <c r="F5248" s="1502" t="s">
        <v>6935</v>
      </c>
      <c r="G5248" t="s">
        <v>4671</v>
      </c>
      <c r="R5248" s="1502"/>
    </row>
    <row r="5249" spans="1:18" ht="16">
      <c r="A5249" s="1">
        <v>5244</v>
      </c>
      <c r="C5249" s="3" t="s">
        <v>3571</v>
      </c>
      <c r="E5249" s="2" t="str" cm="1">
        <f t="array" aca="1" ref="E5249" ca="1">IF(F5249&lt;&gt;"",INDIRECT("'"&amp;F5249&amp;"'!"&amp;G5249),"")</f>
        <v/>
      </c>
      <c r="F5249" s="1851"/>
      <c r="R5249" s="1502"/>
    </row>
    <row r="5250" spans="1:18" ht="16">
      <c r="A5250" s="1">
        <v>5245</v>
      </c>
      <c r="C5250" s="3" t="s">
        <v>3571</v>
      </c>
      <c r="E5250" s="2" t="str" cm="1">
        <f t="array" aca="1" ref="E5250" ca="1">IF(F5250&lt;&gt;"",INDIRECT("'"&amp;F5250&amp;"'!"&amp;G5250),"")</f>
        <v/>
      </c>
      <c r="F5250" s="1851"/>
      <c r="R5250" s="1502"/>
    </row>
    <row r="5251" spans="1:18" ht="16">
      <c r="A5251" s="1">
        <v>5246</v>
      </c>
      <c r="C5251" s="3" t="s">
        <v>3571</v>
      </c>
      <c r="E5251" s="2" t="str" cm="1">
        <f t="array" aca="1" ref="E5251" ca="1">IF(F5251&lt;&gt;"",INDIRECT("'"&amp;F5251&amp;"'!"&amp;G5251),"")</f>
        <v/>
      </c>
      <c r="F5251" s="1851"/>
      <c r="R5251" s="1502"/>
    </row>
    <row r="5252" spans="1:18" ht="16">
      <c r="A5252" s="1">
        <v>5247</v>
      </c>
      <c r="C5252" s="3" t="s">
        <v>3571</v>
      </c>
      <c r="E5252" s="2" t="str" cm="1">
        <f t="array" aca="1" ref="E5252" ca="1">IF(F5252&lt;&gt;"",INDIRECT("'"&amp;F5252&amp;"'!"&amp;G5252),"")</f>
        <v/>
      </c>
      <c r="F5252" s="1851"/>
      <c r="R5252" s="1502"/>
    </row>
    <row r="5253" spans="1:18" ht="16">
      <c r="A5253" s="1">
        <v>5248</v>
      </c>
      <c r="C5253" s="3" t="s">
        <v>3571</v>
      </c>
      <c r="E5253" s="2" t="str" cm="1">
        <f t="array" aca="1" ref="E5253" ca="1">IF(F5253&lt;&gt;"",INDIRECT("'"&amp;F5253&amp;"'!"&amp;G5253),"")</f>
        <v/>
      </c>
      <c r="F5253" s="1851"/>
      <c r="R5253" s="1502"/>
    </row>
    <row r="5254" spans="1:18">
      <c r="A5254">
        <v>5249</v>
      </c>
      <c r="B5254" s="7">
        <f>'EstRev 6-10'!C218</f>
        <v>0</v>
      </c>
      <c r="D5254" s="2" t="b">
        <f ca="1">E5254=B5254</f>
        <v>1</v>
      </c>
      <c r="E5254" s="2" cm="1">
        <f t="array" aca="1" ref="E5254" ca="1">IF(F5254&lt;&gt;"",INDIRECT("'"&amp;F5254&amp;"'!"&amp;G5254),"")</f>
        <v>0</v>
      </c>
      <c r="F5254" s="1502" t="s">
        <v>6935</v>
      </c>
      <c r="G5254" t="s">
        <v>4672</v>
      </c>
      <c r="R5254" s="1502"/>
    </row>
    <row r="5255" spans="1:18" ht="16">
      <c r="A5255" s="1">
        <v>5250</v>
      </c>
      <c r="C5255" s="3" t="s">
        <v>3571</v>
      </c>
      <c r="E5255" s="2" t="str" cm="1">
        <f t="array" aca="1" ref="E5255" ca="1">IF(F5255&lt;&gt;"",INDIRECT("'"&amp;F5255&amp;"'!"&amp;G5255),"")</f>
        <v/>
      </c>
      <c r="F5255" s="1851"/>
      <c r="R5255" s="1502"/>
    </row>
    <row r="5256" spans="1:18">
      <c r="A5256">
        <v>5251</v>
      </c>
      <c r="B5256" s="7">
        <f>'EstRev 6-10'!C226</f>
        <v>50000</v>
      </c>
      <c r="D5256" s="2" t="b">
        <f ca="1">E5256=B5256</f>
        <v>1</v>
      </c>
      <c r="E5256" s="2" cm="1">
        <f t="array" aca="1" ref="E5256" ca="1">IF(F5256&lt;&gt;"",INDIRECT("'"&amp;F5256&amp;"'!"&amp;G5256),"")</f>
        <v>50000</v>
      </c>
      <c r="F5256" s="1502" t="s">
        <v>6935</v>
      </c>
      <c r="G5256" t="s">
        <v>4673</v>
      </c>
      <c r="R5256" s="1502"/>
    </row>
    <row r="5257" spans="1:18" ht="16">
      <c r="A5257" s="1">
        <v>5252</v>
      </c>
      <c r="C5257" s="3" t="s">
        <v>4537</v>
      </c>
      <c r="E5257" s="2" t="str" cm="1">
        <f t="array" aca="1" ref="E5257" ca="1">IF(F5257&lt;&gt;"",INDIRECT("'"&amp;F5257&amp;"'!"&amp;G5257),"")</f>
        <v/>
      </c>
      <c r="F5257" s="1851"/>
      <c r="R5257" s="1502"/>
    </row>
    <row r="5258" spans="1:18" ht="16">
      <c r="A5258" s="1">
        <v>5253</v>
      </c>
      <c r="C5258" s="3" t="s">
        <v>3571</v>
      </c>
      <c r="E5258" s="2" t="str" cm="1">
        <f t="array" aca="1" ref="E5258" ca="1">IF(F5258&lt;&gt;"",INDIRECT("'"&amp;F5258&amp;"'!"&amp;G5258),"")</f>
        <v/>
      </c>
      <c r="F5258" s="1851"/>
      <c r="R5258" s="1502"/>
    </row>
    <row r="5259" spans="1:18">
      <c r="A5259">
        <v>5254</v>
      </c>
      <c r="B5259" s="7">
        <f>'EstRev 6-10'!C228</f>
        <v>0</v>
      </c>
      <c r="D5259" s="2" t="b">
        <f ca="1">E5259=B5259</f>
        <v>1</v>
      </c>
      <c r="E5259" s="2" cm="1">
        <f t="array" aca="1" ref="E5259" ca="1">IF(F5259&lt;&gt;"",INDIRECT("'"&amp;F5259&amp;"'!"&amp;G5259),"")</f>
        <v>0</v>
      </c>
      <c r="F5259" s="1502" t="s">
        <v>6935</v>
      </c>
      <c r="G5259" t="s">
        <v>4674</v>
      </c>
      <c r="R5259" s="1502"/>
    </row>
    <row r="5260" spans="1:18" ht="16">
      <c r="A5260" s="1">
        <v>5255</v>
      </c>
      <c r="C5260" s="3" t="s">
        <v>3571</v>
      </c>
      <c r="E5260" s="2" t="str" cm="1">
        <f t="array" aca="1" ref="E5260" ca="1">IF(F5260&lt;&gt;"",INDIRECT("'"&amp;F5260&amp;"'!"&amp;G5260),"")</f>
        <v/>
      </c>
      <c r="F5260" s="1851"/>
      <c r="R5260" s="1502"/>
    </row>
    <row r="5261" spans="1:18" ht="15">
      <c r="A5261">
        <v>5256</v>
      </c>
      <c r="B5261" s="7">
        <f>'EstRev 6-10'!C229</f>
        <v>0</v>
      </c>
      <c r="D5261" s="2" t="b">
        <f ca="1">E5261=B5261</f>
        <v>1</v>
      </c>
      <c r="E5261" s="2" cm="1">
        <f t="array" aca="1" ref="E5261" ca="1">IF(F5261&lt;&gt;"",INDIRECT("'"&amp;F5261&amp;"'!"&amp;G5261),"")</f>
        <v>0</v>
      </c>
      <c r="F5261" s="1502" t="s">
        <v>6935</v>
      </c>
      <c r="G5261" t="s">
        <v>4675</v>
      </c>
      <c r="H5261" s="4"/>
      <c r="I5261" s="4"/>
      <c r="J5261" s="4"/>
      <c r="R5261" s="1504"/>
    </row>
    <row r="5262" spans="1:18" ht="16">
      <c r="A5262" s="1">
        <v>5257</v>
      </c>
      <c r="C5262" s="3" t="s">
        <v>3571</v>
      </c>
      <c r="E5262" s="2" t="str" cm="1">
        <f t="array" aca="1" ref="E5262" ca="1">IF(F5262&lt;&gt;"",INDIRECT("'"&amp;F5262&amp;"'!"&amp;G5262),"")</f>
        <v/>
      </c>
      <c r="F5262" s="1851"/>
      <c r="R5262" s="1502"/>
    </row>
    <row r="5263" spans="1:18" ht="16">
      <c r="A5263" s="1">
        <v>5258</v>
      </c>
      <c r="C5263" s="3" t="s">
        <v>3858</v>
      </c>
      <c r="E5263" s="2" t="str" cm="1">
        <f t="array" aca="1" ref="E5263" ca="1">IF(F5263&lt;&gt;"",INDIRECT("'"&amp;F5263&amp;"'!"&amp;G5263),"")</f>
        <v/>
      </c>
      <c r="F5263" s="1851"/>
      <c r="R5263" s="1502"/>
    </row>
    <row r="5264" spans="1:18">
      <c r="A5264">
        <v>5259</v>
      </c>
      <c r="B5264" s="7">
        <f>'EstRev 6-10'!C238</f>
        <v>6100000</v>
      </c>
      <c r="D5264" s="2" t="b">
        <f ca="1">E5264=B5264</f>
        <v>1</v>
      </c>
      <c r="E5264" s="2" cm="1">
        <f t="array" aca="1" ref="E5264" ca="1">IF(F5264&lt;&gt;"",INDIRECT("'"&amp;F5264&amp;"'!"&amp;G5264),"")</f>
        <v>6100000</v>
      </c>
      <c r="F5264" s="1502" t="s">
        <v>6935</v>
      </c>
      <c r="G5264" t="s">
        <v>4676</v>
      </c>
      <c r="R5264" s="1502"/>
    </row>
    <row r="5265" spans="1:18" ht="16">
      <c r="A5265" s="1">
        <v>5260</v>
      </c>
      <c r="C5265" s="3" t="s">
        <v>3571</v>
      </c>
      <c r="E5265" s="2" t="str" cm="1">
        <f t="array" aca="1" ref="E5265" ca="1">IF(F5265&lt;&gt;"",INDIRECT("'"&amp;F5265&amp;"'!"&amp;G5265),"")</f>
        <v/>
      </c>
      <c r="F5265" s="1851"/>
      <c r="R5265" s="1502"/>
    </row>
    <row r="5266" spans="1:18" ht="16">
      <c r="A5266" s="1">
        <v>5261</v>
      </c>
      <c r="C5266" s="3" t="s">
        <v>3571</v>
      </c>
      <c r="E5266" s="2" t="str" cm="1">
        <f t="array" aca="1" ref="E5266" ca="1">IF(F5266&lt;&gt;"",INDIRECT("'"&amp;F5266&amp;"'!"&amp;G5266),"")</f>
        <v/>
      </c>
      <c r="F5266" s="1851"/>
      <c r="R5266" s="1502"/>
    </row>
    <row r="5267" spans="1:18" ht="16">
      <c r="A5267" s="1">
        <v>5262</v>
      </c>
      <c r="C5267" s="3" t="s">
        <v>3571</v>
      </c>
      <c r="E5267" s="2" t="str" cm="1">
        <f t="array" aca="1" ref="E5267" ca="1">IF(F5267&lt;&gt;"",INDIRECT("'"&amp;F5267&amp;"'!"&amp;G5267),"")</f>
        <v/>
      </c>
      <c r="F5267" s="1851"/>
      <c r="R5267" s="1502"/>
    </row>
    <row r="5268" spans="1:18" ht="16">
      <c r="A5268" s="1">
        <v>5263</v>
      </c>
      <c r="C5268" s="3" t="s">
        <v>3571</v>
      </c>
      <c r="E5268" s="2" t="str" cm="1">
        <f t="array" aca="1" ref="E5268" ca="1">IF(F5268&lt;&gt;"",INDIRECT("'"&amp;F5268&amp;"'!"&amp;G5268),"")</f>
        <v/>
      </c>
      <c r="F5268" s="1851"/>
      <c r="R5268" s="1502"/>
    </row>
    <row r="5269" spans="1:18" ht="16">
      <c r="A5269" s="1">
        <v>5264</v>
      </c>
      <c r="C5269" s="3" t="s">
        <v>3571</v>
      </c>
      <c r="E5269" s="2" t="str" cm="1">
        <f t="array" aca="1" ref="E5269" ca="1">IF(F5269&lt;&gt;"",INDIRECT("'"&amp;F5269&amp;"'!"&amp;G5269),"")</f>
        <v/>
      </c>
      <c r="F5269" s="1851"/>
      <c r="R5269" s="1502"/>
    </row>
    <row r="5270" spans="1:18" ht="15">
      <c r="A5270">
        <v>5265</v>
      </c>
      <c r="B5270" s="7">
        <f>'EstRev 6-10'!C239</f>
        <v>6100000</v>
      </c>
      <c r="D5270" s="2" t="b">
        <f ca="1">E5270=B5270</f>
        <v>1</v>
      </c>
      <c r="E5270" s="2" cm="1">
        <f t="array" aca="1" ref="E5270" ca="1">IF(F5270&lt;&gt;"",INDIRECT("'"&amp;F5270&amp;"'!"&amp;G5270),"")</f>
        <v>6100000</v>
      </c>
      <c r="F5270" s="1502" t="s">
        <v>6935</v>
      </c>
      <c r="G5270" t="s">
        <v>4677</v>
      </c>
      <c r="H5270" s="4"/>
      <c r="I5270" s="4"/>
      <c r="J5270" s="4"/>
      <c r="R5270" s="1504"/>
    </row>
    <row r="5271" spans="1:18" ht="15">
      <c r="A5271">
        <v>5266</v>
      </c>
      <c r="B5271" s="7">
        <f>'EstRev 6-10'!C240</f>
        <v>78062215</v>
      </c>
      <c r="D5271" s="2" t="b">
        <f ca="1">E5271=B5271</f>
        <v>1</v>
      </c>
      <c r="E5271" s="2" cm="1">
        <f t="array" aca="1" ref="E5271" ca="1">IF(F5271&lt;&gt;"",INDIRECT("'"&amp;F5271&amp;"'!"&amp;G5271),"")</f>
        <v>78062215</v>
      </c>
      <c r="F5271" s="1502" t="s">
        <v>6935</v>
      </c>
      <c r="G5271" t="s">
        <v>4678</v>
      </c>
      <c r="H5271" s="4"/>
      <c r="I5271" s="4"/>
      <c r="J5271" s="4"/>
      <c r="R5271" s="1504"/>
    </row>
    <row r="5272" spans="1:18" ht="15">
      <c r="A5272">
        <v>5267</v>
      </c>
      <c r="B5272" s="7">
        <f>'EstRev 6-10'!D5</f>
        <v>4733399</v>
      </c>
      <c r="D5272" s="2" t="b">
        <f ca="1">E5272=B5272</f>
        <v>1</v>
      </c>
      <c r="E5272" s="2" cm="1">
        <f t="array" aca="1" ref="E5272" ca="1">IF(F5272&lt;&gt;"",INDIRECT("'"&amp;F5272&amp;"'!"&amp;G5272),"")</f>
        <v>4733399</v>
      </c>
      <c r="F5272" s="1502" t="s">
        <v>6935</v>
      </c>
      <c r="G5272" t="s">
        <v>3669</v>
      </c>
      <c r="H5272" s="4"/>
      <c r="I5272" s="4"/>
      <c r="J5272" s="4"/>
      <c r="R5272" s="1504"/>
    </row>
    <row r="5273" spans="1:18" ht="16">
      <c r="A5273" s="1">
        <v>5268</v>
      </c>
      <c r="C5273" s="3" t="s">
        <v>3858</v>
      </c>
      <c r="E5273" s="2" t="str" cm="1">
        <f t="array" aca="1" ref="E5273" ca="1">IF(F5273&lt;&gt;"",INDIRECT("'"&amp;F5273&amp;"'!"&amp;G5273),"")</f>
        <v/>
      </c>
      <c r="F5273" s="1851"/>
      <c r="R5273" s="1502"/>
    </row>
    <row r="5274" spans="1:18" ht="15">
      <c r="A5274">
        <v>5269</v>
      </c>
      <c r="B5274" s="7">
        <f>'EstRev 6-10'!D6</f>
        <v>0</v>
      </c>
      <c r="D5274" s="2" t="b">
        <f t="shared" ref="D5274:D5306" ca="1" si="79">E5274=B5274</f>
        <v>1</v>
      </c>
      <c r="E5274" s="2" cm="1">
        <f t="array" aca="1" ref="E5274" ca="1">IF(F5274&lt;&gt;"",INDIRECT("'"&amp;F5274&amp;"'!"&amp;G5274),"")</f>
        <v>0</v>
      </c>
      <c r="F5274" s="1502" t="s">
        <v>6935</v>
      </c>
      <c r="G5274" t="s">
        <v>4348</v>
      </c>
      <c r="H5274" s="4"/>
      <c r="I5274" s="4"/>
      <c r="J5274" s="4"/>
      <c r="R5274" s="1504"/>
    </row>
    <row r="5275" spans="1:18" ht="15">
      <c r="A5275">
        <v>5270</v>
      </c>
      <c r="B5275" s="7">
        <f>'EstRev 6-10'!D7</f>
        <v>0</v>
      </c>
      <c r="D5275" s="2" t="b">
        <f t="shared" ca="1" si="79"/>
        <v>1</v>
      </c>
      <c r="E5275" s="2" cm="1">
        <f t="array" aca="1" ref="E5275" ca="1">IF(F5275&lt;&gt;"",INDIRECT("'"&amp;F5275&amp;"'!"&amp;G5275),"")</f>
        <v>0</v>
      </c>
      <c r="F5275" s="1502" t="s">
        <v>6935</v>
      </c>
      <c r="G5275" t="s">
        <v>3531</v>
      </c>
      <c r="H5275" s="4"/>
      <c r="I5275" s="4"/>
      <c r="J5275" s="4"/>
      <c r="R5275" s="1504"/>
    </row>
    <row r="5276" spans="1:18">
      <c r="A5276">
        <v>5271</v>
      </c>
      <c r="B5276" s="7">
        <f>'EstRev 6-10'!D9</f>
        <v>0</v>
      </c>
      <c r="D5276" s="2" t="b">
        <f t="shared" ca="1" si="79"/>
        <v>1</v>
      </c>
      <c r="E5276" s="2" cm="1">
        <f t="array" aca="1" ref="E5276" ca="1">IF(F5276&lt;&gt;"",INDIRECT("'"&amp;F5276&amp;"'!"&amp;G5276),"")</f>
        <v>0</v>
      </c>
      <c r="F5276" s="1502" t="s">
        <v>6935</v>
      </c>
      <c r="G5276" t="s">
        <v>4180</v>
      </c>
      <c r="R5276" s="1502"/>
    </row>
    <row r="5277" spans="1:18" ht="15">
      <c r="A5277">
        <v>5272</v>
      </c>
      <c r="B5277" s="7">
        <f>'EstRev 6-10'!D11</f>
        <v>0</v>
      </c>
      <c r="D5277" s="2" t="b">
        <f t="shared" ca="1" si="79"/>
        <v>1</v>
      </c>
      <c r="E5277" s="2" cm="1">
        <f t="array" aca="1" ref="E5277" ca="1">IF(F5277&lt;&gt;"",INDIRECT("'"&amp;F5277&amp;"'!"&amp;G5277),"")</f>
        <v>0</v>
      </c>
      <c r="F5277" s="1502" t="s">
        <v>6935</v>
      </c>
      <c r="G5277" t="s">
        <v>3533</v>
      </c>
      <c r="H5277" s="4"/>
      <c r="I5277" s="4"/>
      <c r="J5277" s="4"/>
      <c r="R5277" s="1504"/>
    </row>
    <row r="5278" spans="1:18" ht="15">
      <c r="A5278">
        <v>5273</v>
      </c>
      <c r="B5278" s="7">
        <f>'EstRev 6-10'!D12</f>
        <v>4733399</v>
      </c>
      <c r="D5278" s="2" t="b">
        <f t="shared" ca="1" si="79"/>
        <v>1</v>
      </c>
      <c r="E5278" s="2" cm="1">
        <f t="array" aca="1" ref="E5278" ca="1">IF(F5278&lt;&gt;"",INDIRECT("'"&amp;F5278&amp;"'!"&amp;G5278),"")</f>
        <v>4733399</v>
      </c>
      <c r="F5278" s="1502" t="s">
        <v>6935</v>
      </c>
      <c r="G5278" t="s">
        <v>3534</v>
      </c>
      <c r="H5278" s="4"/>
      <c r="I5278" s="4"/>
      <c r="J5278" s="4"/>
      <c r="R5278" s="1504"/>
    </row>
    <row r="5279" spans="1:18" ht="15">
      <c r="A5279">
        <v>5274</v>
      </c>
      <c r="B5279" s="7">
        <f>'EstRev 6-10'!D14</f>
        <v>0</v>
      </c>
      <c r="D5279" s="2" t="b">
        <f t="shared" ca="1" si="79"/>
        <v>1</v>
      </c>
      <c r="E5279" s="2" cm="1">
        <f t="array" aca="1" ref="E5279" ca="1">IF(F5279&lt;&gt;"",INDIRECT("'"&amp;F5279&amp;"'!"&amp;G5279),"")</f>
        <v>0</v>
      </c>
      <c r="F5279" s="1502" t="s">
        <v>6935</v>
      </c>
      <c r="G5279" t="s">
        <v>3670</v>
      </c>
      <c r="H5279" s="4"/>
      <c r="I5279" s="4"/>
      <c r="J5279" s="4"/>
      <c r="R5279" s="1504"/>
    </row>
    <row r="5280" spans="1:18" ht="15">
      <c r="A5280">
        <v>5275</v>
      </c>
      <c r="B5280" s="7">
        <f>'EstRev 6-10'!D15</f>
        <v>0</v>
      </c>
      <c r="D5280" s="2" t="b">
        <f t="shared" ca="1" si="79"/>
        <v>1</v>
      </c>
      <c r="E5280" s="2" cm="1">
        <f t="array" aca="1" ref="E5280" ca="1">IF(F5280&lt;&gt;"",INDIRECT("'"&amp;F5280&amp;"'!"&amp;G5280),"")</f>
        <v>0</v>
      </c>
      <c r="F5280" s="1502" t="s">
        <v>6935</v>
      </c>
      <c r="G5280" t="s">
        <v>3536</v>
      </c>
      <c r="H5280" s="4"/>
      <c r="I5280" s="4"/>
      <c r="J5280" s="4"/>
      <c r="R5280" s="1504"/>
    </row>
    <row r="5281" spans="1:18" ht="15">
      <c r="A5281">
        <v>5276</v>
      </c>
      <c r="B5281" s="7">
        <f>'EstRev 6-10'!D16</f>
        <v>0</v>
      </c>
      <c r="D5281" s="2" t="b">
        <f t="shared" ca="1" si="79"/>
        <v>1</v>
      </c>
      <c r="E5281" s="2" cm="1">
        <f t="array" aca="1" ref="E5281" ca="1">IF(F5281&lt;&gt;"",INDIRECT("'"&amp;F5281&amp;"'!"&amp;G5281),"")</f>
        <v>0</v>
      </c>
      <c r="F5281" s="1502" t="s">
        <v>6935</v>
      </c>
      <c r="G5281" t="s">
        <v>3537</v>
      </c>
      <c r="H5281" s="4"/>
      <c r="I5281" s="4"/>
      <c r="J5281" s="4"/>
      <c r="R5281" s="1504"/>
    </row>
    <row r="5282" spans="1:18">
      <c r="A5282">
        <v>5277</v>
      </c>
      <c r="B5282" s="7">
        <f>'EstRev 6-10'!D17</f>
        <v>0</v>
      </c>
      <c r="D5282" s="2" t="b">
        <f t="shared" ca="1" si="79"/>
        <v>1</v>
      </c>
      <c r="E5282" s="2" cm="1">
        <f t="array" aca="1" ref="E5282" ca="1">IF(F5282&lt;&gt;"",INDIRECT("'"&amp;F5282&amp;"'!"&amp;G5282),"")</f>
        <v>0</v>
      </c>
      <c r="F5282" s="1502" t="s">
        <v>6935</v>
      </c>
      <c r="G5282" t="s">
        <v>3538</v>
      </c>
      <c r="R5282" s="1502"/>
    </row>
    <row r="5283" spans="1:18" ht="15">
      <c r="A5283">
        <v>5278</v>
      </c>
      <c r="B5283" s="7">
        <f>'EstRev 6-10'!D18</f>
        <v>0</v>
      </c>
      <c r="D5283" s="2" t="b">
        <f t="shared" ca="1" si="79"/>
        <v>1</v>
      </c>
      <c r="E5283" s="2" cm="1">
        <f t="array" aca="1" ref="E5283" ca="1">IF(F5283&lt;&gt;"",INDIRECT("'"&amp;F5283&amp;"'!"&amp;G5283),"")</f>
        <v>0</v>
      </c>
      <c r="F5283" s="1502" t="s">
        <v>6935</v>
      </c>
      <c r="G5283" t="s">
        <v>3509</v>
      </c>
      <c r="H5283" s="4"/>
      <c r="I5283" s="4"/>
      <c r="J5283" s="4"/>
      <c r="R5283" s="1504"/>
    </row>
    <row r="5284" spans="1:18" ht="15">
      <c r="A5284">
        <v>5279</v>
      </c>
      <c r="B5284" s="7">
        <f>'EstRev 6-10'!D65</f>
        <v>100000</v>
      </c>
      <c r="D5284" s="2" t="b">
        <f t="shared" ca="1" si="79"/>
        <v>1</v>
      </c>
      <c r="E5284" s="2" cm="1">
        <f t="array" aca="1" ref="E5284" ca="1">IF(F5284&lt;&gt;"",INDIRECT("'"&amp;F5284&amp;"'!"&amp;G5284),"")</f>
        <v>100000</v>
      </c>
      <c r="F5284" s="1502" t="s">
        <v>6935</v>
      </c>
      <c r="G5284" t="s">
        <v>3693</v>
      </c>
      <c r="H5284" s="4"/>
      <c r="I5284" s="4"/>
      <c r="J5284" s="4"/>
      <c r="R5284" s="1504"/>
    </row>
    <row r="5285" spans="1:18" ht="15">
      <c r="A5285">
        <v>5280</v>
      </c>
      <c r="B5285" s="7">
        <f>'EstRev 6-10'!D66</f>
        <v>0</v>
      </c>
      <c r="D5285" s="2" t="b">
        <f t="shared" ca="1" si="79"/>
        <v>1</v>
      </c>
      <c r="E5285" s="2" cm="1">
        <f t="array" aca="1" ref="E5285" ca="1">IF(F5285&lt;&gt;"",INDIRECT("'"&amp;F5285&amp;"'!"&amp;G5285),"")</f>
        <v>0</v>
      </c>
      <c r="F5285" s="1502" t="s">
        <v>6935</v>
      </c>
      <c r="G5285" t="s">
        <v>3694</v>
      </c>
      <c r="H5285" s="4"/>
      <c r="I5285" s="4"/>
      <c r="J5285" s="4"/>
      <c r="R5285" s="1504"/>
    </row>
    <row r="5286" spans="1:18">
      <c r="A5286">
        <v>5281</v>
      </c>
      <c r="B5286" s="7">
        <f>'EstRev 6-10'!D68</f>
        <v>100000</v>
      </c>
      <c r="D5286" s="2" t="b">
        <f t="shared" ca="1" si="79"/>
        <v>1</v>
      </c>
      <c r="E5286" s="2" cm="1">
        <f t="array" aca="1" ref="E5286" ca="1">IF(F5286&lt;&gt;"",INDIRECT("'"&amp;F5286&amp;"'!"&amp;G5286),"")</f>
        <v>100000</v>
      </c>
      <c r="F5286" s="1502" t="s">
        <v>6935</v>
      </c>
      <c r="G5286" t="s">
        <v>4679</v>
      </c>
      <c r="R5286" s="1502"/>
    </row>
    <row r="5287" spans="1:18">
      <c r="A5287">
        <v>5282</v>
      </c>
      <c r="B5287" s="7">
        <f>'EstRev 6-10'!D78</f>
        <v>0</v>
      </c>
      <c r="D5287" s="2" t="b">
        <f t="shared" ca="1" si="79"/>
        <v>1</v>
      </c>
      <c r="E5287" s="2" cm="1">
        <f t="array" aca="1" ref="E5287" ca="1">IF(F5287&lt;&gt;"",INDIRECT("'"&amp;F5287&amp;"'!"&amp;G5287),"")</f>
        <v>0</v>
      </c>
      <c r="F5287" s="1502" t="s">
        <v>6935</v>
      </c>
      <c r="G5287" t="s">
        <v>4317</v>
      </c>
      <c r="R5287" s="1502"/>
    </row>
    <row r="5288" spans="1:18">
      <c r="A5288">
        <v>5283</v>
      </c>
      <c r="B5288" s="7">
        <f>'EstRev 6-10'!D79</f>
        <v>0</v>
      </c>
      <c r="D5288" s="2" t="b">
        <f t="shared" ca="1" si="79"/>
        <v>1</v>
      </c>
      <c r="E5288" s="2" cm="1">
        <f t="array" aca="1" ref="E5288" ca="1">IF(F5288&lt;&gt;"",INDIRECT("'"&amp;F5288&amp;"'!"&amp;G5288),"")</f>
        <v>0</v>
      </c>
      <c r="F5288" s="1502" t="s">
        <v>6935</v>
      </c>
      <c r="G5288" t="s">
        <v>4318</v>
      </c>
      <c r="R5288" s="1502"/>
    </row>
    <row r="5289" spans="1:18">
      <c r="A5289">
        <v>5284</v>
      </c>
      <c r="B5289" s="7">
        <f>'EstRev 6-10'!D80</f>
        <v>0</v>
      </c>
      <c r="D5289" s="2" t="b">
        <f t="shared" ca="1" si="79"/>
        <v>1</v>
      </c>
      <c r="E5289" s="2" cm="1">
        <f t="array" aca="1" ref="E5289" ca="1">IF(F5289&lt;&gt;"",INDIRECT("'"&amp;F5289&amp;"'!"&amp;G5289),"")</f>
        <v>0</v>
      </c>
      <c r="F5289" s="1502" t="s">
        <v>6935</v>
      </c>
      <c r="G5289" t="s">
        <v>4319</v>
      </c>
      <c r="R5289" s="1502"/>
    </row>
    <row r="5290" spans="1:18">
      <c r="A5290">
        <v>5285</v>
      </c>
      <c r="B5290" s="7">
        <f>'EstRev 6-10'!D81</f>
        <v>0</v>
      </c>
      <c r="D5290" s="2" t="b">
        <f t="shared" ca="1" si="79"/>
        <v>1</v>
      </c>
      <c r="E5290" s="2" cm="1">
        <f t="array" aca="1" ref="E5290" ca="1">IF(F5290&lt;&gt;"",INDIRECT("'"&amp;F5290&amp;"'!"&amp;G5290),"")</f>
        <v>0</v>
      </c>
      <c r="F5290" s="1502" t="s">
        <v>6935</v>
      </c>
      <c r="G5290" t="s">
        <v>4156</v>
      </c>
      <c r="R5290" s="1502"/>
    </row>
    <row r="5291" spans="1:18">
      <c r="A5291">
        <v>5286</v>
      </c>
      <c r="B5291" s="7">
        <f>'EstRev 6-10'!D82</f>
        <v>0</v>
      </c>
      <c r="D5291" s="2" t="b">
        <f t="shared" ca="1" si="79"/>
        <v>1</v>
      </c>
      <c r="E5291" s="2" cm="1">
        <f t="array" aca="1" ref="E5291" ca="1">IF(F5291&lt;&gt;"",INDIRECT("'"&amp;F5291&amp;"'!"&amp;G5291),"")</f>
        <v>0</v>
      </c>
      <c r="F5291" s="1502" t="s">
        <v>6935</v>
      </c>
      <c r="G5291" t="s">
        <v>4680</v>
      </c>
      <c r="R5291" s="1502"/>
    </row>
    <row r="5292" spans="1:18">
      <c r="A5292">
        <v>5287</v>
      </c>
      <c r="B5292" s="7">
        <f>'EstRev 6-10'!D84</f>
        <v>0</v>
      </c>
      <c r="D5292" s="2" t="b">
        <f t="shared" ca="1" si="79"/>
        <v>1</v>
      </c>
      <c r="E5292" s="2" cm="1">
        <f t="array" aca="1" ref="E5292" ca="1">IF(F5292&lt;&gt;"",INDIRECT("'"&amp;F5292&amp;"'!"&amp;G5292),"")</f>
        <v>0</v>
      </c>
      <c r="F5292" s="1502" t="s">
        <v>6935</v>
      </c>
      <c r="G5292" t="s">
        <v>4681</v>
      </c>
      <c r="R5292" s="1502"/>
    </row>
    <row r="5293" spans="1:18">
      <c r="A5293">
        <v>5288</v>
      </c>
      <c r="B5293" s="7">
        <f>'EstRev 6-10'!D98</f>
        <v>5000</v>
      </c>
      <c r="D5293" s="2" t="b">
        <f t="shared" ca="1" si="79"/>
        <v>1</v>
      </c>
      <c r="E5293" s="2" cm="1">
        <f t="array" aca="1" ref="E5293" ca="1">IF(F5293&lt;&gt;"",INDIRECT("'"&amp;F5293&amp;"'!"&amp;G5293),"")</f>
        <v>5000</v>
      </c>
      <c r="F5293" s="1502" t="s">
        <v>6935</v>
      </c>
      <c r="G5293" t="s">
        <v>4682</v>
      </c>
      <c r="R5293" s="1502"/>
    </row>
    <row r="5294" spans="1:18">
      <c r="A5294">
        <v>5289</v>
      </c>
      <c r="B5294" s="7">
        <f>'EstRev 6-10'!D99</f>
        <v>0</v>
      </c>
      <c r="D5294" s="2" t="b">
        <f t="shared" ca="1" si="79"/>
        <v>1</v>
      </c>
      <c r="E5294" s="2" cm="1">
        <f t="array" aca="1" ref="E5294" ca="1">IF(F5294&lt;&gt;"",INDIRECT("'"&amp;F5294&amp;"'!"&amp;G5294),"")</f>
        <v>0</v>
      </c>
      <c r="F5294" s="1502" t="s">
        <v>6935</v>
      </c>
      <c r="G5294" t="s">
        <v>4683</v>
      </c>
      <c r="R5294" s="1502"/>
    </row>
    <row r="5295" spans="1:18">
      <c r="A5295">
        <v>5290</v>
      </c>
      <c r="B5295" s="7">
        <f>'EstRev 6-10'!D101</f>
        <v>0</v>
      </c>
      <c r="D5295" s="2" t="b">
        <f t="shared" ca="1" si="79"/>
        <v>1</v>
      </c>
      <c r="E5295" s="2" cm="1">
        <f t="array" aca="1" ref="E5295" ca="1">IF(F5295&lt;&gt;"",INDIRECT("'"&amp;F5295&amp;"'!"&amp;G5295),"")</f>
        <v>0</v>
      </c>
      <c r="F5295" s="1502" t="s">
        <v>6935</v>
      </c>
      <c r="G5295" t="s">
        <v>4684</v>
      </c>
      <c r="R5295" s="1502"/>
    </row>
    <row r="5296" spans="1:18">
      <c r="A5296">
        <v>5291</v>
      </c>
      <c r="B5296" s="7">
        <f>'EstRev 6-10'!D102</f>
        <v>0</v>
      </c>
      <c r="D5296" s="2" t="b">
        <f t="shared" ca="1" si="79"/>
        <v>1</v>
      </c>
      <c r="E5296" s="2" cm="1">
        <f t="array" aca="1" ref="E5296" ca="1">IF(F5296&lt;&gt;"",INDIRECT("'"&amp;F5296&amp;"'!"&amp;G5296),"")</f>
        <v>0</v>
      </c>
      <c r="F5296" s="1502" t="s">
        <v>6935</v>
      </c>
      <c r="G5296" t="s">
        <v>4685</v>
      </c>
      <c r="R5296" s="1502"/>
    </row>
    <row r="5297" spans="1:18">
      <c r="A5297">
        <v>5292</v>
      </c>
      <c r="B5297" s="7">
        <f>'EstRev 6-10'!D107</f>
        <v>0</v>
      </c>
      <c r="D5297" s="2" t="b">
        <f t="shared" ca="1" si="79"/>
        <v>1</v>
      </c>
      <c r="E5297" s="2" cm="1">
        <f t="array" aca="1" ref="E5297" ca="1">IF(F5297&lt;&gt;"",INDIRECT("'"&amp;F5297&amp;"'!"&amp;G5297),"")</f>
        <v>0</v>
      </c>
      <c r="F5297" s="1502" t="s">
        <v>6935</v>
      </c>
      <c r="G5297" t="s">
        <v>4686</v>
      </c>
      <c r="R5297" s="1502"/>
    </row>
    <row r="5298" spans="1:18">
      <c r="A5298">
        <v>5293</v>
      </c>
      <c r="B5298" s="7">
        <f>'EstRev 6-10'!D110</f>
        <v>150000</v>
      </c>
      <c r="D5298" s="2" t="b">
        <f t="shared" ca="1" si="79"/>
        <v>1</v>
      </c>
      <c r="E5298" s="2" cm="1">
        <f t="array" aca="1" ref="E5298" ca="1">IF(F5298&lt;&gt;"",INDIRECT("'"&amp;F5298&amp;"'!"&amp;G5298),"")</f>
        <v>150000</v>
      </c>
      <c r="F5298" s="1502" t="s">
        <v>6935</v>
      </c>
      <c r="G5298" t="s">
        <v>4687</v>
      </c>
      <c r="R5298" s="1502"/>
    </row>
    <row r="5299" spans="1:18">
      <c r="A5299">
        <v>5294</v>
      </c>
      <c r="B5299" s="7">
        <f>'EstRev 6-10'!D111</f>
        <v>160000</v>
      </c>
      <c r="D5299" s="2" t="b">
        <f t="shared" ca="1" si="79"/>
        <v>1</v>
      </c>
      <c r="E5299" s="2" cm="1">
        <f t="array" aca="1" ref="E5299" ca="1">IF(F5299&lt;&gt;"",INDIRECT("'"&amp;F5299&amp;"'!"&amp;G5299),"")</f>
        <v>160000</v>
      </c>
      <c r="F5299" s="1502" t="s">
        <v>6935</v>
      </c>
      <c r="G5299" t="s">
        <v>4688</v>
      </c>
      <c r="R5299" s="1502"/>
    </row>
    <row r="5300" spans="1:18">
      <c r="A5300">
        <v>5295</v>
      </c>
      <c r="B5300" s="7">
        <f>'EstRev 6-10'!D112</f>
        <v>4993399</v>
      </c>
      <c r="D5300" s="2" t="b">
        <f t="shared" ca="1" si="79"/>
        <v>1</v>
      </c>
      <c r="E5300" s="2" cm="1">
        <f t="array" aca="1" ref="E5300" ca="1">IF(F5300&lt;&gt;"",INDIRECT("'"&amp;F5300&amp;"'!"&amp;G5300),"")</f>
        <v>4993399</v>
      </c>
      <c r="F5300" s="1502" t="s">
        <v>6935</v>
      </c>
      <c r="G5300" t="s">
        <v>4689</v>
      </c>
      <c r="R5300" s="1502"/>
    </row>
    <row r="5301" spans="1:18">
      <c r="A5301">
        <v>5296</v>
      </c>
      <c r="B5301" s="7">
        <f>'EstRev 6-10'!D115</f>
        <v>0</v>
      </c>
      <c r="D5301" s="2" t="b">
        <f t="shared" ca="1" si="79"/>
        <v>1</v>
      </c>
      <c r="E5301" s="2" cm="1">
        <f t="array" aca="1" ref="E5301" ca="1">IF(F5301&lt;&gt;"",INDIRECT("'"&amp;F5301&amp;"'!"&amp;G5301),"")</f>
        <v>0</v>
      </c>
      <c r="F5301" s="1502" t="s">
        <v>6935</v>
      </c>
      <c r="G5301" t="s">
        <v>4690</v>
      </c>
      <c r="R5301" s="1502"/>
    </row>
    <row r="5302" spans="1:18">
      <c r="A5302">
        <v>5297</v>
      </c>
      <c r="B5302" s="7">
        <f>'EstRev 6-10'!D116</f>
        <v>0</v>
      </c>
      <c r="D5302" s="2" t="b">
        <f t="shared" ca="1" si="79"/>
        <v>1</v>
      </c>
      <c r="E5302" s="2" cm="1">
        <f t="array" aca="1" ref="E5302" ca="1">IF(F5302&lt;&gt;"",INDIRECT("'"&amp;F5302&amp;"'!"&amp;G5302),"")</f>
        <v>0</v>
      </c>
      <c r="F5302" s="1502" t="s">
        <v>6935</v>
      </c>
      <c r="G5302" t="s">
        <v>3705</v>
      </c>
      <c r="R5302" s="1502"/>
    </row>
    <row r="5303" spans="1:18">
      <c r="A5303">
        <v>5298</v>
      </c>
      <c r="B5303" s="7">
        <f>'EstRev 6-10'!D117</f>
        <v>0</v>
      </c>
      <c r="D5303" s="2" t="b">
        <f t="shared" ca="1" si="79"/>
        <v>1</v>
      </c>
      <c r="E5303" s="2" cm="1">
        <f t="array" aca="1" ref="E5303" ca="1">IF(F5303&lt;&gt;"",INDIRECT("'"&amp;F5303&amp;"'!"&amp;G5303),"")</f>
        <v>0</v>
      </c>
      <c r="F5303" s="1502" t="s">
        <v>6935</v>
      </c>
      <c r="G5303" t="s">
        <v>4691</v>
      </c>
      <c r="R5303" s="1502"/>
    </row>
    <row r="5304" spans="1:18">
      <c r="A5304">
        <v>5299</v>
      </c>
      <c r="B5304" s="7">
        <f>'EstRev 6-10'!D118</f>
        <v>0</v>
      </c>
      <c r="D5304" s="2" t="b">
        <f t="shared" ca="1" si="79"/>
        <v>1</v>
      </c>
      <c r="E5304" s="2" cm="1">
        <f t="array" aca="1" ref="E5304" ca="1">IF(F5304&lt;&gt;"",INDIRECT("'"&amp;F5304&amp;"'!"&amp;G5304),"")</f>
        <v>0</v>
      </c>
      <c r="F5304" s="1502" t="s">
        <v>6935</v>
      </c>
      <c r="G5304" t="s">
        <v>4692</v>
      </c>
      <c r="R5304" s="1502"/>
    </row>
    <row r="5305" spans="1:18">
      <c r="A5305">
        <v>5300</v>
      </c>
      <c r="B5305" s="7">
        <f>'EstRev 6-10'!D121</f>
        <v>650000</v>
      </c>
      <c r="D5305" s="2" t="b">
        <f t="shared" ca="1" si="79"/>
        <v>1</v>
      </c>
      <c r="E5305" s="2" cm="1">
        <f t="array" aca="1" ref="E5305" ca="1">IF(F5305&lt;&gt;"",INDIRECT("'"&amp;F5305&amp;"'!"&amp;G5305),"")</f>
        <v>650000</v>
      </c>
      <c r="F5305" s="1502" t="s">
        <v>6935</v>
      </c>
      <c r="G5305" t="s">
        <v>4693</v>
      </c>
      <c r="R5305" s="1502"/>
    </row>
    <row r="5306" spans="1:18">
      <c r="A5306">
        <v>5301</v>
      </c>
      <c r="B5306" s="7">
        <f>'EstRev 6-10'!D122</f>
        <v>0</v>
      </c>
      <c r="D5306" s="2" t="b">
        <f t="shared" ca="1" si="79"/>
        <v>1</v>
      </c>
      <c r="E5306" s="2" cm="1">
        <f t="array" aca="1" ref="E5306" ca="1">IF(F5306&lt;&gt;"",INDIRECT("'"&amp;F5306&amp;"'!"&amp;G5306),"")</f>
        <v>0</v>
      </c>
      <c r="F5306" s="1502" t="s">
        <v>6935</v>
      </c>
      <c r="G5306" t="s">
        <v>4694</v>
      </c>
      <c r="R5306" s="1502"/>
    </row>
    <row r="5307" spans="1:18" ht="16">
      <c r="A5307" s="1">
        <v>5302</v>
      </c>
      <c r="C5307" s="3" t="s">
        <v>3571</v>
      </c>
      <c r="E5307" s="2" t="str" cm="1">
        <f t="array" aca="1" ref="E5307" ca="1">IF(F5307&lt;&gt;"",INDIRECT("'"&amp;F5307&amp;"'!"&amp;G5307),"")</f>
        <v/>
      </c>
      <c r="F5307" s="1851"/>
      <c r="R5307" s="1502"/>
    </row>
    <row r="5308" spans="1:18" ht="16">
      <c r="A5308" s="1">
        <v>5303</v>
      </c>
      <c r="C5308" s="3" t="s">
        <v>3571</v>
      </c>
      <c r="E5308" s="2" t="str" cm="1">
        <f t="array" aca="1" ref="E5308" ca="1">IF(F5308&lt;&gt;"",INDIRECT("'"&amp;F5308&amp;"'!"&amp;G5308),"")</f>
        <v/>
      </c>
      <c r="F5308" s="1851"/>
      <c r="R5308" s="1502"/>
    </row>
    <row r="5309" spans="1:18" ht="16">
      <c r="A5309" s="1">
        <v>5304</v>
      </c>
      <c r="C5309" s="3" t="s">
        <v>3571</v>
      </c>
      <c r="E5309" s="2" t="str" cm="1">
        <f t="array" aca="1" ref="E5309" ca="1">IF(F5309&lt;&gt;"",INDIRECT("'"&amp;F5309&amp;"'!"&amp;G5309),"")</f>
        <v/>
      </c>
      <c r="F5309" s="1851"/>
      <c r="R5309" s="1502"/>
    </row>
    <row r="5310" spans="1:18" ht="16">
      <c r="A5310" s="1">
        <v>5305</v>
      </c>
      <c r="C5310" s="3" t="s">
        <v>3571</v>
      </c>
      <c r="E5310" s="2" t="str" cm="1">
        <f t="array" aca="1" ref="E5310" ca="1">IF(F5310&lt;&gt;"",INDIRECT("'"&amp;F5310&amp;"'!"&amp;G5310),"")</f>
        <v/>
      </c>
      <c r="F5310" s="1851"/>
      <c r="R5310" s="1502"/>
    </row>
    <row r="5311" spans="1:18">
      <c r="A5311">
        <v>5306</v>
      </c>
      <c r="B5311" s="7">
        <f>'EstRev 6-10'!D124</f>
        <v>650000</v>
      </c>
      <c r="D5311" s="2" t="b">
        <f ca="1">E5311=B5311</f>
        <v>1</v>
      </c>
      <c r="E5311" s="2" cm="1">
        <f t="array" aca="1" ref="E5311" ca="1">IF(F5311&lt;&gt;"",INDIRECT("'"&amp;F5311&amp;"'!"&amp;G5311),"")</f>
        <v>650000</v>
      </c>
      <c r="F5311" s="1502" t="s">
        <v>6935</v>
      </c>
      <c r="G5311" t="s">
        <v>4432</v>
      </c>
      <c r="R5311" s="1502"/>
    </row>
    <row r="5312" spans="1:18" ht="16">
      <c r="A5312" s="1">
        <v>5307</v>
      </c>
      <c r="C5312" s="3" t="s">
        <v>4636</v>
      </c>
      <c r="F5312" s="1851"/>
      <c r="R5312" s="1502"/>
    </row>
    <row r="5313" spans="1:18">
      <c r="A5313">
        <v>5308</v>
      </c>
      <c r="B5313" s="7">
        <f>'EstRev 6-10'!D131</f>
        <v>0</v>
      </c>
      <c r="D5313" s="2" t="b">
        <f ca="1">E5313=B5313</f>
        <v>1</v>
      </c>
      <c r="E5313" s="2" cm="1">
        <f t="array" aca="1" ref="E5313" ca="1">IF(F5313&lt;&gt;"",INDIRECT("'"&amp;F5313&amp;"'!"&amp;G5313),"")</f>
        <v>0</v>
      </c>
      <c r="F5313" s="1502" t="s">
        <v>6935</v>
      </c>
      <c r="G5313" t="s">
        <v>3916</v>
      </c>
      <c r="R5313" s="1502"/>
    </row>
    <row r="5314" spans="1:18">
      <c r="A5314">
        <v>5309</v>
      </c>
      <c r="B5314" s="7">
        <f>'EstRev 6-10'!D133</f>
        <v>0</v>
      </c>
      <c r="D5314" s="2" t="b">
        <f ca="1">E5314=B5314</f>
        <v>1</v>
      </c>
      <c r="E5314" s="2" cm="1">
        <f t="array" aca="1" ref="E5314" ca="1">IF(F5314&lt;&gt;"",INDIRECT("'"&amp;F5314&amp;"'!"&amp;G5314),"")</f>
        <v>0</v>
      </c>
      <c r="F5314" s="1502" t="s">
        <v>6935</v>
      </c>
      <c r="G5314" t="s">
        <v>3918</v>
      </c>
      <c r="R5314" s="1502"/>
    </row>
    <row r="5315" spans="1:18" ht="16">
      <c r="A5315" s="1">
        <v>5310</v>
      </c>
      <c r="C5315" s="3" t="s">
        <v>3571</v>
      </c>
      <c r="E5315" s="2" t="str" cm="1">
        <f t="array" aca="1" ref="E5315" ca="1">IF(F5315&lt;&gt;"",INDIRECT("'"&amp;F5315&amp;"'!"&amp;G5315),"")</f>
        <v/>
      </c>
      <c r="F5315" s="1851"/>
      <c r="R5315" s="1502"/>
    </row>
    <row r="5316" spans="1:18" ht="16">
      <c r="A5316" s="1">
        <v>5311</v>
      </c>
      <c r="C5316" s="3" t="s">
        <v>3858</v>
      </c>
      <c r="E5316" s="2" t="str" cm="1">
        <f t="array" aca="1" ref="E5316" ca="1">IF(F5316&lt;&gt;"",INDIRECT("'"&amp;F5316&amp;"'!"&amp;G5316),"")</f>
        <v/>
      </c>
      <c r="F5316" s="1851"/>
      <c r="R5316" s="1502"/>
    </row>
    <row r="5317" spans="1:18" ht="16">
      <c r="A5317" s="1">
        <v>5312</v>
      </c>
      <c r="C5317" s="3" t="s">
        <v>3858</v>
      </c>
      <c r="E5317" s="2" t="str" cm="1">
        <f t="array" aca="1" ref="E5317" ca="1">IF(F5317&lt;&gt;"",INDIRECT("'"&amp;F5317&amp;"'!"&amp;G5317),"")</f>
        <v/>
      </c>
      <c r="F5317" s="1851"/>
      <c r="R5317" s="1502"/>
    </row>
    <row r="5318" spans="1:18">
      <c r="A5318">
        <v>5313</v>
      </c>
      <c r="B5318" s="7">
        <f>'EstRev 6-10'!D134</f>
        <v>0</v>
      </c>
      <c r="D5318" s="2" t="b">
        <f ca="1">E5318=B5318</f>
        <v>1</v>
      </c>
      <c r="E5318" s="2" cm="1">
        <f t="array" aca="1" ref="E5318" ca="1">IF(F5318&lt;&gt;"",INDIRECT("'"&amp;F5318&amp;"'!"&amp;G5318),"")</f>
        <v>0</v>
      </c>
      <c r="F5318" s="1502" t="s">
        <v>6935</v>
      </c>
      <c r="G5318" t="s">
        <v>4221</v>
      </c>
      <c r="R5318" s="1502"/>
    </row>
    <row r="5319" spans="1:18">
      <c r="A5319">
        <v>5314</v>
      </c>
      <c r="B5319" s="7">
        <f>'EstRev 6-10'!D135</f>
        <v>0</v>
      </c>
      <c r="D5319" s="2" t="b">
        <f ca="1">E5319=B5319</f>
        <v>1</v>
      </c>
      <c r="E5319" s="2" cm="1">
        <f t="array" aca="1" ref="E5319" ca="1">IF(F5319&lt;&gt;"",INDIRECT("'"&amp;F5319&amp;"'!"&amp;G5319),"")</f>
        <v>0</v>
      </c>
      <c r="F5319" s="1502" t="s">
        <v>6935</v>
      </c>
      <c r="G5319" t="s">
        <v>4695</v>
      </c>
      <c r="R5319" s="1502"/>
    </row>
    <row r="5320" spans="1:18" ht="16">
      <c r="A5320" s="1">
        <v>5315</v>
      </c>
      <c r="C5320" s="3" t="s">
        <v>3571</v>
      </c>
      <c r="E5320" s="2" t="str" cm="1">
        <f t="array" aca="1" ref="E5320" ca="1">IF(F5320&lt;&gt;"",INDIRECT("'"&amp;F5320&amp;"'!"&amp;G5320),"")</f>
        <v/>
      </c>
      <c r="F5320" s="1851"/>
      <c r="R5320" s="1502"/>
    </row>
    <row r="5321" spans="1:18" ht="16">
      <c r="A5321" s="1">
        <v>5316</v>
      </c>
      <c r="C5321" s="3" t="s">
        <v>3571</v>
      </c>
      <c r="E5321" s="2" t="str" cm="1">
        <f t="array" aca="1" ref="E5321" ca="1">IF(F5321&lt;&gt;"",INDIRECT("'"&amp;F5321&amp;"'!"&amp;G5321),"")</f>
        <v/>
      </c>
      <c r="F5321" s="1851"/>
      <c r="R5321" s="1502"/>
    </row>
    <row r="5322" spans="1:18" ht="16">
      <c r="A5322" s="1">
        <v>5317</v>
      </c>
      <c r="C5322" s="3" t="s">
        <v>3571</v>
      </c>
      <c r="E5322" s="2" t="str" cm="1">
        <f t="array" aca="1" ref="E5322" ca="1">IF(F5322&lt;&gt;"",INDIRECT("'"&amp;F5322&amp;"'!"&amp;G5322),"")</f>
        <v/>
      </c>
      <c r="F5322" s="1851"/>
      <c r="R5322" s="1502"/>
    </row>
    <row r="5323" spans="1:18" ht="16">
      <c r="A5323" s="1">
        <v>5318</v>
      </c>
      <c r="C5323" s="3" t="s">
        <v>3571</v>
      </c>
      <c r="E5323" s="2" t="str" cm="1">
        <f t="array" aca="1" ref="E5323" ca="1">IF(F5323&lt;&gt;"",INDIRECT("'"&amp;F5323&amp;"'!"&amp;G5323),"")</f>
        <v/>
      </c>
      <c r="F5323" s="1851"/>
      <c r="R5323" s="1502"/>
    </row>
    <row r="5324" spans="1:18" ht="16">
      <c r="A5324" s="1">
        <v>5319</v>
      </c>
      <c r="C5324" s="3" t="s">
        <v>3571</v>
      </c>
      <c r="E5324" s="2" t="str" cm="1">
        <f t="array" aca="1" ref="E5324" ca="1">IF(F5324&lt;&gt;"",INDIRECT("'"&amp;F5324&amp;"'!"&amp;G5324),"")</f>
        <v/>
      </c>
      <c r="F5324" s="1851"/>
      <c r="R5324" s="1502"/>
    </row>
    <row r="5325" spans="1:18" ht="16">
      <c r="A5325" s="1">
        <v>5320</v>
      </c>
      <c r="C5325" s="3" t="s">
        <v>3571</v>
      </c>
      <c r="E5325" s="2" t="str" cm="1">
        <f t="array" aca="1" ref="E5325" ca="1">IF(F5325&lt;&gt;"",INDIRECT("'"&amp;F5325&amp;"'!"&amp;G5325),"")</f>
        <v/>
      </c>
      <c r="F5325" s="1851"/>
      <c r="R5325" s="1502"/>
    </row>
    <row r="5326" spans="1:18" ht="16">
      <c r="A5326" s="1">
        <v>5321</v>
      </c>
      <c r="C5326" s="3" t="s">
        <v>3571</v>
      </c>
      <c r="E5326" s="2" t="str" cm="1">
        <f t="array" aca="1" ref="E5326" ca="1">IF(F5326&lt;&gt;"",INDIRECT("'"&amp;F5326&amp;"'!"&amp;G5326),"")</f>
        <v/>
      </c>
      <c r="F5326" s="1851"/>
      <c r="R5326" s="1502"/>
    </row>
    <row r="5327" spans="1:18">
      <c r="A5327">
        <v>5322</v>
      </c>
      <c r="B5327" s="7">
        <f>'EstRev 6-10'!D140</f>
        <v>0</v>
      </c>
      <c r="D5327" s="2" t="b">
        <f ca="1">E5327=B5327</f>
        <v>1</v>
      </c>
      <c r="E5327" s="2" cm="1">
        <f t="array" aca="1" ref="E5327" ca="1">IF(F5327&lt;&gt;"",INDIRECT("'"&amp;F5327&amp;"'!"&amp;G5327),"")</f>
        <v>0</v>
      </c>
      <c r="F5327" s="1502" t="s">
        <v>6935</v>
      </c>
      <c r="G5327" t="s">
        <v>4696</v>
      </c>
      <c r="R5327" s="1502"/>
    </row>
    <row r="5328" spans="1:18">
      <c r="A5328">
        <v>5323</v>
      </c>
      <c r="B5328" s="7">
        <f>'EstRev 6-10'!D143</f>
        <v>0</v>
      </c>
      <c r="D5328" s="2" t="b">
        <f ca="1">E5328=B5328</f>
        <v>1</v>
      </c>
      <c r="E5328" s="2" cm="1">
        <f t="array" aca="1" ref="E5328" ca="1">IF(F5328&lt;&gt;"",INDIRECT("'"&amp;F5328&amp;"'!"&amp;G5328),"")</f>
        <v>0</v>
      </c>
      <c r="F5328" s="1502" t="s">
        <v>6935</v>
      </c>
      <c r="G5328" t="s">
        <v>4697</v>
      </c>
      <c r="R5328" s="1502"/>
    </row>
    <row r="5329" spans="1:18" ht="16">
      <c r="A5329" s="1">
        <v>5324</v>
      </c>
      <c r="C5329" s="3" t="s">
        <v>3571</v>
      </c>
      <c r="E5329" s="2" t="str" cm="1">
        <f t="array" aca="1" ref="E5329" ca="1">IF(F5329&lt;&gt;"",INDIRECT("'"&amp;F5329&amp;"'!"&amp;G5329),"")</f>
        <v/>
      </c>
      <c r="F5329" s="1851"/>
      <c r="R5329" s="1502"/>
    </row>
    <row r="5330" spans="1:18" ht="16">
      <c r="A5330" s="1">
        <v>5325</v>
      </c>
      <c r="C5330" s="3" t="s">
        <v>3571</v>
      </c>
      <c r="E5330" s="2" t="str" cm="1">
        <f t="array" aca="1" ref="E5330" ca="1">IF(F5330&lt;&gt;"",INDIRECT("'"&amp;F5330&amp;"'!"&amp;G5330),"")</f>
        <v/>
      </c>
      <c r="F5330" s="1851"/>
      <c r="R5330" s="1502"/>
    </row>
    <row r="5331" spans="1:18">
      <c r="A5331">
        <v>5326</v>
      </c>
      <c r="B5331" s="7">
        <f>'EstRev 6-10'!D144</f>
        <v>0</v>
      </c>
      <c r="D5331" s="2" t="b">
        <f ca="1">E5331=B5331</f>
        <v>1</v>
      </c>
      <c r="E5331" s="2" cm="1">
        <f t="array" aca="1" ref="E5331" ca="1">IF(F5331&lt;&gt;"",INDIRECT("'"&amp;F5331&amp;"'!"&amp;G5331),"")</f>
        <v>0</v>
      </c>
      <c r="F5331" s="1502" t="s">
        <v>6935</v>
      </c>
      <c r="G5331" t="s">
        <v>4698</v>
      </c>
      <c r="R5331" s="1502"/>
    </row>
    <row r="5332" spans="1:18" ht="16">
      <c r="A5332" s="1">
        <v>5327</v>
      </c>
      <c r="C5332" s="3" t="s">
        <v>3571</v>
      </c>
      <c r="E5332" s="2" t="str" cm="1">
        <f t="array" aca="1" ref="E5332" ca="1">IF(F5332&lt;&gt;"",INDIRECT("'"&amp;F5332&amp;"'!"&amp;G5332),"")</f>
        <v/>
      </c>
      <c r="F5332" s="1851"/>
      <c r="R5332" s="1502"/>
    </row>
    <row r="5333" spans="1:18" ht="16">
      <c r="A5333" s="1">
        <v>5328</v>
      </c>
      <c r="C5333" s="3" t="s">
        <v>3571</v>
      </c>
      <c r="E5333" s="2" t="str" cm="1">
        <f t="array" aca="1" ref="E5333" ca="1">IF(F5333&lt;&gt;"",INDIRECT("'"&amp;F5333&amp;"'!"&amp;G5333),"")</f>
        <v/>
      </c>
      <c r="F5333" s="1851"/>
      <c r="R5333" s="1502"/>
    </row>
    <row r="5334" spans="1:18" ht="16">
      <c r="A5334" s="1">
        <v>5329</v>
      </c>
      <c r="C5334" s="3" t="s">
        <v>3571</v>
      </c>
      <c r="E5334" s="2" t="str" cm="1">
        <f t="array" aca="1" ref="E5334" ca="1">IF(F5334&lt;&gt;"",INDIRECT("'"&amp;F5334&amp;"'!"&amp;G5334),"")</f>
        <v/>
      </c>
      <c r="F5334" s="1851"/>
      <c r="R5334" s="1502"/>
    </row>
    <row r="5335" spans="1:18" ht="15">
      <c r="A5335">
        <v>5330</v>
      </c>
      <c r="B5335" s="7">
        <f>'EstRev 6-10'!D147</f>
        <v>0</v>
      </c>
      <c r="D5335" s="2" t="b">
        <f ca="1">E5335=B5335</f>
        <v>1</v>
      </c>
      <c r="E5335" s="2" cm="1">
        <f t="array" aca="1" ref="E5335" ca="1">IF(F5335&lt;&gt;"",INDIRECT("'"&amp;F5335&amp;"'!"&amp;G5335),"")</f>
        <v>0</v>
      </c>
      <c r="F5335" s="1502" t="s">
        <v>6935</v>
      </c>
      <c r="G5335" t="s">
        <v>4699</v>
      </c>
      <c r="H5335" s="4"/>
      <c r="I5335" s="4"/>
      <c r="J5335" s="4"/>
      <c r="R5335" s="1504"/>
    </row>
    <row r="5336" spans="1:18" ht="16">
      <c r="A5336" s="1">
        <v>5331</v>
      </c>
      <c r="C5336" s="3" t="s">
        <v>3571</v>
      </c>
      <c r="E5336" s="2" t="str" cm="1">
        <f t="array" aca="1" ref="E5336" ca="1">IF(F5336&lt;&gt;"",INDIRECT("'"&amp;F5336&amp;"'!"&amp;G5336),"")</f>
        <v/>
      </c>
      <c r="F5336" s="1851"/>
      <c r="R5336" s="1502"/>
    </row>
    <row r="5337" spans="1:18">
      <c r="A5337">
        <v>5332</v>
      </c>
      <c r="B5337" s="7">
        <f>'EstRev 6-10'!D148</f>
        <v>0</v>
      </c>
      <c r="D5337" s="2" t="b">
        <f ca="1">E5337=B5337</f>
        <v>1</v>
      </c>
      <c r="E5337" s="2" cm="1">
        <f t="array" aca="1" ref="E5337" ca="1">IF(F5337&lt;&gt;"",INDIRECT("'"&amp;F5337&amp;"'!"&amp;G5337),"")</f>
        <v>0</v>
      </c>
      <c r="F5337" s="1502" t="s">
        <v>6935</v>
      </c>
      <c r="G5337" t="s">
        <v>4700</v>
      </c>
      <c r="R5337" s="1502"/>
    </row>
    <row r="5338" spans="1:18">
      <c r="A5338">
        <v>5333</v>
      </c>
      <c r="B5338" s="7">
        <f>'EstRev 6-10'!D150</f>
        <v>0</v>
      </c>
      <c r="D5338" s="2" t="b">
        <f ca="1">E5338=B5338</f>
        <v>1</v>
      </c>
      <c r="E5338" s="2" cm="1">
        <f t="array" aca="1" ref="E5338" ca="1">IF(F5338&lt;&gt;"",INDIRECT("'"&amp;F5338&amp;"'!"&amp;G5338),"")</f>
        <v>0</v>
      </c>
      <c r="F5338" s="1502" t="s">
        <v>6935</v>
      </c>
      <c r="G5338" t="s">
        <v>4701</v>
      </c>
      <c r="R5338" s="1502"/>
    </row>
    <row r="5339" spans="1:18">
      <c r="A5339">
        <v>5334</v>
      </c>
      <c r="B5339" s="7">
        <f>'EstRev 6-10'!D152</f>
        <v>0</v>
      </c>
      <c r="D5339" s="2" t="b">
        <f ca="1">E5339=B5339</f>
        <v>1</v>
      </c>
      <c r="E5339" s="2" cm="1">
        <f t="array" aca="1" ref="E5339" ca="1">IF(F5339&lt;&gt;"",INDIRECT("'"&amp;F5339&amp;"'!"&amp;G5339),"")</f>
        <v>0</v>
      </c>
      <c r="F5339" s="1502" t="s">
        <v>6935</v>
      </c>
      <c r="G5339" t="s">
        <v>4702</v>
      </c>
      <c r="R5339" s="1502"/>
    </row>
    <row r="5340" spans="1:18" ht="16">
      <c r="A5340" s="1">
        <v>5335</v>
      </c>
      <c r="C5340" s="3" t="s">
        <v>3571</v>
      </c>
      <c r="E5340" s="2" t="str" cm="1">
        <f t="array" aca="1" ref="E5340" ca="1">IF(F5340&lt;&gt;"",INDIRECT("'"&amp;F5340&amp;"'!"&amp;G5340),"")</f>
        <v/>
      </c>
      <c r="F5340" s="1851"/>
      <c r="R5340" s="1502"/>
    </row>
    <row r="5341" spans="1:18" ht="16">
      <c r="A5341" s="1">
        <v>5336</v>
      </c>
      <c r="C5341" s="3" t="s">
        <v>3571</v>
      </c>
      <c r="E5341" s="2" t="str" cm="1">
        <f t="array" aca="1" ref="E5341" ca="1">IF(F5341&lt;&gt;"",INDIRECT("'"&amp;F5341&amp;"'!"&amp;G5341),"")</f>
        <v/>
      </c>
      <c r="F5341" s="1851"/>
      <c r="R5341" s="1502"/>
    </row>
    <row r="5342" spans="1:18" ht="16">
      <c r="A5342" s="1">
        <v>5337</v>
      </c>
      <c r="C5342" s="3" t="s">
        <v>3571</v>
      </c>
      <c r="E5342" s="2" t="str" cm="1">
        <f t="array" aca="1" ref="E5342" ca="1">IF(F5342&lt;&gt;"",INDIRECT("'"&amp;F5342&amp;"'!"&amp;G5342),"")</f>
        <v/>
      </c>
      <c r="F5342" s="1851"/>
      <c r="R5342" s="1502"/>
    </row>
    <row r="5343" spans="1:18" ht="16">
      <c r="A5343" s="1">
        <v>5338</v>
      </c>
      <c r="C5343" s="3" t="s">
        <v>3571</v>
      </c>
      <c r="E5343" s="2" t="str" cm="1">
        <f t="array" aca="1" ref="E5343" ca="1">IF(F5343&lt;&gt;"",INDIRECT("'"&amp;F5343&amp;"'!"&amp;G5343),"")</f>
        <v/>
      </c>
      <c r="F5343" s="1851"/>
      <c r="R5343" s="1502"/>
    </row>
    <row r="5344" spans="1:18" ht="16">
      <c r="A5344" s="1">
        <v>5339</v>
      </c>
      <c r="C5344" s="3" t="s">
        <v>3571</v>
      </c>
      <c r="E5344" s="2" t="str" cm="1">
        <f t="array" aca="1" ref="E5344" ca="1">IF(F5344&lt;&gt;"",INDIRECT("'"&amp;F5344&amp;"'!"&amp;G5344),"")</f>
        <v/>
      </c>
      <c r="F5344" s="1851"/>
      <c r="R5344" s="1502"/>
    </row>
    <row r="5345" spans="1:18">
      <c r="A5345">
        <v>5340</v>
      </c>
      <c r="B5345" s="7">
        <f>'EstRev 6-10'!D154</f>
        <v>0</v>
      </c>
      <c r="D5345" s="2" t="b">
        <f ca="1">E5345=B5345</f>
        <v>1</v>
      </c>
      <c r="E5345" s="2" cm="1">
        <f t="array" aca="1" ref="E5345" ca="1">IF(F5345&lt;&gt;"",INDIRECT("'"&amp;F5345&amp;"'!"&amp;G5345),"")</f>
        <v>0</v>
      </c>
      <c r="F5345" s="1502" t="s">
        <v>6935</v>
      </c>
      <c r="G5345" t="s">
        <v>4703</v>
      </c>
      <c r="R5345" s="1502"/>
    </row>
    <row r="5346" spans="1:18" ht="16">
      <c r="A5346" s="1">
        <v>5341</v>
      </c>
      <c r="C5346" s="3" t="s">
        <v>3571</v>
      </c>
      <c r="E5346" s="2" t="str" cm="1">
        <f t="array" aca="1" ref="E5346" ca="1">IF(F5346&lt;&gt;"",INDIRECT("'"&amp;F5346&amp;"'!"&amp;G5346),"")</f>
        <v/>
      </c>
      <c r="F5346" s="1851"/>
      <c r="R5346" s="1502"/>
    </row>
    <row r="5347" spans="1:18" ht="16">
      <c r="A5347" s="1">
        <v>5342</v>
      </c>
      <c r="C5347" s="3" t="s">
        <v>3571</v>
      </c>
      <c r="E5347" s="2" t="str" cm="1">
        <f t="array" aca="1" ref="E5347" ca="1">IF(F5347&lt;&gt;"",INDIRECT("'"&amp;F5347&amp;"'!"&amp;G5347),"")</f>
        <v/>
      </c>
      <c r="F5347" s="1851"/>
      <c r="R5347" s="1502"/>
    </row>
    <row r="5348" spans="1:18" ht="16">
      <c r="A5348" s="1">
        <v>5343</v>
      </c>
      <c r="C5348" s="3" t="s">
        <v>3571</v>
      </c>
      <c r="E5348" s="2" t="str" cm="1">
        <f t="array" aca="1" ref="E5348" ca="1">IF(F5348&lt;&gt;"",INDIRECT("'"&amp;F5348&amp;"'!"&amp;G5348),"")</f>
        <v/>
      </c>
      <c r="F5348" s="1851"/>
      <c r="R5348" s="1502"/>
    </row>
    <row r="5349" spans="1:18" ht="16">
      <c r="A5349" s="1">
        <v>5344</v>
      </c>
      <c r="C5349" s="3" t="s">
        <v>3571</v>
      </c>
      <c r="E5349" s="2" t="str" cm="1">
        <f t="array" aca="1" ref="E5349" ca="1">IF(F5349&lt;&gt;"",INDIRECT("'"&amp;F5349&amp;"'!"&amp;G5349),"")</f>
        <v/>
      </c>
      <c r="F5349" s="1851"/>
      <c r="R5349" s="1502"/>
    </row>
    <row r="5350" spans="1:18" ht="16">
      <c r="A5350" s="1">
        <v>5345</v>
      </c>
      <c r="C5350" s="3" t="s">
        <v>3571</v>
      </c>
      <c r="E5350" s="2" t="str" cm="1">
        <f t="array" aca="1" ref="E5350" ca="1">IF(F5350&lt;&gt;"",INDIRECT("'"&amp;F5350&amp;"'!"&amp;G5350),"")</f>
        <v/>
      </c>
      <c r="F5350" s="1851"/>
      <c r="R5350" s="1502"/>
    </row>
    <row r="5351" spans="1:18" ht="16">
      <c r="A5351" s="1">
        <v>5346</v>
      </c>
      <c r="C5351" s="3" t="s">
        <v>3858</v>
      </c>
      <c r="E5351" s="2" t="str" cm="1">
        <f t="array" aca="1" ref="E5351" ca="1">IF(F5351&lt;&gt;"",INDIRECT("'"&amp;F5351&amp;"'!"&amp;G5351),"")</f>
        <v/>
      </c>
      <c r="F5351" s="1851"/>
      <c r="R5351" s="1502"/>
    </row>
    <row r="5352" spans="1:18" ht="16">
      <c r="A5352" s="1">
        <v>5347</v>
      </c>
      <c r="C5352" s="3" t="s">
        <v>3571</v>
      </c>
      <c r="E5352" s="2" t="str" cm="1">
        <f t="array" aca="1" ref="E5352" ca="1">IF(F5352&lt;&gt;"",INDIRECT("'"&amp;F5352&amp;"'!"&amp;G5352),"")</f>
        <v/>
      </c>
      <c r="F5352" s="1851"/>
      <c r="R5352" s="1502"/>
    </row>
    <row r="5353" spans="1:18" ht="16">
      <c r="A5353" s="1">
        <v>5348</v>
      </c>
      <c r="C5353" s="3" t="s">
        <v>3571</v>
      </c>
      <c r="E5353" s="2" t="str" cm="1">
        <f t="array" aca="1" ref="E5353" ca="1">IF(F5353&lt;&gt;"",INDIRECT("'"&amp;F5353&amp;"'!"&amp;G5353),"")</f>
        <v/>
      </c>
      <c r="F5353" s="1851"/>
      <c r="R5353" s="1502"/>
    </row>
    <row r="5354" spans="1:18" ht="16">
      <c r="A5354" s="1">
        <v>5349</v>
      </c>
      <c r="C5354" s="3" t="s">
        <v>3858</v>
      </c>
      <c r="E5354" s="2" t="str" cm="1">
        <f t="array" aca="1" ref="E5354" ca="1">IF(F5354&lt;&gt;"",INDIRECT("'"&amp;F5354&amp;"'!"&amp;G5354),"")</f>
        <v/>
      </c>
      <c r="F5354" s="1851"/>
      <c r="R5354" s="1502"/>
    </row>
    <row r="5355" spans="1:18" ht="16">
      <c r="A5355" s="1">
        <v>5350</v>
      </c>
      <c r="C5355" s="3" t="s">
        <v>3858</v>
      </c>
      <c r="E5355" s="2" t="str" cm="1">
        <f t="array" aca="1" ref="E5355" ca="1">IF(F5355&lt;&gt;"",INDIRECT("'"&amp;F5355&amp;"'!"&amp;G5355),"")</f>
        <v/>
      </c>
      <c r="F5355" s="1851"/>
      <c r="R5355" s="1502"/>
    </row>
    <row r="5356" spans="1:18">
      <c r="A5356">
        <v>5351</v>
      </c>
      <c r="B5356" s="7">
        <f>'EstRev 6-10'!D164</f>
        <v>0</v>
      </c>
      <c r="D5356" s="2" t="b">
        <f ca="1">E5356=B5356</f>
        <v>1</v>
      </c>
      <c r="E5356" s="2" cm="1">
        <f t="array" aca="1" ref="E5356" ca="1">IF(F5356&lt;&gt;"",INDIRECT("'"&amp;F5356&amp;"'!"&amp;G5356),"")</f>
        <v>0</v>
      </c>
      <c r="F5356" s="1502" t="s">
        <v>6935</v>
      </c>
      <c r="G5356" t="s">
        <v>4704</v>
      </c>
      <c r="R5356" s="1502"/>
    </row>
    <row r="5357" spans="1:18" ht="16">
      <c r="A5357" s="1">
        <v>5352</v>
      </c>
      <c r="C5357" s="3" t="s">
        <v>3571</v>
      </c>
      <c r="E5357" s="2" t="str" cm="1">
        <f t="array" aca="1" ref="E5357" ca="1">IF(F5357&lt;&gt;"",INDIRECT("'"&amp;F5357&amp;"'!"&amp;G5357),"")</f>
        <v/>
      </c>
      <c r="F5357" s="1851"/>
      <c r="R5357" s="1502"/>
    </row>
    <row r="5358" spans="1:18" ht="16">
      <c r="A5358" s="1">
        <v>5353</v>
      </c>
      <c r="C5358" s="3" t="s">
        <v>3571</v>
      </c>
      <c r="E5358" s="2" t="str" cm="1">
        <f t="array" aca="1" ref="E5358" ca="1">IF(F5358&lt;&gt;"",INDIRECT("'"&amp;F5358&amp;"'!"&amp;G5358),"")</f>
        <v/>
      </c>
      <c r="F5358" s="1851"/>
      <c r="R5358" s="1502"/>
    </row>
    <row r="5359" spans="1:18" ht="16">
      <c r="A5359" s="1">
        <v>5354</v>
      </c>
      <c r="C5359" s="3" t="s">
        <v>3571</v>
      </c>
      <c r="E5359" s="2" t="str" cm="1">
        <f t="array" aca="1" ref="E5359" ca="1">IF(F5359&lt;&gt;"",INDIRECT("'"&amp;F5359&amp;"'!"&amp;G5359),"")</f>
        <v/>
      </c>
      <c r="F5359" s="1851"/>
      <c r="R5359" s="1502"/>
    </row>
    <row r="5360" spans="1:18" ht="16">
      <c r="A5360" s="1">
        <v>5355</v>
      </c>
      <c r="C5360" s="3" t="s">
        <v>3571</v>
      </c>
      <c r="E5360" s="2" t="str" cm="1">
        <f t="array" aca="1" ref="E5360" ca="1">IF(F5360&lt;&gt;"",INDIRECT("'"&amp;F5360&amp;"'!"&amp;G5360),"")</f>
        <v/>
      </c>
      <c r="F5360" s="1851"/>
      <c r="R5360" s="1502"/>
    </row>
    <row r="5361" spans="1:18" ht="16">
      <c r="A5361" s="1">
        <v>5356</v>
      </c>
      <c r="C5361" s="3" t="s">
        <v>3571</v>
      </c>
      <c r="E5361" s="2" t="str" cm="1">
        <f t="array" aca="1" ref="E5361" ca="1">IF(F5361&lt;&gt;"",INDIRECT("'"&amp;F5361&amp;"'!"&amp;G5361),"")</f>
        <v/>
      </c>
      <c r="F5361" s="1851"/>
      <c r="R5361" s="1502"/>
    </row>
    <row r="5362" spans="1:18" ht="16">
      <c r="A5362" s="1">
        <v>5357</v>
      </c>
      <c r="C5362" s="3" t="s">
        <v>3571</v>
      </c>
      <c r="E5362" s="2" t="str" cm="1">
        <f t="array" aca="1" ref="E5362" ca="1">IF(F5362&lt;&gt;"",INDIRECT("'"&amp;F5362&amp;"'!"&amp;G5362),"")</f>
        <v/>
      </c>
      <c r="F5362" s="1851"/>
      <c r="R5362" s="1502"/>
    </row>
    <row r="5363" spans="1:18" ht="16">
      <c r="A5363" s="1">
        <v>5358</v>
      </c>
      <c r="C5363" s="3" t="s">
        <v>3571</v>
      </c>
      <c r="E5363" s="2" t="str" cm="1">
        <f t="array" aca="1" ref="E5363" ca="1">IF(F5363&lt;&gt;"",INDIRECT("'"&amp;F5363&amp;"'!"&amp;G5363),"")</f>
        <v/>
      </c>
      <c r="F5363" s="1851"/>
      <c r="R5363" s="1502"/>
    </row>
    <row r="5364" spans="1:18" ht="16">
      <c r="A5364" s="1">
        <v>5359</v>
      </c>
      <c r="C5364" s="3" t="s">
        <v>3571</v>
      </c>
      <c r="E5364" s="2" t="str" cm="1">
        <f t="array" aca="1" ref="E5364" ca="1">IF(F5364&lt;&gt;"",INDIRECT("'"&amp;F5364&amp;"'!"&amp;G5364),"")</f>
        <v/>
      </c>
      <c r="F5364" s="1851"/>
      <c r="R5364" s="1502"/>
    </row>
    <row r="5365" spans="1:18" ht="15">
      <c r="A5365">
        <v>5360</v>
      </c>
      <c r="B5365" s="7">
        <f>'EstRev 6-10'!D165</f>
        <v>650000</v>
      </c>
      <c r="D5365" s="2" t="b">
        <f t="shared" ref="D5365:D5370" ca="1" si="80">E5365=B5365</f>
        <v>1</v>
      </c>
      <c r="E5365" s="2" cm="1">
        <f t="array" aca="1" ref="E5365" ca="1">IF(F5365&lt;&gt;"",INDIRECT("'"&amp;F5365&amp;"'!"&amp;G5365),"")</f>
        <v>650000</v>
      </c>
      <c r="F5365" s="1502" t="s">
        <v>6935</v>
      </c>
      <c r="G5365" t="s">
        <v>4705</v>
      </c>
      <c r="H5365" s="4"/>
      <c r="I5365" s="4"/>
      <c r="J5365" s="4"/>
      <c r="R5365" s="1504"/>
    </row>
    <row r="5366" spans="1:18">
      <c r="A5366">
        <v>5361</v>
      </c>
      <c r="B5366" s="7">
        <f>'EstRev 6-10'!D168</f>
        <v>0</v>
      </c>
      <c r="D5366" s="2" t="b">
        <f t="shared" ca="1" si="80"/>
        <v>1</v>
      </c>
      <c r="E5366" s="2" cm="1">
        <f t="array" aca="1" ref="E5366" ca="1">IF(F5366&lt;&gt;"",INDIRECT("'"&amp;F5366&amp;"'!"&amp;G5366),"")</f>
        <v>0</v>
      </c>
      <c r="F5366" s="1502" t="s">
        <v>6935</v>
      </c>
      <c r="G5366" t="s">
        <v>4706</v>
      </c>
      <c r="R5366" s="1502"/>
    </row>
    <row r="5367" spans="1:18" ht="15">
      <c r="A5367">
        <v>5362</v>
      </c>
      <c r="B5367" s="7">
        <f>'EstRev 6-10'!D170</f>
        <v>0</v>
      </c>
      <c r="D5367" s="2" t="b">
        <f t="shared" ca="1" si="80"/>
        <v>1</v>
      </c>
      <c r="E5367" s="2" cm="1">
        <f t="array" aca="1" ref="E5367" ca="1">IF(F5367&lt;&gt;"",INDIRECT("'"&amp;F5367&amp;"'!"&amp;G5367),"")</f>
        <v>0</v>
      </c>
      <c r="F5367" s="1502" t="s">
        <v>6935</v>
      </c>
      <c r="G5367" t="s">
        <v>4707</v>
      </c>
      <c r="H5367" s="4"/>
      <c r="I5367" s="4"/>
      <c r="J5367" s="4"/>
      <c r="R5367" s="1504"/>
    </row>
    <row r="5368" spans="1:18">
      <c r="A5368">
        <v>5363</v>
      </c>
      <c r="B5368" s="7">
        <f>'EstRev 6-10'!D173</f>
        <v>0</v>
      </c>
      <c r="D5368" s="2" t="b">
        <f t="shared" ca="1" si="80"/>
        <v>1</v>
      </c>
      <c r="E5368" s="2" cm="1">
        <f t="array" aca="1" ref="E5368" ca="1">IF(F5368&lt;&gt;"",INDIRECT("'"&amp;F5368&amp;"'!"&amp;G5368),"")</f>
        <v>0</v>
      </c>
      <c r="F5368" s="1502" t="s">
        <v>6935</v>
      </c>
      <c r="G5368" t="s">
        <v>4708</v>
      </c>
      <c r="R5368" s="1502"/>
    </row>
    <row r="5369" spans="1:18">
      <c r="A5369">
        <v>5364</v>
      </c>
      <c r="B5369" s="7">
        <f>'EstRev 6-10'!D176</f>
        <v>0</v>
      </c>
      <c r="D5369" s="2" t="b">
        <f t="shared" ca="1" si="80"/>
        <v>1</v>
      </c>
      <c r="E5369" s="2" cm="1">
        <f t="array" aca="1" ref="E5369" ca="1">IF(F5369&lt;&gt;"",INDIRECT("'"&amp;F5369&amp;"'!"&amp;G5369),"")</f>
        <v>0</v>
      </c>
      <c r="F5369" s="1502" t="s">
        <v>6935</v>
      </c>
      <c r="G5369" t="s">
        <v>4709</v>
      </c>
      <c r="R5369" s="1502"/>
    </row>
    <row r="5370" spans="1:18">
      <c r="A5370">
        <v>5365</v>
      </c>
      <c r="B5370" s="7">
        <f>'EstRev 6-10'!D179</f>
        <v>0</v>
      </c>
      <c r="D5370" s="2" t="b">
        <f t="shared" ca="1" si="80"/>
        <v>1</v>
      </c>
      <c r="E5370" s="2" cm="1">
        <f t="array" aca="1" ref="E5370" ca="1">IF(F5370&lt;&gt;"",INDIRECT("'"&amp;F5370&amp;"'!"&amp;G5370),"")</f>
        <v>0</v>
      </c>
      <c r="F5370" s="1502" t="s">
        <v>6935</v>
      </c>
      <c r="G5370" t="s">
        <v>4710</v>
      </c>
      <c r="R5370" s="1502"/>
    </row>
    <row r="5371" spans="1:18" ht="16">
      <c r="A5371" s="1">
        <v>5366</v>
      </c>
      <c r="C5371" s="3" t="s">
        <v>3571</v>
      </c>
      <c r="E5371" s="2" t="str" cm="1">
        <f t="array" aca="1" ref="E5371" ca="1">IF(F5371&lt;&gt;"",INDIRECT("'"&amp;F5371&amp;"'!"&amp;G5371),"")</f>
        <v/>
      </c>
      <c r="F5371" s="1851"/>
      <c r="R5371" s="1502"/>
    </row>
    <row r="5372" spans="1:18" ht="16">
      <c r="A5372" s="1">
        <v>5367</v>
      </c>
      <c r="C5372" s="3" t="s">
        <v>3571</v>
      </c>
      <c r="E5372" s="2" t="str" cm="1">
        <f t="array" aca="1" ref="E5372" ca="1">IF(F5372&lt;&gt;"",INDIRECT("'"&amp;F5372&amp;"'!"&amp;G5372),"")</f>
        <v/>
      </c>
      <c r="F5372" s="1851"/>
      <c r="R5372" s="1502"/>
    </row>
    <row r="5373" spans="1:18" ht="16">
      <c r="A5373" s="1">
        <v>5368</v>
      </c>
      <c r="C5373" s="3" t="s">
        <v>3571</v>
      </c>
      <c r="E5373" s="2" t="str" cm="1">
        <f t="array" aca="1" ref="E5373" ca="1">IF(F5373&lt;&gt;"",INDIRECT("'"&amp;F5373&amp;"'!"&amp;G5373),"")</f>
        <v/>
      </c>
      <c r="F5373" s="1851"/>
      <c r="R5373" s="1502"/>
    </row>
    <row r="5374" spans="1:18" ht="16">
      <c r="A5374" s="1">
        <v>5369</v>
      </c>
      <c r="C5374" s="3" t="s">
        <v>3571</v>
      </c>
      <c r="E5374" s="2" t="str" cm="1">
        <f t="array" aca="1" ref="E5374" ca="1">IF(F5374&lt;&gt;"",INDIRECT("'"&amp;F5374&amp;"'!"&amp;G5374),"")</f>
        <v/>
      </c>
      <c r="F5374" s="1851"/>
      <c r="R5374" s="1502"/>
    </row>
    <row r="5375" spans="1:18">
      <c r="A5375">
        <v>5370</v>
      </c>
      <c r="B5375" s="7">
        <f>'EstRev 6-10'!D195</f>
        <v>0</v>
      </c>
      <c r="D5375" s="2" t="b">
        <f ca="1">E5375=B5375</f>
        <v>1</v>
      </c>
      <c r="E5375" s="2" cm="1">
        <f t="array" aca="1" ref="E5375" ca="1">IF(F5375&lt;&gt;"",INDIRECT("'"&amp;F5375&amp;"'!"&amp;G5375),"")</f>
        <v>0</v>
      </c>
      <c r="F5375" s="1502" t="s">
        <v>6935</v>
      </c>
      <c r="G5375" t="s">
        <v>4711</v>
      </c>
      <c r="R5375" s="1502"/>
    </row>
    <row r="5376" spans="1:18">
      <c r="A5376">
        <v>5371</v>
      </c>
      <c r="B5376" s="7">
        <f>'EstRev 6-10'!D196</f>
        <v>0</v>
      </c>
      <c r="D5376" s="2" t="b">
        <f ca="1">E5376=B5376</f>
        <v>1</v>
      </c>
      <c r="E5376" s="2" cm="1">
        <f t="array" aca="1" ref="E5376" ca="1">IF(F5376&lt;&gt;"",INDIRECT("'"&amp;F5376&amp;"'!"&amp;G5376),"")</f>
        <v>0</v>
      </c>
      <c r="F5376" s="1502" t="s">
        <v>6935</v>
      </c>
      <c r="G5376" t="s">
        <v>4712</v>
      </c>
      <c r="R5376" s="1502"/>
    </row>
    <row r="5377" spans="1:18" ht="16">
      <c r="A5377" s="1">
        <v>5372</v>
      </c>
      <c r="C5377" s="3" t="s">
        <v>3571</v>
      </c>
      <c r="E5377" s="2" t="str" cm="1">
        <f t="array" aca="1" ref="E5377" ca="1">IF(F5377&lt;&gt;"",INDIRECT("'"&amp;F5377&amp;"'!"&amp;G5377),"")</f>
        <v/>
      </c>
      <c r="F5377" s="1851"/>
      <c r="R5377" s="1502"/>
    </row>
    <row r="5378" spans="1:18" ht="16">
      <c r="A5378" s="1">
        <v>5373</v>
      </c>
      <c r="C5378" s="3" t="s">
        <v>3571</v>
      </c>
      <c r="E5378" s="2" t="str" cm="1">
        <f t="array" aca="1" ref="E5378" ca="1">IF(F5378&lt;&gt;"",INDIRECT("'"&amp;F5378&amp;"'!"&amp;G5378),"")</f>
        <v/>
      </c>
      <c r="F5378" s="1851"/>
      <c r="R5378" s="1502"/>
    </row>
    <row r="5379" spans="1:18" ht="16">
      <c r="A5379" s="1">
        <v>5374</v>
      </c>
      <c r="C5379" s="3" t="s">
        <v>3571</v>
      </c>
      <c r="E5379" s="2" t="str" cm="1">
        <f t="array" aca="1" ref="E5379" ca="1">IF(F5379&lt;&gt;"",INDIRECT("'"&amp;F5379&amp;"'!"&amp;G5379),"")</f>
        <v/>
      </c>
      <c r="F5379" s="1851"/>
      <c r="R5379" s="1502"/>
    </row>
    <row r="5380" spans="1:18" ht="16">
      <c r="A5380" s="1">
        <v>5375</v>
      </c>
      <c r="C5380" s="3" t="s">
        <v>3858</v>
      </c>
      <c r="E5380" s="2" t="str" cm="1">
        <f t="array" aca="1" ref="E5380" ca="1">IF(F5380&lt;&gt;"",INDIRECT("'"&amp;F5380&amp;"'!"&amp;G5380),"")</f>
        <v/>
      </c>
      <c r="F5380" s="1851"/>
      <c r="R5380" s="1502"/>
    </row>
    <row r="5381" spans="1:18" ht="16">
      <c r="A5381" s="1">
        <v>5376</v>
      </c>
      <c r="C5381" s="3" t="s">
        <v>3858</v>
      </c>
      <c r="E5381" s="2" t="str" cm="1">
        <f t="array" aca="1" ref="E5381" ca="1">IF(F5381&lt;&gt;"",INDIRECT("'"&amp;F5381&amp;"'!"&amp;G5381),"")</f>
        <v/>
      </c>
      <c r="F5381" s="1851"/>
      <c r="R5381" s="1502"/>
    </row>
    <row r="5382" spans="1:18" ht="16">
      <c r="A5382" s="1">
        <v>5377</v>
      </c>
      <c r="C5382" s="3" t="s">
        <v>4537</v>
      </c>
      <c r="E5382" s="2" t="str" cm="1">
        <f t="array" aca="1" ref="E5382" ca="1">IF(F5382&lt;&gt;"",INDIRECT("'"&amp;F5382&amp;"'!"&amp;G5382),"")</f>
        <v/>
      </c>
      <c r="F5382" s="1851"/>
      <c r="R5382" s="1502"/>
    </row>
    <row r="5383" spans="1:18">
      <c r="A5383">
        <v>5378</v>
      </c>
      <c r="B5383" s="7">
        <f>'EstRev 6-10'!D197</f>
        <v>0</v>
      </c>
      <c r="D5383" s="2" t="b">
        <f ca="1">E5383=B5383</f>
        <v>1</v>
      </c>
      <c r="E5383" s="2" cm="1">
        <f t="array" aca="1" ref="E5383" ca="1">IF(F5383&lt;&gt;"",INDIRECT("'"&amp;F5383&amp;"'!"&amp;G5383),"")</f>
        <v>0</v>
      </c>
      <c r="F5383" s="1502" t="s">
        <v>6935</v>
      </c>
      <c r="G5383" t="s">
        <v>4713</v>
      </c>
      <c r="R5383" s="1502"/>
    </row>
    <row r="5384" spans="1:18">
      <c r="A5384">
        <v>5379</v>
      </c>
      <c r="B5384" s="7">
        <f>'EstRev 6-10'!D201</f>
        <v>0</v>
      </c>
      <c r="D5384" s="2" t="b">
        <f ca="1">E5384=B5384</f>
        <v>1</v>
      </c>
      <c r="E5384" s="2" cm="1">
        <f t="array" aca="1" ref="E5384" ca="1">IF(F5384&lt;&gt;"",INDIRECT("'"&amp;F5384&amp;"'!"&amp;G5384),"")</f>
        <v>0</v>
      </c>
      <c r="F5384" s="1502" t="s">
        <v>6935</v>
      </c>
      <c r="G5384" t="s">
        <v>4714</v>
      </c>
      <c r="R5384" s="1502"/>
    </row>
    <row r="5385" spans="1:18" ht="16">
      <c r="A5385" s="1">
        <v>5380</v>
      </c>
      <c r="C5385" s="3" t="s">
        <v>3858</v>
      </c>
      <c r="E5385" s="2" t="str" cm="1">
        <f t="array" aca="1" ref="E5385" ca="1">IF(F5385&lt;&gt;"",INDIRECT("'"&amp;F5385&amp;"'!"&amp;G5385),"")</f>
        <v/>
      </c>
      <c r="F5385" s="1851"/>
      <c r="R5385" s="1502"/>
    </row>
    <row r="5386" spans="1:18" ht="16">
      <c r="A5386" s="1">
        <v>5381</v>
      </c>
      <c r="C5386" s="3" t="s">
        <v>3571</v>
      </c>
      <c r="E5386" s="2" t="str" cm="1">
        <f t="array" aca="1" ref="E5386" ca="1">IF(F5386&lt;&gt;"",INDIRECT("'"&amp;F5386&amp;"'!"&amp;G5386),"")</f>
        <v/>
      </c>
      <c r="F5386" s="1851"/>
      <c r="R5386" s="1502"/>
    </row>
    <row r="5387" spans="1:18" ht="16">
      <c r="A5387" s="1">
        <v>5382</v>
      </c>
      <c r="C5387" s="3" t="s">
        <v>3571</v>
      </c>
      <c r="E5387" s="2" t="str" cm="1">
        <f t="array" aca="1" ref="E5387" ca="1">IF(F5387&lt;&gt;"",INDIRECT("'"&amp;F5387&amp;"'!"&amp;G5387),"")</f>
        <v/>
      </c>
      <c r="F5387" s="1851"/>
      <c r="R5387" s="1502"/>
    </row>
    <row r="5388" spans="1:18">
      <c r="A5388">
        <v>5383</v>
      </c>
      <c r="B5388" s="7">
        <f>'EstRev 6-10'!D199</f>
        <v>0</v>
      </c>
      <c r="D5388" s="2" t="b">
        <f ca="1">E5388=B5388</f>
        <v>1</v>
      </c>
      <c r="E5388" s="2" cm="1">
        <f t="array" aca="1" ref="E5388" ca="1">IF(F5388&lt;&gt;"",INDIRECT("'"&amp;F5388&amp;"'!"&amp;G5388),"")</f>
        <v>0</v>
      </c>
      <c r="F5388" s="1502" t="s">
        <v>6935</v>
      </c>
      <c r="G5388" t="s">
        <v>4715</v>
      </c>
      <c r="R5388" s="1502"/>
    </row>
    <row r="5389" spans="1:18" ht="16">
      <c r="A5389" s="1">
        <v>5384</v>
      </c>
      <c r="C5389" s="3" t="s">
        <v>3571</v>
      </c>
      <c r="E5389" s="2" t="str" cm="1">
        <f t="array" aca="1" ref="E5389" ca="1">IF(F5389&lt;&gt;"",INDIRECT("'"&amp;F5389&amp;"'!"&amp;G5389),"")</f>
        <v/>
      </c>
      <c r="F5389" s="1851"/>
      <c r="R5389" s="1502"/>
    </row>
    <row r="5390" spans="1:18" ht="16">
      <c r="A5390" s="1">
        <v>5385</v>
      </c>
      <c r="C5390" s="3" t="s">
        <v>3571</v>
      </c>
      <c r="E5390" s="2" t="str" cm="1">
        <f t="array" aca="1" ref="E5390" ca="1">IF(F5390&lt;&gt;"",INDIRECT("'"&amp;F5390&amp;"'!"&amp;G5390),"")</f>
        <v/>
      </c>
      <c r="F5390" s="1851"/>
      <c r="R5390" s="1502"/>
    </row>
    <row r="5391" spans="1:18" ht="16">
      <c r="A5391" s="1">
        <v>5386</v>
      </c>
      <c r="C5391" s="3" t="s">
        <v>3571</v>
      </c>
      <c r="E5391" s="2" t="str" cm="1">
        <f t="array" aca="1" ref="E5391" ca="1">IF(F5391&lt;&gt;"",INDIRECT("'"&amp;F5391&amp;"'!"&amp;G5391),"")</f>
        <v/>
      </c>
      <c r="F5391" s="1851"/>
      <c r="R5391" s="1502"/>
    </row>
    <row r="5392" spans="1:18" ht="16">
      <c r="A5392" s="1">
        <v>5387</v>
      </c>
      <c r="C5392" s="3" t="s">
        <v>3571</v>
      </c>
      <c r="E5392" s="2" t="str" cm="1">
        <f t="array" aca="1" ref="E5392" ca="1">IF(F5392&lt;&gt;"",INDIRECT("'"&amp;F5392&amp;"'!"&amp;G5392),"")</f>
        <v/>
      </c>
      <c r="F5392" s="1851"/>
      <c r="R5392" s="1502"/>
    </row>
    <row r="5393" spans="1:18" ht="16">
      <c r="A5393" s="1">
        <v>5388</v>
      </c>
      <c r="C5393" s="3" t="s">
        <v>3571</v>
      </c>
      <c r="E5393" s="2" t="str" cm="1">
        <f t="array" aca="1" ref="E5393" ca="1">IF(F5393&lt;&gt;"",INDIRECT("'"&amp;F5393&amp;"'!"&amp;G5393),"")</f>
        <v/>
      </c>
      <c r="F5393" s="1851"/>
      <c r="R5393" s="1502"/>
    </row>
    <row r="5394" spans="1:18" ht="16">
      <c r="A5394" s="1">
        <v>5389</v>
      </c>
      <c r="C5394" s="3" t="s">
        <v>3571</v>
      </c>
      <c r="E5394" s="2" t="str" cm="1">
        <f t="array" aca="1" ref="E5394" ca="1">IF(F5394&lt;&gt;"",INDIRECT("'"&amp;F5394&amp;"'!"&amp;G5394),"")</f>
        <v/>
      </c>
      <c r="F5394" s="1851"/>
      <c r="R5394" s="1502"/>
    </row>
    <row r="5395" spans="1:18" ht="16">
      <c r="A5395" s="1">
        <v>5390</v>
      </c>
      <c r="C5395" s="3" t="s">
        <v>3571</v>
      </c>
      <c r="E5395" s="2" t="str" cm="1">
        <f t="array" aca="1" ref="E5395" ca="1">IF(F5395&lt;&gt;"",INDIRECT("'"&amp;F5395&amp;"'!"&amp;G5395),"")</f>
        <v/>
      </c>
      <c r="F5395" s="1851"/>
      <c r="R5395" s="1502"/>
    </row>
    <row r="5396" spans="1:18" ht="16">
      <c r="A5396" s="1">
        <v>5391</v>
      </c>
      <c r="C5396" s="3" t="s">
        <v>3571</v>
      </c>
      <c r="E5396" s="2" t="str" cm="1">
        <f t="array" aca="1" ref="E5396" ca="1">IF(F5396&lt;&gt;"",INDIRECT("'"&amp;F5396&amp;"'!"&amp;G5396),"")</f>
        <v/>
      </c>
      <c r="F5396" s="1851"/>
      <c r="R5396" s="1502"/>
    </row>
    <row r="5397" spans="1:18" ht="16">
      <c r="A5397" s="1">
        <v>5392</v>
      </c>
      <c r="C5397" s="3" t="s">
        <v>3571</v>
      </c>
      <c r="E5397" s="2" t="str" cm="1">
        <f t="array" aca="1" ref="E5397" ca="1">IF(F5397&lt;&gt;"",INDIRECT("'"&amp;F5397&amp;"'!"&amp;G5397),"")</f>
        <v/>
      </c>
      <c r="F5397" s="1851"/>
      <c r="R5397" s="1502"/>
    </row>
    <row r="5398" spans="1:18" ht="16">
      <c r="A5398" s="1">
        <v>5393</v>
      </c>
      <c r="C5398" s="3" t="s">
        <v>3571</v>
      </c>
      <c r="E5398" s="2" t="str" cm="1">
        <f t="array" aca="1" ref="E5398" ca="1">IF(F5398&lt;&gt;"",INDIRECT("'"&amp;F5398&amp;"'!"&amp;G5398),"")</f>
        <v/>
      </c>
      <c r="F5398" s="1851"/>
      <c r="R5398" s="1502"/>
    </row>
    <row r="5399" spans="1:18" ht="16">
      <c r="A5399" s="1">
        <v>5394</v>
      </c>
      <c r="C5399" s="3" t="s">
        <v>3571</v>
      </c>
      <c r="E5399" s="2" t="str" cm="1">
        <f t="array" aca="1" ref="E5399" ca="1">IF(F5399&lt;&gt;"",INDIRECT("'"&amp;F5399&amp;"'!"&amp;G5399),"")</f>
        <v/>
      </c>
      <c r="F5399" s="1851"/>
      <c r="R5399" s="1502"/>
    </row>
    <row r="5400" spans="1:18" ht="16">
      <c r="A5400" s="1">
        <v>5395</v>
      </c>
      <c r="C5400" s="3" t="s">
        <v>3571</v>
      </c>
      <c r="E5400" s="2" t="str" cm="1">
        <f t="array" aca="1" ref="E5400" ca="1">IF(F5400&lt;&gt;"",INDIRECT("'"&amp;F5400&amp;"'!"&amp;G5400),"")</f>
        <v/>
      </c>
      <c r="F5400" s="1851"/>
      <c r="R5400" s="1502"/>
    </row>
    <row r="5401" spans="1:18" ht="16">
      <c r="A5401" s="1">
        <v>5396</v>
      </c>
      <c r="C5401" s="3" t="s">
        <v>3571</v>
      </c>
      <c r="E5401" s="2" t="str" cm="1">
        <f t="array" aca="1" ref="E5401" ca="1">IF(F5401&lt;&gt;"",INDIRECT("'"&amp;F5401&amp;"'!"&amp;G5401),"")</f>
        <v/>
      </c>
      <c r="F5401" s="1851"/>
      <c r="R5401" s="1502"/>
    </row>
    <row r="5402" spans="1:18" ht="15">
      <c r="A5402">
        <v>5397</v>
      </c>
      <c r="B5402" s="7">
        <f>'EstRev 6-10'!D207</f>
        <v>0</v>
      </c>
      <c r="D5402" s="2" t="b">
        <f ca="1">E5402=B5402</f>
        <v>1</v>
      </c>
      <c r="E5402" s="2" cm="1">
        <f t="array" aca="1" ref="E5402" ca="1">IF(F5402&lt;&gt;"",INDIRECT("'"&amp;F5402&amp;"'!"&amp;G5402),"")</f>
        <v>0</v>
      </c>
      <c r="F5402" s="1502" t="s">
        <v>6935</v>
      </c>
      <c r="G5402" t="s">
        <v>4716</v>
      </c>
      <c r="H5402" s="4"/>
      <c r="I5402" s="4"/>
      <c r="J5402" s="4"/>
      <c r="R5402" s="1504"/>
    </row>
    <row r="5403" spans="1:18">
      <c r="A5403">
        <v>5398</v>
      </c>
      <c r="B5403" s="7">
        <f>'EstRev 6-10'!D208</f>
        <v>0</v>
      </c>
      <c r="D5403" s="2" t="b">
        <f ca="1">E5403=B5403</f>
        <v>1</v>
      </c>
      <c r="E5403" s="2" cm="1">
        <f t="array" aca="1" ref="E5403" ca="1">IF(F5403&lt;&gt;"",INDIRECT("'"&amp;F5403&amp;"'!"&amp;G5403),"")</f>
        <v>0</v>
      </c>
      <c r="F5403" s="1502" t="s">
        <v>6935</v>
      </c>
      <c r="G5403" t="s">
        <v>4717</v>
      </c>
      <c r="R5403" s="1502"/>
    </row>
    <row r="5404" spans="1:18" ht="16">
      <c r="A5404" s="1">
        <v>5399</v>
      </c>
      <c r="C5404" s="3" t="s">
        <v>3571</v>
      </c>
      <c r="E5404" s="2" t="str" cm="1">
        <f t="array" aca="1" ref="E5404" ca="1">IF(F5404&lt;&gt;"",INDIRECT("'"&amp;F5404&amp;"'!"&amp;G5404),"")</f>
        <v/>
      </c>
      <c r="F5404" s="1851"/>
      <c r="R5404" s="1502"/>
    </row>
    <row r="5405" spans="1:18" ht="16">
      <c r="A5405" s="1">
        <v>5400</v>
      </c>
      <c r="C5405" s="3" t="s">
        <v>3571</v>
      </c>
      <c r="E5405" s="2" t="str" cm="1">
        <f t="array" aca="1" ref="E5405" ca="1">IF(F5405&lt;&gt;"",INDIRECT("'"&amp;F5405&amp;"'!"&amp;G5405),"")</f>
        <v/>
      </c>
      <c r="F5405" s="1851"/>
      <c r="R5405" s="1502"/>
    </row>
    <row r="5406" spans="1:18">
      <c r="A5406">
        <v>5401</v>
      </c>
      <c r="B5406" s="7">
        <f>'EstRev 6-10'!D209</f>
        <v>0</v>
      </c>
      <c r="D5406" s="2" t="b">
        <f ca="1">E5406=B5406</f>
        <v>1</v>
      </c>
      <c r="E5406" s="2" cm="1">
        <f t="array" aca="1" ref="E5406" ca="1">IF(F5406&lt;&gt;"",INDIRECT("'"&amp;F5406&amp;"'!"&amp;G5406),"")</f>
        <v>0</v>
      </c>
      <c r="F5406" s="1502" t="s">
        <v>6935</v>
      </c>
      <c r="G5406" t="s">
        <v>4718</v>
      </c>
      <c r="R5406" s="1502"/>
    </row>
    <row r="5407" spans="1:18">
      <c r="A5407">
        <v>5402</v>
      </c>
      <c r="B5407" s="7">
        <f>'EstRev 6-10'!D210</f>
        <v>0</v>
      </c>
      <c r="D5407" s="2" t="b">
        <f ca="1">E5407=B5407</f>
        <v>1</v>
      </c>
      <c r="E5407" s="2" cm="1">
        <f t="array" aca="1" ref="E5407" ca="1">IF(F5407&lt;&gt;"",INDIRECT("'"&amp;F5407&amp;"'!"&amp;G5407),"")</f>
        <v>0</v>
      </c>
      <c r="F5407" s="1502" t="s">
        <v>6935</v>
      </c>
      <c r="G5407" t="s">
        <v>4719</v>
      </c>
      <c r="R5407" s="1502"/>
    </row>
    <row r="5408" spans="1:18" ht="15">
      <c r="A5408">
        <v>5403</v>
      </c>
      <c r="B5408" s="7">
        <f>'EstRev 6-10'!D211</f>
        <v>0</v>
      </c>
      <c r="D5408" s="2" t="b">
        <f ca="1">E5408=B5408</f>
        <v>1</v>
      </c>
      <c r="E5408" s="2" cm="1">
        <f t="array" aca="1" ref="E5408" ca="1">IF(F5408&lt;&gt;"",INDIRECT("'"&amp;F5408&amp;"'!"&amp;G5408),"")</f>
        <v>0</v>
      </c>
      <c r="F5408" s="1502" t="s">
        <v>6935</v>
      </c>
      <c r="G5408" t="s">
        <v>4720</v>
      </c>
      <c r="H5408" s="4"/>
      <c r="I5408" s="4"/>
      <c r="J5408" s="4"/>
      <c r="R5408" s="1504"/>
    </row>
    <row r="5409" spans="1:18" ht="16">
      <c r="A5409" s="1">
        <v>5404</v>
      </c>
      <c r="C5409" s="3" t="s">
        <v>3571</v>
      </c>
      <c r="E5409" s="2" t="str" cm="1">
        <f t="array" aca="1" ref="E5409" ca="1">IF(F5409&lt;&gt;"",INDIRECT("'"&amp;F5409&amp;"'!"&amp;G5409),"")</f>
        <v/>
      </c>
      <c r="F5409" s="1851"/>
      <c r="R5409" s="1502"/>
    </row>
    <row r="5410" spans="1:18" ht="16">
      <c r="A5410" s="1">
        <v>5405</v>
      </c>
      <c r="C5410" s="3" t="s">
        <v>3571</v>
      </c>
      <c r="E5410" s="2" t="str" cm="1">
        <f t="array" aca="1" ref="E5410" ca="1">IF(F5410&lt;&gt;"",INDIRECT("'"&amp;F5410&amp;"'!"&amp;G5410),"")</f>
        <v/>
      </c>
      <c r="F5410" s="1851"/>
      <c r="R5410" s="1502"/>
    </row>
    <row r="5411" spans="1:18" ht="16">
      <c r="A5411" s="1">
        <v>5406</v>
      </c>
      <c r="C5411" s="3" t="s">
        <v>3571</v>
      </c>
      <c r="E5411" s="2" t="str" cm="1">
        <f t="array" aca="1" ref="E5411" ca="1">IF(F5411&lt;&gt;"",INDIRECT("'"&amp;F5411&amp;"'!"&amp;G5411),"")</f>
        <v/>
      </c>
      <c r="F5411" s="1851"/>
      <c r="R5411" s="1502"/>
    </row>
    <row r="5412" spans="1:18" ht="16">
      <c r="A5412" s="1">
        <v>5407</v>
      </c>
      <c r="C5412" s="3" t="s">
        <v>3571</v>
      </c>
      <c r="E5412" s="2" t="str" cm="1">
        <f t="array" aca="1" ref="E5412" ca="1">IF(F5412&lt;&gt;"",INDIRECT("'"&amp;F5412&amp;"'!"&amp;G5412),"")</f>
        <v/>
      </c>
      <c r="F5412" s="1851"/>
      <c r="R5412" s="1502"/>
    </row>
    <row r="5413" spans="1:18" ht="16">
      <c r="A5413" s="1">
        <v>5408</v>
      </c>
      <c r="C5413" s="3" t="s">
        <v>3571</v>
      </c>
      <c r="E5413" s="2" t="str" cm="1">
        <f t="array" aca="1" ref="E5413" ca="1">IF(F5413&lt;&gt;"",INDIRECT("'"&amp;F5413&amp;"'!"&amp;G5413),"")</f>
        <v/>
      </c>
      <c r="F5413" s="1851"/>
      <c r="R5413" s="1502"/>
    </row>
    <row r="5414" spans="1:18" ht="15">
      <c r="A5414">
        <v>5409</v>
      </c>
      <c r="B5414" s="7">
        <f>'EstRev 6-10'!D213</f>
        <v>0</v>
      </c>
      <c r="D5414" s="2" t="b">
        <f ca="1">E5414=B5414</f>
        <v>1</v>
      </c>
      <c r="E5414" s="2" cm="1">
        <f t="array" aca="1" ref="E5414" ca="1">IF(F5414&lt;&gt;"",INDIRECT("'"&amp;F5414&amp;"'!"&amp;G5414),"")</f>
        <v>0</v>
      </c>
      <c r="F5414" s="1502" t="s">
        <v>6935</v>
      </c>
      <c r="G5414" t="s">
        <v>4721</v>
      </c>
      <c r="H5414" s="4"/>
      <c r="I5414" s="4"/>
      <c r="J5414" s="4"/>
      <c r="R5414" s="1504"/>
    </row>
    <row r="5415" spans="1:18" ht="16">
      <c r="A5415" s="1">
        <v>5410</v>
      </c>
      <c r="C5415" s="3" t="s">
        <v>3571</v>
      </c>
      <c r="E5415" s="2" t="str" cm="1">
        <f t="array" aca="1" ref="E5415" ca="1">IF(F5415&lt;&gt;"",INDIRECT("'"&amp;F5415&amp;"'!"&amp;G5415),"")</f>
        <v/>
      </c>
      <c r="F5415" s="1851"/>
      <c r="R5415" s="1502"/>
    </row>
    <row r="5416" spans="1:18" ht="16">
      <c r="A5416" s="1">
        <v>5411</v>
      </c>
      <c r="C5416" s="3" t="s">
        <v>3571</v>
      </c>
      <c r="E5416" s="2" t="str" cm="1">
        <f t="array" aca="1" ref="E5416" ca="1">IF(F5416&lt;&gt;"",INDIRECT("'"&amp;F5416&amp;"'!"&amp;G5416),"")</f>
        <v/>
      </c>
      <c r="F5416" s="1851"/>
      <c r="R5416" s="1502"/>
    </row>
    <row r="5417" spans="1:18" ht="16">
      <c r="A5417" s="1">
        <v>5412</v>
      </c>
      <c r="C5417" s="3" t="s">
        <v>3571</v>
      </c>
      <c r="E5417" s="2" t="str" cm="1">
        <f t="array" aca="1" ref="E5417" ca="1">IF(F5417&lt;&gt;"",INDIRECT("'"&amp;F5417&amp;"'!"&amp;G5417),"")</f>
        <v/>
      </c>
      <c r="F5417" s="1851"/>
      <c r="R5417" s="1502"/>
    </row>
    <row r="5418" spans="1:18" ht="16">
      <c r="A5418" s="1">
        <v>5413</v>
      </c>
      <c r="C5418" s="3" t="s">
        <v>3571</v>
      </c>
      <c r="E5418" s="2" t="str" cm="1">
        <f t="array" aca="1" ref="E5418" ca="1">IF(F5418&lt;&gt;"",INDIRECT("'"&amp;F5418&amp;"'!"&amp;G5418),"")</f>
        <v/>
      </c>
      <c r="F5418" s="1851"/>
      <c r="R5418" s="1502"/>
    </row>
    <row r="5419" spans="1:18" ht="16">
      <c r="A5419" s="1">
        <v>5414</v>
      </c>
      <c r="C5419" s="3" t="s">
        <v>3858</v>
      </c>
      <c r="E5419" s="2" t="str" cm="1">
        <f t="array" aca="1" ref="E5419" ca="1">IF(F5419&lt;&gt;"",INDIRECT("'"&amp;F5419&amp;"'!"&amp;G5419),"")</f>
        <v/>
      </c>
      <c r="F5419" s="1851"/>
      <c r="R5419" s="1502"/>
    </row>
    <row r="5420" spans="1:18" ht="16">
      <c r="A5420" s="1">
        <v>5415</v>
      </c>
      <c r="C5420" s="3" t="s">
        <v>3571</v>
      </c>
      <c r="E5420" s="2" t="str" cm="1">
        <f t="array" aca="1" ref="E5420" ca="1">IF(F5420&lt;&gt;"",INDIRECT("'"&amp;F5420&amp;"'!"&amp;G5420),"")</f>
        <v/>
      </c>
      <c r="F5420" s="1851"/>
      <c r="R5420" s="1502"/>
    </row>
    <row r="5421" spans="1:18" ht="16">
      <c r="A5421" s="1">
        <v>5416</v>
      </c>
      <c r="C5421" s="3" t="s">
        <v>3571</v>
      </c>
      <c r="E5421" s="2" t="str" cm="1">
        <f t="array" aca="1" ref="E5421" ca="1">IF(F5421&lt;&gt;"",INDIRECT("'"&amp;F5421&amp;"'!"&amp;G5421),"")</f>
        <v/>
      </c>
      <c r="F5421" s="1851"/>
      <c r="R5421" s="1502"/>
    </row>
    <row r="5422" spans="1:18" ht="16">
      <c r="A5422" s="1">
        <v>5417</v>
      </c>
      <c r="C5422" s="3" t="s">
        <v>3571</v>
      </c>
      <c r="E5422" s="2" t="str" cm="1">
        <f t="array" aca="1" ref="E5422" ca="1">IF(F5422&lt;&gt;"",INDIRECT("'"&amp;F5422&amp;"'!"&amp;G5422),"")</f>
        <v/>
      </c>
      <c r="F5422" s="1851"/>
      <c r="R5422" s="1502"/>
    </row>
    <row r="5423" spans="1:18" ht="16">
      <c r="A5423" s="1">
        <v>5418</v>
      </c>
      <c r="C5423" s="3" t="s">
        <v>3571</v>
      </c>
      <c r="E5423" s="2" t="str" cm="1">
        <f t="array" aca="1" ref="E5423" ca="1">IF(F5423&lt;&gt;"",INDIRECT("'"&amp;F5423&amp;"'!"&amp;G5423),"")</f>
        <v/>
      </c>
      <c r="F5423" s="1851"/>
      <c r="R5423" s="1502"/>
    </row>
    <row r="5424" spans="1:18" ht="16">
      <c r="A5424" s="1">
        <v>5419</v>
      </c>
      <c r="C5424" s="3" t="s">
        <v>3858</v>
      </c>
      <c r="E5424" s="2" t="str" cm="1">
        <f t="array" aca="1" ref="E5424" ca="1">IF(F5424&lt;&gt;"",INDIRECT("'"&amp;F5424&amp;"'!"&amp;G5424),"")</f>
        <v/>
      </c>
      <c r="F5424" s="1851"/>
      <c r="R5424" s="1502"/>
    </row>
    <row r="5425" spans="1:18" ht="16">
      <c r="A5425" s="1">
        <v>5420</v>
      </c>
      <c r="C5425" s="3" t="s">
        <v>3858</v>
      </c>
      <c r="E5425" s="2" t="str" cm="1">
        <f t="array" aca="1" ref="E5425" ca="1">IF(F5425&lt;&gt;"",INDIRECT("'"&amp;F5425&amp;"'!"&amp;G5425),"")</f>
        <v/>
      </c>
      <c r="F5425" s="1851"/>
      <c r="R5425" s="1502"/>
    </row>
    <row r="5426" spans="1:18" ht="16">
      <c r="A5426" s="1">
        <v>5421</v>
      </c>
      <c r="C5426" s="3" t="s">
        <v>3571</v>
      </c>
      <c r="E5426" s="2" t="str" cm="1">
        <f t="array" aca="1" ref="E5426" ca="1">IF(F5426&lt;&gt;"",INDIRECT("'"&amp;F5426&amp;"'!"&amp;G5426),"")</f>
        <v/>
      </c>
      <c r="F5426" s="1851"/>
      <c r="R5426" s="1502"/>
    </row>
    <row r="5427" spans="1:18" ht="16">
      <c r="A5427" s="1">
        <v>5422</v>
      </c>
      <c r="C5427" s="3" t="s">
        <v>3571</v>
      </c>
      <c r="E5427" s="2" t="str" cm="1">
        <f t="array" aca="1" ref="E5427" ca="1">IF(F5427&lt;&gt;"",INDIRECT("'"&amp;F5427&amp;"'!"&amp;G5427),"")</f>
        <v/>
      </c>
      <c r="F5427" s="1851"/>
      <c r="R5427" s="1502"/>
    </row>
    <row r="5428" spans="1:18" ht="16">
      <c r="A5428" s="1">
        <v>5423</v>
      </c>
      <c r="C5428" s="3" t="s">
        <v>3571</v>
      </c>
      <c r="E5428" s="2" t="str" cm="1">
        <f t="array" aca="1" ref="E5428" ca="1">IF(F5428&lt;&gt;"",INDIRECT("'"&amp;F5428&amp;"'!"&amp;G5428),"")</f>
        <v/>
      </c>
      <c r="F5428" s="1851"/>
      <c r="R5428" s="1502"/>
    </row>
    <row r="5429" spans="1:18">
      <c r="A5429">
        <v>5424</v>
      </c>
      <c r="B5429" s="7">
        <f>'EstRev 6-10'!D215</f>
        <v>0</v>
      </c>
      <c r="D5429" s="2" t="b">
        <f ca="1">E5429=B5429</f>
        <v>1</v>
      </c>
      <c r="E5429" s="2" cm="1">
        <f t="array" aca="1" ref="E5429" ca="1">IF(F5429&lt;&gt;"",INDIRECT("'"&amp;F5429&amp;"'!"&amp;G5429),"")</f>
        <v>0</v>
      </c>
      <c r="F5429" s="1502" t="s">
        <v>6935</v>
      </c>
      <c r="G5429" t="s">
        <v>4722</v>
      </c>
      <c r="R5429" s="1502"/>
    </row>
    <row r="5430" spans="1:18" ht="16">
      <c r="A5430" s="1">
        <v>5425</v>
      </c>
      <c r="C5430" s="3" t="s">
        <v>3571</v>
      </c>
      <c r="E5430" s="2" t="str" cm="1">
        <f t="array" aca="1" ref="E5430" ca="1">IF(F5430&lt;&gt;"",INDIRECT("'"&amp;F5430&amp;"'!"&amp;G5430),"")</f>
        <v/>
      </c>
      <c r="F5430" s="1851"/>
      <c r="R5430" s="1502"/>
    </row>
    <row r="5431" spans="1:18" ht="16">
      <c r="A5431" s="1">
        <v>5426</v>
      </c>
      <c r="C5431" s="3" t="s">
        <v>3571</v>
      </c>
      <c r="E5431" s="2" t="str" cm="1">
        <f t="array" aca="1" ref="E5431" ca="1">IF(F5431&lt;&gt;"",INDIRECT("'"&amp;F5431&amp;"'!"&amp;G5431),"")</f>
        <v/>
      </c>
      <c r="F5431" s="1851"/>
      <c r="R5431" s="1502"/>
    </row>
    <row r="5432" spans="1:18">
      <c r="A5432">
        <v>5427</v>
      </c>
      <c r="B5432" s="7">
        <f>'EstRev 6-10'!D217</f>
        <v>0</v>
      </c>
      <c r="D5432" s="2" t="b">
        <f ca="1">E5432=B5432</f>
        <v>1</v>
      </c>
      <c r="E5432" s="2" cm="1">
        <f t="array" aca="1" ref="E5432" ca="1">IF(F5432&lt;&gt;"",INDIRECT("'"&amp;F5432&amp;"'!"&amp;G5432),"")</f>
        <v>0</v>
      </c>
      <c r="F5432" s="1502" t="s">
        <v>6935</v>
      </c>
      <c r="G5432" t="s">
        <v>4723</v>
      </c>
      <c r="R5432" s="1502"/>
    </row>
    <row r="5433" spans="1:18" ht="16">
      <c r="A5433" s="1">
        <v>5428</v>
      </c>
      <c r="C5433" s="3" t="s">
        <v>3571</v>
      </c>
      <c r="E5433" s="2" t="str" cm="1">
        <f t="array" aca="1" ref="E5433" ca="1">IF(F5433&lt;&gt;"",INDIRECT("'"&amp;F5433&amp;"'!"&amp;G5433),"")</f>
        <v/>
      </c>
      <c r="F5433" s="1851"/>
      <c r="R5433" s="1502"/>
    </row>
    <row r="5434" spans="1:18" ht="16">
      <c r="A5434" s="1">
        <v>5429</v>
      </c>
      <c r="C5434" s="3" t="s">
        <v>3571</v>
      </c>
      <c r="E5434" s="2" t="str" cm="1">
        <f t="array" aca="1" ref="E5434" ca="1">IF(F5434&lt;&gt;"",INDIRECT("'"&amp;F5434&amp;"'!"&amp;G5434),"")</f>
        <v/>
      </c>
      <c r="F5434" s="1851"/>
      <c r="R5434" s="1502"/>
    </row>
    <row r="5435" spans="1:18" ht="16">
      <c r="A5435" s="1">
        <v>5430</v>
      </c>
      <c r="C5435" s="3" t="s">
        <v>3571</v>
      </c>
      <c r="E5435" s="2" t="str" cm="1">
        <f t="array" aca="1" ref="E5435" ca="1">IF(F5435&lt;&gt;"",INDIRECT("'"&amp;F5435&amp;"'!"&amp;G5435),"")</f>
        <v/>
      </c>
      <c r="F5435" s="1851"/>
      <c r="R5435" s="1502"/>
    </row>
    <row r="5436" spans="1:18" ht="16">
      <c r="A5436" s="1">
        <v>5431</v>
      </c>
      <c r="C5436" s="3" t="s">
        <v>3571</v>
      </c>
      <c r="E5436" s="2" t="str" cm="1">
        <f t="array" aca="1" ref="E5436" ca="1">IF(F5436&lt;&gt;"",INDIRECT("'"&amp;F5436&amp;"'!"&amp;G5436),"")</f>
        <v/>
      </c>
      <c r="F5436" s="1851"/>
      <c r="R5436" s="1502"/>
    </row>
    <row r="5437" spans="1:18" ht="16">
      <c r="A5437" s="1">
        <v>5432</v>
      </c>
      <c r="C5437" s="3" t="s">
        <v>3571</v>
      </c>
      <c r="E5437" s="2" t="str" cm="1">
        <f t="array" aca="1" ref="E5437" ca="1">IF(F5437&lt;&gt;"",INDIRECT("'"&amp;F5437&amp;"'!"&amp;G5437),"")</f>
        <v/>
      </c>
      <c r="F5437" s="1851"/>
      <c r="R5437" s="1502"/>
    </row>
    <row r="5438" spans="1:18">
      <c r="A5438">
        <v>5433</v>
      </c>
      <c r="B5438" s="7">
        <f>'EstRev 6-10'!D218</f>
        <v>0</v>
      </c>
      <c r="D5438" s="2" t="b">
        <f ca="1">E5438=B5438</f>
        <v>1</v>
      </c>
      <c r="E5438" s="2" cm="1">
        <f t="array" aca="1" ref="E5438" ca="1">IF(F5438&lt;&gt;"",INDIRECT("'"&amp;F5438&amp;"'!"&amp;G5438),"")</f>
        <v>0</v>
      </c>
      <c r="F5438" s="1502" t="s">
        <v>6935</v>
      </c>
      <c r="G5438" t="s">
        <v>4724</v>
      </c>
      <c r="R5438" s="1502"/>
    </row>
    <row r="5439" spans="1:18" ht="16">
      <c r="A5439" s="1">
        <v>5434</v>
      </c>
      <c r="C5439" s="3" t="s">
        <v>3571</v>
      </c>
      <c r="E5439" s="2" t="str" cm="1">
        <f t="array" aca="1" ref="E5439" ca="1">IF(F5439&lt;&gt;"",INDIRECT("'"&amp;F5439&amp;"'!"&amp;G5439),"")</f>
        <v/>
      </c>
      <c r="F5439" s="1851"/>
      <c r="R5439" s="1502"/>
    </row>
    <row r="5440" spans="1:18">
      <c r="A5440">
        <v>5435</v>
      </c>
      <c r="B5440" s="7">
        <f>'EstRev 6-10'!D228</f>
        <v>0</v>
      </c>
      <c r="D5440" s="2" t="b">
        <f ca="1">E5440=B5440</f>
        <v>1</v>
      </c>
      <c r="E5440" s="2" cm="1">
        <f t="array" aca="1" ref="E5440" ca="1">IF(F5440&lt;&gt;"",INDIRECT("'"&amp;F5440&amp;"'!"&amp;G5440),"")</f>
        <v>0</v>
      </c>
      <c r="F5440" s="1502" t="s">
        <v>6935</v>
      </c>
      <c r="G5440" t="s">
        <v>4035</v>
      </c>
      <c r="R5440" s="1502"/>
    </row>
    <row r="5441" spans="1:18" ht="16">
      <c r="A5441" s="1">
        <v>5436</v>
      </c>
      <c r="C5441" s="3" t="s">
        <v>3571</v>
      </c>
      <c r="E5441" s="2" t="str" cm="1">
        <f t="array" aca="1" ref="E5441" ca="1">IF(F5441&lt;&gt;"",INDIRECT("'"&amp;F5441&amp;"'!"&amp;G5441),"")</f>
        <v/>
      </c>
      <c r="F5441" s="1851"/>
      <c r="R5441" s="1502"/>
    </row>
    <row r="5442" spans="1:18" ht="15">
      <c r="A5442">
        <v>5437</v>
      </c>
      <c r="B5442" s="7">
        <f>'EstRev 6-10'!D229</f>
        <v>0</v>
      </c>
      <c r="D5442" s="2" t="b">
        <f ca="1">E5442=B5442</f>
        <v>1</v>
      </c>
      <c r="E5442" s="2" cm="1">
        <f t="array" aca="1" ref="E5442" ca="1">IF(F5442&lt;&gt;"",INDIRECT("'"&amp;F5442&amp;"'!"&amp;G5442),"")</f>
        <v>0</v>
      </c>
      <c r="F5442" s="1502" t="s">
        <v>6935</v>
      </c>
      <c r="G5442" t="s">
        <v>4030</v>
      </c>
      <c r="H5442" s="4"/>
      <c r="I5442" s="4"/>
      <c r="J5442" s="4"/>
      <c r="R5442" s="1504"/>
    </row>
    <row r="5443" spans="1:18" ht="16">
      <c r="A5443" s="1">
        <v>5438</v>
      </c>
      <c r="C5443" s="3" t="s">
        <v>3571</v>
      </c>
      <c r="E5443" s="2" t="str" cm="1">
        <f t="array" aca="1" ref="E5443" ca="1">IF(F5443&lt;&gt;"",INDIRECT("'"&amp;F5443&amp;"'!"&amp;G5443),"")</f>
        <v/>
      </c>
      <c r="F5443" s="1851"/>
      <c r="R5443" s="1502"/>
    </row>
    <row r="5444" spans="1:18" ht="16">
      <c r="A5444" s="1">
        <v>5439</v>
      </c>
      <c r="C5444" s="3" t="s">
        <v>3858</v>
      </c>
      <c r="E5444" s="2" t="str" cm="1">
        <f t="array" aca="1" ref="E5444" ca="1">IF(F5444&lt;&gt;"",INDIRECT("'"&amp;F5444&amp;"'!"&amp;G5444),"")</f>
        <v/>
      </c>
      <c r="F5444" s="1851"/>
      <c r="R5444" s="1502"/>
    </row>
    <row r="5445" spans="1:18" ht="15">
      <c r="A5445">
        <v>5440</v>
      </c>
      <c r="B5445" s="7">
        <f>'EstRev 6-10'!D238</f>
        <v>0</v>
      </c>
      <c r="D5445" s="2" t="b">
        <f ca="1">E5445=B5445</f>
        <v>1</v>
      </c>
      <c r="E5445" s="2" cm="1">
        <f t="array" aca="1" ref="E5445" ca="1">IF(F5445&lt;&gt;"",INDIRECT("'"&amp;F5445&amp;"'!"&amp;G5445),"")</f>
        <v>0</v>
      </c>
      <c r="F5445" s="1502" t="s">
        <v>6935</v>
      </c>
      <c r="G5445" t="s">
        <v>4039</v>
      </c>
      <c r="H5445" s="4"/>
      <c r="I5445" s="4"/>
      <c r="J5445" s="4"/>
      <c r="R5445" s="1504"/>
    </row>
    <row r="5446" spans="1:18" ht="16">
      <c r="A5446" s="1">
        <v>5441</v>
      </c>
      <c r="C5446" s="3" t="s">
        <v>3571</v>
      </c>
      <c r="E5446" s="2" t="str" cm="1">
        <f t="array" aca="1" ref="E5446" ca="1">IF(F5446&lt;&gt;"",INDIRECT("'"&amp;F5446&amp;"'!"&amp;G5446),"")</f>
        <v/>
      </c>
      <c r="F5446" s="1851"/>
      <c r="R5446" s="1502"/>
    </row>
    <row r="5447" spans="1:18" ht="16">
      <c r="A5447" s="1">
        <v>5442</v>
      </c>
      <c r="C5447" s="3" t="s">
        <v>3571</v>
      </c>
      <c r="E5447" s="2" t="str" cm="1">
        <f t="array" aca="1" ref="E5447" ca="1">IF(F5447&lt;&gt;"",INDIRECT("'"&amp;F5447&amp;"'!"&amp;G5447),"")</f>
        <v/>
      </c>
      <c r="F5447" s="1851"/>
      <c r="R5447" s="1502"/>
    </row>
    <row r="5448" spans="1:18" ht="16">
      <c r="A5448" s="1">
        <v>5443</v>
      </c>
      <c r="C5448" s="3" t="s">
        <v>3571</v>
      </c>
      <c r="E5448" s="2" t="str" cm="1">
        <f t="array" aca="1" ref="E5448" ca="1">IF(F5448&lt;&gt;"",INDIRECT("'"&amp;F5448&amp;"'!"&amp;G5448),"")</f>
        <v/>
      </c>
      <c r="F5448" s="1851"/>
      <c r="R5448" s="1502"/>
    </row>
    <row r="5449" spans="1:18" ht="16">
      <c r="A5449" s="1">
        <v>5444</v>
      </c>
      <c r="C5449" s="3" t="s">
        <v>3571</v>
      </c>
      <c r="E5449" s="2" t="str" cm="1">
        <f t="array" aca="1" ref="E5449" ca="1">IF(F5449&lt;&gt;"",INDIRECT("'"&amp;F5449&amp;"'!"&amp;G5449),"")</f>
        <v/>
      </c>
      <c r="F5449" s="1851"/>
      <c r="R5449" s="1502"/>
    </row>
    <row r="5450" spans="1:18" ht="16">
      <c r="A5450" s="1">
        <v>5445</v>
      </c>
      <c r="C5450" s="3" t="s">
        <v>3571</v>
      </c>
      <c r="E5450" s="2" t="str" cm="1">
        <f t="array" aca="1" ref="E5450" ca="1">IF(F5450&lt;&gt;"",INDIRECT("'"&amp;F5450&amp;"'!"&amp;G5450),"")</f>
        <v/>
      </c>
      <c r="F5450" s="1851"/>
      <c r="R5450" s="1502"/>
    </row>
    <row r="5451" spans="1:18">
      <c r="A5451">
        <v>5446</v>
      </c>
      <c r="B5451" s="7">
        <f>'EstRev 6-10'!D239</f>
        <v>0</v>
      </c>
      <c r="D5451" s="2" t="b">
        <f ca="1">E5451=B5451</f>
        <v>1</v>
      </c>
      <c r="E5451" s="2" cm="1">
        <f t="array" aca="1" ref="E5451" ca="1">IF(F5451&lt;&gt;"",INDIRECT("'"&amp;F5451&amp;"'!"&amp;G5451),"")</f>
        <v>0</v>
      </c>
      <c r="F5451" s="1502" t="s">
        <v>6935</v>
      </c>
      <c r="G5451" t="s">
        <v>4040</v>
      </c>
      <c r="R5451" s="1502"/>
    </row>
    <row r="5452" spans="1:18">
      <c r="A5452">
        <v>5447</v>
      </c>
      <c r="B5452" s="7">
        <f>'EstRev 6-10'!D240</f>
        <v>5643399</v>
      </c>
      <c r="D5452" s="2" t="b">
        <f ca="1">E5452=B5452</f>
        <v>1</v>
      </c>
      <c r="E5452" s="2" cm="1">
        <f t="array" aca="1" ref="E5452" ca="1">IF(F5452&lt;&gt;"",INDIRECT("'"&amp;F5452&amp;"'!"&amp;G5452),"")</f>
        <v>5643399</v>
      </c>
      <c r="F5452" s="1502" t="s">
        <v>6935</v>
      </c>
      <c r="G5452" t="s">
        <v>4041</v>
      </c>
      <c r="R5452" s="1502"/>
    </row>
    <row r="5453" spans="1:18">
      <c r="A5453">
        <v>5448</v>
      </c>
      <c r="B5453" s="7">
        <f>'EstRev 6-10'!E5</f>
        <v>2609096</v>
      </c>
      <c r="D5453" s="2" t="b">
        <f ca="1">E5453=B5453</f>
        <v>1</v>
      </c>
      <c r="E5453" s="2" cm="1">
        <f t="array" aca="1" ref="E5453" ca="1">IF(F5453&lt;&gt;"",INDIRECT("'"&amp;F5453&amp;"'!"&amp;G5453),"")</f>
        <v>2609096</v>
      </c>
      <c r="F5453" s="1502" t="s">
        <v>6935</v>
      </c>
      <c r="G5453" t="s">
        <v>3706</v>
      </c>
      <c r="R5453" s="1502"/>
    </row>
    <row r="5454" spans="1:18" ht="16">
      <c r="A5454" s="1">
        <v>5449</v>
      </c>
      <c r="C5454" s="3" t="s">
        <v>3858</v>
      </c>
      <c r="E5454" s="2" t="str" cm="1">
        <f t="array" aca="1" ref="E5454" ca="1">IF(F5454&lt;&gt;"",INDIRECT("'"&amp;F5454&amp;"'!"&amp;G5454),"")</f>
        <v/>
      </c>
      <c r="F5454" s="1851"/>
      <c r="R5454" s="1502"/>
    </row>
    <row r="5455" spans="1:18">
      <c r="A5455">
        <v>5450</v>
      </c>
      <c r="B5455" s="7">
        <f>'EstRev 6-10'!E9</f>
        <v>0</v>
      </c>
      <c r="D5455" s="2" t="b">
        <f t="shared" ref="D5455:D5473" ca="1" si="81">E5455=B5455</f>
        <v>1</v>
      </c>
      <c r="E5455" s="2" cm="1">
        <f t="array" aca="1" ref="E5455" ca="1">IF(F5455&lt;&gt;"",INDIRECT("'"&amp;F5455&amp;"'!"&amp;G5455),"")</f>
        <v>0</v>
      </c>
      <c r="F5455" s="1502" t="s">
        <v>6935</v>
      </c>
      <c r="G5455" t="s">
        <v>4190</v>
      </c>
      <c r="R5455" s="1502"/>
    </row>
    <row r="5456" spans="1:18" ht="15">
      <c r="A5456">
        <v>5451</v>
      </c>
      <c r="B5456" s="7">
        <f>'EstRev 6-10'!E11</f>
        <v>0</v>
      </c>
      <c r="D5456" s="2" t="b">
        <f t="shared" ca="1" si="81"/>
        <v>1</v>
      </c>
      <c r="E5456" s="2" cm="1">
        <f t="array" aca="1" ref="E5456" ca="1">IF(F5456&lt;&gt;"",INDIRECT("'"&amp;F5456&amp;"'!"&amp;G5456),"")</f>
        <v>0</v>
      </c>
      <c r="F5456" s="1502" t="s">
        <v>6935</v>
      </c>
      <c r="G5456" t="s">
        <v>3544</v>
      </c>
      <c r="H5456" s="4"/>
      <c r="I5456" s="4"/>
      <c r="J5456" s="4"/>
      <c r="R5456" s="1504"/>
    </row>
    <row r="5457" spans="1:18" ht="15">
      <c r="A5457">
        <v>5452</v>
      </c>
      <c r="B5457" s="7">
        <f>'EstRev 6-10'!E12</f>
        <v>2609096</v>
      </c>
      <c r="D5457" s="2" t="b">
        <f t="shared" ca="1" si="81"/>
        <v>1</v>
      </c>
      <c r="E5457" s="2" cm="1">
        <f t="array" aca="1" ref="E5457" ca="1">IF(F5457&lt;&gt;"",INDIRECT("'"&amp;F5457&amp;"'!"&amp;G5457),"")</f>
        <v>2609096</v>
      </c>
      <c r="F5457" s="1502" t="s">
        <v>6935</v>
      </c>
      <c r="G5457" t="s">
        <v>3545</v>
      </c>
      <c r="H5457" s="4"/>
      <c r="I5457" s="4"/>
      <c r="J5457" s="4"/>
      <c r="R5457" s="1504"/>
    </row>
    <row r="5458" spans="1:18">
      <c r="A5458">
        <v>5453</v>
      </c>
      <c r="B5458" s="7">
        <f>'EstRev 6-10'!E14</f>
        <v>0</v>
      </c>
      <c r="D5458" s="2" t="b">
        <f t="shared" ca="1" si="81"/>
        <v>1</v>
      </c>
      <c r="E5458" s="2" cm="1">
        <f t="array" aca="1" ref="E5458" ca="1">IF(F5458&lt;&gt;"",INDIRECT("'"&amp;F5458&amp;"'!"&amp;G5458),"")</f>
        <v>0</v>
      </c>
      <c r="F5458" s="1502" t="s">
        <v>6935</v>
      </c>
      <c r="G5458" t="s">
        <v>3707</v>
      </c>
      <c r="R5458" s="1502"/>
    </row>
    <row r="5459" spans="1:18">
      <c r="A5459">
        <v>5454</v>
      </c>
      <c r="B5459" s="7">
        <f>'EstRev 6-10'!E15</f>
        <v>0</v>
      </c>
      <c r="D5459" s="2" t="b">
        <f t="shared" ca="1" si="81"/>
        <v>1</v>
      </c>
      <c r="E5459" s="2" cm="1">
        <f t="array" aca="1" ref="E5459" ca="1">IF(F5459&lt;&gt;"",INDIRECT("'"&amp;F5459&amp;"'!"&amp;G5459),"")</f>
        <v>0</v>
      </c>
      <c r="F5459" s="1502" t="s">
        <v>6935</v>
      </c>
      <c r="G5459" t="s">
        <v>3708</v>
      </c>
      <c r="R5459" s="1502"/>
    </row>
    <row r="5460" spans="1:18">
      <c r="A5460">
        <v>5455</v>
      </c>
      <c r="B5460" s="7">
        <f>'EstRev 6-10'!E16</f>
        <v>0</v>
      </c>
      <c r="D5460" s="2" t="b">
        <f t="shared" ca="1" si="81"/>
        <v>1</v>
      </c>
      <c r="E5460" s="2" cm="1">
        <f t="array" aca="1" ref="E5460" ca="1">IF(F5460&lt;&gt;"",INDIRECT("'"&amp;F5460&amp;"'!"&amp;G5460),"")</f>
        <v>0</v>
      </c>
      <c r="F5460" s="1502" t="s">
        <v>6935</v>
      </c>
      <c r="G5460" t="s">
        <v>3547</v>
      </c>
      <c r="R5460" s="1502"/>
    </row>
    <row r="5461" spans="1:18">
      <c r="A5461">
        <v>5456</v>
      </c>
      <c r="B5461" s="7">
        <f>'EstRev 6-10'!E17</f>
        <v>0</v>
      </c>
      <c r="D5461" s="2" t="b">
        <f t="shared" ca="1" si="81"/>
        <v>1</v>
      </c>
      <c r="E5461" s="2" cm="1">
        <f t="array" aca="1" ref="E5461" ca="1">IF(F5461&lt;&gt;"",INDIRECT("'"&amp;F5461&amp;"'!"&amp;G5461),"")</f>
        <v>0</v>
      </c>
      <c r="F5461" s="1502" t="s">
        <v>6935</v>
      </c>
      <c r="G5461" t="s">
        <v>4191</v>
      </c>
      <c r="R5461" s="1502"/>
    </row>
    <row r="5462" spans="1:18" ht="15">
      <c r="A5462">
        <v>5457</v>
      </c>
      <c r="B5462" s="7">
        <f>'EstRev 6-10'!E18</f>
        <v>0</v>
      </c>
      <c r="D5462" s="2" t="b">
        <f t="shared" ca="1" si="81"/>
        <v>1</v>
      </c>
      <c r="E5462" s="2" cm="1">
        <f t="array" aca="1" ref="E5462" ca="1">IF(F5462&lt;&gt;"",INDIRECT("'"&amp;F5462&amp;"'!"&amp;G5462),"")</f>
        <v>0</v>
      </c>
      <c r="F5462" s="1502" t="s">
        <v>6935</v>
      </c>
      <c r="G5462" t="s">
        <v>3510</v>
      </c>
      <c r="H5462" s="4"/>
      <c r="I5462" s="4"/>
      <c r="J5462" s="4"/>
      <c r="R5462" s="1504"/>
    </row>
    <row r="5463" spans="1:18" ht="15">
      <c r="A5463">
        <v>5458</v>
      </c>
      <c r="B5463" s="7">
        <f>'EstRev 6-10'!E65</f>
        <v>40000</v>
      </c>
      <c r="D5463" s="2" t="b">
        <f t="shared" ca="1" si="81"/>
        <v>1</v>
      </c>
      <c r="E5463" s="2" cm="1">
        <f t="array" aca="1" ref="E5463" ca="1">IF(F5463&lt;&gt;"",INDIRECT("'"&amp;F5463&amp;"'!"&amp;G5463),"")</f>
        <v>40000</v>
      </c>
      <c r="F5463" s="1502" t="s">
        <v>6935</v>
      </c>
      <c r="G5463" t="s">
        <v>3731</v>
      </c>
      <c r="H5463" s="4"/>
      <c r="I5463" s="4"/>
      <c r="J5463" s="4"/>
      <c r="R5463" s="1504"/>
    </row>
    <row r="5464" spans="1:18">
      <c r="A5464">
        <v>5459</v>
      </c>
      <c r="B5464" s="7">
        <f>'EstRev 6-10'!E66</f>
        <v>0</v>
      </c>
      <c r="D5464" s="2" t="b">
        <f t="shared" ca="1" si="81"/>
        <v>1</v>
      </c>
      <c r="E5464" s="2" cm="1">
        <f t="array" aca="1" ref="E5464" ca="1">IF(F5464&lt;&gt;"",INDIRECT("'"&amp;F5464&amp;"'!"&amp;G5464),"")</f>
        <v>0</v>
      </c>
      <c r="F5464" s="1502" t="s">
        <v>6935</v>
      </c>
      <c r="G5464" t="s">
        <v>3732</v>
      </c>
      <c r="R5464" s="1502"/>
    </row>
    <row r="5465" spans="1:18">
      <c r="A5465">
        <v>5460</v>
      </c>
      <c r="B5465" s="7">
        <f>'EstRev 6-10'!E68</f>
        <v>40000</v>
      </c>
      <c r="D5465" s="2" t="b">
        <f t="shared" ca="1" si="81"/>
        <v>1</v>
      </c>
      <c r="E5465" s="2" cm="1">
        <f t="array" aca="1" ref="E5465" ca="1">IF(F5465&lt;&gt;"",INDIRECT("'"&amp;F5465&amp;"'!"&amp;G5465),"")</f>
        <v>40000</v>
      </c>
      <c r="F5465" s="1502" t="s">
        <v>6935</v>
      </c>
      <c r="G5465" t="s">
        <v>4725</v>
      </c>
      <c r="R5465" s="1502"/>
    </row>
    <row r="5466" spans="1:18">
      <c r="A5466">
        <v>5461</v>
      </c>
      <c r="B5466" s="7">
        <f>'EstRev 6-10'!E99</f>
        <v>0</v>
      </c>
      <c r="D5466" s="2" t="b">
        <f t="shared" ca="1" si="81"/>
        <v>1</v>
      </c>
      <c r="E5466" s="2" cm="1">
        <f t="array" aca="1" ref="E5466" ca="1">IF(F5466&lt;&gt;"",INDIRECT("'"&amp;F5466&amp;"'!"&amp;G5466),"")</f>
        <v>0</v>
      </c>
      <c r="F5466" s="1502" t="s">
        <v>6935</v>
      </c>
      <c r="G5466" t="s">
        <v>4726</v>
      </c>
      <c r="R5466" s="1502"/>
    </row>
    <row r="5467" spans="1:18">
      <c r="A5467">
        <v>5462</v>
      </c>
      <c r="B5467" s="7">
        <f>'EstRev 6-10'!E102</f>
        <v>0</v>
      </c>
      <c r="D5467" s="2" t="b">
        <f t="shared" ca="1" si="81"/>
        <v>1</v>
      </c>
      <c r="E5467" s="2" cm="1">
        <f t="array" aca="1" ref="E5467" ca="1">IF(F5467&lt;&gt;"",INDIRECT("'"&amp;F5467&amp;"'!"&amp;G5467),"")</f>
        <v>0</v>
      </c>
      <c r="F5467" s="1502" t="s">
        <v>6935</v>
      </c>
      <c r="G5467" t="s">
        <v>4727</v>
      </c>
      <c r="R5467" s="1502"/>
    </row>
    <row r="5468" spans="1:18" ht="15">
      <c r="A5468">
        <v>5463</v>
      </c>
      <c r="B5468" s="7">
        <f>'EstRev 6-10'!E107</f>
        <v>0</v>
      </c>
      <c r="D5468" s="2" t="b">
        <f t="shared" ca="1" si="81"/>
        <v>1</v>
      </c>
      <c r="E5468" s="2" cm="1">
        <f t="array" aca="1" ref="E5468" ca="1">IF(F5468&lt;&gt;"",INDIRECT("'"&amp;F5468&amp;"'!"&amp;G5468),"")</f>
        <v>0</v>
      </c>
      <c r="F5468" s="1502" t="s">
        <v>6935</v>
      </c>
      <c r="G5468" t="s">
        <v>4728</v>
      </c>
      <c r="H5468" s="4"/>
      <c r="I5468" s="4"/>
      <c r="J5468" s="4"/>
      <c r="R5468" s="1504"/>
    </row>
    <row r="5469" spans="1:18" ht="15">
      <c r="A5469">
        <v>5464</v>
      </c>
      <c r="B5469" s="7">
        <f>'EstRev 6-10'!E110</f>
        <v>0</v>
      </c>
      <c r="D5469" s="2" t="b">
        <f t="shared" ca="1" si="81"/>
        <v>1</v>
      </c>
      <c r="E5469" s="2" cm="1">
        <f t="array" aca="1" ref="E5469" ca="1">IF(F5469&lt;&gt;"",INDIRECT("'"&amp;F5469&amp;"'!"&amp;G5469),"")</f>
        <v>0</v>
      </c>
      <c r="F5469" s="1502" t="s">
        <v>6935</v>
      </c>
      <c r="G5469" t="s">
        <v>4729</v>
      </c>
      <c r="H5469" s="4"/>
      <c r="I5469" s="4"/>
      <c r="J5469" s="4"/>
      <c r="R5469" s="1504"/>
    </row>
    <row r="5470" spans="1:18">
      <c r="A5470">
        <v>5465</v>
      </c>
      <c r="B5470" s="7">
        <f>'EstRev 6-10'!E111</f>
        <v>0</v>
      </c>
      <c r="D5470" s="2" t="b">
        <f t="shared" ca="1" si="81"/>
        <v>1</v>
      </c>
      <c r="E5470" s="2" cm="1">
        <f t="array" aca="1" ref="E5470" ca="1">IF(F5470&lt;&gt;"",INDIRECT("'"&amp;F5470&amp;"'!"&amp;G5470),"")</f>
        <v>0</v>
      </c>
      <c r="F5470" s="1502" t="s">
        <v>6935</v>
      </c>
      <c r="G5470" t="s">
        <v>4730</v>
      </c>
      <c r="R5470" s="1502"/>
    </row>
    <row r="5471" spans="1:18">
      <c r="A5471">
        <v>5466</v>
      </c>
      <c r="B5471" s="7">
        <f>'EstRev 6-10'!E112</f>
        <v>2649096</v>
      </c>
      <c r="D5471" s="2" t="b">
        <f t="shared" ca="1" si="81"/>
        <v>1</v>
      </c>
      <c r="E5471" s="2" cm="1">
        <f t="array" aca="1" ref="E5471" ca="1">IF(F5471&lt;&gt;"",INDIRECT("'"&amp;F5471&amp;"'!"&amp;G5471),"")</f>
        <v>2649096</v>
      </c>
      <c r="F5471" s="1502" t="s">
        <v>6935</v>
      </c>
      <c r="G5471" t="s">
        <v>4731</v>
      </c>
      <c r="R5471" s="1502"/>
    </row>
    <row r="5472" spans="1:18">
      <c r="A5472">
        <v>5467</v>
      </c>
      <c r="B5472" s="7">
        <f>'EstRev 6-10'!E121</f>
        <v>0</v>
      </c>
      <c r="D5472" s="2" t="b">
        <f t="shared" ca="1" si="81"/>
        <v>1</v>
      </c>
      <c r="E5472" s="2" cm="1">
        <f t="array" aca="1" ref="E5472" ca="1">IF(F5472&lt;&gt;"",INDIRECT("'"&amp;F5472&amp;"'!"&amp;G5472),"")</f>
        <v>0</v>
      </c>
      <c r="F5472" s="1502" t="s">
        <v>6935</v>
      </c>
      <c r="G5472" t="s">
        <v>4732</v>
      </c>
      <c r="R5472" s="1502"/>
    </row>
    <row r="5473" spans="1:18">
      <c r="A5473">
        <v>5468</v>
      </c>
      <c r="B5473" s="7">
        <f>'EstRev 6-10'!E122</f>
        <v>0</v>
      </c>
      <c r="D5473" s="2" t="b">
        <f t="shared" ca="1" si="81"/>
        <v>1</v>
      </c>
      <c r="E5473" s="2" cm="1">
        <f t="array" aca="1" ref="E5473" ca="1">IF(F5473&lt;&gt;"",INDIRECT("'"&amp;F5473&amp;"'!"&amp;G5473),"")</f>
        <v>0</v>
      </c>
      <c r="F5473" s="1502" t="s">
        <v>6935</v>
      </c>
      <c r="G5473" t="s">
        <v>4733</v>
      </c>
      <c r="R5473" s="1502"/>
    </row>
    <row r="5474" spans="1:18" ht="16">
      <c r="A5474" s="1">
        <v>5469</v>
      </c>
      <c r="C5474" s="3" t="s">
        <v>3571</v>
      </c>
      <c r="E5474" s="2" t="str" cm="1">
        <f t="array" aca="1" ref="E5474" ca="1">IF(F5474&lt;&gt;"",INDIRECT("'"&amp;F5474&amp;"'!"&amp;G5474),"")</f>
        <v/>
      </c>
      <c r="F5474" s="1851"/>
      <c r="R5474" s="1502"/>
    </row>
    <row r="5475" spans="1:18" ht="16">
      <c r="A5475" s="1">
        <v>5470</v>
      </c>
      <c r="C5475" s="3" t="s">
        <v>3571</v>
      </c>
      <c r="E5475" s="2" t="str" cm="1">
        <f t="array" aca="1" ref="E5475" ca="1">IF(F5475&lt;&gt;"",INDIRECT("'"&amp;F5475&amp;"'!"&amp;G5475),"")</f>
        <v/>
      </c>
      <c r="F5475" s="1851"/>
      <c r="R5475" s="1502"/>
    </row>
    <row r="5476" spans="1:18" ht="16">
      <c r="A5476" s="1">
        <v>5471</v>
      </c>
      <c r="C5476" s="3" t="s">
        <v>3571</v>
      </c>
      <c r="E5476" s="2" t="str" cm="1">
        <f t="array" aca="1" ref="E5476" ca="1">IF(F5476&lt;&gt;"",INDIRECT("'"&amp;F5476&amp;"'!"&amp;G5476),"")</f>
        <v/>
      </c>
      <c r="F5476" s="1851"/>
      <c r="R5476" s="1502"/>
    </row>
    <row r="5477" spans="1:18" ht="16">
      <c r="A5477" s="1">
        <v>5472</v>
      </c>
      <c r="C5477" s="3" t="s">
        <v>3571</v>
      </c>
      <c r="E5477" s="2" t="str" cm="1">
        <f t="array" aca="1" ref="E5477" ca="1">IF(F5477&lt;&gt;"",INDIRECT("'"&amp;F5477&amp;"'!"&amp;G5477),"")</f>
        <v/>
      </c>
      <c r="F5477" s="1851"/>
      <c r="R5477" s="1502"/>
    </row>
    <row r="5478" spans="1:18" ht="15">
      <c r="A5478" s="2">
        <v>5473</v>
      </c>
      <c r="B5478" s="7">
        <f>'EstRev 6-10'!E124</f>
        <v>0</v>
      </c>
      <c r="D5478" s="2" t="b">
        <f ca="1">E5478=B5478</f>
        <v>1</v>
      </c>
      <c r="E5478" s="2" cm="1">
        <f t="array" aca="1" ref="E5478" ca="1">IF(F5478&lt;&gt;"",INDIRECT("'"&amp;F5478&amp;"'!"&amp;G5478),"")</f>
        <v>0</v>
      </c>
      <c r="F5478" s="1502" t="s">
        <v>6935</v>
      </c>
      <c r="G5478" t="s">
        <v>4433</v>
      </c>
      <c r="H5478" s="4"/>
      <c r="I5478" s="4"/>
      <c r="J5478" s="4"/>
      <c r="R5478" s="1504"/>
    </row>
    <row r="5479" spans="1:18" ht="16">
      <c r="A5479" s="1">
        <v>5474</v>
      </c>
      <c r="C5479" s="3" t="s">
        <v>3571</v>
      </c>
      <c r="E5479" s="2" t="str" cm="1">
        <f t="array" aca="1" ref="E5479" ca="1">IF(F5479&lt;&gt;"",INDIRECT("'"&amp;F5479&amp;"'!"&amp;G5479),"")</f>
        <v/>
      </c>
      <c r="F5479" s="1851"/>
      <c r="R5479" s="1502"/>
    </row>
    <row r="5480" spans="1:18" ht="16">
      <c r="A5480" s="1">
        <v>5475</v>
      </c>
      <c r="C5480" s="3" t="s">
        <v>3571</v>
      </c>
      <c r="E5480" s="2" t="str" cm="1">
        <f t="array" aca="1" ref="E5480" ca="1">IF(F5480&lt;&gt;"",INDIRECT("'"&amp;F5480&amp;"'!"&amp;G5480),"")</f>
        <v/>
      </c>
      <c r="F5480" s="1851"/>
      <c r="R5480" s="1502"/>
    </row>
    <row r="5481" spans="1:18" ht="15">
      <c r="A5481">
        <v>5476</v>
      </c>
      <c r="B5481" s="7">
        <f>'EstRev 6-10'!E164</f>
        <v>0</v>
      </c>
      <c r="D5481" s="2" t="b">
        <f ca="1">E5481=B5481</f>
        <v>1</v>
      </c>
      <c r="E5481" s="2" cm="1">
        <f t="array" aca="1" ref="E5481" ca="1">IF(F5481&lt;&gt;"",INDIRECT("'"&amp;F5481&amp;"'!"&amp;G5481),"")</f>
        <v>0</v>
      </c>
      <c r="F5481" s="1502" t="s">
        <v>6935</v>
      </c>
      <c r="G5481" t="s">
        <v>4734</v>
      </c>
      <c r="H5481" s="4"/>
      <c r="I5481" s="4"/>
      <c r="J5481" s="4"/>
      <c r="R5481" s="1504"/>
    </row>
    <row r="5482" spans="1:18" ht="16">
      <c r="A5482" s="1">
        <v>5477</v>
      </c>
      <c r="C5482" s="3" t="s">
        <v>3571</v>
      </c>
      <c r="E5482" s="2" t="str" cm="1">
        <f t="array" aca="1" ref="E5482" ca="1">IF(F5482&lt;&gt;"",INDIRECT("'"&amp;F5482&amp;"'!"&amp;G5482),"")</f>
        <v/>
      </c>
      <c r="F5482" s="1851"/>
      <c r="R5482" s="1502"/>
    </row>
    <row r="5483" spans="1:18" ht="16">
      <c r="A5483" s="1">
        <v>5478</v>
      </c>
      <c r="C5483" s="3" t="s">
        <v>3571</v>
      </c>
      <c r="E5483" s="2" t="str" cm="1">
        <f t="array" aca="1" ref="E5483" ca="1">IF(F5483&lt;&gt;"",INDIRECT("'"&amp;F5483&amp;"'!"&amp;G5483),"")</f>
        <v/>
      </c>
      <c r="F5483" s="1851"/>
      <c r="R5483" s="1502"/>
    </row>
    <row r="5484" spans="1:18" ht="16">
      <c r="A5484" s="1">
        <v>5479</v>
      </c>
      <c r="C5484" s="3" t="s">
        <v>3571</v>
      </c>
      <c r="E5484" s="2" t="str" cm="1">
        <f t="array" aca="1" ref="E5484" ca="1">IF(F5484&lt;&gt;"",INDIRECT("'"&amp;F5484&amp;"'!"&amp;G5484),"")</f>
        <v/>
      </c>
      <c r="F5484" s="1851"/>
      <c r="R5484" s="1502"/>
    </row>
    <row r="5485" spans="1:18" ht="16">
      <c r="A5485" s="1">
        <v>5480</v>
      </c>
      <c r="C5485" s="3" t="s">
        <v>3571</v>
      </c>
      <c r="E5485" s="2" t="str" cm="1">
        <f t="array" aca="1" ref="E5485" ca="1">IF(F5485&lt;&gt;"",INDIRECT("'"&amp;F5485&amp;"'!"&amp;G5485),"")</f>
        <v/>
      </c>
      <c r="F5485" s="1851"/>
      <c r="R5485" s="1502"/>
    </row>
    <row r="5486" spans="1:18" ht="16">
      <c r="A5486" s="1">
        <v>5481</v>
      </c>
      <c r="C5486" s="3" t="s">
        <v>3571</v>
      </c>
      <c r="E5486" s="2" t="str" cm="1">
        <f t="array" aca="1" ref="E5486" ca="1">IF(F5486&lt;&gt;"",INDIRECT("'"&amp;F5486&amp;"'!"&amp;G5486),"")</f>
        <v/>
      </c>
      <c r="F5486" s="1851"/>
      <c r="R5486" s="1502"/>
    </row>
    <row r="5487" spans="1:18" ht="16">
      <c r="A5487" s="1">
        <v>5482</v>
      </c>
      <c r="C5487" s="3" t="s">
        <v>3571</v>
      </c>
      <c r="E5487" s="2" t="str" cm="1">
        <f t="array" aca="1" ref="E5487" ca="1">IF(F5487&lt;&gt;"",INDIRECT("'"&amp;F5487&amp;"'!"&amp;G5487),"")</f>
        <v/>
      </c>
      <c r="F5487" s="1851"/>
      <c r="R5487" s="1502"/>
    </row>
    <row r="5488" spans="1:18">
      <c r="A5488">
        <v>5483</v>
      </c>
      <c r="B5488" s="7">
        <f>'EstRev 6-10'!E165</f>
        <v>0</v>
      </c>
      <c r="D5488" s="2" t="b">
        <f ca="1">E5488=B5488</f>
        <v>1</v>
      </c>
      <c r="E5488" s="2" cm="1">
        <f t="array" aca="1" ref="E5488" ca="1">IF(F5488&lt;&gt;"",INDIRECT("'"&amp;F5488&amp;"'!"&amp;G5488),"")</f>
        <v>0</v>
      </c>
      <c r="F5488" s="1502" t="s">
        <v>6935</v>
      </c>
      <c r="G5488" t="s">
        <v>4735</v>
      </c>
      <c r="R5488" s="1502"/>
    </row>
    <row r="5489" spans="1:18" ht="16">
      <c r="A5489" s="1">
        <v>5484</v>
      </c>
      <c r="C5489" s="3" t="s">
        <v>3571</v>
      </c>
      <c r="E5489" s="2" t="str" cm="1">
        <f t="array" aca="1" ref="E5489" ca="1">IF(F5489&lt;&gt;"",INDIRECT("'"&amp;F5489&amp;"'!"&amp;G5489),"")</f>
        <v/>
      </c>
      <c r="F5489" s="1851"/>
      <c r="R5489" s="1502"/>
    </row>
    <row r="5490" spans="1:18" ht="16">
      <c r="A5490" s="1">
        <v>5485</v>
      </c>
      <c r="C5490" s="3" t="s">
        <v>3571</v>
      </c>
      <c r="E5490" s="2" t="str" cm="1">
        <f t="array" aca="1" ref="E5490" ca="1">IF(F5490&lt;&gt;"",INDIRECT("'"&amp;F5490&amp;"'!"&amp;G5490),"")</f>
        <v/>
      </c>
      <c r="F5490" s="1851"/>
      <c r="R5490" s="1502"/>
    </row>
    <row r="5491" spans="1:18" ht="16">
      <c r="A5491" s="1">
        <v>5486</v>
      </c>
      <c r="C5491" s="3" t="s">
        <v>3571</v>
      </c>
      <c r="E5491" s="2" t="str" cm="1">
        <f t="array" aca="1" ref="E5491" ca="1">IF(F5491&lt;&gt;"",INDIRECT("'"&amp;F5491&amp;"'!"&amp;G5491),"")</f>
        <v/>
      </c>
      <c r="F5491" s="1851"/>
      <c r="R5491" s="1502"/>
    </row>
    <row r="5492" spans="1:18" ht="16">
      <c r="A5492" s="1">
        <v>5487</v>
      </c>
      <c r="C5492" s="3" t="s">
        <v>3571</v>
      </c>
      <c r="E5492" s="2" t="str" cm="1">
        <f t="array" aca="1" ref="E5492" ca="1">IF(F5492&lt;&gt;"",INDIRECT("'"&amp;F5492&amp;"'!"&amp;G5492),"")</f>
        <v/>
      </c>
      <c r="F5492" s="1851"/>
      <c r="R5492" s="1502"/>
    </row>
    <row r="5493" spans="1:18" ht="16">
      <c r="A5493" s="1">
        <v>5488</v>
      </c>
      <c r="C5493" s="3" t="s">
        <v>3571</v>
      </c>
      <c r="E5493" s="2" t="str" cm="1">
        <f t="array" aca="1" ref="E5493" ca="1">IF(F5493&lt;&gt;"",INDIRECT("'"&amp;F5493&amp;"'!"&amp;G5493),"")</f>
        <v/>
      </c>
      <c r="F5493" s="1851"/>
      <c r="R5493" s="1502"/>
    </row>
    <row r="5494" spans="1:18" ht="16">
      <c r="A5494" s="1">
        <v>5489</v>
      </c>
      <c r="C5494" s="3" t="s">
        <v>3571</v>
      </c>
      <c r="E5494" s="2" t="str" cm="1">
        <f t="array" aca="1" ref="E5494" ca="1">IF(F5494&lt;&gt;"",INDIRECT("'"&amp;F5494&amp;"'!"&amp;G5494),"")</f>
        <v/>
      </c>
      <c r="F5494" s="1851"/>
      <c r="R5494" s="1502"/>
    </row>
    <row r="5495" spans="1:18" ht="16">
      <c r="A5495" s="1">
        <v>5490</v>
      </c>
      <c r="C5495" s="3" t="s">
        <v>3571</v>
      </c>
      <c r="E5495" s="2" t="str" cm="1">
        <f t="array" aca="1" ref="E5495" ca="1">IF(F5495&lt;&gt;"",INDIRECT("'"&amp;F5495&amp;"'!"&amp;G5495),"")</f>
        <v/>
      </c>
      <c r="F5495" s="1851"/>
      <c r="R5495" s="1502"/>
    </row>
    <row r="5496" spans="1:18">
      <c r="A5496">
        <v>5491</v>
      </c>
      <c r="B5496" s="7">
        <f>'EstRev 6-10'!E240</f>
        <v>2649096</v>
      </c>
      <c r="D5496" s="2" t="b">
        <f ca="1">E5496=B5496</f>
        <v>1</v>
      </c>
      <c r="E5496" s="2" cm="1">
        <f t="array" aca="1" ref="E5496" ca="1">IF(F5496&lt;&gt;"",INDIRECT("'"&amp;F5496&amp;"'!"&amp;G5496),"")</f>
        <v>2649096</v>
      </c>
      <c r="F5496" s="1502" t="s">
        <v>6935</v>
      </c>
      <c r="G5496" t="s">
        <v>4736</v>
      </c>
      <c r="R5496" s="1502"/>
    </row>
    <row r="5497" spans="1:18">
      <c r="A5497">
        <v>5492</v>
      </c>
      <c r="B5497" s="7">
        <f>'EstRev 6-10'!F5</f>
        <v>2934291</v>
      </c>
      <c r="D5497" s="2" t="b">
        <f ca="1">E5497=B5497</f>
        <v>1</v>
      </c>
      <c r="E5497" s="2" cm="1">
        <f t="array" aca="1" ref="E5497" ca="1">IF(F5497&lt;&gt;"",INDIRECT("'"&amp;F5497&amp;"'!"&amp;G5497),"")</f>
        <v>2934291</v>
      </c>
      <c r="F5497" s="1502" t="s">
        <v>6935</v>
      </c>
      <c r="G5497" t="s">
        <v>3744</v>
      </c>
      <c r="R5497" s="1502"/>
    </row>
    <row r="5498" spans="1:18" ht="16">
      <c r="A5498" s="1">
        <v>5493</v>
      </c>
      <c r="C5498" s="3" t="s">
        <v>3858</v>
      </c>
      <c r="E5498" s="2" t="str" cm="1">
        <f t="array" aca="1" ref="E5498" ca="1">IF(F5498&lt;&gt;"",INDIRECT("'"&amp;F5498&amp;"'!"&amp;G5498),"")</f>
        <v/>
      </c>
      <c r="F5498" s="1851"/>
      <c r="R5498" s="1502"/>
    </row>
    <row r="5499" spans="1:18">
      <c r="A5499">
        <v>5494</v>
      </c>
      <c r="B5499" s="7">
        <f>'EstRev 6-10'!F7</f>
        <v>0</v>
      </c>
      <c r="D5499" s="2" t="b">
        <f t="shared" ref="D5499:D5538" ca="1" si="82">E5499=B5499</f>
        <v>1</v>
      </c>
      <c r="E5499" s="2" cm="1">
        <f t="array" aca="1" ref="E5499" ca="1">IF(F5499&lt;&gt;"",INDIRECT("'"&amp;F5499&amp;"'!"&amp;G5499),"")</f>
        <v>0</v>
      </c>
      <c r="F5499" s="1502" t="s">
        <v>6935</v>
      </c>
      <c r="G5499" t="s">
        <v>3553</v>
      </c>
      <c r="R5499" s="1502"/>
    </row>
    <row r="5500" spans="1:18" ht="15">
      <c r="A5500">
        <v>5495</v>
      </c>
      <c r="B5500" s="7">
        <f>'EstRev 6-10'!F11</f>
        <v>0</v>
      </c>
      <c r="D5500" s="2" t="b">
        <f t="shared" ca="1" si="82"/>
        <v>1</v>
      </c>
      <c r="E5500" s="2" cm="1">
        <f t="array" aca="1" ref="E5500" ca="1">IF(F5500&lt;&gt;"",INDIRECT("'"&amp;F5500&amp;"'!"&amp;G5500),"")</f>
        <v>0</v>
      </c>
      <c r="F5500" s="1502" t="s">
        <v>6935</v>
      </c>
      <c r="G5500" t="s">
        <v>3555</v>
      </c>
      <c r="H5500" s="4"/>
      <c r="I5500" s="4"/>
      <c r="J5500" s="4"/>
      <c r="R5500" s="1504"/>
    </row>
    <row r="5501" spans="1:18" ht="15">
      <c r="A5501">
        <v>5496</v>
      </c>
      <c r="B5501" s="7">
        <f>'EstRev 6-10'!F12</f>
        <v>2934291</v>
      </c>
      <c r="D5501" s="2" t="b">
        <f t="shared" ca="1" si="82"/>
        <v>1</v>
      </c>
      <c r="E5501" s="2" cm="1">
        <f t="array" aca="1" ref="E5501" ca="1">IF(F5501&lt;&gt;"",INDIRECT("'"&amp;F5501&amp;"'!"&amp;G5501),"")</f>
        <v>2934291</v>
      </c>
      <c r="F5501" s="1502" t="s">
        <v>6935</v>
      </c>
      <c r="G5501" t="s">
        <v>3556</v>
      </c>
      <c r="H5501" s="4"/>
      <c r="I5501" s="4"/>
      <c r="J5501" s="4"/>
      <c r="R5501" s="1504"/>
    </row>
    <row r="5502" spans="1:18">
      <c r="A5502">
        <v>5497</v>
      </c>
      <c r="B5502" s="7">
        <f>'EstRev 6-10'!F14</f>
        <v>0</v>
      </c>
      <c r="D5502" s="2" t="b">
        <f t="shared" ca="1" si="82"/>
        <v>1</v>
      </c>
      <c r="E5502" s="2" cm="1">
        <f t="array" aca="1" ref="E5502" ca="1">IF(F5502&lt;&gt;"",INDIRECT("'"&amp;F5502&amp;"'!"&amp;G5502),"")</f>
        <v>0</v>
      </c>
      <c r="F5502" s="1502" t="s">
        <v>6935</v>
      </c>
      <c r="G5502" t="s">
        <v>3745</v>
      </c>
      <c r="R5502" s="1502"/>
    </row>
    <row r="5503" spans="1:18">
      <c r="A5503">
        <v>5498</v>
      </c>
      <c r="B5503" s="7">
        <f>'EstRev 6-10'!F15</f>
        <v>0</v>
      </c>
      <c r="D5503" s="2" t="b">
        <f t="shared" ca="1" si="82"/>
        <v>1</v>
      </c>
      <c r="E5503" s="2" cm="1">
        <f t="array" aca="1" ref="E5503" ca="1">IF(F5503&lt;&gt;"",INDIRECT("'"&amp;F5503&amp;"'!"&amp;G5503),"")</f>
        <v>0</v>
      </c>
      <c r="F5503" s="1502" t="s">
        <v>6935</v>
      </c>
      <c r="G5503" t="s">
        <v>3558</v>
      </c>
      <c r="R5503" s="1502"/>
    </row>
    <row r="5504" spans="1:18">
      <c r="A5504">
        <v>5499</v>
      </c>
      <c r="B5504" s="7">
        <f>'EstRev 6-10'!F16</f>
        <v>0</v>
      </c>
      <c r="D5504" s="2" t="b">
        <f t="shared" ca="1" si="82"/>
        <v>1</v>
      </c>
      <c r="E5504" s="2" cm="1">
        <f t="array" aca="1" ref="E5504" ca="1">IF(F5504&lt;&gt;"",INDIRECT("'"&amp;F5504&amp;"'!"&amp;G5504),"")</f>
        <v>0</v>
      </c>
      <c r="F5504" s="1502" t="s">
        <v>6935</v>
      </c>
      <c r="G5504" t="s">
        <v>3559</v>
      </c>
      <c r="R5504" s="1502"/>
    </row>
    <row r="5505" spans="1:18">
      <c r="A5505">
        <v>5500</v>
      </c>
      <c r="B5505" s="7">
        <f>'EstRev 6-10'!F17</f>
        <v>0</v>
      </c>
      <c r="D5505" s="2" t="b">
        <f t="shared" ca="1" si="82"/>
        <v>1</v>
      </c>
      <c r="E5505" s="2" cm="1">
        <f t="array" aca="1" ref="E5505" ca="1">IF(F5505&lt;&gt;"",INDIRECT("'"&amp;F5505&amp;"'!"&amp;G5505),"")</f>
        <v>0</v>
      </c>
      <c r="F5505" s="1502" t="s">
        <v>6935</v>
      </c>
      <c r="G5505" t="s">
        <v>3560</v>
      </c>
      <c r="R5505" s="1502"/>
    </row>
    <row r="5506" spans="1:18" ht="15">
      <c r="A5506">
        <v>5501</v>
      </c>
      <c r="B5506" s="7">
        <f>'EstRev 6-10'!F18</f>
        <v>0</v>
      </c>
      <c r="D5506" s="2" t="b">
        <f t="shared" ca="1" si="82"/>
        <v>1</v>
      </c>
      <c r="E5506" s="2" cm="1">
        <f t="array" aca="1" ref="E5506" ca="1">IF(F5506&lt;&gt;"",INDIRECT("'"&amp;F5506&amp;"'!"&amp;G5506),"")</f>
        <v>0</v>
      </c>
      <c r="F5506" s="1502" t="s">
        <v>6935</v>
      </c>
      <c r="G5506" t="s">
        <v>3511</v>
      </c>
      <c r="H5506" s="4"/>
      <c r="I5506" s="4"/>
      <c r="J5506" s="4"/>
      <c r="R5506" s="1504"/>
    </row>
    <row r="5507" spans="1:18" ht="15">
      <c r="A5507">
        <v>5502</v>
      </c>
      <c r="B5507" s="7">
        <f>'EstRev 6-10'!F42</f>
        <v>20000</v>
      </c>
      <c r="D5507" s="2" t="b">
        <f t="shared" ca="1" si="82"/>
        <v>1</v>
      </c>
      <c r="E5507" s="2" cm="1">
        <f t="array" aca="1" ref="E5507" ca="1">IF(F5507&lt;&gt;"",INDIRECT("'"&amp;F5507&amp;"'!"&amp;G5507),"")</f>
        <v>20000</v>
      </c>
      <c r="F5507" s="1502" t="s">
        <v>6935</v>
      </c>
      <c r="G5507" t="s">
        <v>3751</v>
      </c>
      <c r="H5507" s="4"/>
      <c r="I5507" s="4"/>
      <c r="J5507" s="4"/>
      <c r="R5507" s="1504"/>
    </row>
    <row r="5508" spans="1:18" ht="15">
      <c r="A5508">
        <v>5503</v>
      </c>
      <c r="B5508" s="7">
        <f>'EstRev 6-10'!F43</f>
        <v>0</v>
      </c>
      <c r="D5508" s="2" t="b">
        <f t="shared" ca="1" si="82"/>
        <v>1</v>
      </c>
      <c r="E5508" s="2" cm="1">
        <f t="array" aca="1" ref="E5508" ca="1">IF(F5508&lt;&gt;"",INDIRECT("'"&amp;F5508&amp;"'!"&amp;G5508),"")</f>
        <v>0</v>
      </c>
      <c r="F5508" s="1502" t="s">
        <v>6935</v>
      </c>
      <c r="G5508" t="s">
        <v>3752</v>
      </c>
      <c r="H5508" s="4"/>
      <c r="I5508" s="4"/>
      <c r="J5508" s="4"/>
      <c r="R5508" s="1504"/>
    </row>
    <row r="5509" spans="1:18" ht="15">
      <c r="A5509">
        <v>5504</v>
      </c>
      <c r="B5509" s="7">
        <f>'EstRev 6-10'!F44</f>
        <v>0</v>
      </c>
      <c r="D5509" s="2" t="b">
        <f t="shared" ca="1" si="82"/>
        <v>1</v>
      </c>
      <c r="E5509" s="2" cm="1">
        <f t="array" aca="1" ref="E5509" ca="1">IF(F5509&lt;&gt;"",INDIRECT("'"&amp;F5509&amp;"'!"&amp;G5509),"")</f>
        <v>0</v>
      </c>
      <c r="F5509" s="1502" t="s">
        <v>6935</v>
      </c>
      <c r="G5509" t="s">
        <v>3753</v>
      </c>
      <c r="H5509" s="4"/>
      <c r="I5509" s="4"/>
      <c r="J5509" s="4"/>
      <c r="R5509" s="1504"/>
    </row>
    <row r="5510" spans="1:18" ht="15">
      <c r="A5510">
        <v>5505</v>
      </c>
      <c r="B5510" s="7">
        <f>'EstRev 6-10'!F45</f>
        <v>0</v>
      </c>
      <c r="D5510" s="2" t="b">
        <f t="shared" ca="1" si="82"/>
        <v>1</v>
      </c>
      <c r="E5510" s="2" cm="1">
        <f t="array" aca="1" ref="E5510" ca="1">IF(F5510&lt;&gt;"",INDIRECT("'"&amp;F5510&amp;"'!"&amp;G5510),"")</f>
        <v>0</v>
      </c>
      <c r="F5510" s="1502" t="s">
        <v>6935</v>
      </c>
      <c r="G5510" t="s">
        <v>4320</v>
      </c>
      <c r="H5510" s="4"/>
      <c r="I5510" s="4"/>
      <c r="J5510" s="4"/>
      <c r="R5510" s="1504"/>
    </row>
    <row r="5511" spans="1:18" ht="15">
      <c r="A5511">
        <v>5506</v>
      </c>
      <c r="B5511" s="7">
        <f>'EstRev 6-10'!F47</f>
        <v>0</v>
      </c>
      <c r="D5511" s="2" t="b">
        <f t="shared" ca="1" si="82"/>
        <v>1</v>
      </c>
      <c r="E5511" s="2" cm="1">
        <f t="array" aca="1" ref="E5511" ca="1">IF(F5511&lt;&gt;"",INDIRECT("'"&amp;F5511&amp;"'!"&amp;G5511),"")</f>
        <v>0</v>
      </c>
      <c r="F5511" s="1502" t="s">
        <v>6935</v>
      </c>
      <c r="G5511" t="s">
        <v>3755</v>
      </c>
      <c r="H5511" s="4"/>
      <c r="I5511" s="4"/>
      <c r="J5511" s="4"/>
      <c r="R5511" s="1504"/>
    </row>
    <row r="5512" spans="1:18" ht="15">
      <c r="A5512">
        <v>5507</v>
      </c>
      <c r="B5512" s="7">
        <f>'EstRev 6-10'!F48</f>
        <v>0</v>
      </c>
      <c r="D5512" s="2" t="b">
        <f t="shared" ca="1" si="82"/>
        <v>1</v>
      </c>
      <c r="E5512" s="2" cm="1">
        <f t="array" aca="1" ref="E5512" ca="1">IF(F5512&lt;&gt;"",INDIRECT("'"&amp;F5512&amp;"'!"&amp;G5512),"")</f>
        <v>0</v>
      </c>
      <c r="F5512" s="1502" t="s">
        <v>6935</v>
      </c>
      <c r="G5512" t="s">
        <v>3756</v>
      </c>
      <c r="R5512" s="1504"/>
    </row>
    <row r="5513" spans="1:18" ht="15">
      <c r="A5513">
        <v>5508</v>
      </c>
      <c r="B5513" s="7">
        <f>'EstRev 6-10'!F49</f>
        <v>0</v>
      </c>
      <c r="D5513" s="2" t="b">
        <f t="shared" ca="1" si="82"/>
        <v>1</v>
      </c>
      <c r="E5513" s="2" cm="1">
        <f t="array" aca="1" ref="E5513" ca="1">IF(F5513&lt;&gt;"",INDIRECT("'"&amp;F5513&amp;"'!"&amp;G5513),"")</f>
        <v>0</v>
      </c>
      <c r="F5513" s="1502" t="s">
        <v>6935</v>
      </c>
      <c r="G5513" t="s">
        <v>3757</v>
      </c>
      <c r="R5513" s="1504"/>
    </row>
    <row r="5514" spans="1:18" ht="15">
      <c r="A5514">
        <v>5509</v>
      </c>
      <c r="B5514" s="7">
        <f>'EstRev 6-10'!F51</f>
        <v>0</v>
      </c>
      <c r="D5514" s="2" t="b">
        <f t="shared" ca="1" si="82"/>
        <v>1</v>
      </c>
      <c r="E5514" s="2" cm="1">
        <f t="array" aca="1" ref="E5514" ca="1">IF(F5514&lt;&gt;"",INDIRECT("'"&amp;F5514&amp;"'!"&amp;G5514),"")</f>
        <v>0</v>
      </c>
      <c r="F5514" s="1502" t="s">
        <v>6935</v>
      </c>
      <c r="G5514" t="s">
        <v>3758</v>
      </c>
      <c r="R5514" s="1504"/>
    </row>
    <row r="5515" spans="1:18" ht="15">
      <c r="A5515">
        <v>5510</v>
      </c>
      <c r="B5515" s="7">
        <f>'EstRev 6-10'!F52</f>
        <v>0</v>
      </c>
      <c r="D5515" s="2" t="b">
        <f t="shared" ca="1" si="82"/>
        <v>1</v>
      </c>
      <c r="E5515" s="2" cm="1">
        <f t="array" aca="1" ref="E5515" ca="1">IF(F5515&lt;&gt;"",INDIRECT("'"&amp;F5515&amp;"'!"&amp;G5515),"")</f>
        <v>0</v>
      </c>
      <c r="F5515" s="1502" t="s">
        <v>6935</v>
      </c>
      <c r="G5515" t="s">
        <v>3759</v>
      </c>
      <c r="R5515" s="1504"/>
    </row>
    <row r="5516" spans="1:18" ht="15">
      <c r="A5516">
        <v>5511</v>
      </c>
      <c r="B5516" s="7">
        <f>'EstRev 6-10'!F53</f>
        <v>0</v>
      </c>
      <c r="D5516" s="2" t="b">
        <f t="shared" ca="1" si="82"/>
        <v>1</v>
      </c>
      <c r="E5516" s="2" cm="1">
        <f t="array" aca="1" ref="E5516" ca="1">IF(F5516&lt;&gt;"",INDIRECT("'"&amp;F5516&amp;"'!"&amp;G5516),"")</f>
        <v>0</v>
      </c>
      <c r="F5516" s="1502" t="s">
        <v>6935</v>
      </c>
      <c r="G5516" t="s">
        <v>4200</v>
      </c>
      <c r="R5516" s="1504"/>
    </row>
    <row r="5517" spans="1:18" ht="15">
      <c r="A5517">
        <v>5512</v>
      </c>
      <c r="B5517" s="7">
        <f>'EstRev 6-10'!F55</f>
        <v>0</v>
      </c>
      <c r="D5517" s="2" t="b">
        <f t="shared" ca="1" si="82"/>
        <v>1</v>
      </c>
      <c r="E5517" s="2" cm="1">
        <f t="array" aca="1" ref="E5517" ca="1">IF(F5517&lt;&gt;"",INDIRECT("'"&amp;F5517&amp;"'!"&amp;G5517),"")</f>
        <v>0</v>
      </c>
      <c r="F5517" s="1502" t="s">
        <v>6935</v>
      </c>
      <c r="G5517" t="s">
        <v>3760</v>
      </c>
      <c r="R5517" s="1504"/>
    </row>
    <row r="5518" spans="1:18" ht="15">
      <c r="A5518">
        <v>5513</v>
      </c>
      <c r="B5518" s="7">
        <f>'EstRev 6-10'!F56</f>
        <v>0</v>
      </c>
      <c r="D5518" s="2" t="b">
        <f t="shared" ca="1" si="82"/>
        <v>1</v>
      </c>
      <c r="E5518" s="2" cm="1">
        <f t="array" aca="1" ref="E5518" ca="1">IF(F5518&lt;&gt;"",INDIRECT("'"&amp;F5518&amp;"'!"&amp;G5518),"")</f>
        <v>0</v>
      </c>
      <c r="F5518" s="1502" t="s">
        <v>6935</v>
      </c>
      <c r="G5518" t="s">
        <v>4737</v>
      </c>
      <c r="R5518" s="1504"/>
    </row>
    <row r="5519" spans="1:18" ht="15">
      <c r="A5519">
        <v>5514</v>
      </c>
      <c r="B5519" s="7">
        <f>'EstRev 6-10'!F57</f>
        <v>0</v>
      </c>
      <c r="D5519" s="2" t="b">
        <f t="shared" ca="1" si="82"/>
        <v>1</v>
      </c>
      <c r="E5519" s="2" cm="1">
        <f t="array" aca="1" ref="E5519" ca="1">IF(F5519&lt;&gt;"",INDIRECT("'"&amp;F5519&amp;"'!"&amp;G5519),"")</f>
        <v>0</v>
      </c>
      <c r="F5519" s="1502" t="s">
        <v>6935</v>
      </c>
      <c r="G5519" t="s">
        <v>3761</v>
      </c>
      <c r="R5519" s="1504"/>
    </row>
    <row r="5520" spans="1:18" ht="15">
      <c r="A5520">
        <v>5515</v>
      </c>
      <c r="B5520" s="7">
        <f>'EstRev 6-10'!F59</f>
        <v>0</v>
      </c>
      <c r="D5520" s="2" t="b">
        <f t="shared" ca="1" si="82"/>
        <v>1</v>
      </c>
      <c r="E5520" s="2" cm="1">
        <f t="array" aca="1" ref="E5520" ca="1">IF(F5520&lt;&gt;"",INDIRECT("'"&amp;F5520&amp;"'!"&amp;G5520),"")</f>
        <v>0</v>
      </c>
      <c r="F5520" s="1502" t="s">
        <v>6935</v>
      </c>
      <c r="G5520" t="s">
        <v>3763</v>
      </c>
      <c r="R5520" s="1504"/>
    </row>
    <row r="5521" spans="1:18" ht="15">
      <c r="A5521">
        <v>5516</v>
      </c>
      <c r="B5521" s="7">
        <f>'EstRev 6-10'!F60</f>
        <v>0</v>
      </c>
      <c r="D5521" s="2" t="b">
        <f t="shared" ca="1" si="82"/>
        <v>1</v>
      </c>
      <c r="E5521" s="2" cm="1">
        <f t="array" aca="1" ref="E5521" ca="1">IF(F5521&lt;&gt;"",INDIRECT("'"&amp;F5521&amp;"'!"&amp;G5521),"")</f>
        <v>0</v>
      </c>
      <c r="F5521" s="1502" t="s">
        <v>6935</v>
      </c>
      <c r="G5521" t="s">
        <v>4738</v>
      </c>
      <c r="R5521" s="1504"/>
    </row>
    <row r="5522" spans="1:18" ht="15">
      <c r="A5522">
        <v>5517</v>
      </c>
      <c r="B5522" s="7">
        <f>'EstRev 6-10'!F61</f>
        <v>0</v>
      </c>
      <c r="D5522" s="2" t="b">
        <f t="shared" ca="1" si="82"/>
        <v>1</v>
      </c>
      <c r="E5522" s="2" cm="1">
        <f t="array" aca="1" ref="E5522" ca="1">IF(F5522&lt;&gt;"",INDIRECT("'"&amp;F5522&amp;"'!"&amp;G5522),"")</f>
        <v>0</v>
      </c>
      <c r="F5522" s="1502" t="s">
        <v>6935</v>
      </c>
      <c r="G5522" t="s">
        <v>3764</v>
      </c>
      <c r="H5522" s="4"/>
      <c r="I5522" s="4"/>
      <c r="J5522" s="4"/>
      <c r="R5522" s="1504"/>
    </row>
    <row r="5523" spans="1:18" ht="15">
      <c r="A5523">
        <v>5518</v>
      </c>
      <c r="B5523" s="7">
        <f>'EstRev 6-10'!F63</f>
        <v>20000</v>
      </c>
      <c r="D5523" s="2" t="b">
        <f t="shared" ca="1" si="82"/>
        <v>1</v>
      </c>
      <c r="E5523" s="2" cm="1">
        <f t="array" aca="1" ref="E5523" ca="1">IF(F5523&lt;&gt;"",INDIRECT("'"&amp;F5523&amp;"'!"&amp;G5523),"")</f>
        <v>20000</v>
      </c>
      <c r="F5523" s="1502" t="s">
        <v>6935</v>
      </c>
      <c r="G5523" t="s">
        <v>3766</v>
      </c>
      <c r="H5523" s="4"/>
      <c r="I5523" s="4"/>
      <c r="J5523" s="4"/>
      <c r="R5523" s="1504"/>
    </row>
    <row r="5524" spans="1:18" ht="15">
      <c r="A5524">
        <v>5519</v>
      </c>
      <c r="B5524" s="7">
        <f>'EstRev 6-10'!F65</f>
        <v>50000</v>
      </c>
      <c r="D5524" s="2" t="b">
        <f t="shared" ca="1" si="82"/>
        <v>1</v>
      </c>
      <c r="E5524" s="2" cm="1">
        <f t="array" aca="1" ref="E5524" ca="1">IF(F5524&lt;&gt;"",INDIRECT("'"&amp;F5524&amp;"'!"&amp;G5524),"")</f>
        <v>50000</v>
      </c>
      <c r="F5524" s="1502" t="s">
        <v>6935</v>
      </c>
      <c r="G5524" t="s">
        <v>3768</v>
      </c>
      <c r="H5524" s="4"/>
      <c r="I5524" s="4"/>
      <c r="J5524" s="4"/>
      <c r="R5524" s="1504"/>
    </row>
    <row r="5525" spans="1:18" ht="15">
      <c r="A5525">
        <v>5520</v>
      </c>
      <c r="B5525" s="7">
        <f>'EstRev 6-10'!F66</f>
        <v>0</v>
      </c>
      <c r="D5525" s="2" t="b">
        <f t="shared" ca="1" si="82"/>
        <v>1</v>
      </c>
      <c r="E5525" s="2" cm="1">
        <f t="array" aca="1" ref="E5525" ca="1">IF(F5525&lt;&gt;"",INDIRECT("'"&amp;F5525&amp;"'!"&amp;G5525),"")</f>
        <v>0</v>
      </c>
      <c r="F5525" s="1502" t="s">
        <v>6935</v>
      </c>
      <c r="G5525" t="s">
        <v>3769</v>
      </c>
      <c r="H5525" s="4"/>
      <c r="I5525" s="4"/>
      <c r="J5525" s="4"/>
      <c r="R5525" s="1504"/>
    </row>
    <row r="5526" spans="1:18" ht="15">
      <c r="A5526">
        <v>5521</v>
      </c>
      <c r="B5526" s="7">
        <f>'EstRev 6-10'!F68</f>
        <v>50000</v>
      </c>
      <c r="D5526" s="2" t="b">
        <f t="shared" ca="1" si="82"/>
        <v>1</v>
      </c>
      <c r="E5526" s="2" cm="1">
        <f t="array" aca="1" ref="E5526" ca="1">IF(F5526&lt;&gt;"",INDIRECT("'"&amp;F5526&amp;"'!"&amp;G5526),"")</f>
        <v>50000</v>
      </c>
      <c r="F5526" s="1502" t="s">
        <v>6935</v>
      </c>
      <c r="G5526" t="s">
        <v>4739</v>
      </c>
      <c r="H5526" s="4"/>
      <c r="I5526" s="4"/>
      <c r="J5526" s="4"/>
      <c r="R5526" s="1504"/>
    </row>
    <row r="5527" spans="1:18" ht="15">
      <c r="A5527">
        <v>5522</v>
      </c>
      <c r="B5527" s="7">
        <f>'EstRev 6-10'!F99</f>
        <v>0</v>
      </c>
      <c r="D5527" s="2" t="b">
        <f t="shared" ca="1" si="82"/>
        <v>1</v>
      </c>
      <c r="E5527" s="2" cm="1">
        <f t="array" aca="1" ref="E5527" ca="1">IF(F5527&lt;&gt;"",INDIRECT("'"&amp;F5527&amp;"'!"&amp;G5527),"")</f>
        <v>0</v>
      </c>
      <c r="F5527" s="1502" t="s">
        <v>6935</v>
      </c>
      <c r="G5527" t="s">
        <v>4740</v>
      </c>
      <c r="H5527" s="4"/>
      <c r="I5527" s="4"/>
      <c r="J5527" s="4"/>
      <c r="R5527" s="1504"/>
    </row>
    <row r="5528" spans="1:18" ht="15">
      <c r="A5528">
        <v>5523</v>
      </c>
      <c r="B5528" s="7">
        <f>'EstRev 6-10'!F101</f>
        <v>0</v>
      </c>
      <c r="D5528" s="2" t="b">
        <f t="shared" ca="1" si="82"/>
        <v>1</v>
      </c>
      <c r="E5528" s="2" cm="1">
        <f t="array" aca="1" ref="E5528" ca="1">IF(F5528&lt;&gt;"",INDIRECT("'"&amp;F5528&amp;"'!"&amp;G5528),"")</f>
        <v>0</v>
      </c>
      <c r="F5528" s="1502" t="s">
        <v>6935</v>
      </c>
      <c r="G5528" t="s">
        <v>4741</v>
      </c>
      <c r="H5528" s="4"/>
      <c r="I5528" s="4"/>
      <c r="J5528" s="4"/>
      <c r="R5528" s="1504"/>
    </row>
    <row r="5529" spans="1:18" ht="15">
      <c r="A5529">
        <v>5524</v>
      </c>
      <c r="B5529" s="7">
        <f>'EstRev 6-10'!F102</f>
        <v>0</v>
      </c>
      <c r="D5529" s="2" t="b">
        <f t="shared" ca="1" si="82"/>
        <v>1</v>
      </c>
      <c r="E5529" s="2" cm="1">
        <f t="array" aca="1" ref="E5529" ca="1">IF(F5529&lt;&gt;"",INDIRECT("'"&amp;F5529&amp;"'!"&amp;G5529),"")</f>
        <v>0</v>
      </c>
      <c r="F5529" s="1502" t="s">
        <v>6935</v>
      </c>
      <c r="G5529" t="s">
        <v>4742</v>
      </c>
      <c r="H5529" s="4"/>
      <c r="I5529" s="4"/>
      <c r="J5529" s="4"/>
      <c r="R5529" s="1504"/>
    </row>
    <row r="5530" spans="1:18" ht="15">
      <c r="A5530">
        <v>5525</v>
      </c>
      <c r="B5530" s="7">
        <f>'EstRev 6-10'!F110</f>
        <v>0</v>
      </c>
      <c r="D5530" s="2" t="b">
        <f t="shared" ca="1" si="82"/>
        <v>1</v>
      </c>
      <c r="E5530" s="2" cm="1">
        <f t="array" aca="1" ref="E5530" ca="1">IF(F5530&lt;&gt;"",INDIRECT("'"&amp;F5530&amp;"'!"&amp;G5530),"")</f>
        <v>0</v>
      </c>
      <c r="F5530" s="1502" t="s">
        <v>6935</v>
      </c>
      <c r="G5530" t="s">
        <v>4743</v>
      </c>
      <c r="H5530" s="4"/>
      <c r="I5530" s="4"/>
      <c r="J5530" s="4"/>
      <c r="R5530" s="1504"/>
    </row>
    <row r="5531" spans="1:18" ht="15">
      <c r="A5531">
        <v>5526</v>
      </c>
      <c r="B5531" s="7">
        <f>'EstRev 6-10'!F111</f>
        <v>0</v>
      </c>
      <c r="D5531" s="2" t="b">
        <f t="shared" ca="1" si="82"/>
        <v>1</v>
      </c>
      <c r="E5531" s="2" cm="1">
        <f t="array" aca="1" ref="E5531" ca="1">IF(F5531&lt;&gt;"",INDIRECT("'"&amp;F5531&amp;"'!"&amp;G5531),"")</f>
        <v>0</v>
      </c>
      <c r="F5531" s="1502" t="s">
        <v>6935</v>
      </c>
      <c r="G5531" t="s">
        <v>4744</v>
      </c>
      <c r="H5531" s="4"/>
      <c r="I5531" s="4"/>
      <c r="J5531" s="4"/>
      <c r="R5531" s="1504"/>
    </row>
    <row r="5532" spans="1:18" ht="15">
      <c r="A5532">
        <v>5527</v>
      </c>
      <c r="B5532" s="7">
        <f>'EstRev 6-10'!F112</f>
        <v>3004291</v>
      </c>
      <c r="D5532" s="2" t="b">
        <f t="shared" ca="1" si="82"/>
        <v>1</v>
      </c>
      <c r="E5532" s="2" cm="1">
        <f t="array" aca="1" ref="E5532" ca="1">IF(F5532&lt;&gt;"",INDIRECT("'"&amp;F5532&amp;"'!"&amp;G5532),"")</f>
        <v>3004291</v>
      </c>
      <c r="F5532" s="1502" t="s">
        <v>6935</v>
      </c>
      <c r="G5532" t="s">
        <v>4745</v>
      </c>
      <c r="H5532" s="4"/>
      <c r="I5532" s="4"/>
      <c r="J5532" s="4"/>
      <c r="R5532" s="1504"/>
    </row>
    <row r="5533" spans="1:18" ht="15">
      <c r="A5533">
        <v>5528</v>
      </c>
      <c r="B5533" s="7">
        <f>'EstRev 6-10'!F115</f>
        <v>0</v>
      </c>
      <c r="D5533" s="2" t="b">
        <f t="shared" ca="1" si="82"/>
        <v>1</v>
      </c>
      <c r="E5533" s="2" cm="1">
        <f t="array" aca="1" ref="E5533" ca="1">IF(F5533&lt;&gt;"",INDIRECT("'"&amp;F5533&amp;"'!"&amp;G5533),"")</f>
        <v>0</v>
      </c>
      <c r="F5533" s="1502" t="s">
        <v>6935</v>
      </c>
      <c r="G5533" t="s">
        <v>4746</v>
      </c>
      <c r="H5533" s="4"/>
      <c r="I5533" s="4"/>
      <c r="J5533" s="4"/>
      <c r="R5533" s="1504"/>
    </row>
    <row r="5534" spans="1:18" ht="15">
      <c r="A5534">
        <v>5529</v>
      </c>
      <c r="B5534" s="7">
        <f>'EstRev 6-10'!F116</f>
        <v>0</v>
      </c>
      <c r="D5534" s="2" t="b">
        <f t="shared" ca="1" si="82"/>
        <v>1</v>
      </c>
      <c r="E5534" s="2" cm="1">
        <f t="array" aca="1" ref="E5534" ca="1">IF(F5534&lt;&gt;"",INDIRECT("'"&amp;F5534&amp;"'!"&amp;G5534),"")</f>
        <v>0</v>
      </c>
      <c r="F5534" s="1502" t="s">
        <v>6935</v>
      </c>
      <c r="G5534" t="s">
        <v>3780</v>
      </c>
      <c r="H5534" s="4"/>
      <c r="I5534" s="4"/>
      <c r="J5534" s="4"/>
      <c r="R5534" s="1504"/>
    </row>
    <row r="5535" spans="1:18" ht="15">
      <c r="A5535">
        <v>5530</v>
      </c>
      <c r="B5535" s="7">
        <f>'EstRev 6-10'!F117</f>
        <v>0</v>
      </c>
      <c r="D5535" s="2" t="b">
        <f t="shared" ca="1" si="82"/>
        <v>1</v>
      </c>
      <c r="E5535" s="2" cm="1">
        <f t="array" aca="1" ref="E5535" ca="1">IF(F5535&lt;&gt;"",INDIRECT("'"&amp;F5535&amp;"'!"&amp;G5535),"")</f>
        <v>0</v>
      </c>
      <c r="F5535" s="1502" t="s">
        <v>6935</v>
      </c>
      <c r="G5535" t="s">
        <v>4747</v>
      </c>
      <c r="H5535" s="4"/>
      <c r="I5535" s="4"/>
      <c r="J5535" s="4"/>
      <c r="R5535" s="1504"/>
    </row>
    <row r="5536" spans="1:18" ht="15">
      <c r="A5536">
        <v>5531</v>
      </c>
      <c r="B5536" s="7">
        <f>'EstRev 6-10'!F118</f>
        <v>0</v>
      </c>
      <c r="D5536" s="2" t="b">
        <f t="shared" ca="1" si="82"/>
        <v>1</v>
      </c>
      <c r="E5536" s="2" cm="1">
        <f t="array" aca="1" ref="E5536" ca="1">IF(F5536&lt;&gt;"",INDIRECT("'"&amp;F5536&amp;"'!"&amp;G5536),"")</f>
        <v>0</v>
      </c>
      <c r="F5536" s="1502" t="s">
        <v>6935</v>
      </c>
      <c r="G5536" t="s">
        <v>4748</v>
      </c>
      <c r="H5536" s="4"/>
      <c r="I5536" s="4"/>
      <c r="J5536" s="4"/>
      <c r="R5536" s="1504"/>
    </row>
    <row r="5537" spans="1:18" ht="15">
      <c r="A5537">
        <v>5532</v>
      </c>
      <c r="B5537" s="7">
        <f>'EstRev 6-10'!F121</f>
        <v>650000</v>
      </c>
      <c r="D5537" s="2" t="b">
        <f t="shared" ca="1" si="82"/>
        <v>1</v>
      </c>
      <c r="E5537" s="2" cm="1">
        <f t="array" aca="1" ref="E5537" ca="1">IF(F5537&lt;&gt;"",INDIRECT("'"&amp;F5537&amp;"'!"&amp;G5537),"")</f>
        <v>650000</v>
      </c>
      <c r="F5537" s="1502" t="s">
        <v>6935</v>
      </c>
      <c r="G5537" t="s">
        <v>4749</v>
      </c>
      <c r="H5537" s="4"/>
      <c r="I5537" s="4"/>
      <c r="J5537" s="4"/>
      <c r="R5537" s="1504"/>
    </row>
    <row r="5538" spans="1:18" ht="15">
      <c r="A5538">
        <v>5533</v>
      </c>
      <c r="B5538" s="7">
        <f>'EstRev 6-10'!F122</f>
        <v>0</v>
      </c>
      <c r="D5538" s="2" t="b">
        <f t="shared" ca="1" si="82"/>
        <v>1</v>
      </c>
      <c r="E5538" s="2" cm="1">
        <f t="array" aca="1" ref="E5538" ca="1">IF(F5538&lt;&gt;"",INDIRECT("'"&amp;F5538&amp;"'!"&amp;G5538),"")</f>
        <v>0</v>
      </c>
      <c r="F5538" s="1502" t="s">
        <v>6935</v>
      </c>
      <c r="G5538" t="s">
        <v>4750</v>
      </c>
      <c r="H5538" s="4"/>
      <c r="I5538" s="4"/>
      <c r="J5538" s="4"/>
      <c r="R5538" s="1504"/>
    </row>
    <row r="5539" spans="1:18" ht="16">
      <c r="A5539" s="1">
        <v>5534</v>
      </c>
      <c r="C5539" s="3" t="s">
        <v>3571</v>
      </c>
      <c r="E5539" s="2" t="str" cm="1">
        <f t="array" aca="1" ref="E5539" ca="1">IF(F5539&lt;&gt;"",INDIRECT("'"&amp;F5539&amp;"'!"&amp;G5539),"")</f>
        <v/>
      </c>
      <c r="F5539" s="1851"/>
      <c r="R5539" s="1502"/>
    </row>
    <row r="5540" spans="1:18" ht="16">
      <c r="A5540" s="1">
        <v>5535</v>
      </c>
      <c r="C5540" s="3" t="s">
        <v>3571</v>
      </c>
      <c r="E5540" s="2" t="str" cm="1">
        <f t="array" aca="1" ref="E5540" ca="1">IF(F5540&lt;&gt;"",INDIRECT("'"&amp;F5540&amp;"'!"&amp;G5540),"")</f>
        <v/>
      </c>
      <c r="F5540" s="1851"/>
      <c r="R5540" s="1502"/>
    </row>
    <row r="5541" spans="1:18" ht="16">
      <c r="A5541" s="1">
        <v>5536</v>
      </c>
      <c r="C5541" s="3" t="s">
        <v>3571</v>
      </c>
      <c r="E5541" s="2" t="str" cm="1">
        <f t="array" aca="1" ref="E5541" ca="1">IF(F5541&lt;&gt;"",INDIRECT("'"&amp;F5541&amp;"'!"&amp;G5541),"")</f>
        <v/>
      </c>
      <c r="F5541" s="1851"/>
      <c r="R5541" s="1502"/>
    </row>
    <row r="5542" spans="1:18" ht="16">
      <c r="A5542" s="1">
        <v>5537</v>
      </c>
      <c r="C5542" s="3" t="s">
        <v>3571</v>
      </c>
      <c r="E5542" s="2" t="str" cm="1">
        <f t="array" aca="1" ref="E5542" ca="1">IF(F5542&lt;&gt;"",INDIRECT("'"&amp;F5542&amp;"'!"&amp;G5542),"")</f>
        <v/>
      </c>
      <c r="F5542" s="1851"/>
      <c r="R5542" s="1502"/>
    </row>
    <row r="5543" spans="1:18" ht="15">
      <c r="A5543">
        <v>5538</v>
      </c>
      <c r="B5543" s="7">
        <f>'EstRev 6-10'!F124</f>
        <v>650000</v>
      </c>
      <c r="D5543" s="2" t="b">
        <f ca="1">E5543=B5543</f>
        <v>1</v>
      </c>
      <c r="E5543" s="2" cm="1">
        <f t="array" aca="1" ref="E5543" ca="1">IF(F5543&lt;&gt;"",INDIRECT("'"&amp;F5543&amp;"'!"&amp;G5543),"")</f>
        <v>650000</v>
      </c>
      <c r="F5543" s="1502" t="s">
        <v>6935</v>
      </c>
      <c r="G5543" t="s">
        <v>4434</v>
      </c>
      <c r="H5543" s="4"/>
      <c r="I5543" s="4"/>
      <c r="J5543" s="4"/>
      <c r="R5543" s="1504"/>
    </row>
    <row r="5544" spans="1:18" ht="15">
      <c r="A5544">
        <v>5539</v>
      </c>
      <c r="B5544" s="7">
        <f>'EstRev 6-10'!F127</f>
        <v>225000</v>
      </c>
      <c r="D5544" s="2" t="b">
        <f ca="1">E5544=B5544</f>
        <v>1</v>
      </c>
      <c r="E5544" s="2" cm="1">
        <f t="array" aca="1" ref="E5544" ca="1">IF(F5544&lt;&gt;"",INDIRECT("'"&amp;F5544&amp;"'!"&amp;G5544),"")</f>
        <v>225000</v>
      </c>
      <c r="F5544" s="1502" t="s">
        <v>6935</v>
      </c>
      <c r="G5544" t="s">
        <v>3928</v>
      </c>
      <c r="H5544" s="4"/>
      <c r="I5544" s="4"/>
      <c r="J5544" s="4"/>
      <c r="R5544" s="1504"/>
    </row>
    <row r="5545" spans="1:18" ht="16">
      <c r="A5545" s="1">
        <v>5540</v>
      </c>
      <c r="C5545" s="3" t="s">
        <v>4636</v>
      </c>
      <c r="F5545" s="1851"/>
      <c r="R5545" s="1502"/>
    </row>
    <row r="5546" spans="1:18" ht="16">
      <c r="A5546" s="1">
        <v>5541</v>
      </c>
      <c r="C5546" s="3" t="s">
        <v>4636</v>
      </c>
      <c r="F5546" s="1851"/>
      <c r="R5546" s="1502"/>
    </row>
    <row r="5547" spans="1:18" ht="16">
      <c r="A5547" s="1">
        <v>5542</v>
      </c>
      <c r="C5547" s="3" t="s">
        <v>3571</v>
      </c>
      <c r="E5547" s="2" t="str" cm="1">
        <f t="array" aca="1" ref="E5547" ca="1">IF(F5547&lt;&gt;"",INDIRECT("'"&amp;F5547&amp;"'!"&amp;G5547),"")</f>
        <v/>
      </c>
      <c r="F5547" s="1851"/>
      <c r="R5547" s="1502"/>
    </row>
    <row r="5548" spans="1:18" ht="15">
      <c r="A5548">
        <v>5543</v>
      </c>
      <c r="B5548" s="7">
        <f>'EstRev 6-10'!F128</f>
        <v>0</v>
      </c>
      <c r="D5548" s="2" t="b">
        <f ca="1">E5548=B5548</f>
        <v>1</v>
      </c>
      <c r="E5548" s="2" cm="1">
        <f t="array" aca="1" ref="E5548" ca="1">IF(F5548&lt;&gt;"",INDIRECT("'"&amp;F5548&amp;"'!"&amp;G5548),"")</f>
        <v>0</v>
      </c>
      <c r="F5548" s="1502" t="s">
        <v>6935</v>
      </c>
      <c r="G5548" t="s">
        <v>3929</v>
      </c>
      <c r="H5548" s="4"/>
      <c r="I5548" s="4"/>
      <c r="J5548" s="4"/>
      <c r="R5548" s="1504"/>
    </row>
    <row r="5549" spans="1:18" ht="16">
      <c r="A5549" s="1">
        <v>5544</v>
      </c>
      <c r="C5549" s="3" t="s">
        <v>3571</v>
      </c>
      <c r="E5549" s="2" t="str" cm="1">
        <f t="array" aca="1" ref="E5549" ca="1">IF(F5549&lt;&gt;"",INDIRECT("'"&amp;F5549&amp;"'!"&amp;G5549),"")</f>
        <v/>
      </c>
      <c r="F5549" s="1851"/>
      <c r="R5549" s="1502"/>
    </row>
    <row r="5550" spans="1:18" ht="15">
      <c r="A5550">
        <v>5545</v>
      </c>
      <c r="B5550" s="7">
        <f>'EstRev 6-10'!F129</f>
        <v>0</v>
      </c>
      <c r="D5550" s="2" t="b">
        <f ca="1">E5550=B5550</f>
        <v>1</v>
      </c>
      <c r="E5550" s="2" cm="1">
        <f t="array" aca="1" ref="E5550" ca="1">IF(F5550&lt;&gt;"",INDIRECT("'"&amp;F5550&amp;"'!"&amp;G5550),"")</f>
        <v>0</v>
      </c>
      <c r="F5550" s="1502" t="s">
        <v>6935</v>
      </c>
      <c r="G5550" t="s">
        <v>4354</v>
      </c>
      <c r="H5550" s="4"/>
      <c r="I5550" s="4"/>
      <c r="J5550" s="4"/>
      <c r="R5550" s="1504"/>
    </row>
    <row r="5551" spans="1:18" ht="16">
      <c r="A5551" s="1">
        <v>5546</v>
      </c>
      <c r="C5551" s="3" t="s">
        <v>3571</v>
      </c>
      <c r="E5551" s="2" t="str" cm="1">
        <f t="array" aca="1" ref="E5551" ca="1">IF(F5551&lt;&gt;"",INDIRECT("'"&amp;F5551&amp;"'!"&amp;G5551),"")</f>
        <v/>
      </c>
      <c r="F5551" s="1851"/>
      <c r="R5551" s="1502"/>
    </row>
    <row r="5552" spans="1:18" ht="16">
      <c r="A5552" s="1">
        <v>5547</v>
      </c>
      <c r="C5552" s="3" t="s">
        <v>3571</v>
      </c>
      <c r="E5552" s="2" t="str" cm="1">
        <f t="array" aca="1" ref="E5552" ca="1">IF(F5552&lt;&gt;"",INDIRECT("'"&amp;F5552&amp;"'!"&amp;G5552),"")</f>
        <v/>
      </c>
      <c r="F5552" s="1851"/>
      <c r="R5552" s="1502"/>
    </row>
    <row r="5553" spans="1:18" ht="16">
      <c r="A5553" s="1">
        <v>5548</v>
      </c>
      <c r="C5553" s="3" t="s">
        <v>4636</v>
      </c>
      <c r="F5553" s="1851"/>
      <c r="R5553" s="1502"/>
    </row>
    <row r="5554" spans="1:18" ht="16">
      <c r="A5554" s="1">
        <v>5549</v>
      </c>
      <c r="C5554" s="3" t="s">
        <v>3571</v>
      </c>
      <c r="E5554" s="2" t="str" cm="1">
        <f t="array" aca="1" ref="E5554" ca="1">IF(F5554&lt;&gt;"",INDIRECT("'"&amp;F5554&amp;"'!"&amp;G5554),"")</f>
        <v/>
      </c>
      <c r="F5554" s="1851"/>
      <c r="R5554" s="1502"/>
    </row>
    <row r="5555" spans="1:18" ht="16">
      <c r="A5555" s="1">
        <v>5550</v>
      </c>
      <c r="C5555" s="3" t="s">
        <v>3571</v>
      </c>
      <c r="E5555" s="2" t="str" cm="1">
        <f t="array" aca="1" ref="E5555" ca="1">IF(F5555&lt;&gt;"",INDIRECT("'"&amp;F5555&amp;"'!"&amp;G5555),"")</f>
        <v/>
      </c>
      <c r="F5555" s="1851"/>
      <c r="R5555" s="1502"/>
    </row>
    <row r="5556" spans="1:18" ht="16">
      <c r="A5556" s="1">
        <v>5551</v>
      </c>
      <c r="C5556" s="3" t="s">
        <v>3571</v>
      </c>
      <c r="E5556" s="2" t="str" cm="1">
        <f t="array" aca="1" ref="E5556" ca="1">IF(F5556&lt;&gt;"",INDIRECT("'"&amp;F5556&amp;"'!"&amp;G5556),"")</f>
        <v/>
      </c>
      <c r="F5556" s="1851"/>
      <c r="R5556" s="1502"/>
    </row>
    <row r="5557" spans="1:18" ht="16">
      <c r="A5557" s="1">
        <v>5552</v>
      </c>
      <c r="C5557" s="3" t="s">
        <v>3571</v>
      </c>
      <c r="E5557" s="2" t="str" cm="1">
        <f t="array" aca="1" ref="E5557" ca="1">IF(F5557&lt;&gt;"",INDIRECT("'"&amp;F5557&amp;"'!"&amp;G5557),"")</f>
        <v/>
      </c>
      <c r="F5557" s="1851"/>
      <c r="R5557" s="1502"/>
    </row>
    <row r="5558" spans="1:18" ht="15">
      <c r="A5558">
        <v>5553</v>
      </c>
      <c r="B5558" s="7">
        <f>'EstRev 6-10'!F131</f>
        <v>225000</v>
      </c>
      <c r="D5558" s="2" t="b">
        <f ca="1">E5558=B5558</f>
        <v>1</v>
      </c>
      <c r="E5558" s="2" cm="1">
        <f t="array" aca="1" ref="E5558" ca="1">IF(F5558&lt;&gt;"",INDIRECT("'"&amp;F5558&amp;"'!"&amp;G5558),"")</f>
        <v>225000</v>
      </c>
      <c r="F5558" s="1502" t="s">
        <v>6935</v>
      </c>
      <c r="G5558" t="s">
        <v>3930</v>
      </c>
      <c r="H5558" s="4"/>
      <c r="I5558" s="4"/>
      <c r="J5558" s="4"/>
      <c r="R5558" s="1504"/>
    </row>
    <row r="5559" spans="1:18" ht="15">
      <c r="A5559">
        <v>5554</v>
      </c>
      <c r="B5559" s="7">
        <f>'EstRev 6-10'!F147</f>
        <v>1850000</v>
      </c>
      <c r="D5559" s="2" t="b">
        <f ca="1">E5559=B5559</f>
        <v>1</v>
      </c>
      <c r="E5559" s="2" cm="1">
        <f t="array" aca="1" ref="E5559" ca="1">IF(F5559&lt;&gt;"",INDIRECT("'"&amp;F5559&amp;"'!"&amp;G5559),"")</f>
        <v>1850000</v>
      </c>
      <c r="F5559" s="1502" t="s">
        <v>6935</v>
      </c>
      <c r="G5559" t="s">
        <v>4751</v>
      </c>
      <c r="H5559" s="4"/>
      <c r="I5559" s="4"/>
      <c r="J5559" s="4"/>
      <c r="R5559" s="1504"/>
    </row>
    <row r="5560" spans="1:18" ht="16">
      <c r="A5560" s="1">
        <v>5555</v>
      </c>
      <c r="C5560" s="3" t="s">
        <v>3571</v>
      </c>
      <c r="E5560" s="2" t="str" cm="1">
        <f t="array" aca="1" ref="E5560" ca="1">IF(F5560&lt;&gt;"",INDIRECT("'"&amp;F5560&amp;"'!"&amp;G5560),"")</f>
        <v/>
      </c>
      <c r="F5560" s="1851"/>
      <c r="R5560" s="1502"/>
    </row>
    <row r="5561" spans="1:18" ht="15">
      <c r="A5561">
        <v>5556</v>
      </c>
      <c r="B5561" s="7">
        <f>'EstRev 6-10'!F148</f>
        <v>750000</v>
      </c>
      <c r="D5561" s="2" t="b">
        <f ca="1">E5561=B5561</f>
        <v>1</v>
      </c>
      <c r="E5561" s="2" cm="1">
        <f t="array" aca="1" ref="E5561" ca="1">IF(F5561&lt;&gt;"",INDIRECT("'"&amp;F5561&amp;"'!"&amp;G5561),"")</f>
        <v>750000</v>
      </c>
      <c r="F5561" s="1502" t="s">
        <v>6935</v>
      </c>
      <c r="G5561" t="s">
        <v>4752</v>
      </c>
      <c r="H5561" s="4"/>
      <c r="I5561" s="4"/>
      <c r="J5561" s="4"/>
      <c r="R5561" s="1504"/>
    </row>
    <row r="5562" spans="1:18" ht="15">
      <c r="A5562">
        <v>5557</v>
      </c>
      <c r="B5562" s="7">
        <f>'EstRev 6-10'!F150</f>
        <v>2600000</v>
      </c>
      <c r="D5562" s="2" t="b">
        <f ca="1">E5562=B5562</f>
        <v>1</v>
      </c>
      <c r="E5562" s="2" cm="1">
        <f t="array" aca="1" ref="E5562" ca="1">IF(F5562&lt;&gt;"",INDIRECT("'"&amp;F5562&amp;"'!"&amp;G5562),"")</f>
        <v>2600000</v>
      </c>
      <c r="F5562" s="1502" t="s">
        <v>6935</v>
      </c>
      <c r="G5562" t="s">
        <v>4753</v>
      </c>
      <c r="H5562" s="4"/>
      <c r="I5562" s="4"/>
      <c r="J5562" s="4"/>
      <c r="R5562" s="1504"/>
    </row>
    <row r="5563" spans="1:18" ht="15">
      <c r="A5563">
        <v>5558</v>
      </c>
      <c r="B5563" s="7">
        <f>'EstRev 6-10'!F152</f>
        <v>0</v>
      </c>
      <c r="D5563" s="2" t="b">
        <f ca="1">E5563=B5563</f>
        <v>1</v>
      </c>
      <c r="E5563" s="2" cm="1">
        <f t="array" aca="1" ref="E5563" ca="1">IF(F5563&lt;&gt;"",INDIRECT("'"&amp;F5563&amp;"'!"&amp;G5563),"")</f>
        <v>0</v>
      </c>
      <c r="F5563" s="1502" t="s">
        <v>6935</v>
      </c>
      <c r="G5563" t="s">
        <v>4754</v>
      </c>
      <c r="H5563" s="4"/>
      <c r="I5563" s="4"/>
      <c r="J5563" s="4"/>
      <c r="R5563" s="1504"/>
    </row>
    <row r="5564" spans="1:18" ht="16">
      <c r="A5564" s="1">
        <v>5559</v>
      </c>
      <c r="C5564" s="3" t="s">
        <v>3571</v>
      </c>
      <c r="E5564" s="2" t="str" cm="1">
        <f t="array" aca="1" ref="E5564" ca="1">IF(F5564&lt;&gt;"",INDIRECT("'"&amp;F5564&amp;"'!"&amp;G5564),"")</f>
        <v/>
      </c>
      <c r="F5564" s="1851"/>
      <c r="R5564" s="1502"/>
    </row>
    <row r="5565" spans="1:18" ht="16">
      <c r="A5565" s="1">
        <v>5560</v>
      </c>
      <c r="C5565" s="3" t="s">
        <v>3571</v>
      </c>
      <c r="E5565" s="2" t="str" cm="1">
        <f t="array" aca="1" ref="E5565" ca="1">IF(F5565&lt;&gt;"",INDIRECT("'"&amp;F5565&amp;"'!"&amp;G5565),"")</f>
        <v/>
      </c>
      <c r="F5565" s="1851"/>
      <c r="R5565" s="1502"/>
    </row>
    <row r="5566" spans="1:18" ht="16">
      <c r="A5566" s="1">
        <v>5561</v>
      </c>
      <c r="C5566" s="3" t="s">
        <v>3571</v>
      </c>
      <c r="E5566" s="2" t="str" cm="1">
        <f t="array" aca="1" ref="E5566" ca="1">IF(F5566&lt;&gt;"",INDIRECT("'"&amp;F5566&amp;"'!"&amp;G5566),"")</f>
        <v/>
      </c>
      <c r="F5566" s="1851"/>
      <c r="R5566" s="1502"/>
    </row>
    <row r="5567" spans="1:18" ht="16">
      <c r="A5567" s="1">
        <v>5562</v>
      </c>
      <c r="C5567" s="3" t="s">
        <v>3571</v>
      </c>
      <c r="E5567" s="2" t="str" cm="1">
        <f t="array" aca="1" ref="E5567" ca="1">IF(F5567&lt;&gt;"",INDIRECT("'"&amp;F5567&amp;"'!"&amp;G5567),"")</f>
        <v/>
      </c>
      <c r="F5567" s="1851"/>
      <c r="R5567" s="1502"/>
    </row>
    <row r="5568" spans="1:18" ht="16">
      <c r="A5568" s="1">
        <v>5563</v>
      </c>
      <c r="C5568" s="3" t="s">
        <v>3571</v>
      </c>
      <c r="E5568" s="2" t="str" cm="1">
        <f t="array" aca="1" ref="E5568" ca="1">IF(F5568&lt;&gt;"",INDIRECT("'"&amp;F5568&amp;"'!"&amp;G5568),"")</f>
        <v/>
      </c>
      <c r="F5568" s="1851"/>
      <c r="R5568" s="1502"/>
    </row>
    <row r="5569" spans="1:18" ht="15">
      <c r="A5569">
        <v>5564</v>
      </c>
      <c r="B5569" s="7">
        <f>'EstRev 6-10'!F153</f>
        <v>0</v>
      </c>
      <c r="D5569" s="2" t="b">
        <f ca="1">E5569=B5569</f>
        <v>1</v>
      </c>
      <c r="E5569" s="2" cm="1">
        <f t="array" aca="1" ref="E5569" ca="1">IF(F5569&lt;&gt;"",INDIRECT("'"&amp;F5569&amp;"'!"&amp;G5569),"")</f>
        <v>0</v>
      </c>
      <c r="F5569" s="1502" t="s">
        <v>6935</v>
      </c>
      <c r="G5569" t="s">
        <v>4755</v>
      </c>
      <c r="H5569" s="4"/>
      <c r="I5569" s="4"/>
      <c r="J5569" s="4"/>
      <c r="R5569" s="1504"/>
    </row>
    <row r="5570" spans="1:18" ht="16">
      <c r="A5570" s="1">
        <v>5565</v>
      </c>
      <c r="C5570" s="3" t="s">
        <v>3571</v>
      </c>
      <c r="E5570" s="2" t="str" cm="1">
        <f t="array" aca="1" ref="E5570" ca="1">IF(F5570&lt;&gt;"",INDIRECT("'"&amp;F5570&amp;"'!"&amp;G5570),"")</f>
        <v/>
      </c>
      <c r="F5570" s="1851"/>
      <c r="R5570" s="1502"/>
    </row>
    <row r="5571" spans="1:18" ht="15">
      <c r="A5571">
        <v>5566</v>
      </c>
      <c r="B5571" s="7">
        <f>'EstRev 6-10'!F154</f>
        <v>0</v>
      </c>
      <c r="D5571" s="2" t="b">
        <f ca="1">E5571=B5571</f>
        <v>1</v>
      </c>
      <c r="E5571" s="2" cm="1">
        <f t="array" aca="1" ref="E5571" ca="1">IF(F5571&lt;&gt;"",INDIRECT("'"&amp;F5571&amp;"'!"&amp;G5571),"")</f>
        <v>0</v>
      </c>
      <c r="F5571" s="1502" t="s">
        <v>6935</v>
      </c>
      <c r="G5571" t="s">
        <v>4756</v>
      </c>
      <c r="H5571" s="4"/>
      <c r="I5571" s="4"/>
      <c r="J5571" s="4"/>
      <c r="R5571" s="1504"/>
    </row>
    <row r="5572" spans="1:18" ht="16">
      <c r="A5572" s="1">
        <v>5567</v>
      </c>
      <c r="C5572" s="3" t="s">
        <v>3571</v>
      </c>
      <c r="E5572" s="2" t="str" cm="1">
        <f t="array" aca="1" ref="E5572" ca="1">IF(F5572&lt;&gt;"",INDIRECT("'"&amp;F5572&amp;"'!"&amp;G5572),"")</f>
        <v/>
      </c>
      <c r="F5572" s="1851"/>
      <c r="R5572" s="1502"/>
    </row>
    <row r="5573" spans="1:18" ht="16">
      <c r="A5573" s="1">
        <v>5568</v>
      </c>
      <c r="C5573" s="3" t="s">
        <v>3571</v>
      </c>
      <c r="E5573" s="2" t="str" cm="1">
        <f t="array" aca="1" ref="E5573" ca="1">IF(F5573&lt;&gt;"",INDIRECT("'"&amp;F5573&amp;"'!"&amp;G5573),"")</f>
        <v/>
      </c>
      <c r="F5573" s="1851"/>
      <c r="R5573" s="1502"/>
    </row>
    <row r="5574" spans="1:18" ht="16">
      <c r="A5574" s="1">
        <v>5569</v>
      </c>
      <c r="C5574" s="3" t="s">
        <v>4537</v>
      </c>
      <c r="E5574" s="2" t="str" cm="1">
        <f t="array" aca="1" ref="E5574" ca="1">IF(F5574&lt;&gt;"",INDIRECT("'"&amp;F5574&amp;"'!"&amp;G5574),"")</f>
        <v/>
      </c>
      <c r="F5574" s="1851"/>
      <c r="R5574" s="1502"/>
    </row>
    <row r="5575" spans="1:18" ht="16">
      <c r="A5575" s="1">
        <v>5570</v>
      </c>
      <c r="C5575" s="3" t="s">
        <v>4537</v>
      </c>
      <c r="E5575" s="2" t="str" cm="1">
        <f t="array" aca="1" ref="E5575" ca="1">IF(F5575&lt;&gt;"",INDIRECT("'"&amp;F5575&amp;"'!"&amp;G5575),"")</f>
        <v/>
      </c>
      <c r="F5575" s="1851"/>
      <c r="R5575" s="1502"/>
    </row>
    <row r="5576" spans="1:18" ht="16">
      <c r="A5576" s="1">
        <v>5571</v>
      </c>
      <c r="C5576" s="3" t="s">
        <v>3571</v>
      </c>
      <c r="E5576" s="2" t="str" cm="1">
        <f t="array" aca="1" ref="E5576" ca="1">IF(F5576&lt;&gt;"",INDIRECT("'"&amp;F5576&amp;"'!"&amp;G5576),"")</f>
        <v/>
      </c>
      <c r="F5576" s="1851"/>
      <c r="R5576" s="1502"/>
    </row>
    <row r="5577" spans="1:18" ht="16">
      <c r="A5577" s="1">
        <v>5572</v>
      </c>
      <c r="C5577" s="3" t="s">
        <v>3571</v>
      </c>
      <c r="E5577" s="2" t="str" cm="1">
        <f t="array" aca="1" ref="E5577" ca="1">IF(F5577&lt;&gt;"",INDIRECT("'"&amp;F5577&amp;"'!"&amp;G5577),"")</f>
        <v/>
      </c>
      <c r="F5577" s="1851"/>
      <c r="R5577" s="1502"/>
    </row>
    <row r="5578" spans="1:18" ht="16">
      <c r="A5578" s="1">
        <v>5573</v>
      </c>
      <c r="C5578" s="3" t="s">
        <v>3571</v>
      </c>
      <c r="E5578" s="2" t="str" cm="1">
        <f t="array" aca="1" ref="E5578" ca="1">IF(F5578&lt;&gt;"",INDIRECT("'"&amp;F5578&amp;"'!"&amp;G5578),"")</f>
        <v/>
      </c>
      <c r="F5578" s="1851"/>
      <c r="R5578" s="1502"/>
    </row>
    <row r="5579" spans="1:18" ht="16">
      <c r="A5579" s="1">
        <v>5574</v>
      </c>
      <c r="C5579" s="3" t="s">
        <v>3571</v>
      </c>
      <c r="E5579" s="2" t="str" cm="1">
        <f t="array" aca="1" ref="E5579" ca="1">IF(F5579&lt;&gt;"",INDIRECT("'"&amp;F5579&amp;"'!"&amp;G5579),"")</f>
        <v/>
      </c>
      <c r="F5579" s="1851"/>
      <c r="R5579" s="1502"/>
    </row>
    <row r="5580" spans="1:18" ht="16">
      <c r="A5580" s="1">
        <v>5575</v>
      </c>
      <c r="C5580" s="3" t="s">
        <v>3571</v>
      </c>
      <c r="E5580" s="2" t="str" cm="1">
        <f t="array" aca="1" ref="E5580" ca="1">IF(F5580&lt;&gt;"",INDIRECT("'"&amp;F5580&amp;"'!"&amp;G5580),"")</f>
        <v/>
      </c>
      <c r="F5580" s="1851"/>
      <c r="R5580" s="1502"/>
    </row>
    <row r="5581" spans="1:18" ht="16">
      <c r="A5581" s="1">
        <v>5576</v>
      </c>
      <c r="C5581" s="3" t="s">
        <v>3858</v>
      </c>
      <c r="E5581" s="2" t="str" cm="1">
        <f t="array" aca="1" ref="E5581" ca="1">IF(F5581&lt;&gt;"",INDIRECT("'"&amp;F5581&amp;"'!"&amp;G5581),"")</f>
        <v/>
      </c>
      <c r="F5581" s="1851"/>
      <c r="R5581" s="1502"/>
    </row>
    <row r="5582" spans="1:18" ht="16">
      <c r="A5582" s="1">
        <v>5577</v>
      </c>
      <c r="C5582" s="3" t="s">
        <v>3571</v>
      </c>
      <c r="E5582" s="2" t="str" cm="1">
        <f t="array" aca="1" ref="E5582" ca="1">IF(F5582&lt;&gt;"",INDIRECT("'"&amp;F5582&amp;"'!"&amp;G5582),"")</f>
        <v/>
      </c>
      <c r="F5582" s="1851"/>
      <c r="R5582" s="1502"/>
    </row>
    <row r="5583" spans="1:18" ht="16">
      <c r="A5583" s="1">
        <v>5578</v>
      </c>
      <c r="C5583" s="3" t="s">
        <v>3571</v>
      </c>
      <c r="E5583" s="2" t="str" cm="1">
        <f t="array" aca="1" ref="E5583" ca="1">IF(F5583&lt;&gt;"",INDIRECT("'"&amp;F5583&amp;"'!"&amp;G5583),"")</f>
        <v/>
      </c>
      <c r="F5583" s="1851"/>
      <c r="R5583" s="1502"/>
    </row>
    <row r="5584" spans="1:18" ht="16">
      <c r="A5584" s="1">
        <v>5579</v>
      </c>
      <c r="C5584" s="3" t="s">
        <v>3858</v>
      </c>
      <c r="E5584" s="2" t="str" cm="1">
        <f t="array" aca="1" ref="E5584" ca="1">IF(F5584&lt;&gt;"",INDIRECT("'"&amp;F5584&amp;"'!"&amp;G5584),"")</f>
        <v/>
      </c>
      <c r="F5584" s="1851"/>
      <c r="R5584" s="1502"/>
    </row>
    <row r="5585" spans="1:18" ht="16">
      <c r="A5585" s="1">
        <v>5580</v>
      </c>
      <c r="C5585" s="3" t="s">
        <v>3858</v>
      </c>
      <c r="E5585" s="2" t="str" cm="1">
        <f t="array" aca="1" ref="E5585" ca="1">IF(F5585&lt;&gt;"",INDIRECT("'"&amp;F5585&amp;"'!"&amp;G5585),"")</f>
        <v/>
      </c>
      <c r="F5585" s="1851"/>
      <c r="R5585" s="1502"/>
    </row>
    <row r="5586" spans="1:18" ht="16">
      <c r="A5586" s="1">
        <v>5581</v>
      </c>
      <c r="C5586" s="3" t="s">
        <v>3858</v>
      </c>
      <c r="E5586" s="2" t="str" cm="1">
        <f t="array" aca="1" ref="E5586" ca="1">IF(F5586&lt;&gt;"",INDIRECT("'"&amp;F5586&amp;"'!"&amp;G5586),"")</f>
        <v/>
      </c>
      <c r="F5586" s="1851"/>
      <c r="R5586" s="1502"/>
    </row>
    <row r="5587" spans="1:18" ht="16">
      <c r="A5587" s="1">
        <v>5582</v>
      </c>
      <c r="C5587" s="3" t="s">
        <v>3858</v>
      </c>
      <c r="E5587" s="2" t="str" cm="1">
        <f t="array" aca="1" ref="E5587" ca="1">IF(F5587&lt;&gt;"",INDIRECT("'"&amp;F5587&amp;"'!"&amp;G5587),"")</f>
        <v/>
      </c>
      <c r="F5587" s="1851"/>
      <c r="R5587" s="1502"/>
    </row>
    <row r="5588" spans="1:18" ht="15">
      <c r="A5588" s="2">
        <v>5583</v>
      </c>
      <c r="B5588" s="7">
        <f>'EstRev 6-10'!F164</f>
        <v>2825000</v>
      </c>
      <c r="D5588" s="2" t="b">
        <f ca="1">E5588=B5588</f>
        <v>1</v>
      </c>
      <c r="E5588" s="2" cm="1">
        <f t="array" aca="1" ref="E5588" ca="1">IF(F5588&lt;&gt;"",INDIRECT("'"&amp;F5588&amp;"'!"&amp;G5588),"")</f>
        <v>2825000</v>
      </c>
      <c r="F5588" s="1502" t="s">
        <v>6935</v>
      </c>
      <c r="G5588" t="s">
        <v>4757</v>
      </c>
      <c r="H5588" s="4"/>
      <c r="I5588" s="4"/>
      <c r="J5588" s="4"/>
      <c r="R5588" s="1504"/>
    </row>
    <row r="5589" spans="1:18" ht="16">
      <c r="A5589" s="1">
        <v>5584</v>
      </c>
      <c r="C5589" s="3" t="s">
        <v>3571</v>
      </c>
      <c r="E5589" s="2" t="str" cm="1">
        <f t="array" aca="1" ref="E5589" ca="1">IF(F5589&lt;&gt;"",INDIRECT("'"&amp;F5589&amp;"'!"&amp;G5589),"")</f>
        <v/>
      </c>
      <c r="F5589" s="1851"/>
      <c r="R5589" s="1502"/>
    </row>
    <row r="5590" spans="1:18" ht="16">
      <c r="A5590" s="1">
        <v>5585</v>
      </c>
      <c r="C5590" s="3" t="s">
        <v>3571</v>
      </c>
      <c r="E5590" s="2" t="str" cm="1">
        <f t="array" aca="1" ref="E5590" ca="1">IF(F5590&lt;&gt;"",INDIRECT("'"&amp;F5590&amp;"'!"&amp;G5590),"")</f>
        <v/>
      </c>
      <c r="F5590" s="1851"/>
      <c r="R5590" s="1502"/>
    </row>
    <row r="5591" spans="1:18" ht="16">
      <c r="A5591" s="1">
        <v>5586</v>
      </c>
      <c r="C5591" s="3" t="s">
        <v>3571</v>
      </c>
      <c r="E5591" s="2" t="str" cm="1">
        <f t="array" aca="1" ref="E5591" ca="1">IF(F5591&lt;&gt;"",INDIRECT("'"&amp;F5591&amp;"'!"&amp;G5591),"")</f>
        <v/>
      </c>
      <c r="F5591" s="1851"/>
      <c r="R5591" s="1502"/>
    </row>
    <row r="5592" spans="1:18" ht="16">
      <c r="A5592" s="1">
        <v>5587</v>
      </c>
      <c r="C5592" s="3" t="s">
        <v>3571</v>
      </c>
      <c r="E5592" s="2" t="str" cm="1">
        <f t="array" aca="1" ref="E5592" ca="1">IF(F5592&lt;&gt;"",INDIRECT("'"&amp;F5592&amp;"'!"&amp;G5592),"")</f>
        <v/>
      </c>
      <c r="F5592" s="1851"/>
      <c r="R5592" s="1502"/>
    </row>
    <row r="5593" spans="1:18" ht="16">
      <c r="A5593" s="1">
        <v>5588</v>
      </c>
      <c r="C5593" s="3" t="s">
        <v>3571</v>
      </c>
      <c r="E5593" s="2" t="str" cm="1">
        <f t="array" aca="1" ref="E5593" ca="1">IF(F5593&lt;&gt;"",INDIRECT("'"&amp;F5593&amp;"'!"&amp;G5593),"")</f>
        <v/>
      </c>
      <c r="F5593" s="1851"/>
      <c r="R5593" s="1502"/>
    </row>
    <row r="5594" spans="1:18" ht="16">
      <c r="A5594" s="1">
        <v>5589</v>
      </c>
      <c r="C5594" s="3" t="s">
        <v>3571</v>
      </c>
      <c r="E5594" s="2" t="str" cm="1">
        <f t="array" aca="1" ref="E5594" ca="1">IF(F5594&lt;&gt;"",INDIRECT("'"&amp;F5594&amp;"'!"&amp;G5594),"")</f>
        <v/>
      </c>
      <c r="F5594" s="1851"/>
      <c r="R5594" s="1502"/>
    </row>
    <row r="5595" spans="1:18" ht="16">
      <c r="A5595" s="1">
        <v>5590</v>
      </c>
      <c r="C5595" s="3" t="s">
        <v>3571</v>
      </c>
      <c r="E5595" s="2" t="str" cm="1">
        <f t="array" aca="1" ref="E5595" ca="1">IF(F5595&lt;&gt;"",INDIRECT("'"&amp;F5595&amp;"'!"&amp;G5595),"")</f>
        <v/>
      </c>
      <c r="F5595" s="1851"/>
      <c r="R5595" s="1502"/>
    </row>
    <row r="5596" spans="1:18" ht="16">
      <c r="A5596" s="1">
        <v>5591</v>
      </c>
      <c r="C5596" s="3" t="s">
        <v>3571</v>
      </c>
      <c r="E5596" s="2" t="str" cm="1">
        <f t="array" aca="1" ref="E5596" ca="1">IF(F5596&lt;&gt;"",INDIRECT("'"&amp;F5596&amp;"'!"&amp;G5596),"")</f>
        <v/>
      </c>
      <c r="F5596" s="1851"/>
      <c r="R5596" s="1502"/>
    </row>
    <row r="5597" spans="1:18" ht="15">
      <c r="A5597">
        <v>5592</v>
      </c>
      <c r="B5597" s="7">
        <f>'EstRev 6-10'!F165</f>
        <v>3475000</v>
      </c>
      <c r="D5597" s="2" t="b">
        <f ca="1">E5597=B5597</f>
        <v>1</v>
      </c>
      <c r="E5597" s="2" cm="1">
        <f t="array" aca="1" ref="E5597" ca="1">IF(F5597&lt;&gt;"",INDIRECT("'"&amp;F5597&amp;"'!"&amp;G5597),"")</f>
        <v>3475000</v>
      </c>
      <c r="F5597" s="1502" t="s">
        <v>6935</v>
      </c>
      <c r="G5597" t="s">
        <v>4758</v>
      </c>
      <c r="H5597" s="4"/>
      <c r="I5597" s="4"/>
      <c r="J5597" s="4"/>
      <c r="R5597" s="1504"/>
    </row>
    <row r="5598" spans="1:18" ht="15">
      <c r="A5598">
        <v>5593</v>
      </c>
      <c r="B5598" s="7">
        <f>'EstRev 6-10'!F168</f>
        <v>0</v>
      </c>
      <c r="D5598" s="2" t="b">
        <f ca="1">E5598=B5598</f>
        <v>1</v>
      </c>
      <c r="E5598" s="2" cm="1">
        <f t="array" aca="1" ref="E5598" ca="1">IF(F5598&lt;&gt;"",INDIRECT("'"&amp;F5598&amp;"'!"&amp;G5598),"")</f>
        <v>0</v>
      </c>
      <c r="F5598" s="1502" t="s">
        <v>6935</v>
      </c>
      <c r="G5598" t="s">
        <v>4759</v>
      </c>
      <c r="H5598" s="4"/>
      <c r="I5598" s="4"/>
      <c r="J5598" s="4"/>
      <c r="R5598" s="1504"/>
    </row>
    <row r="5599" spans="1:18" ht="15">
      <c r="A5599">
        <v>5594</v>
      </c>
      <c r="B5599" s="7">
        <f>'EstRev 6-10'!F170</f>
        <v>0</v>
      </c>
      <c r="D5599" s="2" t="b">
        <f ca="1">E5599=B5599</f>
        <v>1</v>
      </c>
      <c r="E5599" s="2" cm="1">
        <f t="array" aca="1" ref="E5599" ca="1">IF(F5599&lt;&gt;"",INDIRECT("'"&amp;F5599&amp;"'!"&amp;G5599),"")</f>
        <v>0</v>
      </c>
      <c r="F5599" s="1502" t="s">
        <v>6935</v>
      </c>
      <c r="G5599" t="s">
        <v>4760</v>
      </c>
      <c r="H5599" s="4"/>
      <c r="I5599" s="4"/>
      <c r="J5599" s="4"/>
      <c r="R5599" s="1504"/>
    </row>
    <row r="5600" spans="1:18" ht="16">
      <c r="A5600" s="1">
        <v>5595</v>
      </c>
      <c r="C5600" s="3" t="s">
        <v>3858</v>
      </c>
      <c r="E5600" s="2" t="str" cm="1">
        <f t="array" aca="1" ref="E5600" ca="1">IF(F5600&lt;&gt;"",INDIRECT("'"&amp;F5600&amp;"'!"&amp;G5600),"")</f>
        <v/>
      </c>
      <c r="F5600" s="1851"/>
      <c r="R5600" s="1502"/>
    </row>
    <row r="5601" spans="1:18" ht="16">
      <c r="A5601" s="1">
        <v>5596</v>
      </c>
      <c r="C5601" s="3" t="s">
        <v>3858</v>
      </c>
      <c r="E5601" s="2" t="str" cm="1">
        <f t="array" aca="1" ref="E5601" ca="1">IF(F5601&lt;&gt;"",INDIRECT("'"&amp;F5601&amp;"'!"&amp;G5601),"")</f>
        <v/>
      </c>
      <c r="F5601" s="1851"/>
      <c r="R5601" s="1502"/>
    </row>
    <row r="5602" spans="1:18" ht="15">
      <c r="A5602">
        <v>5597</v>
      </c>
      <c r="B5602" s="7">
        <f>'EstRev 6-10'!F176</f>
        <v>0</v>
      </c>
      <c r="D5602" s="2" t="b">
        <f ca="1">E5602=B5602</f>
        <v>1</v>
      </c>
      <c r="E5602" s="2" cm="1">
        <f t="array" aca="1" ref="E5602" ca="1">IF(F5602&lt;&gt;"",INDIRECT("'"&amp;F5602&amp;"'!"&amp;G5602),"")</f>
        <v>0</v>
      </c>
      <c r="F5602" s="1502" t="s">
        <v>6935</v>
      </c>
      <c r="G5602" t="s">
        <v>4761</v>
      </c>
      <c r="H5602" s="4"/>
      <c r="I5602" s="4"/>
      <c r="J5602" s="4"/>
      <c r="R5602" s="1504"/>
    </row>
    <row r="5603" spans="1:18" ht="15">
      <c r="A5603">
        <v>5598</v>
      </c>
      <c r="B5603" s="7">
        <f>'EstRev 6-10'!F179</f>
        <v>0</v>
      </c>
      <c r="D5603" s="2" t="b">
        <f ca="1">E5603=B5603</f>
        <v>1</v>
      </c>
      <c r="E5603" s="2" cm="1">
        <f t="array" aca="1" ref="E5603" ca="1">IF(F5603&lt;&gt;"",INDIRECT("'"&amp;F5603&amp;"'!"&amp;G5603),"")</f>
        <v>0</v>
      </c>
      <c r="F5603" s="1502" t="s">
        <v>6935</v>
      </c>
      <c r="G5603" t="s">
        <v>4762</v>
      </c>
      <c r="H5603" s="4"/>
      <c r="I5603" s="4"/>
      <c r="J5603" s="4"/>
      <c r="R5603" s="1504"/>
    </row>
    <row r="5604" spans="1:18" ht="16">
      <c r="A5604" s="1">
        <v>5599</v>
      </c>
      <c r="C5604" s="3" t="s">
        <v>3571</v>
      </c>
      <c r="E5604" s="2" t="str" cm="1">
        <f t="array" aca="1" ref="E5604" ca="1">IF(F5604&lt;&gt;"",INDIRECT("'"&amp;F5604&amp;"'!"&amp;G5604),"")</f>
        <v/>
      </c>
      <c r="F5604" s="1851"/>
      <c r="R5604" s="1502"/>
    </row>
    <row r="5605" spans="1:18" ht="16">
      <c r="A5605" s="1">
        <v>5600</v>
      </c>
      <c r="C5605" s="3" t="s">
        <v>3571</v>
      </c>
      <c r="E5605" s="2" t="str" cm="1">
        <f t="array" aca="1" ref="E5605" ca="1">IF(F5605&lt;&gt;"",INDIRECT("'"&amp;F5605&amp;"'!"&amp;G5605),"")</f>
        <v/>
      </c>
      <c r="F5605" s="1851"/>
      <c r="R5605" s="1502"/>
    </row>
    <row r="5606" spans="1:18" ht="16">
      <c r="A5606" s="1">
        <v>5601</v>
      </c>
      <c r="C5606" s="3" t="s">
        <v>3571</v>
      </c>
      <c r="E5606" s="2" t="str" cm="1">
        <f t="array" aca="1" ref="E5606" ca="1">IF(F5606&lt;&gt;"",INDIRECT("'"&amp;F5606&amp;"'!"&amp;G5606),"")</f>
        <v/>
      </c>
      <c r="F5606" s="1851"/>
      <c r="R5606" s="1502"/>
    </row>
    <row r="5607" spans="1:18" ht="16">
      <c r="A5607" s="1">
        <v>5602</v>
      </c>
      <c r="C5607" s="3" t="s">
        <v>3571</v>
      </c>
      <c r="E5607" s="2" t="str" cm="1">
        <f t="array" aca="1" ref="E5607" ca="1">IF(F5607&lt;&gt;"",INDIRECT("'"&amp;F5607&amp;"'!"&amp;G5607),"")</f>
        <v/>
      </c>
      <c r="F5607" s="1851"/>
      <c r="R5607" s="1502"/>
    </row>
    <row r="5608" spans="1:18" ht="15">
      <c r="A5608">
        <v>5603</v>
      </c>
      <c r="B5608" s="7">
        <f>'EstRev 6-10'!F195</f>
        <v>0</v>
      </c>
      <c r="D5608" s="2" t="b">
        <f ca="1">E5608=B5608</f>
        <v>1</v>
      </c>
      <c r="E5608" s="2" cm="1">
        <f t="array" aca="1" ref="E5608" ca="1">IF(F5608&lt;&gt;"",INDIRECT("'"&amp;F5608&amp;"'!"&amp;G5608),"")</f>
        <v>0</v>
      </c>
      <c r="F5608" s="1502" t="s">
        <v>6935</v>
      </c>
      <c r="G5608" t="s">
        <v>4763</v>
      </c>
      <c r="H5608" s="4"/>
      <c r="I5608" s="4"/>
      <c r="J5608" s="4"/>
      <c r="R5608" s="1504"/>
    </row>
    <row r="5609" spans="1:18" ht="15">
      <c r="A5609">
        <v>5604</v>
      </c>
      <c r="B5609" s="7">
        <f>'EstRev 6-10'!F196</f>
        <v>0</v>
      </c>
      <c r="D5609" s="2" t="b">
        <f ca="1">E5609=B5609</f>
        <v>1</v>
      </c>
      <c r="E5609" s="2" cm="1">
        <f t="array" aca="1" ref="E5609" ca="1">IF(F5609&lt;&gt;"",INDIRECT("'"&amp;F5609&amp;"'!"&amp;G5609),"")</f>
        <v>0</v>
      </c>
      <c r="F5609" s="1502" t="s">
        <v>6935</v>
      </c>
      <c r="G5609" t="s">
        <v>4764</v>
      </c>
      <c r="H5609" s="4"/>
      <c r="I5609" s="4"/>
      <c r="J5609" s="4"/>
      <c r="R5609" s="1504"/>
    </row>
    <row r="5610" spans="1:18" ht="16">
      <c r="A5610" s="1">
        <v>5605</v>
      </c>
      <c r="C5610" s="3" t="s">
        <v>3571</v>
      </c>
      <c r="E5610" s="2" t="str" cm="1">
        <f t="array" aca="1" ref="E5610" ca="1">IF(F5610&lt;&gt;"",INDIRECT("'"&amp;F5610&amp;"'!"&amp;G5610),"")</f>
        <v/>
      </c>
      <c r="F5610" s="1851"/>
      <c r="R5610" s="1502"/>
    </row>
    <row r="5611" spans="1:18" ht="16">
      <c r="A5611" s="1">
        <v>5606</v>
      </c>
      <c r="C5611" s="3" t="s">
        <v>3571</v>
      </c>
      <c r="E5611" s="2" t="str" cm="1">
        <f t="array" aca="1" ref="E5611" ca="1">IF(F5611&lt;&gt;"",INDIRECT("'"&amp;F5611&amp;"'!"&amp;G5611),"")</f>
        <v/>
      </c>
      <c r="F5611" s="1851"/>
      <c r="R5611" s="1502"/>
    </row>
    <row r="5612" spans="1:18" ht="16">
      <c r="A5612" s="1">
        <v>5607</v>
      </c>
      <c r="C5612" s="3" t="s">
        <v>3571</v>
      </c>
      <c r="E5612" s="2" t="str" cm="1">
        <f t="array" aca="1" ref="E5612" ca="1">IF(F5612&lt;&gt;"",INDIRECT("'"&amp;F5612&amp;"'!"&amp;G5612),"")</f>
        <v/>
      </c>
      <c r="F5612" s="1851"/>
      <c r="R5612" s="1502"/>
    </row>
    <row r="5613" spans="1:18" ht="16">
      <c r="A5613" s="1">
        <v>5608</v>
      </c>
      <c r="C5613" s="3" t="s">
        <v>3858</v>
      </c>
      <c r="E5613" s="2" t="str" cm="1">
        <f t="array" aca="1" ref="E5613" ca="1">IF(F5613&lt;&gt;"",INDIRECT("'"&amp;F5613&amp;"'!"&amp;G5613),"")</f>
        <v/>
      </c>
      <c r="F5613" s="1851"/>
      <c r="R5613" s="1502"/>
    </row>
    <row r="5614" spans="1:18" ht="16">
      <c r="A5614" s="1">
        <v>5609</v>
      </c>
      <c r="C5614" s="3" t="s">
        <v>3858</v>
      </c>
      <c r="E5614" s="2" t="str" cm="1">
        <f t="array" aca="1" ref="E5614" ca="1">IF(F5614&lt;&gt;"",INDIRECT("'"&amp;F5614&amp;"'!"&amp;G5614),"")</f>
        <v/>
      </c>
      <c r="F5614" s="1851"/>
      <c r="R5614" s="1502"/>
    </row>
    <row r="5615" spans="1:18" ht="16">
      <c r="A5615" s="1">
        <v>5610</v>
      </c>
      <c r="C5615" s="3" t="s">
        <v>4537</v>
      </c>
      <c r="E5615" s="2" t="str" cm="1">
        <f t="array" aca="1" ref="E5615" ca="1">IF(F5615&lt;&gt;"",INDIRECT("'"&amp;F5615&amp;"'!"&amp;G5615),"")</f>
        <v/>
      </c>
      <c r="F5615" s="1851"/>
      <c r="R5615" s="1502"/>
    </row>
    <row r="5616" spans="1:18" ht="15">
      <c r="A5616">
        <v>5611</v>
      </c>
      <c r="B5616" s="7">
        <f>'EstRev 6-10'!F197</f>
        <v>0</v>
      </c>
      <c r="D5616" s="2" t="b">
        <f ca="1">E5616=B5616</f>
        <v>1</v>
      </c>
      <c r="E5616" s="2" cm="1">
        <f t="array" aca="1" ref="E5616" ca="1">IF(F5616&lt;&gt;"",INDIRECT("'"&amp;F5616&amp;"'!"&amp;G5616),"")</f>
        <v>0</v>
      </c>
      <c r="F5616" s="1502" t="s">
        <v>6935</v>
      </c>
      <c r="G5616" t="s">
        <v>4765</v>
      </c>
      <c r="H5616" s="4"/>
      <c r="I5616" s="4"/>
      <c r="J5616" s="4"/>
      <c r="R5616" s="1504"/>
    </row>
    <row r="5617" spans="1:18" ht="15">
      <c r="A5617">
        <v>5612</v>
      </c>
      <c r="B5617" s="7">
        <f>'EstRev 6-10'!F201</f>
        <v>0</v>
      </c>
      <c r="D5617" s="2" t="b">
        <f ca="1">E5617=B5617</f>
        <v>1</v>
      </c>
      <c r="E5617" s="2" cm="1">
        <f t="array" aca="1" ref="E5617" ca="1">IF(F5617&lt;&gt;"",INDIRECT("'"&amp;F5617&amp;"'!"&amp;G5617),"")</f>
        <v>0</v>
      </c>
      <c r="F5617" s="1502" t="s">
        <v>6935</v>
      </c>
      <c r="G5617" t="s">
        <v>4766</v>
      </c>
      <c r="H5617" s="4"/>
      <c r="I5617" s="4"/>
      <c r="J5617" s="4"/>
      <c r="R5617" s="1504"/>
    </row>
    <row r="5618" spans="1:18" ht="16">
      <c r="A5618" s="1">
        <v>5613</v>
      </c>
      <c r="C5618" s="3" t="s">
        <v>3858</v>
      </c>
      <c r="E5618" s="2" t="str" cm="1">
        <f t="array" aca="1" ref="E5618" ca="1">IF(F5618&lt;&gt;"",INDIRECT("'"&amp;F5618&amp;"'!"&amp;G5618),"")</f>
        <v/>
      </c>
      <c r="F5618" s="1851"/>
      <c r="R5618" s="1502"/>
    </row>
    <row r="5619" spans="1:18" ht="16">
      <c r="A5619" s="1">
        <v>5614</v>
      </c>
      <c r="C5619" s="3" t="s">
        <v>3571</v>
      </c>
      <c r="E5619" s="2" t="str" cm="1">
        <f t="array" aca="1" ref="E5619" ca="1">IF(F5619&lt;&gt;"",INDIRECT("'"&amp;F5619&amp;"'!"&amp;G5619),"")</f>
        <v/>
      </c>
      <c r="F5619" s="1851"/>
      <c r="R5619" s="1502"/>
    </row>
    <row r="5620" spans="1:18" ht="16">
      <c r="A5620" s="1">
        <v>5615</v>
      </c>
      <c r="C5620" s="3" t="s">
        <v>3571</v>
      </c>
      <c r="E5620" s="2" t="str" cm="1">
        <f t="array" aca="1" ref="E5620" ca="1">IF(F5620&lt;&gt;"",INDIRECT("'"&amp;F5620&amp;"'!"&amp;G5620),"")</f>
        <v/>
      </c>
      <c r="F5620" s="1851"/>
      <c r="R5620" s="1502"/>
    </row>
    <row r="5621" spans="1:18" ht="15">
      <c r="A5621">
        <v>5616</v>
      </c>
      <c r="B5621" s="7">
        <f>'EstRev 6-10'!F199</f>
        <v>0</v>
      </c>
      <c r="D5621" s="2" t="b">
        <f ca="1">E5621=B5621</f>
        <v>1</v>
      </c>
      <c r="E5621" s="2" cm="1">
        <f t="array" aca="1" ref="E5621" ca="1">IF(F5621&lt;&gt;"",INDIRECT("'"&amp;F5621&amp;"'!"&amp;G5621),"")</f>
        <v>0</v>
      </c>
      <c r="F5621" s="1502" t="s">
        <v>6935</v>
      </c>
      <c r="G5621" t="s">
        <v>4767</v>
      </c>
      <c r="H5621" s="4"/>
      <c r="I5621" s="4"/>
      <c r="J5621" s="4"/>
      <c r="R5621" s="1504"/>
    </row>
    <row r="5622" spans="1:18" ht="16">
      <c r="A5622" s="1">
        <v>5617</v>
      </c>
      <c r="C5622" s="3" t="s">
        <v>3571</v>
      </c>
      <c r="E5622" s="2" t="str" cm="1">
        <f t="array" aca="1" ref="E5622" ca="1">IF(F5622&lt;&gt;"",INDIRECT("'"&amp;F5622&amp;"'!"&amp;G5622),"")</f>
        <v/>
      </c>
      <c r="F5622" s="1851"/>
      <c r="R5622" s="1502"/>
    </row>
    <row r="5623" spans="1:18" ht="16">
      <c r="A5623" s="1">
        <v>5618</v>
      </c>
      <c r="C5623" s="3" t="s">
        <v>3571</v>
      </c>
      <c r="E5623" s="2" t="str" cm="1">
        <f t="array" aca="1" ref="E5623" ca="1">IF(F5623&lt;&gt;"",INDIRECT("'"&amp;F5623&amp;"'!"&amp;G5623),"")</f>
        <v/>
      </c>
      <c r="F5623" s="1851"/>
      <c r="R5623" s="1502"/>
    </row>
    <row r="5624" spans="1:18" ht="16">
      <c r="A5624" s="1">
        <v>5619</v>
      </c>
      <c r="C5624" s="3" t="s">
        <v>3571</v>
      </c>
      <c r="E5624" s="2" t="str" cm="1">
        <f t="array" aca="1" ref="E5624" ca="1">IF(F5624&lt;&gt;"",INDIRECT("'"&amp;F5624&amp;"'!"&amp;G5624),"")</f>
        <v/>
      </c>
      <c r="F5624" s="1851"/>
      <c r="R5624" s="1502"/>
    </row>
    <row r="5625" spans="1:18" ht="16">
      <c r="A5625" s="1">
        <v>5620</v>
      </c>
      <c r="C5625" s="3" t="s">
        <v>3571</v>
      </c>
      <c r="E5625" s="2" t="str" cm="1">
        <f t="array" aca="1" ref="E5625" ca="1">IF(F5625&lt;&gt;"",INDIRECT("'"&amp;F5625&amp;"'!"&amp;G5625),"")</f>
        <v/>
      </c>
      <c r="F5625" s="1851"/>
      <c r="R5625" s="1502"/>
    </row>
    <row r="5626" spans="1:18" ht="16">
      <c r="A5626" s="1">
        <v>5621</v>
      </c>
      <c r="C5626" s="3" t="s">
        <v>3571</v>
      </c>
      <c r="E5626" s="2" t="str" cm="1">
        <f t="array" aca="1" ref="E5626" ca="1">IF(F5626&lt;&gt;"",INDIRECT("'"&amp;F5626&amp;"'!"&amp;G5626),"")</f>
        <v/>
      </c>
      <c r="F5626" s="1851"/>
      <c r="R5626" s="1502"/>
    </row>
    <row r="5627" spans="1:18" ht="16">
      <c r="A5627" s="1">
        <v>5622</v>
      </c>
      <c r="C5627" s="3" t="s">
        <v>3571</v>
      </c>
      <c r="E5627" s="2" t="str" cm="1">
        <f t="array" aca="1" ref="E5627" ca="1">IF(F5627&lt;&gt;"",INDIRECT("'"&amp;F5627&amp;"'!"&amp;G5627),"")</f>
        <v/>
      </c>
      <c r="F5627" s="1851"/>
      <c r="R5627" s="1502"/>
    </row>
    <row r="5628" spans="1:18" ht="16">
      <c r="A5628" s="1">
        <v>5623</v>
      </c>
      <c r="C5628" s="3" t="s">
        <v>3571</v>
      </c>
      <c r="E5628" s="2" t="str" cm="1">
        <f t="array" aca="1" ref="E5628" ca="1">IF(F5628&lt;&gt;"",INDIRECT("'"&amp;F5628&amp;"'!"&amp;G5628),"")</f>
        <v/>
      </c>
      <c r="F5628" s="1851"/>
      <c r="R5628" s="1502"/>
    </row>
    <row r="5629" spans="1:18" ht="16">
      <c r="A5629" s="1">
        <v>5624</v>
      </c>
      <c r="C5629" s="3" t="s">
        <v>3571</v>
      </c>
      <c r="E5629" s="2" t="str" cm="1">
        <f t="array" aca="1" ref="E5629" ca="1">IF(F5629&lt;&gt;"",INDIRECT("'"&amp;F5629&amp;"'!"&amp;G5629),"")</f>
        <v/>
      </c>
      <c r="F5629" s="1851"/>
      <c r="R5629" s="1502"/>
    </row>
    <row r="5630" spans="1:18" ht="16">
      <c r="A5630" s="1">
        <v>5625</v>
      </c>
      <c r="C5630" s="3" t="s">
        <v>3571</v>
      </c>
      <c r="E5630" s="2" t="str" cm="1">
        <f t="array" aca="1" ref="E5630" ca="1">IF(F5630&lt;&gt;"",INDIRECT("'"&amp;F5630&amp;"'!"&amp;G5630),"")</f>
        <v/>
      </c>
      <c r="F5630" s="1851"/>
      <c r="R5630" s="1502"/>
    </row>
    <row r="5631" spans="1:18" ht="16">
      <c r="A5631" s="1">
        <v>5626</v>
      </c>
      <c r="C5631" s="3" t="s">
        <v>3571</v>
      </c>
      <c r="E5631" s="2" t="str" cm="1">
        <f t="array" aca="1" ref="E5631" ca="1">IF(F5631&lt;&gt;"",INDIRECT("'"&amp;F5631&amp;"'!"&amp;G5631),"")</f>
        <v/>
      </c>
      <c r="F5631" s="1851"/>
      <c r="R5631" s="1502"/>
    </row>
    <row r="5632" spans="1:18" ht="16">
      <c r="A5632" s="1">
        <v>5627</v>
      </c>
      <c r="C5632" s="3" t="s">
        <v>3571</v>
      </c>
      <c r="E5632" s="2" t="str" cm="1">
        <f t="array" aca="1" ref="E5632" ca="1">IF(F5632&lt;&gt;"",INDIRECT("'"&amp;F5632&amp;"'!"&amp;G5632),"")</f>
        <v/>
      </c>
      <c r="F5632" s="1851"/>
      <c r="R5632" s="1502"/>
    </row>
    <row r="5633" spans="1:18" ht="16">
      <c r="A5633" s="1">
        <v>5628</v>
      </c>
      <c r="C5633" s="3" t="s">
        <v>3571</v>
      </c>
      <c r="E5633" s="2" t="str" cm="1">
        <f t="array" aca="1" ref="E5633" ca="1">IF(F5633&lt;&gt;"",INDIRECT("'"&amp;F5633&amp;"'!"&amp;G5633),"")</f>
        <v/>
      </c>
      <c r="F5633" s="1851"/>
      <c r="R5633" s="1502"/>
    </row>
    <row r="5634" spans="1:18" ht="16">
      <c r="A5634" s="1">
        <v>5629</v>
      </c>
      <c r="C5634" s="3" t="s">
        <v>3571</v>
      </c>
      <c r="E5634" s="2" t="str" cm="1">
        <f t="array" aca="1" ref="E5634" ca="1">IF(F5634&lt;&gt;"",INDIRECT("'"&amp;F5634&amp;"'!"&amp;G5634),"")</f>
        <v/>
      </c>
      <c r="F5634" s="1851"/>
      <c r="R5634" s="1502"/>
    </row>
    <row r="5635" spans="1:18">
      <c r="A5635">
        <v>5630</v>
      </c>
      <c r="B5635" s="7">
        <f>'EstRev 6-10'!F207</f>
        <v>0</v>
      </c>
      <c r="D5635" s="2" t="b">
        <f ca="1">E5635=B5635</f>
        <v>1</v>
      </c>
      <c r="E5635" s="2" cm="1">
        <f t="array" aca="1" ref="E5635" ca="1">IF(F5635&lt;&gt;"",INDIRECT("'"&amp;F5635&amp;"'!"&amp;G5635),"")</f>
        <v>0</v>
      </c>
      <c r="F5635" s="1502" t="s">
        <v>6935</v>
      </c>
      <c r="G5635" t="s">
        <v>4768</v>
      </c>
      <c r="R5635" s="1502"/>
    </row>
    <row r="5636" spans="1:18" ht="15">
      <c r="A5636">
        <v>5631</v>
      </c>
      <c r="B5636" s="7">
        <f>'EstRev 6-10'!F208</f>
        <v>0</v>
      </c>
      <c r="D5636" s="2" t="b">
        <f ca="1">E5636=B5636</f>
        <v>1</v>
      </c>
      <c r="E5636" s="2" cm="1">
        <f t="array" aca="1" ref="E5636" ca="1">IF(F5636&lt;&gt;"",INDIRECT("'"&amp;F5636&amp;"'!"&amp;G5636),"")</f>
        <v>0</v>
      </c>
      <c r="F5636" s="1502" t="s">
        <v>6935</v>
      </c>
      <c r="G5636" t="s">
        <v>4769</v>
      </c>
      <c r="H5636" s="4"/>
      <c r="I5636" s="4"/>
      <c r="J5636" s="4"/>
      <c r="R5636" s="1504"/>
    </row>
    <row r="5637" spans="1:18" ht="16">
      <c r="A5637" s="1">
        <v>5632</v>
      </c>
      <c r="C5637" s="3" t="s">
        <v>3571</v>
      </c>
      <c r="E5637" s="2" t="str" cm="1">
        <f t="array" aca="1" ref="E5637" ca="1">IF(F5637&lt;&gt;"",INDIRECT("'"&amp;F5637&amp;"'!"&amp;G5637),"")</f>
        <v/>
      </c>
      <c r="F5637" s="1851"/>
      <c r="R5637" s="1502"/>
    </row>
    <row r="5638" spans="1:18" ht="16">
      <c r="A5638" s="1">
        <v>5633</v>
      </c>
      <c r="C5638" s="3" t="s">
        <v>3571</v>
      </c>
      <c r="E5638" s="2" t="str" cm="1">
        <f t="array" aca="1" ref="E5638" ca="1">IF(F5638&lt;&gt;"",INDIRECT("'"&amp;F5638&amp;"'!"&amp;G5638),"")</f>
        <v/>
      </c>
      <c r="F5638" s="1851"/>
      <c r="R5638" s="1502"/>
    </row>
    <row r="5639" spans="1:18" ht="15">
      <c r="A5639">
        <v>5634</v>
      </c>
      <c r="B5639" s="7">
        <f>'EstRev 6-10'!F209</f>
        <v>0</v>
      </c>
      <c r="D5639" s="2" t="b">
        <f ca="1">E5639=B5639</f>
        <v>1</v>
      </c>
      <c r="E5639" s="2" cm="1">
        <f t="array" aca="1" ref="E5639" ca="1">IF(F5639&lt;&gt;"",INDIRECT("'"&amp;F5639&amp;"'!"&amp;G5639),"")</f>
        <v>0</v>
      </c>
      <c r="F5639" s="1502" t="s">
        <v>6935</v>
      </c>
      <c r="G5639" t="s">
        <v>4770</v>
      </c>
      <c r="H5639" s="4"/>
      <c r="I5639" s="4"/>
      <c r="J5639" s="4"/>
      <c r="R5639" s="1504"/>
    </row>
    <row r="5640" spans="1:18" ht="15">
      <c r="A5640">
        <v>5635</v>
      </c>
      <c r="B5640" s="7">
        <f>'EstRev 6-10'!F210</f>
        <v>0</v>
      </c>
      <c r="D5640" s="2" t="b">
        <f ca="1">E5640=B5640</f>
        <v>1</v>
      </c>
      <c r="E5640" s="2" cm="1">
        <f t="array" aca="1" ref="E5640" ca="1">IF(F5640&lt;&gt;"",INDIRECT("'"&amp;F5640&amp;"'!"&amp;G5640),"")</f>
        <v>0</v>
      </c>
      <c r="F5640" s="1502" t="s">
        <v>6935</v>
      </c>
      <c r="G5640" t="s">
        <v>4771</v>
      </c>
      <c r="H5640" s="4"/>
      <c r="I5640" s="4"/>
      <c r="J5640" s="4"/>
      <c r="R5640" s="1504"/>
    </row>
    <row r="5641" spans="1:18" ht="15">
      <c r="A5641">
        <v>5636</v>
      </c>
      <c r="B5641" s="7">
        <f>'EstRev 6-10'!F211</f>
        <v>0</v>
      </c>
      <c r="D5641" s="2" t="b">
        <f ca="1">E5641=B5641</f>
        <v>1</v>
      </c>
      <c r="E5641" s="2" cm="1">
        <f t="array" aca="1" ref="E5641" ca="1">IF(F5641&lt;&gt;"",INDIRECT("'"&amp;F5641&amp;"'!"&amp;G5641),"")</f>
        <v>0</v>
      </c>
      <c r="F5641" s="1502" t="s">
        <v>6935</v>
      </c>
      <c r="G5641" t="s">
        <v>4772</v>
      </c>
      <c r="H5641" s="4"/>
      <c r="I5641" s="4"/>
      <c r="J5641" s="4"/>
      <c r="R5641" s="1504"/>
    </row>
    <row r="5642" spans="1:18" ht="16">
      <c r="A5642" s="1">
        <v>5637</v>
      </c>
      <c r="C5642" s="3" t="s">
        <v>3571</v>
      </c>
      <c r="E5642" s="2" t="str" cm="1">
        <f t="array" aca="1" ref="E5642" ca="1">IF(F5642&lt;&gt;"",INDIRECT("'"&amp;F5642&amp;"'!"&amp;G5642),"")</f>
        <v/>
      </c>
      <c r="F5642" s="1851"/>
      <c r="R5642" s="1502"/>
    </row>
    <row r="5643" spans="1:18" ht="16">
      <c r="A5643" s="1">
        <v>5638</v>
      </c>
      <c r="C5643" s="3" t="s">
        <v>3571</v>
      </c>
      <c r="E5643" s="2" t="str" cm="1">
        <f t="array" aca="1" ref="E5643" ca="1">IF(F5643&lt;&gt;"",INDIRECT("'"&amp;F5643&amp;"'!"&amp;G5643),"")</f>
        <v/>
      </c>
      <c r="F5643" s="1851"/>
      <c r="R5643" s="1502"/>
    </row>
    <row r="5644" spans="1:18" ht="16">
      <c r="A5644" s="1">
        <v>5639</v>
      </c>
      <c r="C5644" s="3" t="s">
        <v>3571</v>
      </c>
      <c r="E5644" s="2" t="str" cm="1">
        <f t="array" aca="1" ref="E5644" ca="1">IF(F5644&lt;&gt;"",INDIRECT("'"&amp;F5644&amp;"'!"&amp;G5644),"")</f>
        <v/>
      </c>
      <c r="F5644" s="1851"/>
      <c r="R5644" s="1502"/>
    </row>
    <row r="5645" spans="1:18" ht="16">
      <c r="A5645" s="1">
        <v>5640</v>
      </c>
      <c r="C5645" s="3" t="s">
        <v>3571</v>
      </c>
      <c r="E5645" s="2" t="str" cm="1">
        <f t="array" aca="1" ref="E5645" ca="1">IF(F5645&lt;&gt;"",INDIRECT("'"&amp;F5645&amp;"'!"&amp;G5645),"")</f>
        <v/>
      </c>
      <c r="F5645" s="1851"/>
      <c r="R5645" s="1502"/>
    </row>
    <row r="5646" spans="1:18" ht="16">
      <c r="A5646" s="1">
        <v>5641</v>
      </c>
      <c r="C5646" s="3" t="s">
        <v>3571</v>
      </c>
      <c r="E5646" s="2" t="str" cm="1">
        <f t="array" aca="1" ref="E5646" ca="1">IF(F5646&lt;&gt;"",INDIRECT("'"&amp;F5646&amp;"'!"&amp;G5646),"")</f>
        <v/>
      </c>
      <c r="F5646" s="1851"/>
      <c r="R5646" s="1502"/>
    </row>
    <row r="5647" spans="1:18" ht="15">
      <c r="A5647">
        <v>5642</v>
      </c>
      <c r="B5647" s="7">
        <f>'EstRev 6-10'!F213</f>
        <v>0</v>
      </c>
      <c r="D5647" s="2" t="b">
        <f ca="1">E5647=B5647</f>
        <v>1</v>
      </c>
      <c r="E5647" s="2" cm="1">
        <f t="array" aca="1" ref="E5647" ca="1">IF(F5647&lt;&gt;"",INDIRECT("'"&amp;F5647&amp;"'!"&amp;G5647),"")</f>
        <v>0</v>
      </c>
      <c r="F5647" s="1502" t="s">
        <v>6935</v>
      </c>
      <c r="G5647" t="s">
        <v>4773</v>
      </c>
      <c r="H5647" s="4"/>
      <c r="I5647" s="4"/>
      <c r="J5647" s="4"/>
      <c r="R5647" s="1504"/>
    </row>
    <row r="5648" spans="1:18" ht="16">
      <c r="A5648" s="1">
        <v>5643</v>
      </c>
      <c r="C5648" s="3" t="s">
        <v>3571</v>
      </c>
      <c r="E5648" s="2" t="str" cm="1">
        <f t="array" aca="1" ref="E5648" ca="1">IF(F5648&lt;&gt;"",INDIRECT("'"&amp;F5648&amp;"'!"&amp;G5648),"")</f>
        <v/>
      </c>
      <c r="F5648" s="1851"/>
      <c r="R5648" s="1502"/>
    </row>
    <row r="5649" spans="1:18" ht="15">
      <c r="A5649">
        <v>5644</v>
      </c>
      <c r="B5649" s="7">
        <f>'EstRev 6-10'!F226</f>
        <v>0</v>
      </c>
      <c r="D5649" s="2" t="b">
        <f ca="1">E5649=B5649</f>
        <v>1</v>
      </c>
      <c r="E5649" s="2" cm="1">
        <f t="array" aca="1" ref="E5649" ca="1">IF(F5649&lt;&gt;"",INDIRECT("'"&amp;F5649&amp;"'!"&amp;G5649),"")</f>
        <v>0</v>
      </c>
      <c r="F5649" s="1502" t="s">
        <v>6935</v>
      </c>
      <c r="G5649" t="s">
        <v>4774</v>
      </c>
      <c r="H5649" s="4"/>
      <c r="I5649" s="4"/>
      <c r="J5649" s="4"/>
      <c r="R5649" s="1504"/>
    </row>
    <row r="5650" spans="1:18" ht="16">
      <c r="A5650" s="1">
        <v>5645</v>
      </c>
      <c r="C5650" s="3" t="s">
        <v>3571</v>
      </c>
      <c r="E5650" s="2" t="str" cm="1">
        <f t="array" aca="1" ref="E5650" ca="1">IF(F5650&lt;&gt;"",INDIRECT("'"&amp;F5650&amp;"'!"&amp;G5650),"")</f>
        <v/>
      </c>
      <c r="F5650" s="1851"/>
      <c r="R5650" s="1502"/>
    </row>
    <row r="5651" spans="1:18" ht="16">
      <c r="A5651" s="1">
        <v>5646</v>
      </c>
      <c r="C5651" s="3" t="s">
        <v>4537</v>
      </c>
      <c r="E5651" s="2" t="str" cm="1">
        <f t="array" aca="1" ref="E5651" ca="1">IF(F5651&lt;&gt;"",INDIRECT("'"&amp;F5651&amp;"'!"&amp;G5651),"")</f>
        <v/>
      </c>
      <c r="F5651" s="1851"/>
      <c r="R5651" s="1502"/>
    </row>
    <row r="5652" spans="1:18" ht="15">
      <c r="A5652">
        <v>5647</v>
      </c>
      <c r="B5652" s="7">
        <f>'EstRev 6-10'!F228</f>
        <v>0</v>
      </c>
      <c r="D5652" s="2" t="b">
        <f ca="1">E5652=B5652</f>
        <v>1</v>
      </c>
      <c r="E5652" s="2" cm="1">
        <f t="array" aca="1" ref="E5652" ca="1">IF(F5652&lt;&gt;"",INDIRECT("'"&amp;F5652&amp;"'!"&amp;G5652),"")</f>
        <v>0</v>
      </c>
      <c r="F5652" s="1502" t="s">
        <v>6935</v>
      </c>
      <c r="G5652" t="s">
        <v>4775</v>
      </c>
      <c r="H5652" s="4"/>
      <c r="I5652" s="4"/>
      <c r="J5652" s="4"/>
      <c r="R5652" s="1504"/>
    </row>
    <row r="5653" spans="1:18" ht="16">
      <c r="A5653" s="1">
        <v>5648</v>
      </c>
      <c r="C5653" s="3" t="s">
        <v>3571</v>
      </c>
      <c r="E5653" s="2" t="str" cm="1">
        <f t="array" aca="1" ref="E5653" ca="1">IF(F5653&lt;&gt;"",INDIRECT("'"&amp;F5653&amp;"'!"&amp;G5653),"")</f>
        <v/>
      </c>
      <c r="F5653" s="1851"/>
      <c r="R5653" s="1502"/>
    </row>
    <row r="5654" spans="1:18" ht="15">
      <c r="A5654">
        <v>5649</v>
      </c>
      <c r="B5654" s="7">
        <f>'EstRev 6-10'!F229</f>
        <v>0</v>
      </c>
      <c r="D5654" s="2" t="b">
        <f ca="1">E5654=B5654</f>
        <v>1</v>
      </c>
      <c r="E5654" s="2" cm="1">
        <f t="array" aca="1" ref="E5654" ca="1">IF(F5654&lt;&gt;"",INDIRECT("'"&amp;F5654&amp;"'!"&amp;G5654),"")</f>
        <v>0</v>
      </c>
      <c r="F5654" s="1502" t="s">
        <v>6935</v>
      </c>
      <c r="G5654" t="s">
        <v>4776</v>
      </c>
      <c r="H5654" s="4"/>
      <c r="I5654" s="4"/>
      <c r="J5654" s="4"/>
      <c r="R5654" s="1504"/>
    </row>
    <row r="5655" spans="1:18" ht="16">
      <c r="A5655" s="1">
        <v>5650</v>
      </c>
      <c r="C5655" s="3" t="s">
        <v>3571</v>
      </c>
      <c r="E5655" s="2" t="str" cm="1">
        <f t="array" aca="1" ref="E5655" ca="1">IF(F5655&lt;&gt;"",INDIRECT("'"&amp;F5655&amp;"'!"&amp;G5655),"")</f>
        <v/>
      </c>
      <c r="F5655" s="1851"/>
      <c r="R5655" s="1502"/>
    </row>
    <row r="5656" spans="1:18" ht="16">
      <c r="A5656" s="1">
        <v>5651</v>
      </c>
      <c r="C5656" s="3" t="s">
        <v>3858</v>
      </c>
      <c r="E5656" s="2" t="str" cm="1">
        <f t="array" aca="1" ref="E5656" ca="1">IF(F5656&lt;&gt;"",INDIRECT("'"&amp;F5656&amp;"'!"&amp;G5656),"")</f>
        <v/>
      </c>
      <c r="F5656" s="1851"/>
      <c r="R5656" s="1502"/>
    </row>
    <row r="5657" spans="1:18" ht="15">
      <c r="A5657">
        <v>5652</v>
      </c>
      <c r="B5657" s="7">
        <f>'EstRev 6-10'!F238</f>
        <v>0</v>
      </c>
      <c r="D5657" s="2" t="b">
        <f ca="1">E5657=B5657</f>
        <v>1</v>
      </c>
      <c r="E5657" s="2" cm="1">
        <f t="array" aca="1" ref="E5657" ca="1">IF(F5657&lt;&gt;"",INDIRECT("'"&amp;F5657&amp;"'!"&amp;G5657),"")</f>
        <v>0</v>
      </c>
      <c r="F5657" s="1502" t="s">
        <v>6935</v>
      </c>
      <c r="G5657" t="s">
        <v>4777</v>
      </c>
      <c r="H5657" s="4"/>
      <c r="I5657" s="4"/>
      <c r="J5657" s="4"/>
      <c r="R5657" s="1504"/>
    </row>
    <row r="5658" spans="1:18" ht="16">
      <c r="A5658" s="1">
        <v>5653</v>
      </c>
      <c r="C5658" s="3" t="s">
        <v>3571</v>
      </c>
      <c r="E5658" s="2" t="str" cm="1">
        <f t="array" aca="1" ref="E5658" ca="1">IF(F5658&lt;&gt;"",INDIRECT("'"&amp;F5658&amp;"'!"&amp;G5658),"")</f>
        <v/>
      </c>
      <c r="F5658" s="1851"/>
      <c r="R5658" s="1502"/>
    </row>
    <row r="5659" spans="1:18" ht="16">
      <c r="A5659" s="1">
        <v>5654</v>
      </c>
      <c r="C5659" s="3" t="s">
        <v>3571</v>
      </c>
      <c r="E5659" s="2" t="str" cm="1">
        <f t="array" aca="1" ref="E5659" ca="1">IF(F5659&lt;&gt;"",INDIRECT("'"&amp;F5659&amp;"'!"&amp;G5659),"")</f>
        <v/>
      </c>
      <c r="F5659" s="1851"/>
      <c r="R5659" s="1502"/>
    </row>
    <row r="5660" spans="1:18" ht="16">
      <c r="A5660" s="1">
        <v>5655</v>
      </c>
      <c r="C5660" s="3" t="s">
        <v>3571</v>
      </c>
      <c r="E5660" s="2" t="str" cm="1">
        <f t="array" aca="1" ref="E5660" ca="1">IF(F5660&lt;&gt;"",INDIRECT("'"&amp;F5660&amp;"'!"&amp;G5660),"")</f>
        <v/>
      </c>
      <c r="F5660" s="1851"/>
      <c r="R5660" s="1502"/>
    </row>
    <row r="5661" spans="1:18" ht="16">
      <c r="A5661" s="1">
        <v>5656</v>
      </c>
      <c r="C5661" s="3" t="s">
        <v>3571</v>
      </c>
      <c r="E5661" s="2" t="str" cm="1">
        <f t="array" aca="1" ref="E5661" ca="1">IF(F5661&lt;&gt;"",INDIRECT("'"&amp;F5661&amp;"'!"&amp;G5661),"")</f>
        <v/>
      </c>
      <c r="F5661" s="1851"/>
      <c r="R5661" s="1502"/>
    </row>
    <row r="5662" spans="1:18" ht="16">
      <c r="A5662" s="1">
        <v>5657</v>
      </c>
      <c r="C5662" s="3" t="s">
        <v>3571</v>
      </c>
      <c r="E5662" s="2" t="str" cm="1">
        <f t="array" aca="1" ref="E5662" ca="1">IF(F5662&lt;&gt;"",INDIRECT("'"&amp;F5662&amp;"'!"&amp;G5662),"")</f>
        <v/>
      </c>
      <c r="F5662" s="1851"/>
      <c r="R5662" s="1502"/>
    </row>
    <row r="5663" spans="1:18" ht="15">
      <c r="A5663">
        <v>5658</v>
      </c>
      <c r="B5663" s="7">
        <f>'EstRev 6-10'!F239</f>
        <v>0</v>
      </c>
      <c r="D5663" s="2" t="b">
        <f t="shared" ref="D5663:D5687" ca="1" si="83">E5663=B5663</f>
        <v>1</v>
      </c>
      <c r="E5663" s="2" cm="1">
        <f t="array" aca="1" ref="E5663" ca="1">IF(F5663&lt;&gt;"",INDIRECT("'"&amp;F5663&amp;"'!"&amp;G5663),"")</f>
        <v>0</v>
      </c>
      <c r="F5663" s="1502" t="s">
        <v>6935</v>
      </c>
      <c r="G5663" t="s">
        <v>4778</v>
      </c>
      <c r="H5663" s="4"/>
      <c r="I5663" s="4"/>
      <c r="J5663" s="4"/>
      <c r="R5663" s="1504"/>
    </row>
    <row r="5664" spans="1:18" ht="15">
      <c r="A5664">
        <v>5659</v>
      </c>
      <c r="B5664" s="7">
        <f>'EstRev 6-10'!F240</f>
        <v>6479291</v>
      </c>
      <c r="D5664" s="2" t="b">
        <f t="shared" ca="1" si="83"/>
        <v>1</v>
      </c>
      <c r="E5664" s="2" cm="1">
        <f t="array" aca="1" ref="E5664" ca="1">IF(F5664&lt;&gt;"",INDIRECT("'"&amp;F5664&amp;"'!"&amp;G5664),"")</f>
        <v>6479291</v>
      </c>
      <c r="F5664" s="1502" t="s">
        <v>6935</v>
      </c>
      <c r="G5664" t="s">
        <v>4779</v>
      </c>
      <c r="H5664" s="4"/>
      <c r="I5664" s="4"/>
      <c r="J5664" s="4"/>
      <c r="R5664" s="1504"/>
    </row>
    <row r="5665" spans="1:18" ht="15">
      <c r="A5665">
        <v>5660</v>
      </c>
      <c r="B5665" s="7">
        <f>'EstRev 6-10'!G5</f>
        <v>371356</v>
      </c>
      <c r="D5665" s="2" t="b">
        <f t="shared" ca="1" si="83"/>
        <v>1</v>
      </c>
      <c r="E5665" s="2" cm="1">
        <f t="array" aca="1" ref="E5665" ca="1">IF(F5665&lt;&gt;"",INDIRECT("'"&amp;F5665&amp;"'!"&amp;G5665),"")</f>
        <v>371356</v>
      </c>
      <c r="F5665" s="1502" t="s">
        <v>6935</v>
      </c>
      <c r="G5665" t="s">
        <v>3781</v>
      </c>
      <c r="H5665" s="4"/>
      <c r="I5665" s="4"/>
      <c r="J5665" s="4"/>
      <c r="R5665" s="1504"/>
    </row>
    <row r="5666" spans="1:18">
      <c r="A5666">
        <v>5661</v>
      </c>
      <c r="B5666" s="7">
        <f>'EstRev 6-10'!G7</f>
        <v>0</v>
      </c>
      <c r="D5666" s="2" t="b">
        <f t="shared" ca="1" si="83"/>
        <v>1</v>
      </c>
      <c r="E5666" s="2" cm="1">
        <f t="array" aca="1" ref="E5666" ca="1">IF(F5666&lt;&gt;"",INDIRECT("'"&amp;F5666&amp;"'!"&amp;G5666),"")</f>
        <v>0</v>
      </c>
      <c r="F5666" s="1502" t="s">
        <v>6935</v>
      </c>
      <c r="G5666" t="s">
        <v>4185</v>
      </c>
      <c r="R5666" s="1502"/>
    </row>
    <row r="5667" spans="1:18">
      <c r="A5667">
        <v>5662</v>
      </c>
      <c r="B5667" s="7">
        <f>'EstRev 6-10'!G8</f>
        <v>569231</v>
      </c>
      <c r="D5667" s="2" t="b">
        <f t="shared" ca="1" si="83"/>
        <v>1</v>
      </c>
      <c r="E5667" s="2" cm="1">
        <f t="array" aca="1" ref="E5667" ca="1">IF(F5667&lt;&gt;"",INDIRECT("'"&amp;F5667&amp;"'!"&amp;G5667),"")</f>
        <v>569231</v>
      </c>
      <c r="F5667" s="1502" t="s">
        <v>6935</v>
      </c>
      <c r="G5667" t="s">
        <v>4186</v>
      </c>
      <c r="R5667" s="1502"/>
    </row>
    <row r="5668" spans="1:18" ht="15">
      <c r="A5668">
        <v>5663</v>
      </c>
      <c r="B5668" s="7">
        <f>'EstRev 6-10'!G11</f>
        <v>0</v>
      </c>
      <c r="D5668" s="2" t="b">
        <f t="shared" ca="1" si="83"/>
        <v>1</v>
      </c>
      <c r="E5668" s="2" cm="1">
        <f t="array" aca="1" ref="E5668" ca="1">IF(F5668&lt;&gt;"",INDIRECT("'"&amp;F5668&amp;"'!"&amp;G5668),"")</f>
        <v>0</v>
      </c>
      <c r="F5668" s="1502" t="s">
        <v>6935</v>
      </c>
      <c r="G5668" t="s">
        <v>3566</v>
      </c>
      <c r="H5668" s="4"/>
      <c r="I5668" s="4"/>
      <c r="J5668" s="4"/>
      <c r="R5668" s="1504"/>
    </row>
    <row r="5669" spans="1:18" ht="15">
      <c r="A5669">
        <v>5664</v>
      </c>
      <c r="B5669" s="7">
        <f>'EstRev 6-10'!G12</f>
        <v>940587</v>
      </c>
      <c r="D5669" s="2" t="b">
        <f t="shared" ca="1" si="83"/>
        <v>1</v>
      </c>
      <c r="E5669" s="2" cm="1">
        <f t="array" aca="1" ref="E5669" ca="1">IF(F5669&lt;&gt;"",INDIRECT("'"&amp;F5669&amp;"'!"&amp;G5669),"")</f>
        <v>940587</v>
      </c>
      <c r="F5669" s="1502" t="s">
        <v>6935</v>
      </c>
      <c r="G5669" t="s">
        <v>3567</v>
      </c>
      <c r="H5669" s="4"/>
      <c r="I5669" s="4"/>
      <c r="J5669" s="4"/>
      <c r="R5669" s="1504"/>
    </row>
    <row r="5670" spans="1:18" ht="15">
      <c r="A5670">
        <v>5665</v>
      </c>
      <c r="B5670" s="7">
        <f>'EstRev 6-10'!G14</f>
        <v>0</v>
      </c>
      <c r="D5670" s="2" t="b">
        <f t="shared" ca="1" si="83"/>
        <v>1</v>
      </c>
      <c r="E5670" s="2" cm="1">
        <f t="array" aca="1" ref="E5670" ca="1">IF(F5670&lt;&gt;"",INDIRECT("'"&amp;F5670&amp;"'!"&amp;G5670),"")</f>
        <v>0</v>
      </c>
      <c r="F5670" s="1502" t="s">
        <v>6935</v>
      </c>
      <c r="G5670" t="s">
        <v>3782</v>
      </c>
      <c r="H5670" s="4"/>
      <c r="I5670" s="4"/>
      <c r="J5670" s="4"/>
      <c r="R5670" s="1504"/>
    </row>
    <row r="5671" spans="1:18" ht="15">
      <c r="A5671">
        <v>5666</v>
      </c>
      <c r="B5671" s="7">
        <f>'EstRev 6-10'!G15</f>
        <v>0</v>
      </c>
      <c r="D5671" s="2" t="b">
        <f t="shared" ca="1" si="83"/>
        <v>1</v>
      </c>
      <c r="E5671" s="2" cm="1">
        <f t="array" aca="1" ref="E5671" ca="1">IF(F5671&lt;&gt;"",INDIRECT("'"&amp;F5671&amp;"'!"&amp;G5671),"")</f>
        <v>0</v>
      </c>
      <c r="F5671" s="1502" t="s">
        <v>6935</v>
      </c>
      <c r="G5671" t="s">
        <v>3783</v>
      </c>
      <c r="H5671" s="4"/>
      <c r="I5671" s="4"/>
      <c r="J5671" s="4"/>
      <c r="R5671" s="1504"/>
    </row>
    <row r="5672" spans="1:18" ht="15">
      <c r="A5672">
        <v>5667</v>
      </c>
      <c r="B5672" s="7">
        <f>'EstRev 6-10'!G16</f>
        <v>190334</v>
      </c>
      <c r="D5672" s="2" t="b">
        <f t="shared" ca="1" si="83"/>
        <v>1</v>
      </c>
      <c r="E5672" s="2" cm="1">
        <f t="array" aca="1" ref="E5672" ca="1">IF(F5672&lt;&gt;"",INDIRECT("'"&amp;F5672&amp;"'!"&amp;G5672),"")</f>
        <v>190334</v>
      </c>
      <c r="F5672" s="1502" t="s">
        <v>6935</v>
      </c>
      <c r="G5672" t="s">
        <v>3569</v>
      </c>
      <c r="H5672" s="4"/>
      <c r="I5672" s="4"/>
      <c r="J5672" s="4"/>
      <c r="R5672" s="1504"/>
    </row>
    <row r="5673" spans="1:18" ht="15">
      <c r="A5673">
        <v>5668</v>
      </c>
      <c r="B5673" s="7">
        <f>'EstRev 6-10'!G17</f>
        <v>0</v>
      </c>
      <c r="D5673" s="2" t="b">
        <f t="shared" ca="1" si="83"/>
        <v>1</v>
      </c>
      <c r="E5673" s="2" cm="1">
        <f t="array" aca="1" ref="E5673" ca="1">IF(F5673&lt;&gt;"",INDIRECT("'"&amp;F5673&amp;"'!"&amp;G5673),"")</f>
        <v>0</v>
      </c>
      <c r="F5673" s="1502" t="s">
        <v>6935</v>
      </c>
      <c r="G5673" t="s">
        <v>3570</v>
      </c>
      <c r="H5673" s="4"/>
      <c r="I5673" s="4"/>
      <c r="J5673" s="4"/>
      <c r="R5673" s="1504"/>
    </row>
    <row r="5674" spans="1:18" ht="15">
      <c r="A5674">
        <v>5669</v>
      </c>
      <c r="B5674" s="7">
        <f>'EstRev 6-10'!G18</f>
        <v>190334</v>
      </c>
      <c r="D5674" s="2" t="b">
        <f t="shared" ca="1" si="83"/>
        <v>1</v>
      </c>
      <c r="E5674" s="2" cm="1">
        <f t="array" aca="1" ref="E5674" ca="1">IF(F5674&lt;&gt;"",INDIRECT("'"&amp;F5674&amp;"'!"&amp;G5674),"")</f>
        <v>190334</v>
      </c>
      <c r="F5674" s="1502" t="s">
        <v>6935</v>
      </c>
      <c r="G5674" t="s">
        <v>3512</v>
      </c>
      <c r="H5674" s="4"/>
      <c r="I5674" s="4"/>
      <c r="J5674" s="4"/>
      <c r="R5674" s="1504"/>
    </row>
    <row r="5675" spans="1:18" ht="15">
      <c r="A5675">
        <v>5670</v>
      </c>
      <c r="B5675" s="7">
        <f>'EstRev 6-10'!G65</f>
        <v>25000</v>
      </c>
      <c r="D5675" s="2" t="b">
        <f t="shared" ca="1" si="83"/>
        <v>1</v>
      </c>
      <c r="E5675" s="2" cm="1">
        <f t="array" aca="1" ref="E5675" ca="1">IF(F5675&lt;&gt;"",INDIRECT("'"&amp;F5675&amp;"'!"&amp;G5675),"")</f>
        <v>25000</v>
      </c>
      <c r="F5675" s="1502" t="s">
        <v>6935</v>
      </c>
      <c r="G5675" t="s">
        <v>3806</v>
      </c>
      <c r="H5675" s="4"/>
      <c r="I5675" s="4"/>
      <c r="J5675" s="4"/>
      <c r="R5675" s="1504"/>
    </row>
    <row r="5676" spans="1:18" ht="15">
      <c r="A5676">
        <v>5671</v>
      </c>
      <c r="B5676" s="7">
        <f>'EstRev 6-10'!G66</f>
        <v>0</v>
      </c>
      <c r="D5676" s="2" t="b">
        <f t="shared" ca="1" si="83"/>
        <v>1</v>
      </c>
      <c r="E5676" s="2" cm="1">
        <f t="array" aca="1" ref="E5676" ca="1">IF(F5676&lt;&gt;"",INDIRECT("'"&amp;F5676&amp;"'!"&amp;G5676),"")</f>
        <v>0</v>
      </c>
      <c r="F5676" s="1502" t="s">
        <v>6935</v>
      </c>
      <c r="G5676" t="s">
        <v>3807</v>
      </c>
      <c r="H5676" s="4"/>
      <c r="I5676" s="4"/>
      <c r="J5676" s="4"/>
      <c r="R5676" s="1504"/>
    </row>
    <row r="5677" spans="1:18" ht="15">
      <c r="A5677">
        <v>5672</v>
      </c>
      <c r="B5677" s="7">
        <f>'EstRev 6-10'!G68</f>
        <v>25000</v>
      </c>
      <c r="D5677" s="2" t="b">
        <f t="shared" ca="1" si="83"/>
        <v>1</v>
      </c>
      <c r="E5677" s="2" cm="1">
        <f t="array" aca="1" ref="E5677" ca="1">IF(F5677&lt;&gt;"",INDIRECT("'"&amp;F5677&amp;"'!"&amp;G5677),"")</f>
        <v>25000</v>
      </c>
      <c r="F5677" s="1502" t="s">
        <v>6935</v>
      </c>
      <c r="G5677" t="s">
        <v>4780</v>
      </c>
      <c r="H5677" s="4"/>
      <c r="I5677" s="4"/>
      <c r="J5677" s="4"/>
      <c r="R5677" s="1504"/>
    </row>
    <row r="5678" spans="1:18" ht="15">
      <c r="A5678">
        <v>5673</v>
      </c>
      <c r="B5678" s="7">
        <f>'EstRev 6-10'!G99</f>
        <v>0</v>
      </c>
      <c r="D5678" s="2" t="b">
        <f t="shared" ca="1" si="83"/>
        <v>1</v>
      </c>
      <c r="E5678" s="2" cm="1">
        <f t="array" aca="1" ref="E5678" ca="1">IF(F5678&lt;&gt;"",INDIRECT("'"&amp;F5678&amp;"'!"&amp;G5678),"")</f>
        <v>0</v>
      </c>
      <c r="F5678" s="1502" t="s">
        <v>6935</v>
      </c>
      <c r="G5678" t="s">
        <v>4781</v>
      </c>
      <c r="H5678" s="4"/>
      <c r="I5678" s="4"/>
      <c r="J5678" s="4"/>
      <c r="R5678" s="1504"/>
    </row>
    <row r="5679" spans="1:18" ht="15">
      <c r="A5679">
        <v>5674</v>
      </c>
      <c r="B5679" s="7">
        <f>'EstRev 6-10'!G102</f>
        <v>0</v>
      </c>
      <c r="D5679" s="2" t="b">
        <f t="shared" ca="1" si="83"/>
        <v>1</v>
      </c>
      <c r="E5679" s="2" cm="1">
        <f t="array" aca="1" ref="E5679" ca="1">IF(F5679&lt;&gt;"",INDIRECT("'"&amp;F5679&amp;"'!"&amp;G5679),"")</f>
        <v>0</v>
      </c>
      <c r="F5679" s="1502" t="s">
        <v>6935</v>
      </c>
      <c r="G5679" t="s">
        <v>4782</v>
      </c>
      <c r="H5679" s="4"/>
      <c r="I5679" s="4"/>
      <c r="J5679" s="4"/>
      <c r="R5679" s="1504"/>
    </row>
    <row r="5680" spans="1:18">
      <c r="A5680">
        <v>5675</v>
      </c>
      <c r="B5680" s="7">
        <f>'EstRev 6-10'!G110</f>
        <v>0</v>
      </c>
      <c r="D5680" s="2" t="b">
        <f t="shared" ca="1" si="83"/>
        <v>1</v>
      </c>
      <c r="E5680" s="2" cm="1">
        <f t="array" aca="1" ref="E5680" ca="1">IF(F5680&lt;&gt;"",INDIRECT("'"&amp;F5680&amp;"'!"&amp;G5680),"")</f>
        <v>0</v>
      </c>
      <c r="F5680" s="1502" t="s">
        <v>6935</v>
      </c>
      <c r="G5680" t="s">
        <v>4783</v>
      </c>
      <c r="R5680" s="1502"/>
    </row>
    <row r="5681" spans="1:18">
      <c r="A5681">
        <v>5676</v>
      </c>
      <c r="B5681" s="7">
        <f>'EstRev 6-10'!G111</f>
        <v>0</v>
      </c>
      <c r="D5681" s="2" t="b">
        <f t="shared" ca="1" si="83"/>
        <v>1</v>
      </c>
      <c r="E5681" s="2" cm="1">
        <f t="array" aca="1" ref="E5681" ca="1">IF(F5681&lt;&gt;"",INDIRECT("'"&amp;F5681&amp;"'!"&amp;G5681),"")</f>
        <v>0</v>
      </c>
      <c r="F5681" s="1502" t="s">
        <v>6935</v>
      </c>
      <c r="G5681" t="s">
        <v>4784</v>
      </c>
      <c r="R5681" s="1502"/>
    </row>
    <row r="5682" spans="1:18" ht="15">
      <c r="A5682">
        <v>5677</v>
      </c>
      <c r="B5682" s="7">
        <f>'EstRev 6-10'!G115</f>
        <v>0</v>
      </c>
      <c r="D5682" s="2" t="b">
        <f t="shared" ca="1" si="83"/>
        <v>1</v>
      </c>
      <c r="E5682" s="2" cm="1">
        <f t="array" aca="1" ref="E5682" ca="1">IF(F5682&lt;&gt;"",INDIRECT("'"&amp;F5682&amp;"'!"&amp;G5682),"")</f>
        <v>0</v>
      </c>
      <c r="F5682" s="1502" t="s">
        <v>6935</v>
      </c>
      <c r="G5682" t="s">
        <v>4785</v>
      </c>
      <c r="H5682" s="4"/>
      <c r="I5682" s="4"/>
      <c r="J5682" s="4"/>
      <c r="R5682" s="1504"/>
    </row>
    <row r="5683" spans="1:18" ht="15">
      <c r="A5683">
        <v>5678</v>
      </c>
      <c r="B5683" s="7">
        <f>'EstRev 6-10'!G116</f>
        <v>0</v>
      </c>
      <c r="D5683" s="2" t="b">
        <f t="shared" ca="1" si="83"/>
        <v>1</v>
      </c>
      <c r="E5683" s="2" cm="1">
        <f t="array" aca="1" ref="E5683" ca="1">IF(F5683&lt;&gt;"",INDIRECT("'"&amp;F5683&amp;"'!"&amp;G5683),"")</f>
        <v>0</v>
      </c>
      <c r="F5683" s="1502" t="s">
        <v>6935</v>
      </c>
      <c r="G5683" t="s">
        <v>3818</v>
      </c>
      <c r="H5683" s="4"/>
      <c r="I5683" s="4"/>
      <c r="J5683" s="4"/>
      <c r="R5683" s="1504"/>
    </row>
    <row r="5684" spans="1:18" ht="15">
      <c r="A5684">
        <v>5679</v>
      </c>
      <c r="B5684" s="7">
        <f>'EstRev 6-10'!G117</f>
        <v>0</v>
      </c>
      <c r="D5684" s="2" t="b">
        <f t="shared" ca="1" si="83"/>
        <v>1</v>
      </c>
      <c r="E5684" s="2" cm="1">
        <f t="array" aca="1" ref="E5684" ca="1">IF(F5684&lt;&gt;"",INDIRECT("'"&amp;F5684&amp;"'!"&amp;G5684),"")</f>
        <v>0</v>
      </c>
      <c r="F5684" s="1502" t="s">
        <v>6935</v>
      </c>
      <c r="G5684" t="s">
        <v>4786</v>
      </c>
      <c r="H5684" s="4"/>
      <c r="I5684" s="4"/>
      <c r="J5684" s="4"/>
      <c r="R5684" s="1504"/>
    </row>
    <row r="5685" spans="1:18" ht="15">
      <c r="A5685">
        <v>5680</v>
      </c>
      <c r="B5685" s="7">
        <f>'EstRev 6-10'!G118</f>
        <v>0</v>
      </c>
      <c r="D5685" s="2" t="b">
        <f t="shared" ca="1" si="83"/>
        <v>1</v>
      </c>
      <c r="E5685" s="2" cm="1">
        <f t="array" aca="1" ref="E5685" ca="1">IF(F5685&lt;&gt;"",INDIRECT("'"&amp;F5685&amp;"'!"&amp;G5685),"")</f>
        <v>0</v>
      </c>
      <c r="F5685" s="1502" t="s">
        <v>6935</v>
      </c>
      <c r="G5685" t="s">
        <v>4787</v>
      </c>
      <c r="H5685" s="4"/>
      <c r="I5685" s="4"/>
      <c r="J5685" s="4"/>
      <c r="R5685" s="1504"/>
    </row>
    <row r="5686" spans="1:18" ht="15">
      <c r="A5686">
        <v>5681</v>
      </c>
      <c r="B5686" s="7">
        <f>'EstRev 6-10'!G121</f>
        <v>0</v>
      </c>
      <c r="D5686" s="2" t="b">
        <f t="shared" ca="1" si="83"/>
        <v>1</v>
      </c>
      <c r="E5686" s="2" cm="1">
        <f t="array" aca="1" ref="E5686" ca="1">IF(F5686&lt;&gt;"",INDIRECT("'"&amp;F5686&amp;"'!"&amp;G5686),"")</f>
        <v>0</v>
      </c>
      <c r="F5686" s="1502" t="s">
        <v>6935</v>
      </c>
      <c r="G5686" t="s">
        <v>4788</v>
      </c>
      <c r="H5686" s="4"/>
      <c r="I5686" s="4"/>
      <c r="J5686" s="4"/>
      <c r="R5686" s="1504"/>
    </row>
    <row r="5687" spans="1:18" ht="15">
      <c r="A5687">
        <v>5682</v>
      </c>
      <c r="B5687" s="7">
        <f>'EstRev 6-10'!G122</f>
        <v>0</v>
      </c>
      <c r="D5687" s="2" t="b">
        <f t="shared" ca="1" si="83"/>
        <v>1</v>
      </c>
      <c r="E5687" s="2" cm="1">
        <f t="array" aca="1" ref="E5687" ca="1">IF(F5687&lt;&gt;"",INDIRECT("'"&amp;F5687&amp;"'!"&amp;G5687),"")</f>
        <v>0</v>
      </c>
      <c r="F5687" s="1502" t="s">
        <v>6935</v>
      </c>
      <c r="G5687" t="s">
        <v>4789</v>
      </c>
      <c r="H5687" s="4"/>
      <c r="I5687" s="4"/>
      <c r="J5687" s="4"/>
      <c r="R5687" s="1504"/>
    </row>
    <row r="5688" spans="1:18" ht="16">
      <c r="A5688" s="1">
        <v>5683</v>
      </c>
      <c r="C5688" s="3" t="s">
        <v>3571</v>
      </c>
      <c r="E5688" s="2" t="str" cm="1">
        <f t="array" aca="1" ref="E5688" ca="1">IF(F5688&lt;&gt;"",INDIRECT("'"&amp;F5688&amp;"'!"&amp;G5688),"")</f>
        <v/>
      </c>
      <c r="F5688" s="1851"/>
      <c r="R5688" s="1502"/>
    </row>
    <row r="5689" spans="1:18" ht="16">
      <c r="A5689" s="1">
        <v>5684</v>
      </c>
      <c r="C5689" s="3" t="s">
        <v>3571</v>
      </c>
      <c r="E5689" s="2" t="str" cm="1">
        <f t="array" aca="1" ref="E5689" ca="1">IF(F5689&lt;&gt;"",INDIRECT("'"&amp;F5689&amp;"'!"&amp;G5689),"")</f>
        <v/>
      </c>
      <c r="F5689" s="1851"/>
      <c r="R5689" s="1502"/>
    </row>
    <row r="5690" spans="1:18" ht="16">
      <c r="A5690" s="1">
        <v>5685</v>
      </c>
      <c r="C5690" s="3" t="s">
        <v>3571</v>
      </c>
      <c r="E5690" s="2" t="str" cm="1">
        <f t="array" aca="1" ref="E5690" ca="1">IF(F5690&lt;&gt;"",INDIRECT("'"&amp;F5690&amp;"'!"&amp;G5690),"")</f>
        <v/>
      </c>
      <c r="F5690" s="1851"/>
      <c r="R5690" s="1502"/>
    </row>
    <row r="5691" spans="1:18" ht="16">
      <c r="A5691" s="1">
        <v>5686</v>
      </c>
      <c r="C5691" s="3" t="s">
        <v>3571</v>
      </c>
      <c r="E5691" s="2" t="str" cm="1">
        <f t="array" aca="1" ref="E5691" ca="1">IF(F5691&lt;&gt;"",INDIRECT("'"&amp;F5691&amp;"'!"&amp;G5691),"")</f>
        <v/>
      </c>
      <c r="F5691" s="1851"/>
      <c r="R5691" s="1502"/>
    </row>
    <row r="5692" spans="1:18" ht="15">
      <c r="A5692">
        <v>5687</v>
      </c>
      <c r="B5692" s="7">
        <f>'EstRev 6-10'!G124</f>
        <v>0</v>
      </c>
      <c r="D5692" s="2" t="b">
        <f ca="1">E5692=B5692</f>
        <v>1</v>
      </c>
      <c r="E5692" s="2" cm="1">
        <f t="array" aca="1" ref="E5692" ca="1">IF(F5692&lt;&gt;"",INDIRECT("'"&amp;F5692&amp;"'!"&amp;G5692),"")</f>
        <v>0</v>
      </c>
      <c r="F5692" s="1502" t="s">
        <v>6935</v>
      </c>
      <c r="G5692" t="s">
        <v>4435</v>
      </c>
      <c r="H5692" s="4"/>
      <c r="I5692" s="4"/>
      <c r="J5692" s="4"/>
      <c r="R5692" s="1504"/>
    </row>
    <row r="5693" spans="1:18" ht="15">
      <c r="A5693">
        <v>5688</v>
      </c>
      <c r="B5693" s="7">
        <f>'EstRev 6-10'!G133</f>
        <v>0</v>
      </c>
      <c r="D5693" s="2" t="b">
        <f ca="1">E5693=B5693</f>
        <v>1</v>
      </c>
      <c r="E5693" s="2" cm="1">
        <f t="array" aca="1" ref="E5693" ca="1">IF(F5693&lt;&gt;"",INDIRECT("'"&amp;F5693&amp;"'!"&amp;G5693),"")</f>
        <v>0</v>
      </c>
      <c r="F5693" s="1502" t="s">
        <v>6935</v>
      </c>
      <c r="G5693" t="s">
        <v>3940</v>
      </c>
      <c r="H5693" s="4"/>
      <c r="I5693" s="4"/>
      <c r="J5693" s="4"/>
      <c r="R5693" s="1504"/>
    </row>
    <row r="5694" spans="1:18" ht="16">
      <c r="A5694" s="1">
        <v>5689</v>
      </c>
      <c r="C5694" s="3" t="s">
        <v>3571</v>
      </c>
      <c r="E5694" s="2" t="str" cm="1">
        <f t="array" aca="1" ref="E5694" ca="1">IF(F5694&lt;&gt;"",INDIRECT("'"&amp;F5694&amp;"'!"&amp;G5694),"")</f>
        <v/>
      </c>
      <c r="F5694" s="1851"/>
      <c r="R5694" s="1502"/>
    </row>
    <row r="5695" spans="1:18" ht="16">
      <c r="A5695" s="1">
        <v>5690</v>
      </c>
      <c r="C5695" s="3" t="s">
        <v>3858</v>
      </c>
      <c r="E5695" s="2" t="str" cm="1">
        <f t="array" aca="1" ref="E5695" ca="1">IF(F5695&lt;&gt;"",INDIRECT("'"&amp;F5695&amp;"'!"&amp;G5695),"")</f>
        <v/>
      </c>
      <c r="F5695" s="1851"/>
      <c r="R5695" s="1502"/>
    </row>
    <row r="5696" spans="1:18" ht="15">
      <c r="A5696">
        <v>5691</v>
      </c>
      <c r="B5696" s="7">
        <f>'EstRev 6-10'!G140</f>
        <v>0</v>
      </c>
      <c r="D5696" s="2" t="b">
        <f ca="1">E5696=B5696</f>
        <v>1</v>
      </c>
      <c r="E5696" s="2" cm="1">
        <f t="array" aca="1" ref="E5696" ca="1">IF(F5696&lt;&gt;"",INDIRECT("'"&amp;F5696&amp;"'!"&amp;G5696),"")</f>
        <v>0</v>
      </c>
      <c r="F5696" s="1502" t="s">
        <v>6935</v>
      </c>
      <c r="G5696" t="s">
        <v>4790</v>
      </c>
      <c r="H5696" s="4"/>
      <c r="I5696" s="4"/>
      <c r="J5696" s="4"/>
      <c r="R5696" s="1504"/>
    </row>
    <row r="5697" spans="1:18" ht="16">
      <c r="A5697" s="1">
        <v>5692</v>
      </c>
      <c r="C5697" s="3" t="s">
        <v>3571</v>
      </c>
      <c r="E5697" s="2" t="str" cm="1">
        <f t="array" aca="1" ref="E5697" ca="1">IF(F5697&lt;&gt;"",INDIRECT("'"&amp;F5697&amp;"'!"&amp;G5697),"")</f>
        <v/>
      </c>
      <c r="F5697" s="1851"/>
      <c r="R5697" s="1502"/>
    </row>
    <row r="5698" spans="1:18" ht="16">
      <c r="A5698" s="1">
        <v>5693</v>
      </c>
      <c r="C5698" s="3" t="s">
        <v>4636</v>
      </c>
      <c r="F5698" s="1851"/>
      <c r="R5698" s="1502"/>
    </row>
    <row r="5699" spans="1:18" ht="16">
      <c r="A5699" s="1">
        <v>5694</v>
      </c>
      <c r="C5699" s="3" t="s">
        <v>4636</v>
      </c>
      <c r="F5699" s="1851"/>
      <c r="R5699" s="1502"/>
    </row>
    <row r="5700" spans="1:18" ht="16">
      <c r="A5700" s="1">
        <v>5695</v>
      </c>
      <c r="C5700" s="3" t="s">
        <v>4636</v>
      </c>
      <c r="F5700" s="1851"/>
      <c r="R5700" s="1502"/>
    </row>
    <row r="5701" spans="1:18" ht="15">
      <c r="A5701">
        <v>5696</v>
      </c>
      <c r="B5701" s="7">
        <f>'EstRev 6-10'!G152</f>
        <v>0</v>
      </c>
      <c r="D5701" s="2" t="b">
        <f ca="1">E5701=B5701</f>
        <v>1</v>
      </c>
      <c r="E5701" s="2" cm="1">
        <f t="array" aca="1" ref="E5701" ca="1">IF(F5701&lt;&gt;"",INDIRECT("'"&amp;F5701&amp;"'!"&amp;G5701),"")</f>
        <v>0</v>
      </c>
      <c r="F5701" s="1502" t="s">
        <v>6935</v>
      </c>
      <c r="G5701" t="s">
        <v>4791</v>
      </c>
      <c r="H5701" s="4"/>
      <c r="I5701" s="4"/>
      <c r="J5701" s="4"/>
      <c r="R5701" s="1504"/>
    </row>
    <row r="5702" spans="1:18" ht="16">
      <c r="A5702" s="1">
        <v>5697</v>
      </c>
      <c r="C5702" s="3" t="s">
        <v>3571</v>
      </c>
      <c r="E5702" s="2" t="str" cm="1">
        <f t="array" aca="1" ref="E5702" ca="1">IF(F5702&lt;&gt;"",INDIRECT("'"&amp;F5702&amp;"'!"&amp;G5702),"")</f>
        <v/>
      </c>
      <c r="F5702" s="1851"/>
      <c r="R5702" s="1502"/>
    </row>
    <row r="5703" spans="1:18" ht="16">
      <c r="A5703" s="1">
        <v>5698</v>
      </c>
      <c r="C5703" s="3" t="s">
        <v>3571</v>
      </c>
      <c r="E5703" s="2" t="str" cm="1">
        <f t="array" aca="1" ref="E5703" ca="1">IF(F5703&lt;&gt;"",INDIRECT("'"&amp;F5703&amp;"'!"&amp;G5703),"")</f>
        <v/>
      </c>
      <c r="F5703" s="1851"/>
      <c r="R5703" s="1502"/>
    </row>
    <row r="5704" spans="1:18" ht="16">
      <c r="A5704" s="1">
        <v>5699</v>
      </c>
      <c r="C5704" s="3" t="s">
        <v>3571</v>
      </c>
      <c r="E5704" s="2" t="str" cm="1">
        <f t="array" aca="1" ref="E5704" ca="1">IF(F5704&lt;&gt;"",INDIRECT("'"&amp;F5704&amp;"'!"&amp;G5704),"")</f>
        <v/>
      </c>
      <c r="F5704" s="1851"/>
      <c r="R5704" s="1502"/>
    </row>
    <row r="5705" spans="1:18" ht="16">
      <c r="A5705" s="1">
        <v>5700</v>
      </c>
      <c r="C5705" s="3" t="s">
        <v>3571</v>
      </c>
      <c r="E5705" s="2" t="str" cm="1">
        <f t="array" aca="1" ref="E5705" ca="1">IF(F5705&lt;&gt;"",INDIRECT("'"&amp;F5705&amp;"'!"&amp;G5705),"")</f>
        <v/>
      </c>
      <c r="F5705" s="1851"/>
      <c r="R5705" s="1502"/>
    </row>
    <row r="5706" spans="1:18" ht="16">
      <c r="A5706" s="1">
        <v>5701</v>
      </c>
      <c r="C5706" s="3" t="s">
        <v>3571</v>
      </c>
      <c r="E5706" s="2" t="str" cm="1">
        <f t="array" aca="1" ref="E5706" ca="1">IF(F5706&lt;&gt;"",INDIRECT("'"&amp;F5706&amp;"'!"&amp;G5706),"")</f>
        <v/>
      </c>
      <c r="F5706" s="1851"/>
      <c r="R5706" s="1502"/>
    </row>
    <row r="5707" spans="1:18" ht="15">
      <c r="A5707">
        <v>5702</v>
      </c>
      <c r="B5707" s="7">
        <f>'EstRev 6-10'!G153</f>
        <v>0</v>
      </c>
      <c r="D5707" s="2" t="b">
        <f ca="1">E5707=B5707</f>
        <v>1</v>
      </c>
      <c r="E5707" s="2" cm="1">
        <f t="array" aca="1" ref="E5707" ca="1">IF(F5707&lt;&gt;"",INDIRECT("'"&amp;F5707&amp;"'!"&amp;G5707),"")</f>
        <v>0</v>
      </c>
      <c r="F5707" s="1502" t="s">
        <v>6935</v>
      </c>
      <c r="G5707" t="s">
        <v>4792</v>
      </c>
      <c r="H5707" s="4"/>
      <c r="I5707" s="4"/>
      <c r="J5707" s="4"/>
      <c r="R5707" s="1504"/>
    </row>
    <row r="5708" spans="1:18" ht="16">
      <c r="A5708" s="1">
        <v>5703</v>
      </c>
      <c r="C5708" s="3" t="s">
        <v>3571</v>
      </c>
      <c r="E5708" s="2" t="str" cm="1">
        <f t="array" aca="1" ref="E5708" ca="1">IF(F5708&lt;&gt;"",INDIRECT("'"&amp;F5708&amp;"'!"&amp;G5708),"")</f>
        <v/>
      </c>
      <c r="F5708" s="1851"/>
      <c r="R5708" s="1502"/>
    </row>
    <row r="5709" spans="1:18" ht="15">
      <c r="A5709">
        <v>5704</v>
      </c>
      <c r="B5709" s="7">
        <f>'EstRev 6-10'!G154</f>
        <v>0</v>
      </c>
      <c r="D5709" s="2" t="b">
        <f ca="1">E5709=B5709</f>
        <v>1</v>
      </c>
      <c r="E5709" s="2" cm="1">
        <f t="array" aca="1" ref="E5709" ca="1">IF(F5709&lt;&gt;"",INDIRECT("'"&amp;F5709&amp;"'!"&amp;G5709),"")</f>
        <v>0</v>
      </c>
      <c r="F5709" s="1502" t="s">
        <v>6935</v>
      </c>
      <c r="G5709" t="s">
        <v>4793</v>
      </c>
      <c r="H5709" s="4"/>
      <c r="I5709" s="4"/>
      <c r="J5709" s="4"/>
      <c r="R5709" s="1504"/>
    </row>
    <row r="5710" spans="1:18" ht="16">
      <c r="A5710" s="1">
        <v>5705</v>
      </c>
      <c r="C5710" s="3" t="s">
        <v>3571</v>
      </c>
      <c r="E5710" s="2" t="str" cm="1">
        <f t="array" aca="1" ref="E5710" ca="1">IF(F5710&lt;&gt;"",INDIRECT("'"&amp;F5710&amp;"'!"&amp;G5710),"")</f>
        <v/>
      </c>
      <c r="F5710" s="1851"/>
      <c r="R5710" s="1502"/>
    </row>
    <row r="5711" spans="1:18" ht="16">
      <c r="A5711" s="1">
        <v>5706</v>
      </c>
      <c r="C5711" s="3" t="s">
        <v>4537</v>
      </c>
      <c r="E5711" s="2" t="str" cm="1">
        <f t="array" aca="1" ref="E5711" ca="1">IF(F5711&lt;&gt;"",INDIRECT("'"&amp;F5711&amp;"'!"&amp;G5711),"")</f>
        <v/>
      </c>
      <c r="F5711" s="1851"/>
      <c r="R5711" s="1502"/>
    </row>
    <row r="5712" spans="1:18" ht="16">
      <c r="A5712" s="1">
        <v>5707</v>
      </c>
      <c r="C5712" s="3" t="s">
        <v>4537</v>
      </c>
      <c r="E5712" s="2" t="str" cm="1">
        <f t="array" aca="1" ref="E5712" ca="1">IF(F5712&lt;&gt;"",INDIRECT("'"&amp;F5712&amp;"'!"&amp;G5712),"")</f>
        <v/>
      </c>
      <c r="F5712" s="1851"/>
      <c r="R5712" s="1502"/>
    </row>
    <row r="5713" spans="1:18" ht="16">
      <c r="A5713" s="1">
        <v>5708</v>
      </c>
      <c r="C5713" s="3" t="s">
        <v>3571</v>
      </c>
      <c r="E5713" s="2" t="str" cm="1">
        <f t="array" aca="1" ref="E5713" ca="1">IF(F5713&lt;&gt;"",INDIRECT("'"&amp;F5713&amp;"'!"&amp;G5713),"")</f>
        <v/>
      </c>
      <c r="F5713" s="1851"/>
      <c r="R5713" s="1502"/>
    </row>
    <row r="5714" spans="1:18">
      <c r="A5714">
        <v>5709</v>
      </c>
      <c r="B5714" s="7">
        <f>'EstRev 6-10'!G164</f>
        <v>0</v>
      </c>
      <c r="D5714" s="2" t="b">
        <f ca="1">E5714=B5714</f>
        <v>1</v>
      </c>
      <c r="E5714" s="2" cm="1">
        <f t="array" aca="1" ref="E5714" ca="1">IF(F5714&lt;&gt;"",INDIRECT("'"&amp;F5714&amp;"'!"&amp;G5714),"")</f>
        <v>0</v>
      </c>
      <c r="F5714" s="1502" t="s">
        <v>6935</v>
      </c>
      <c r="G5714" t="s">
        <v>4794</v>
      </c>
      <c r="R5714" s="1502"/>
    </row>
    <row r="5715" spans="1:18" ht="16">
      <c r="A5715" s="1">
        <v>5710</v>
      </c>
      <c r="C5715" s="3" t="s">
        <v>3571</v>
      </c>
      <c r="E5715" s="2" t="str" cm="1">
        <f t="array" aca="1" ref="E5715" ca="1">IF(F5715&lt;&gt;"",INDIRECT("'"&amp;F5715&amp;"'!"&amp;G5715),"")</f>
        <v/>
      </c>
      <c r="F5715" s="1851"/>
      <c r="R5715" s="1502"/>
    </row>
    <row r="5716" spans="1:18" ht="16">
      <c r="A5716" s="1">
        <v>5711</v>
      </c>
      <c r="C5716" s="3" t="s">
        <v>3571</v>
      </c>
      <c r="E5716" s="2" t="str" cm="1">
        <f t="array" aca="1" ref="E5716" ca="1">IF(F5716&lt;&gt;"",INDIRECT("'"&amp;F5716&amp;"'!"&amp;G5716),"")</f>
        <v/>
      </c>
      <c r="F5716" s="1851"/>
      <c r="R5716" s="1502"/>
    </row>
    <row r="5717" spans="1:18" ht="16">
      <c r="A5717" s="1">
        <v>5712</v>
      </c>
      <c r="C5717" s="3" t="s">
        <v>3571</v>
      </c>
      <c r="E5717" s="2" t="str" cm="1">
        <f t="array" aca="1" ref="E5717" ca="1">IF(F5717&lt;&gt;"",INDIRECT("'"&amp;F5717&amp;"'!"&amp;G5717),"")</f>
        <v/>
      </c>
      <c r="F5717" s="1851"/>
      <c r="R5717" s="1502"/>
    </row>
    <row r="5718" spans="1:18" ht="16">
      <c r="A5718" s="1">
        <v>5713</v>
      </c>
      <c r="C5718" s="3" t="s">
        <v>3571</v>
      </c>
      <c r="E5718" s="2" t="str" cm="1">
        <f t="array" aca="1" ref="E5718" ca="1">IF(F5718&lt;&gt;"",INDIRECT("'"&amp;F5718&amp;"'!"&amp;G5718),"")</f>
        <v/>
      </c>
      <c r="F5718" s="1851"/>
      <c r="R5718" s="1502"/>
    </row>
    <row r="5719" spans="1:18" ht="16">
      <c r="A5719" s="1">
        <v>5714</v>
      </c>
      <c r="C5719" s="3" t="s">
        <v>3571</v>
      </c>
      <c r="E5719" s="2" t="str" cm="1">
        <f t="array" aca="1" ref="E5719" ca="1">IF(F5719&lt;&gt;"",INDIRECT("'"&amp;F5719&amp;"'!"&amp;G5719),"")</f>
        <v/>
      </c>
      <c r="F5719" s="1851"/>
      <c r="R5719" s="1502"/>
    </row>
    <row r="5720" spans="1:18" ht="16">
      <c r="A5720" s="1">
        <v>5715</v>
      </c>
      <c r="C5720" s="3" t="s">
        <v>3571</v>
      </c>
      <c r="E5720" s="2" t="str" cm="1">
        <f t="array" aca="1" ref="E5720" ca="1">IF(F5720&lt;&gt;"",INDIRECT("'"&amp;F5720&amp;"'!"&amp;G5720),"")</f>
        <v/>
      </c>
      <c r="F5720" s="1851"/>
      <c r="R5720" s="1502"/>
    </row>
    <row r="5721" spans="1:18" ht="16">
      <c r="A5721" s="1">
        <v>5716</v>
      </c>
      <c r="C5721" s="3" t="s">
        <v>3571</v>
      </c>
      <c r="E5721" s="2" t="str" cm="1">
        <f t="array" aca="1" ref="E5721" ca="1">IF(F5721&lt;&gt;"",INDIRECT("'"&amp;F5721&amp;"'!"&amp;G5721),"")</f>
        <v/>
      </c>
      <c r="F5721" s="1851"/>
      <c r="R5721" s="1502"/>
    </row>
    <row r="5722" spans="1:18">
      <c r="A5722">
        <v>5717</v>
      </c>
      <c r="B5722" s="7">
        <f>'EstRev 6-10'!G165</f>
        <v>0</v>
      </c>
      <c r="D5722" s="2" t="b">
        <f ca="1">E5722=B5722</f>
        <v>1</v>
      </c>
      <c r="E5722" s="2" cm="1">
        <f t="array" aca="1" ref="E5722" ca="1">IF(F5722&lt;&gt;"",INDIRECT("'"&amp;F5722&amp;"'!"&amp;G5722),"")</f>
        <v>0</v>
      </c>
      <c r="F5722" s="1502" t="s">
        <v>6935</v>
      </c>
      <c r="G5722" t="s">
        <v>4795</v>
      </c>
      <c r="R5722" s="1502"/>
    </row>
    <row r="5723" spans="1:18" ht="15">
      <c r="A5723">
        <v>5718</v>
      </c>
      <c r="B5723" s="7">
        <f>'EstRev 6-10'!G168</f>
        <v>0</v>
      </c>
      <c r="D5723" s="2" t="b">
        <f ca="1">E5723=B5723</f>
        <v>1</v>
      </c>
      <c r="E5723" s="2" cm="1">
        <f t="array" aca="1" ref="E5723" ca="1">IF(F5723&lt;&gt;"",INDIRECT("'"&amp;F5723&amp;"'!"&amp;G5723),"")</f>
        <v>0</v>
      </c>
      <c r="F5723" s="1502" t="s">
        <v>6935</v>
      </c>
      <c r="G5723" t="s">
        <v>4796</v>
      </c>
      <c r="H5723" s="4"/>
      <c r="I5723" s="4"/>
      <c r="J5723" s="4"/>
      <c r="R5723" s="1504"/>
    </row>
    <row r="5724" spans="1:18" ht="15">
      <c r="A5724">
        <v>5719</v>
      </c>
      <c r="B5724" s="7">
        <f>'EstRev 6-10'!G170</f>
        <v>0</v>
      </c>
      <c r="D5724" s="2" t="b">
        <f ca="1">E5724=B5724</f>
        <v>1</v>
      </c>
      <c r="E5724" s="2" cm="1">
        <f t="array" aca="1" ref="E5724" ca="1">IF(F5724&lt;&gt;"",INDIRECT("'"&amp;F5724&amp;"'!"&amp;G5724),"")</f>
        <v>0</v>
      </c>
      <c r="F5724" s="1502" t="s">
        <v>6935</v>
      </c>
      <c r="G5724" t="s">
        <v>4797</v>
      </c>
      <c r="H5724" s="4"/>
      <c r="I5724" s="4"/>
      <c r="J5724" s="4"/>
      <c r="R5724" s="1504"/>
    </row>
    <row r="5725" spans="1:18" ht="16">
      <c r="A5725" s="1">
        <v>5720</v>
      </c>
      <c r="C5725" s="3" t="s">
        <v>3858</v>
      </c>
      <c r="E5725" s="2" t="str" cm="1">
        <f t="array" aca="1" ref="E5725" ca="1">IF(F5725&lt;&gt;"",INDIRECT("'"&amp;F5725&amp;"'!"&amp;G5725),"")</f>
        <v/>
      </c>
      <c r="F5725" s="1851"/>
      <c r="R5725" s="1502"/>
    </row>
    <row r="5726" spans="1:18" ht="16">
      <c r="A5726" s="1">
        <v>5721</v>
      </c>
      <c r="C5726" s="3" t="s">
        <v>3858</v>
      </c>
      <c r="E5726" s="2" t="str" cm="1">
        <f t="array" aca="1" ref="E5726" ca="1">IF(F5726&lt;&gt;"",INDIRECT("'"&amp;F5726&amp;"'!"&amp;G5726),"")</f>
        <v/>
      </c>
      <c r="F5726" s="1851"/>
      <c r="R5726" s="1502"/>
    </row>
    <row r="5727" spans="1:18" ht="16">
      <c r="A5727" s="1">
        <v>5722</v>
      </c>
      <c r="C5727" s="3" t="s">
        <v>3858</v>
      </c>
      <c r="E5727" s="2" t="str" cm="1">
        <f t="array" aca="1" ref="E5727" ca="1">IF(F5727&lt;&gt;"",INDIRECT("'"&amp;F5727&amp;"'!"&amp;G5727),"")</f>
        <v/>
      </c>
      <c r="F5727" s="1851"/>
      <c r="R5727" s="1502"/>
    </row>
    <row r="5728" spans="1:18" ht="15">
      <c r="A5728">
        <v>5723</v>
      </c>
      <c r="B5728" s="7">
        <f>'EstRev 6-10'!G176</f>
        <v>0</v>
      </c>
      <c r="D5728" s="2" t="b">
        <f ca="1">E5728=B5728</f>
        <v>1</v>
      </c>
      <c r="E5728" s="2" cm="1">
        <f t="array" aca="1" ref="E5728" ca="1">IF(F5728&lt;&gt;"",INDIRECT("'"&amp;F5728&amp;"'!"&amp;G5728),"")</f>
        <v>0</v>
      </c>
      <c r="F5728" s="1502" t="s">
        <v>6935</v>
      </c>
      <c r="G5728" t="s">
        <v>4798</v>
      </c>
      <c r="H5728" s="4"/>
      <c r="I5728" s="4"/>
      <c r="J5728" s="4"/>
      <c r="R5728" s="1504"/>
    </row>
    <row r="5729" spans="1:18" ht="15">
      <c r="A5729">
        <v>5724</v>
      </c>
      <c r="B5729" s="7">
        <f>'EstRev 6-10'!G179</f>
        <v>0</v>
      </c>
      <c r="D5729" s="2" t="b">
        <f ca="1">E5729=B5729</f>
        <v>1</v>
      </c>
      <c r="E5729" s="2" cm="1">
        <f t="array" aca="1" ref="E5729" ca="1">IF(F5729&lt;&gt;"",INDIRECT("'"&amp;F5729&amp;"'!"&amp;G5729),"")</f>
        <v>0</v>
      </c>
      <c r="F5729" s="1502" t="s">
        <v>6935</v>
      </c>
      <c r="G5729" t="s">
        <v>4799</v>
      </c>
      <c r="H5729" s="4"/>
      <c r="I5729" s="4"/>
      <c r="J5729" s="4"/>
      <c r="R5729" s="1504"/>
    </row>
    <row r="5730" spans="1:18" ht="16">
      <c r="A5730" s="1">
        <v>5725</v>
      </c>
      <c r="C5730" s="3" t="s">
        <v>3571</v>
      </c>
      <c r="E5730" s="2" t="str" cm="1">
        <f t="array" aca="1" ref="E5730" ca="1">IF(F5730&lt;&gt;"",INDIRECT("'"&amp;F5730&amp;"'!"&amp;G5730),"")</f>
        <v/>
      </c>
      <c r="F5730" s="1851"/>
      <c r="R5730" s="1502"/>
    </row>
    <row r="5731" spans="1:18" ht="16">
      <c r="A5731" s="1">
        <v>5726</v>
      </c>
      <c r="C5731" s="3" t="s">
        <v>3571</v>
      </c>
      <c r="E5731" s="2" t="str" cm="1">
        <f t="array" aca="1" ref="E5731" ca="1">IF(F5731&lt;&gt;"",INDIRECT("'"&amp;F5731&amp;"'!"&amp;G5731),"")</f>
        <v/>
      </c>
      <c r="F5731" s="1851"/>
      <c r="R5731" s="1502"/>
    </row>
    <row r="5732" spans="1:18" ht="16">
      <c r="A5732" s="1">
        <v>5727</v>
      </c>
      <c r="C5732" s="3" t="s">
        <v>3571</v>
      </c>
      <c r="E5732" s="2" t="str" cm="1">
        <f t="array" aca="1" ref="E5732" ca="1">IF(F5732&lt;&gt;"",INDIRECT("'"&amp;F5732&amp;"'!"&amp;G5732),"")</f>
        <v/>
      </c>
      <c r="F5732" s="1851"/>
      <c r="R5732" s="1502"/>
    </row>
    <row r="5733" spans="1:18" ht="16">
      <c r="A5733" s="1">
        <v>5728</v>
      </c>
      <c r="C5733" s="3" t="s">
        <v>3571</v>
      </c>
      <c r="E5733" s="2" t="str" cm="1">
        <f t="array" aca="1" ref="E5733" ca="1">IF(F5733&lt;&gt;"",INDIRECT("'"&amp;F5733&amp;"'!"&amp;G5733),"")</f>
        <v/>
      </c>
      <c r="F5733" s="1851"/>
      <c r="R5733" s="1502"/>
    </row>
    <row r="5734" spans="1:18" ht="15">
      <c r="A5734">
        <v>5729</v>
      </c>
      <c r="B5734" s="7">
        <f>'EstRev 6-10'!G195</f>
        <v>0</v>
      </c>
      <c r="D5734" s="2" t="b">
        <f ca="1">E5734=B5734</f>
        <v>1</v>
      </c>
      <c r="E5734" s="2" cm="1">
        <f t="array" aca="1" ref="E5734" ca="1">IF(F5734&lt;&gt;"",INDIRECT("'"&amp;F5734&amp;"'!"&amp;G5734),"")</f>
        <v>0</v>
      </c>
      <c r="F5734" s="1502" t="s">
        <v>6935</v>
      </c>
      <c r="G5734" t="s">
        <v>4800</v>
      </c>
      <c r="H5734" s="4"/>
      <c r="I5734" s="4"/>
      <c r="J5734" s="4"/>
      <c r="R5734" s="1504"/>
    </row>
    <row r="5735" spans="1:18" ht="15">
      <c r="A5735">
        <v>5730</v>
      </c>
      <c r="B5735" s="7">
        <f>'EstRev 6-10'!G196</f>
        <v>0</v>
      </c>
      <c r="D5735" s="2" t="b">
        <f ca="1">E5735=B5735</f>
        <v>1</v>
      </c>
      <c r="E5735" s="2" cm="1">
        <f t="array" aca="1" ref="E5735" ca="1">IF(F5735&lt;&gt;"",INDIRECT("'"&amp;F5735&amp;"'!"&amp;G5735),"")</f>
        <v>0</v>
      </c>
      <c r="F5735" s="1502" t="s">
        <v>6935</v>
      </c>
      <c r="G5735" t="s">
        <v>4801</v>
      </c>
      <c r="H5735" s="4"/>
      <c r="I5735" s="4"/>
      <c r="J5735" s="4"/>
      <c r="R5735" s="1504"/>
    </row>
    <row r="5736" spans="1:18" ht="16">
      <c r="A5736" s="1">
        <v>5731</v>
      </c>
      <c r="C5736" s="3" t="s">
        <v>3571</v>
      </c>
      <c r="E5736" s="2" t="str" cm="1">
        <f t="array" aca="1" ref="E5736" ca="1">IF(F5736&lt;&gt;"",INDIRECT("'"&amp;F5736&amp;"'!"&amp;G5736),"")</f>
        <v/>
      </c>
      <c r="F5736" s="1851"/>
      <c r="R5736" s="1502"/>
    </row>
    <row r="5737" spans="1:18" ht="16">
      <c r="A5737" s="1">
        <v>5732</v>
      </c>
      <c r="C5737" s="3" t="s">
        <v>3571</v>
      </c>
      <c r="E5737" s="2" t="str" cm="1">
        <f t="array" aca="1" ref="E5737" ca="1">IF(F5737&lt;&gt;"",INDIRECT("'"&amp;F5737&amp;"'!"&amp;G5737),"")</f>
        <v/>
      </c>
      <c r="F5737" s="1851"/>
      <c r="R5737" s="1502"/>
    </row>
    <row r="5738" spans="1:18" ht="16">
      <c r="A5738" s="1">
        <v>5733</v>
      </c>
      <c r="C5738" s="3" t="s">
        <v>3571</v>
      </c>
      <c r="E5738" s="2" t="str" cm="1">
        <f t="array" aca="1" ref="E5738" ca="1">IF(F5738&lt;&gt;"",INDIRECT("'"&amp;F5738&amp;"'!"&amp;G5738),"")</f>
        <v/>
      </c>
      <c r="F5738" s="1851"/>
      <c r="R5738" s="1502"/>
    </row>
    <row r="5739" spans="1:18" ht="16">
      <c r="A5739" s="1">
        <v>5734</v>
      </c>
      <c r="C5739" s="3" t="s">
        <v>3858</v>
      </c>
      <c r="E5739" s="2" t="str" cm="1">
        <f t="array" aca="1" ref="E5739" ca="1">IF(F5739&lt;&gt;"",INDIRECT("'"&amp;F5739&amp;"'!"&amp;G5739),"")</f>
        <v/>
      </c>
      <c r="F5739" s="1851"/>
      <c r="R5739" s="1502"/>
    </row>
    <row r="5740" spans="1:18" ht="16">
      <c r="A5740" s="1">
        <v>5735</v>
      </c>
      <c r="C5740" s="3" t="s">
        <v>3858</v>
      </c>
      <c r="E5740" s="2" t="str" cm="1">
        <f t="array" aca="1" ref="E5740" ca="1">IF(F5740&lt;&gt;"",INDIRECT("'"&amp;F5740&amp;"'!"&amp;G5740),"")</f>
        <v/>
      </c>
      <c r="F5740" s="1851"/>
      <c r="R5740" s="1502"/>
    </row>
    <row r="5741" spans="1:18" ht="16">
      <c r="A5741" s="1">
        <v>5736</v>
      </c>
      <c r="C5741" s="3" t="s">
        <v>4537</v>
      </c>
      <c r="E5741" s="2" t="str" cm="1">
        <f t="array" aca="1" ref="E5741" ca="1">IF(F5741&lt;&gt;"",INDIRECT("'"&amp;F5741&amp;"'!"&amp;G5741),"")</f>
        <v/>
      </c>
      <c r="F5741" s="1851"/>
      <c r="R5741" s="1502"/>
    </row>
    <row r="5742" spans="1:18" ht="15">
      <c r="A5742">
        <v>5737</v>
      </c>
      <c r="B5742" s="7">
        <f>'EstRev 6-10'!G197</f>
        <v>0</v>
      </c>
      <c r="D5742" s="2" t="b">
        <f ca="1">E5742=B5742</f>
        <v>1</v>
      </c>
      <c r="E5742" s="2" cm="1">
        <f t="array" aca="1" ref="E5742" ca="1">IF(F5742&lt;&gt;"",INDIRECT("'"&amp;F5742&amp;"'!"&amp;G5742),"")</f>
        <v>0</v>
      </c>
      <c r="F5742" s="1502" t="s">
        <v>6935</v>
      </c>
      <c r="G5742" t="s">
        <v>4802</v>
      </c>
      <c r="H5742" s="4"/>
      <c r="I5742" s="4"/>
      <c r="J5742" s="4"/>
      <c r="R5742" s="1504"/>
    </row>
    <row r="5743" spans="1:18" ht="15">
      <c r="A5743">
        <v>5738</v>
      </c>
      <c r="B5743" s="7">
        <f>'EstRev 6-10'!G201</f>
        <v>0</v>
      </c>
      <c r="D5743" s="2" t="b">
        <f ca="1">E5743=B5743</f>
        <v>1</v>
      </c>
      <c r="E5743" s="2" cm="1">
        <f t="array" aca="1" ref="E5743" ca="1">IF(F5743&lt;&gt;"",INDIRECT("'"&amp;F5743&amp;"'!"&amp;G5743),"")</f>
        <v>0</v>
      </c>
      <c r="F5743" s="1502" t="s">
        <v>6935</v>
      </c>
      <c r="G5743" t="s">
        <v>4803</v>
      </c>
      <c r="H5743" s="4"/>
      <c r="I5743" s="4"/>
      <c r="J5743" s="4"/>
      <c r="R5743" s="1504"/>
    </row>
    <row r="5744" spans="1:18" ht="16">
      <c r="A5744" s="1">
        <v>5739</v>
      </c>
      <c r="C5744" s="3" t="s">
        <v>3858</v>
      </c>
      <c r="E5744" s="2" t="str" cm="1">
        <f t="array" aca="1" ref="E5744" ca="1">IF(F5744&lt;&gt;"",INDIRECT("'"&amp;F5744&amp;"'!"&amp;G5744),"")</f>
        <v/>
      </c>
      <c r="F5744" s="1851"/>
      <c r="R5744" s="1502"/>
    </row>
    <row r="5745" spans="1:18" ht="16">
      <c r="A5745" s="1">
        <v>5740</v>
      </c>
      <c r="C5745" s="3" t="s">
        <v>3571</v>
      </c>
      <c r="E5745" s="2" t="str" cm="1">
        <f t="array" aca="1" ref="E5745" ca="1">IF(F5745&lt;&gt;"",INDIRECT("'"&amp;F5745&amp;"'!"&amp;G5745),"")</f>
        <v/>
      </c>
      <c r="F5745" s="1851"/>
      <c r="R5745" s="1502"/>
    </row>
    <row r="5746" spans="1:18" ht="16">
      <c r="A5746" s="1">
        <v>5741</v>
      </c>
      <c r="C5746" s="3" t="s">
        <v>3571</v>
      </c>
      <c r="E5746" s="2" t="str" cm="1">
        <f t="array" aca="1" ref="E5746" ca="1">IF(F5746&lt;&gt;"",INDIRECT("'"&amp;F5746&amp;"'!"&amp;G5746),"")</f>
        <v/>
      </c>
      <c r="F5746" s="1851"/>
      <c r="R5746" s="1502"/>
    </row>
    <row r="5747" spans="1:18" ht="15">
      <c r="A5747">
        <v>5742</v>
      </c>
      <c r="B5747" s="7">
        <f>'EstRev 6-10'!G199</f>
        <v>0</v>
      </c>
      <c r="D5747" s="2" t="b">
        <f ca="1">E5747=B5747</f>
        <v>1</v>
      </c>
      <c r="E5747" s="2" cm="1">
        <f t="array" aca="1" ref="E5747" ca="1">IF(F5747&lt;&gt;"",INDIRECT("'"&amp;F5747&amp;"'!"&amp;G5747),"")</f>
        <v>0</v>
      </c>
      <c r="F5747" s="1502" t="s">
        <v>6935</v>
      </c>
      <c r="G5747" t="s">
        <v>4804</v>
      </c>
      <c r="H5747" s="4"/>
      <c r="I5747" s="4"/>
      <c r="J5747" s="4"/>
      <c r="R5747" s="1504"/>
    </row>
    <row r="5748" spans="1:18" ht="16">
      <c r="A5748" s="1">
        <v>5743</v>
      </c>
      <c r="C5748" s="3" t="s">
        <v>3571</v>
      </c>
      <c r="E5748" s="2" t="str" cm="1">
        <f t="array" aca="1" ref="E5748" ca="1">IF(F5748&lt;&gt;"",INDIRECT("'"&amp;F5748&amp;"'!"&amp;G5748),"")</f>
        <v/>
      </c>
      <c r="F5748" s="1851"/>
      <c r="R5748" s="1502"/>
    </row>
    <row r="5749" spans="1:18" ht="16">
      <c r="A5749" s="1">
        <v>5744</v>
      </c>
      <c r="C5749" s="3" t="s">
        <v>3571</v>
      </c>
      <c r="E5749" s="2" t="str" cm="1">
        <f t="array" aca="1" ref="E5749" ca="1">IF(F5749&lt;&gt;"",INDIRECT("'"&amp;F5749&amp;"'!"&amp;G5749),"")</f>
        <v/>
      </c>
      <c r="F5749" s="1851"/>
      <c r="R5749" s="1502"/>
    </row>
    <row r="5750" spans="1:18" ht="16">
      <c r="A5750" s="1">
        <v>5745</v>
      </c>
      <c r="C5750" s="3" t="s">
        <v>3571</v>
      </c>
      <c r="E5750" s="2" t="str" cm="1">
        <f t="array" aca="1" ref="E5750" ca="1">IF(F5750&lt;&gt;"",INDIRECT("'"&amp;F5750&amp;"'!"&amp;G5750),"")</f>
        <v/>
      </c>
      <c r="F5750" s="1851"/>
      <c r="R5750" s="1502"/>
    </row>
    <row r="5751" spans="1:18" ht="16">
      <c r="A5751" s="1">
        <v>5746</v>
      </c>
      <c r="C5751" s="3" t="s">
        <v>3571</v>
      </c>
      <c r="E5751" s="2" t="str" cm="1">
        <f t="array" aca="1" ref="E5751" ca="1">IF(F5751&lt;&gt;"",INDIRECT("'"&amp;F5751&amp;"'!"&amp;G5751),"")</f>
        <v/>
      </c>
      <c r="F5751" s="1851"/>
      <c r="R5751" s="1502"/>
    </row>
    <row r="5752" spans="1:18" ht="16">
      <c r="A5752" s="1">
        <v>5747</v>
      </c>
      <c r="C5752" s="3" t="s">
        <v>3571</v>
      </c>
      <c r="E5752" s="2" t="str" cm="1">
        <f t="array" aca="1" ref="E5752" ca="1">IF(F5752&lt;&gt;"",INDIRECT("'"&amp;F5752&amp;"'!"&amp;G5752),"")</f>
        <v/>
      </c>
      <c r="F5752" s="1851"/>
      <c r="R5752" s="1502"/>
    </row>
    <row r="5753" spans="1:18" ht="16">
      <c r="A5753" s="1">
        <v>5748</v>
      </c>
      <c r="C5753" s="3" t="s">
        <v>3571</v>
      </c>
      <c r="E5753" s="2" t="str" cm="1">
        <f t="array" aca="1" ref="E5753" ca="1">IF(F5753&lt;&gt;"",INDIRECT("'"&amp;F5753&amp;"'!"&amp;G5753),"")</f>
        <v/>
      </c>
      <c r="F5753" s="1851"/>
      <c r="R5753" s="1502"/>
    </row>
    <row r="5754" spans="1:18" ht="16">
      <c r="A5754" s="1">
        <v>5749</v>
      </c>
      <c r="C5754" s="3" t="s">
        <v>3571</v>
      </c>
      <c r="E5754" s="2" t="str" cm="1">
        <f t="array" aca="1" ref="E5754" ca="1">IF(F5754&lt;&gt;"",INDIRECT("'"&amp;F5754&amp;"'!"&amp;G5754),"")</f>
        <v/>
      </c>
      <c r="F5754" s="1851"/>
      <c r="R5754" s="1502"/>
    </row>
    <row r="5755" spans="1:18" ht="16">
      <c r="A5755" s="1">
        <v>5750</v>
      </c>
      <c r="C5755" s="3" t="s">
        <v>3571</v>
      </c>
      <c r="E5755" s="2" t="str" cm="1">
        <f t="array" aca="1" ref="E5755" ca="1">IF(F5755&lt;&gt;"",INDIRECT("'"&amp;F5755&amp;"'!"&amp;G5755),"")</f>
        <v/>
      </c>
      <c r="F5755" s="1851"/>
      <c r="R5755" s="1502"/>
    </row>
    <row r="5756" spans="1:18" ht="16">
      <c r="A5756" s="1">
        <v>5751</v>
      </c>
      <c r="C5756" s="3" t="s">
        <v>3571</v>
      </c>
      <c r="E5756" s="2" t="str" cm="1">
        <f t="array" aca="1" ref="E5756" ca="1">IF(F5756&lt;&gt;"",INDIRECT("'"&amp;F5756&amp;"'!"&amp;G5756),"")</f>
        <v/>
      </c>
      <c r="F5756" s="1851"/>
      <c r="R5756" s="1502"/>
    </row>
    <row r="5757" spans="1:18" ht="16">
      <c r="A5757" s="1">
        <v>5752</v>
      </c>
      <c r="C5757" s="3" t="s">
        <v>3571</v>
      </c>
      <c r="E5757" s="2" t="str" cm="1">
        <f t="array" aca="1" ref="E5757" ca="1">IF(F5757&lt;&gt;"",INDIRECT("'"&amp;F5757&amp;"'!"&amp;G5757),"")</f>
        <v/>
      </c>
      <c r="F5757" s="1851"/>
      <c r="R5757" s="1502"/>
    </row>
    <row r="5758" spans="1:18" ht="16">
      <c r="A5758" s="1">
        <v>5753</v>
      </c>
      <c r="C5758" s="3" t="s">
        <v>3571</v>
      </c>
      <c r="E5758" s="2" t="str" cm="1">
        <f t="array" aca="1" ref="E5758" ca="1">IF(F5758&lt;&gt;"",INDIRECT("'"&amp;F5758&amp;"'!"&amp;G5758),"")</f>
        <v/>
      </c>
      <c r="F5758" s="1851"/>
      <c r="R5758" s="1502"/>
    </row>
    <row r="5759" spans="1:18" ht="16">
      <c r="A5759" s="1">
        <v>5754</v>
      </c>
      <c r="C5759" s="3" t="s">
        <v>3571</v>
      </c>
      <c r="E5759" s="2" t="str" cm="1">
        <f t="array" aca="1" ref="E5759" ca="1">IF(F5759&lt;&gt;"",INDIRECT("'"&amp;F5759&amp;"'!"&amp;G5759),"")</f>
        <v/>
      </c>
      <c r="F5759" s="1851"/>
      <c r="R5759" s="1502"/>
    </row>
    <row r="5760" spans="1:18" ht="16">
      <c r="A5760" s="1">
        <v>5755</v>
      </c>
      <c r="C5760" s="3" t="s">
        <v>3571</v>
      </c>
      <c r="E5760" s="2" t="str" cm="1">
        <f t="array" aca="1" ref="E5760" ca="1">IF(F5760&lt;&gt;"",INDIRECT("'"&amp;F5760&amp;"'!"&amp;G5760),"")</f>
        <v/>
      </c>
      <c r="F5760" s="1851"/>
      <c r="R5760" s="1502"/>
    </row>
    <row r="5761" spans="1:18" ht="15">
      <c r="A5761">
        <v>5756</v>
      </c>
      <c r="B5761" s="7">
        <f>'EstRev 6-10'!G207</f>
        <v>0</v>
      </c>
      <c r="D5761" s="2" t="b">
        <f ca="1">E5761=B5761</f>
        <v>1</v>
      </c>
      <c r="E5761" s="2" cm="1">
        <f t="array" aca="1" ref="E5761" ca="1">IF(F5761&lt;&gt;"",INDIRECT("'"&amp;F5761&amp;"'!"&amp;G5761),"")</f>
        <v>0</v>
      </c>
      <c r="F5761" s="1502" t="s">
        <v>6935</v>
      </c>
      <c r="G5761" t="s">
        <v>4805</v>
      </c>
      <c r="H5761" s="4"/>
      <c r="I5761" s="4"/>
      <c r="J5761" s="4"/>
      <c r="R5761" s="1504"/>
    </row>
    <row r="5762" spans="1:18" ht="15">
      <c r="A5762">
        <v>5757</v>
      </c>
      <c r="B5762" s="7">
        <f>'EstRev 6-10'!G208</f>
        <v>0</v>
      </c>
      <c r="D5762" s="2" t="b">
        <f ca="1">E5762=B5762</f>
        <v>1</v>
      </c>
      <c r="E5762" s="2" cm="1">
        <f t="array" aca="1" ref="E5762" ca="1">IF(F5762&lt;&gt;"",INDIRECT("'"&amp;F5762&amp;"'!"&amp;G5762),"")</f>
        <v>0</v>
      </c>
      <c r="F5762" s="1502" t="s">
        <v>6935</v>
      </c>
      <c r="G5762" t="s">
        <v>4806</v>
      </c>
      <c r="H5762" s="4"/>
      <c r="I5762" s="4"/>
      <c r="J5762" s="4"/>
      <c r="R5762" s="1504"/>
    </row>
    <row r="5763" spans="1:18" ht="16">
      <c r="A5763" s="1">
        <v>5758</v>
      </c>
      <c r="C5763" s="3" t="s">
        <v>3571</v>
      </c>
      <c r="E5763" s="2" t="str" cm="1">
        <f t="array" aca="1" ref="E5763" ca="1">IF(F5763&lt;&gt;"",INDIRECT("'"&amp;F5763&amp;"'!"&amp;G5763),"")</f>
        <v/>
      </c>
      <c r="F5763" s="1851"/>
      <c r="R5763" s="1502"/>
    </row>
    <row r="5764" spans="1:18" ht="16">
      <c r="A5764" s="1">
        <v>5759</v>
      </c>
      <c r="C5764" s="3" t="s">
        <v>3571</v>
      </c>
      <c r="E5764" s="2" t="str" cm="1">
        <f t="array" aca="1" ref="E5764" ca="1">IF(F5764&lt;&gt;"",INDIRECT("'"&amp;F5764&amp;"'!"&amp;G5764),"")</f>
        <v/>
      </c>
      <c r="F5764" s="1851"/>
      <c r="R5764" s="1502"/>
    </row>
    <row r="5765" spans="1:18" ht="15">
      <c r="A5765">
        <v>5760</v>
      </c>
      <c r="B5765" s="7">
        <f>'EstRev 6-10'!G209</f>
        <v>0</v>
      </c>
      <c r="D5765" s="2" t="b">
        <f ca="1">E5765=B5765</f>
        <v>1</v>
      </c>
      <c r="E5765" s="2" cm="1">
        <f t="array" aca="1" ref="E5765" ca="1">IF(F5765&lt;&gt;"",INDIRECT("'"&amp;F5765&amp;"'!"&amp;G5765),"")</f>
        <v>0</v>
      </c>
      <c r="F5765" s="1502" t="s">
        <v>6935</v>
      </c>
      <c r="G5765" t="s">
        <v>4807</v>
      </c>
      <c r="H5765" s="4"/>
      <c r="I5765" s="4"/>
      <c r="J5765" s="4"/>
      <c r="R5765" s="1504"/>
    </row>
    <row r="5766" spans="1:18">
      <c r="A5766">
        <v>5761</v>
      </c>
      <c r="B5766" s="7">
        <f>'EstRev 6-10'!G210</f>
        <v>0</v>
      </c>
      <c r="D5766" s="2" t="b">
        <f ca="1">E5766=B5766</f>
        <v>1</v>
      </c>
      <c r="E5766" s="2" cm="1">
        <f t="array" aca="1" ref="E5766" ca="1">IF(F5766&lt;&gt;"",INDIRECT("'"&amp;F5766&amp;"'!"&amp;G5766),"")</f>
        <v>0</v>
      </c>
      <c r="F5766" s="1502" t="s">
        <v>6935</v>
      </c>
      <c r="G5766" t="s">
        <v>4808</v>
      </c>
      <c r="R5766" s="1502"/>
    </row>
    <row r="5767" spans="1:18">
      <c r="A5767">
        <v>5762</v>
      </c>
      <c r="B5767" s="7">
        <f>'EstRev 6-10'!G211</f>
        <v>0</v>
      </c>
      <c r="D5767" s="2" t="b">
        <f ca="1">E5767=B5767</f>
        <v>1</v>
      </c>
      <c r="E5767" s="2" cm="1">
        <f t="array" aca="1" ref="E5767" ca="1">IF(F5767&lt;&gt;"",INDIRECT("'"&amp;F5767&amp;"'!"&amp;G5767),"")</f>
        <v>0</v>
      </c>
      <c r="F5767" s="1502" t="s">
        <v>6935</v>
      </c>
      <c r="G5767" t="s">
        <v>4809</v>
      </c>
      <c r="R5767" s="1502"/>
    </row>
    <row r="5768" spans="1:18" ht="16">
      <c r="A5768" s="1">
        <v>5763</v>
      </c>
      <c r="C5768" s="3" t="s">
        <v>3571</v>
      </c>
      <c r="E5768" s="2" t="str" cm="1">
        <f t="array" aca="1" ref="E5768" ca="1">IF(F5768&lt;&gt;"",INDIRECT("'"&amp;F5768&amp;"'!"&amp;G5768),"")</f>
        <v/>
      </c>
      <c r="F5768" s="1851"/>
      <c r="R5768" s="1502"/>
    </row>
    <row r="5769" spans="1:18" ht="16">
      <c r="A5769" s="1">
        <v>5764</v>
      </c>
      <c r="C5769" s="3" t="s">
        <v>3571</v>
      </c>
      <c r="E5769" s="2" t="str" cm="1">
        <f t="array" aca="1" ref="E5769" ca="1">IF(F5769&lt;&gt;"",INDIRECT("'"&amp;F5769&amp;"'!"&amp;G5769),"")</f>
        <v/>
      </c>
      <c r="F5769" s="1851"/>
      <c r="R5769" s="1502"/>
    </row>
    <row r="5770" spans="1:18" ht="16">
      <c r="A5770" s="1">
        <v>5765</v>
      </c>
      <c r="C5770" s="3" t="s">
        <v>3571</v>
      </c>
      <c r="E5770" s="2" t="str" cm="1">
        <f t="array" aca="1" ref="E5770" ca="1">IF(F5770&lt;&gt;"",INDIRECT("'"&amp;F5770&amp;"'!"&amp;G5770),"")</f>
        <v/>
      </c>
      <c r="F5770" s="1851"/>
      <c r="R5770" s="1502"/>
    </row>
    <row r="5771" spans="1:18" ht="16">
      <c r="A5771" s="1">
        <v>5766</v>
      </c>
      <c r="C5771" s="3" t="s">
        <v>3571</v>
      </c>
      <c r="E5771" s="2" t="str" cm="1">
        <f t="array" aca="1" ref="E5771" ca="1">IF(F5771&lt;&gt;"",INDIRECT("'"&amp;F5771&amp;"'!"&amp;G5771),"")</f>
        <v/>
      </c>
      <c r="F5771" s="1851"/>
      <c r="R5771" s="1502"/>
    </row>
    <row r="5772" spans="1:18" ht="16">
      <c r="A5772" s="1">
        <v>5767</v>
      </c>
      <c r="C5772" s="3" t="s">
        <v>3571</v>
      </c>
      <c r="E5772" s="2" t="str" cm="1">
        <f t="array" aca="1" ref="E5772" ca="1">IF(F5772&lt;&gt;"",INDIRECT("'"&amp;F5772&amp;"'!"&amp;G5772),"")</f>
        <v/>
      </c>
      <c r="F5772" s="1851"/>
      <c r="R5772" s="1502"/>
    </row>
    <row r="5773" spans="1:18" ht="15">
      <c r="A5773">
        <v>5768</v>
      </c>
      <c r="B5773" s="7">
        <f>'EstRev 6-10'!G213</f>
        <v>0</v>
      </c>
      <c r="D5773" s="2" t="b">
        <f ca="1">E5773=B5773</f>
        <v>1</v>
      </c>
      <c r="E5773" s="2" cm="1">
        <f t="array" aca="1" ref="E5773" ca="1">IF(F5773&lt;&gt;"",INDIRECT("'"&amp;F5773&amp;"'!"&amp;G5773),"")</f>
        <v>0</v>
      </c>
      <c r="F5773" s="1502" t="s">
        <v>6935</v>
      </c>
      <c r="G5773" t="s">
        <v>4810</v>
      </c>
      <c r="H5773" s="4"/>
      <c r="I5773" s="4"/>
      <c r="J5773" s="4"/>
      <c r="R5773" s="1504"/>
    </row>
    <row r="5774" spans="1:18" ht="16">
      <c r="A5774" s="1">
        <v>5769</v>
      </c>
      <c r="C5774" s="3" t="s">
        <v>3571</v>
      </c>
      <c r="E5774" s="2" t="str" cm="1">
        <f t="array" aca="1" ref="E5774" ca="1">IF(F5774&lt;&gt;"",INDIRECT("'"&amp;F5774&amp;"'!"&amp;G5774),"")</f>
        <v/>
      </c>
      <c r="F5774" s="1851"/>
      <c r="R5774" s="1502"/>
    </row>
    <row r="5775" spans="1:18" ht="16">
      <c r="A5775" s="1">
        <v>5770</v>
      </c>
      <c r="C5775" s="3" t="s">
        <v>3571</v>
      </c>
      <c r="E5775" s="2" t="str" cm="1">
        <f t="array" aca="1" ref="E5775" ca="1">IF(F5775&lt;&gt;"",INDIRECT("'"&amp;F5775&amp;"'!"&amp;G5775),"")</f>
        <v/>
      </c>
      <c r="F5775" s="1851"/>
      <c r="R5775" s="1502"/>
    </row>
    <row r="5776" spans="1:18" ht="16">
      <c r="A5776" s="1">
        <v>5771</v>
      </c>
      <c r="C5776" s="3" t="s">
        <v>3571</v>
      </c>
      <c r="E5776" s="2" t="str" cm="1">
        <f t="array" aca="1" ref="E5776" ca="1">IF(F5776&lt;&gt;"",INDIRECT("'"&amp;F5776&amp;"'!"&amp;G5776),"")</f>
        <v/>
      </c>
      <c r="F5776" s="1851"/>
      <c r="R5776" s="1502"/>
    </row>
    <row r="5777" spans="1:18" ht="16">
      <c r="A5777" s="1">
        <v>5772</v>
      </c>
      <c r="C5777" s="3" t="s">
        <v>3571</v>
      </c>
      <c r="E5777" s="2" t="str" cm="1">
        <f t="array" aca="1" ref="E5777" ca="1">IF(F5777&lt;&gt;"",INDIRECT("'"&amp;F5777&amp;"'!"&amp;G5777),"")</f>
        <v/>
      </c>
      <c r="F5777" s="1851"/>
      <c r="R5777" s="1502"/>
    </row>
    <row r="5778" spans="1:18" ht="16">
      <c r="A5778" s="1">
        <v>5773</v>
      </c>
      <c r="C5778" s="3" t="s">
        <v>3858</v>
      </c>
      <c r="E5778" s="2" t="str" cm="1">
        <f t="array" aca="1" ref="E5778" ca="1">IF(F5778&lt;&gt;"",INDIRECT("'"&amp;F5778&amp;"'!"&amp;G5778),"")</f>
        <v/>
      </c>
      <c r="F5778" s="1851"/>
      <c r="R5778" s="1502"/>
    </row>
    <row r="5779" spans="1:18" ht="16">
      <c r="A5779" s="1">
        <v>5774</v>
      </c>
      <c r="C5779" s="3" t="s">
        <v>3571</v>
      </c>
      <c r="E5779" s="2" t="str" cm="1">
        <f t="array" aca="1" ref="E5779" ca="1">IF(F5779&lt;&gt;"",INDIRECT("'"&amp;F5779&amp;"'!"&amp;G5779),"")</f>
        <v/>
      </c>
      <c r="F5779" s="1851"/>
      <c r="R5779" s="1502"/>
    </row>
    <row r="5780" spans="1:18" ht="16">
      <c r="A5780" s="1">
        <v>5775</v>
      </c>
      <c r="C5780" s="3" t="s">
        <v>3571</v>
      </c>
      <c r="E5780" s="2" t="str" cm="1">
        <f t="array" aca="1" ref="E5780" ca="1">IF(F5780&lt;&gt;"",INDIRECT("'"&amp;F5780&amp;"'!"&amp;G5780),"")</f>
        <v/>
      </c>
      <c r="F5780" s="1851"/>
      <c r="R5780" s="1502"/>
    </row>
    <row r="5781" spans="1:18" ht="16">
      <c r="A5781" s="1">
        <v>5776</v>
      </c>
      <c r="C5781" s="3" t="s">
        <v>3571</v>
      </c>
      <c r="E5781" s="2" t="str" cm="1">
        <f t="array" aca="1" ref="E5781" ca="1">IF(F5781&lt;&gt;"",INDIRECT("'"&amp;F5781&amp;"'!"&amp;G5781),"")</f>
        <v/>
      </c>
      <c r="F5781" s="1851"/>
      <c r="R5781" s="1502"/>
    </row>
    <row r="5782" spans="1:18" ht="16">
      <c r="A5782" s="1">
        <v>5777</v>
      </c>
      <c r="C5782" s="3" t="s">
        <v>3571</v>
      </c>
      <c r="E5782" s="2" t="str" cm="1">
        <f t="array" aca="1" ref="E5782" ca="1">IF(F5782&lt;&gt;"",INDIRECT("'"&amp;F5782&amp;"'!"&amp;G5782),"")</f>
        <v/>
      </c>
      <c r="F5782" s="1851"/>
      <c r="R5782" s="1502"/>
    </row>
    <row r="5783" spans="1:18" ht="16">
      <c r="A5783" s="1">
        <v>5778</v>
      </c>
      <c r="C5783" s="3" t="s">
        <v>3858</v>
      </c>
      <c r="E5783" s="2" t="str" cm="1">
        <f t="array" aca="1" ref="E5783" ca="1">IF(F5783&lt;&gt;"",INDIRECT("'"&amp;F5783&amp;"'!"&amp;G5783),"")</f>
        <v/>
      </c>
      <c r="F5783" s="1851"/>
      <c r="R5783" s="1502"/>
    </row>
    <row r="5784" spans="1:18" ht="16">
      <c r="A5784" s="1">
        <v>5779</v>
      </c>
      <c r="C5784" s="3" t="s">
        <v>3858</v>
      </c>
      <c r="E5784" s="2" t="str" cm="1">
        <f t="array" aca="1" ref="E5784" ca="1">IF(F5784&lt;&gt;"",INDIRECT("'"&amp;F5784&amp;"'!"&amp;G5784),"")</f>
        <v/>
      </c>
      <c r="F5784" s="1851"/>
      <c r="R5784" s="1502"/>
    </row>
    <row r="5785" spans="1:18" ht="16">
      <c r="A5785" s="1">
        <v>5780</v>
      </c>
      <c r="C5785" s="3" t="s">
        <v>3571</v>
      </c>
      <c r="E5785" s="2" t="str" cm="1">
        <f t="array" aca="1" ref="E5785" ca="1">IF(F5785&lt;&gt;"",INDIRECT("'"&amp;F5785&amp;"'!"&amp;G5785),"")</f>
        <v/>
      </c>
      <c r="F5785" s="1851"/>
      <c r="R5785" s="1502"/>
    </row>
    <row r="5786" spans="1:18" ht="16">
      <c r="A5786" s="1">
        <v>5781</v>
      </c>
      <c r="C5786" s="3" t="s">
        <v>3571</v>
      </c>
      <c r="E5786" s="2" t="str" cm="1">
        <f t="array" aca="1" ref="E5786" ca="1">IF(F5786&lt;&gt;"",INDIRECT("'"&amp;F5786&amp;"'!"&amp;G5786),"")</f>
        <v/>
      </c>
      <c r="F5786" s="1851"/>
      <c r="R5786" s="1502"/>
    </row>
    <row r="5787" spans="1:18" ht="16">
      <c r="A5787" s="1">
        <v>5782</v>
      </c>
      <c r="C5787" s="3" t="s">
        <v>3571</v>
      </c>
      <c r="E5787" s="2" t="str" cm="1">
        <f t="array" aca="1" ref="E5787" ca="1">IF(F5787&lt;&gt;"",INDIRECT("'"&amp;F5787&amp;"'!"&amp;G5787),"")</f>
        <v/>
      </c>
      <c r="F5787" s="1851"/>
      <c r="R5787" s="1502"/>
    </row>
    <row r="5788" spans="1:18" ht="15">
      <c r="A5788">
        <v>5783</v>
      </c>
      <c r="B5788" s="7">
        <f>'EstRev 6-10'!G215</f>
        <v>0</v>
      </c>
      <c r="D5788" s="2" t="b">
        <f ca="1">E5788=B5788</f>
        <v>1</v>
      </c>
      <c r="E5788" s="2" cm="1">
        <f t="array" aca="1" ref="E5788" ca="1">IF(F5788&lt;&gt;"",INDIRECT("'"&amp;F5788&amp;"'!"&amp;G5788),"")</f>
        <v>0</v>
      </c>
      <c r="F5788" s="1502" t="s">
        <v>6935</v>
      </c>
      <c r="G5788" t="s">
        <v>4811</v>
      </c>
      <c r="H5788" s="4"/>
      <c r="I5788" s="4"/>
      <c r="J5788" s="4"/>
      <c r="R5788" s="1504"/>
    </row>
    <row r="5789" spans="1:18" ht="16">
      <c r="A5789" s="1">
        <v>5784</v>
      </c>
      <c r="C5789" s="3" t="s">
        <v>3571</v>
      </c>
      <c r="E5789" s="2" t="str" cm="1">
        <f t="array" aca="1" ref="E5789" ca="1">IF(F5789&lt;&gt;"",INDIRECT("'"&amp;F5789&amp;"'!"&amp;G5789),"")</f>
        <v/>
      </c>
      <c r="F5789" s="1851"/>
      <c r="R5789" s="1502"/>
    </row>
    <row r="5790" spans="1:18" ht="16">
      <c r="A5790" s="1">
        <v>5785</v>
      </c>
      <c r="C5790" s="3" t="s">
        <v>3571</v>
      </c>
      <c r="E5790" s="2" t="str" cm="1">
        <f t="array" aca="1" ref="E5790" ca="1">IF(F5790&lt;&gt;"",INDIRECT("'"&amp;F5790&amp;"'!"&amp;G5790),"")</f>
        <v/>
      </c>
      <c r="F5790" s="1851"/>
      <c r="R5790" s="1502"/>
    </row>
    <row r="5791" spans="1:18" ht="15">
      <c r="A5791">
        <v>5786</v>
      </c>
      <c r="B5791" s="7">
        <f>'EstRev 6-10'!G217</f>
        <v>0</v>
      </c>
      <c r="D5791" s="2" t="b">
        <f ca="1">E5791=B5791</f>
        <v>1</v>
      </c>
      <c r="E5791" s="2" cm="1">
        <f t="array" aca="1" ref="E5791" ca="1">IF(F5791&lt;&gt;"",INDIRECT("'"&amp;F5791&amp;"'!"&amp;G5791),"")</f>
        <v>0</v>
      </c>
      <c r="F5791" s="1502" t="s">
        <v>6935</v>
      </c>
      <c r="G5791" t="s">
        <v>4812</v>
      </c>
      <c r="H5791" s="4"/>
      <c r="I5791" s="4"/>
      <c r="J5791" s="4"/>
      <c r="R5791" s="1504"/>
    </row>
    <row r="5792" spans="1:18" ht="16">
      <c r="A5792" s="1">
        <v>5787</v>
      </c>
      <c r="C5792" s="3" t="s">
        <v>3571</v>
      </c>
      <c r="E5792" s="2" t="str" cm="1">
        <f t="array" aca="1" ref="E5792" ca="1">IF(F5792&lt;&gt;"",INDIRECT("'"&amp;F5792&amp;"'!"&amp;G5792),"")</f>
        <v/>
      </c>
      <c r="F5792" s="1851"/>
      <c r="R5792" s="1502"/>
    </row>
    <row r="5793" spans="1:18" ht="16">
      <c r="A5793" s="1">
        <v>5788</v>
      </c>
      <c r="C5793" s="3" t="s">
        <v>3571</v>
      </c>
      <c r="E5793" s="2" t="str" cm="1">
        <f t="array" aca="1" ref="E5793" ca="1">IF(F5793&lt;&gt;"",INDIRECT("'"&amp;F5793&amp;"'!"&amp;G5793),"")</f>
        <v/>
      </c>
      <c r="F5793" s="1851"/>
      <c r="R5793" s="1502"/>
    </row>
    <row r="5794" spans="1:18" ht="16">
      <c r="A5794" s="1">
        <v>5789</v>
      </c>
      <c r="C5794" s="3" t="s">
        <v>3571</v>
      </c>
      <c r="E5794" s="2" t="str" cm="1">
        <f t="array" aca="1" ref="E5794" ca="1">IF(F5794&lt;&gt;"",INDIRECT("'"&amp;F5794&amp;"'!"&amp;G5794),"")</f>
        <v/>
      </c>
      <c r="F5794" s="1851"/>
      <c r="R5794" s="1502"/>
    </row>
    <row r="5795" spans="1:18" ht="16">
      <c r="A5795" s="1">
        <v>5790</v>
      </c>
      <c r="C5795" s="3" t="s">
        <v>3571</v>
      </c>
      <c r="E5795" s="2" t="str" cm="1">
        <f t="array" aca="1" ref="E5795" ca="1">IF(F5795&lt;&gt;"",INDIRECT("'"&amp;F5795&amp;"'!"&amp;G5795),"")</f>
        <v/>
      </c>
      <c r="F5795" s="1851"/>
      <c r="R5795" s="1502"/>
    </row>
    <row r="5796" spans="1:18" ht="16">
      <c r="A5796" s="1">
        <v>5791</v>
      </c>
      <c r="C5796" s="3" t="s">
        <v>3571</v>
      </c>
      <c r="E5796" s="2" t="str" cm="1">
        <f t="array" aca="1" ref="E5796" ca="1">IF(F5796&lt;&gt;"",INDIRECT("'"&amp;F5796&amp;"'!"&amp;G5796),"")</f>
        <v/>
      </c>
      <c r="F5796" s="1851"/>
      <c r="R5796" s="1502"/>
    </row>
    <row r="5797" spans="1:18" ht="15">
      <c r="A5797">
        <v>5792</v>
      </c>
      <c r="B5797" s="7">
        <f>'EstRev 6-10'!G218</f>
        <v>0</v>
      </c>
      <c r="D5797" s="2" t="b">
        <f ca="1">E5797=B5797</f>
        <v>1</v>
      </c>
      <c r="E5797" s="2" cm="1">
        <f t="array" aca="1" ref="E5797" ca="1">IF(F5797&lt;&gt;"",INDIRECT("'"&amp;F5797&amp;"'!"&amp;G5797),"")</f>
        <v>0</v>
      </c>
      <c r="F5797" s="1502" t="s">
        <v>6935</v>
      </c>
      <c r="G5797" t="s">
        <v>4813</v>
      </c>
      <c r="H5797" s="4"/>
      <c r="I5797" s="4"/>
      <c r="J5797" s="4"/>
      <c r="R5797" s="1504"/>
    </row>
    <row r="5798" spans="1:18" ht="16">
      <c r="A5798" s="1">
        <v>5793</v>
      </c>
      <c r="C5798" s="3" t="s">
        <v>3571</v>
      </c>
      <c r="E5798" s="2" t="str" cm="1">
        <f t="array" aca="1" ref="E5798" ca="1">IF(F5798&lt;&gt;"",INDIRECT("'"&amp;F5798&amp;"'!"&amp;G5798),"")</f>
        <v/>
      </c>
      <c r="F5798" s="1851"/>
      <c r="R5798" s="1502"/>
    </row>
    <row r="5799" spans="1:18" ht="15">
      <c r="A5799">
        <v>5794</v>
      </c>
      <c r="B5799" s="7">
        <f>'EstRev 6-10'!G226</f>
        <v>0</v>
      </c>
      <c r="D5799" s="2" t="b">
        <f ca="1">E5799=B5799</f>
        <v>1</v>
      </c>
      <c r="E5799" s="2" cm="1">
        <f t="array" aca="1" ref="E5799" ca="1">IF(F5799&lt;&gt;"",INDIRECT("'"&amp;F5799&amp;"'!"&amp;G5799),"")</f>
        <v>0</v>
      </c>
      <c r="F5799" s="1502" t="s">
        <v>6935</v>
      </c>
      <c r="G5799" t="s">
        <v>4814</v>
      </c>
      <c r="H5799" s="4"/>
      <c r="I5799" s="4"/>
      <c r="J5799" s="4"/>
      <c r="R5799" s="1504"/>
    </row>
    <row r="5800" spans="1:18" ht="16">
      <c r="A5800" s="1">
        <v>5795</v>
      </c>
      <c r="C5800" s="3" t="s">
        <v>4537</v>
      </c>
      <c r="E5800" s="2" t="str" cm="1">
        <f t="array" aca="1" ref="E5800" ca="1">IF(F5800&lt;&gt;"",INDIRECT("'"&amp;F5800&amp;"'!"&amp;G5800),"")</f>
        <v/>
      </c>
      <c r="F5800" s="1851"/>
      <c r="R5800" s="1502"/>
    </row>
    <row r="5801" spans="1:18" ht="16">
      <c r="A5801" s="1">
        <v>5796</v>
      </c>
      <c r="C5801" s="3" t="s">
        <v>3571</v>
      </c>
      <c r="E5801" s="2" t="str" cm="1">
        <f t="array" aca="1" ref="E5801" ca="1">IF(F5801&lt;&gt;"",INDIRECT("'"&amp;F5801&amp;"'!"&amp;G5801),"")</f>
        <v/>
      </c>
      <c r="F5801" s="1851"/>
      <c r="R5801" s="1502"/>
    </row>
    <row r="5802" spans="1:18" ht="15">
      <c r="A5802">
        <v>5797</v>
      </c>
      <c r="B5802" s="7">
        <f>'EstRev 6-10'!G228</f>
        <v>0</v>
      </c>
      <c r="D5802" s="2" t="b">
        <f ca="1">E5802=B5802</f>
        <v>1</v>
      </c>
      <c r="E5802" s="2" cm="1">
        <f t="array" aca="1" ref="E5802" ca="1">IF(F5802&lt;&gt;"",INDIRECT("'"&amp;F5802&amp;"'!"&amp;G5802),"")</f>
        <v>0</v>
      </c>
      <c r="F5802" s="1502" t="s">
        <v>6935</v>
      </c>
      <c r="G5802" t="s">
        <v>4815</v>
      </c>
      <c r="H5802" s="4"/>
      <c r="I5802" s="4"/>
      <c r="J5802" s="4"/>
      <c r="R5802" s="1504"/>
    </row>
    <row r="5803" spans="1:18" ht="16">
      <c r="A5803" s="1">
        <v>5798</v>
      </c>
      <c r="C5803" s="3" t="s">
        <v>3571</v>
      </c>
      <c r="E5803" s="2" t="str" cm="1">
        <f t="array" aca="1" ref="E5803" ca="1">IF(F5803&lt;&gt;"",INDIRECT("'"&amp;F5803&amp;"'!"&amp;G5803),"")</f>
        <v/>
      </c>
      <c r="F5803" s="1851"/>
      <c r="R5803" s="1502"/>
    </row>
    <row r="5804" spans="1:18" ht="15">
      <c r="A5804">
        <v>5799</v>
      </c>
      <c r="B5804" s="7">
        <f>'EstRev 6-10'!G229</f>
        <v>0</v>
      </c>
      <c r="D5804" s="2" t="b">
        <f ca="1">E5804=B5804</f>
        <v>1</v>
      </c>
      <c r="E5804" s="2" cm="1">
        <f t="array" aca="1" ref="E5804" ca="1">IF(F5804&lt;&gt;"",INDIRECT("'"&amp;F5804&amp;"'!"&amp;G5804),"")</f>
        <v>0</v>
      </c>
      <c r="F5804" s="1502" t="s">
        <v>6935</v>
      </c>
      <c r="G5804" t="s">
        <v>4816</v>
      </c>
      <c r="H5804" s="4"/>
      <c r="I5804" s="4"/>
      <c r="J5804" s="4"/>
      <c r="R5804" s="1504"/>
    </row>
    <row r="5805" spans="1:18" ht="16">
      <c r="A5805" s="1">
        <v>5800</v>
      </c>
      <c r="C5805" s="3" t="s">
        <v>3571</v>
      </c>
      <c r="E5805" s="2" t="str" cm="1">
        <f t="array" aca="1" ref="E5805" ca="1">IF(F5805&lt;&gt;"",INDIRECT("'"&amp;F5805&amp;"'!"&amp;G5805),"")</f>
        <v/>
      </c>
      <c r="F5805" s="1851"/>
      <c r="R5805" s="1502"/>
    </row>
    <row r="5806" spans="1:18" ht="16">
      <c r="A5806" s="1">
        <v>5801</v>
      </c>
      <c r="C5806" s="3" t="s">
        <v>3858</v>
      </c>
      <c r="E5806" s="2" t="str" cm="1">
        <f t="array" aca="1" ref="E5806" ca="1">IF(F5806&lt;&gt;"",INDIRECT("'"&amp;F5806&amp;"'!"&amp;G5806),"")</f>
        <v/>
      </c>
      <c r="F5806" s="1851"/>
      <c r="R5806" s="1502"/>
    </row>
    <row r="5807" spans="1:18" ht="15">
      <c r="A5807">
        <v>5802</v>
      </c>
      <c r="B5807" s="7">
        <f>'EstRev 6-10'!G238</f>
        <v>0</v>
      </c>
      <c r="D5807" s="2" t="b">
        <f ca="1">E5807=B5807</f>
        <v>1</v>
      </c>
      <c r="E5807" s="2" cm="1">
        <f t="array" aca="1" ref="E5807" ca="1">IF(F5807&lt;&gt;"",INDIRECT("'"&amp;F5807&amp;"'!"&amp;G5807),"")</f>
        <v>0</v>
      </c>
      <c r="F5807" s="1502" t="s">
        <v>6935</v>
      </c>
      <c r="G5807" t="s">
        <v>4817</v>
      </c>
      <c r="H5807" s="4"/>
      <c r="I5807" s="4"/>
      <c r="J5807" s="4"/>
      <c r="R5807" s="1504"/>
    </row>
    <row r="5808" spans="1:18" ht="16">
      <c r="A5808" s="1">
        <v>5803</v>
      </c>
      <c r="C5808" s="3" t="s">
        <v>3571</v>
      </c>
      <c r="E5808" s="2" t="str" cm="1">
        <f t="array" aca="1" ref="E5808" ca="1">IF(F5808&lt;&gt;"",INDIRECT("'"&amp;F5808&amp;"'!"&amp;G5808),"")</f>
        <v/>
      </c>
      <c r="F5808" s="1851"/>
      <c r="R5808" s="1502"/>
    </row>
    <row r="5809" spans="1:18" ht="16">
      <c r="A5809" s="1">
        <v>5804</v>
      </c>
      <c r="C5809" s="3" t="s">
        <v>3571</v>
      </c>
      <c r="E5809" s="2" t="str" cm="1">
        <f t="array" aca="1" ref="E5809" ca="1">IF(F5809&lt;&gt;"",INDIRECT("'"&amp;F5809&amp;"'!"&amp;G5809),"")</f>
        <v/>
      </c>
      <c r="F5809" s="1851"/>
      <c r="R5809" s="1502"/>
    </row>
    <row r="5810" spans="1:18" ht="16">
      <c r="A5810" s="1">
        <v>5805</v>
      </c>
      <c r="C5810" s="3" t="s">
        <v>3571</v>
      </c>
      <c r="E5810" s="2" t="str" cm="1">
        <f t="array" aca="1" ref="E5810" ca="1">IF(F5810&lt;&gt;"",INDIRECT("'"&amp;F5810&amp;"'!"&amp;G5810),"")</f>
        <v/>
      </c>
      <c r="F5810" s="1851"/>
      <c r="R5810" s="1502"/>
    </row>
    <row r="5811" spans="1:18" ht="16">
      <c r="A5811" s="1">
        <v>5806</v>
      </c>
      <c r="C5811" s="3" t="s">
        <v>3571</v>
      </c>
      <c r="E5811" s="2" t="str" cm="1">
        <f t="array" aca="1" ref="E5811" ca="1">IF(F5811&lt;&gt;"",INDIRECT("'"&amp;F5811&amp;"'!"&amp;G5811),"")</f>
        <v/>
      </c>
      <c r="F5811" s="1851"/>
      <c r="R5811" s="1502"/>
    </row>
    <row r="5812" spans="1:18" ht="16">
      <c r="A5812" s="1">
        <v>5807</v>
      </c>
      <c r="C5812" s="3" t="s">
        <v>3571</v>
      </c>
      <c r="E5812" s="2" t="str" cm="1">
        <f t="array" aca="1" ref="E5812" ca="1">IF(F5812&lt;&gt;"",INDIRECT("'"&amp;F5812&amp;"'!"&amp;G5812),"")</f>
        <v/>
      </c>
      <c r="F5812" s="1851"/>
      <c r="R5812" s="1502"/>
    </row>
    <row r="5813" spans="1:18" ht="15">
      <c r="A5813">
        <v>5808</v>
      </c>
      <c r="B5813" s="7">
        <f>'EstRev 6-10'!G239</f>
        <v>0</v>
      </c>
      <c r="D5813" s="2" t="b">
        <f t="shared" ref="D5813:D5832" ca="1" si="84">E5813=B5813</f>
        <v>1</v>
      </c>
      <c r="E5813" s="2" cm="1">
        <f t="array" aca="1" ref="E5813" ca="1">IF(F5813&lt;&gt;"",INDIRECT("'"&amp;F5813&amp;"'!"&amp;G5813),"")</f>
        <v>0</v>
      </c>
      <c r="F5813" s="1502" t="s">
        <v>6935</v>
      </c>
      <c r="G5813" t="s">
        <v>4818</v>
      </c>
      <c r="H5813" s="4"/>
      <c r="I5813" s="4"/>
      <c r="J5813" s="4"/>
      <c r="R5813" s="1504"/>
    </row>
    <row r="5814" spans="1:18" ht="15">
      <c r="A5814">
        <v>5809</v>
      </c>
      <c r="B5814" s="7">
        <f>'EstRev 6-10'!G240</f>
        <v>1155921</v>
      </c>
      <c r="D5814" s="2" t="b">
        <f t="shared" ca="1" si="84"/>
        <v>1</v>
      </c>
      <c r="E5814" s="2" cm="1">
        <f t="array" aca="1" ref="E5814" ca="1">IF(F5814&lt;&gt;"",INDIRECT("'"&amp;F5814&amp;"'!"&amp;G5814),"")</f>
        <v>1155921</v>
      </c>
      <c r="F5814" s="1502" t="s">
        <v>6935</v>
      </c>
      <c r="G5814" t="s">
        <v>4819</v>
      </c>
      <c r="H5814" s="4"/>
      <c r="I5814" s="4"/>
      <c r="J5814" s="4"/>
      <c r="R5814" s="1504"/>
    </row>
    <row r="5815" spans="1:18" ht="15">
      <c r="A5815">
        <v>5810</v>
      </c>
      <c r="B5815" s="7">
        <f>'EstRev 6-10'!H5</f>
        <v>0</v>
      </c>
      <c r="D5815" s="2" t="b">
        <f t="shared" ca="1" si="84"/>
        <v>1</v>
      </c>
      <c r="E5815" s="2" cm="1">
        <f t="array" aca="1" ref="E5815" ca="1">IF(F5815&lt;&gt;"",INDIRECT("'"&amp;F5815&amp;"'!"&amp;G5815),"")</f>
        <v>0</v>
      </c>
      <c r="F5815" s="1502" t="s">
        <v>6935</v>
      </c>
      <c r="G5815" t="s">
        <v>3819</v>
      </c>
      <c r="H5815" s="4"/>
      <c r="I5815" s="4"/>
      <c r="J5815" s="4"/>
      <c r="R5815" s="1504"/>
    </row>
    <row r="5816" spans="1:18" ht="15">
      <c r="A5816">
        <v>5811</v>
      </c>
      <c r="B5816" s="7">
        <f>'EstRev 6-10'!H11</f>
        <v>0</v>
      </c>
      <c r="D5816" s="2" t="b">
        <f t="shared" ca="1" si="84"/>
        <v>1</v>
      </c>
      <c r="E5816" s="2" cm="1">
        <f t="array" aca="1" ref="E5816" ca="1">IF(F5816&lt;&gt;"",INDIRECT("'"&amp;F5816&amp;"'!"&amp;G5816),"")</f>
        <v>0</v>
      </c>
      <c r="F5816" s="1502" t="s">
        <v>6935</v>
      </c>
      <c r="G5816" t="s">
        <v>3577</v>
      </c>
      <c r="H5816" s="4"/>
      <c r="I5816" s="4"/>
      <c r="J5816" s="4"/>
      <c r="R5816" s="1504"/>
    </row>
    <row r="5817" spans="1:18">
      <c r="A5817">
        <v>5812</v>
      </c>
      <c r="B5817" s="7">
        <f>'EstRev 6-10'!H12</f>
        <v>0</v>
      </c>
      <c r="D5817" s="2" t="b">
        <f t="shared" ca="1" si="84"/>
        <v>1</v>
      </c>
      <c r="E5817" s="2" cm="1">
        <f t="array" aca="1" ref="E5817" ca="1">IF(F5817&lt;&gt;"",INDIRECT("'"&amp;F5817&amp;"'!"&amp;G5817),"")</f>
        <v>0</v>
      </c>
      <c r="F5817" s="1502" t="s">
        <v>6935</v>
      </c>
      <c r="G5817" t="s">
        <v>3578</v>
      </c>
      <c r="R5817" s="1502"/>
    </row>
    <row r="5818" spans="1:18">
      <c r="A5818">
        <v>5813</v>
      </c>
      <c r="B5818" s="7">
        <f>'EstRev 6-10'!H14</f>
        <v>0</v>
      </c>
      <c r="D5818" s="2" t="b">
        <f t="shared" ca="1" si="84"/>
        <v>1</v>
      </c>
      <c r="E5818" s="2" cm="1">
        <f t="array" aca="1" ref="E5818" ca="1">IF(F5818&lt;&gt;"",INDIRECT("'"&amp;F5818&amp;"'!"&amp;G5818),"")</f>
        <v>0</v>
      </c>
      <c r="F5818" s="1502" t="s">
        <v>6935</v>
      </c>
      <c r="G5818" t="s">
        <v>3498</v>
      </c>
      <c r="R5818" s="1502"/>
    </row>
    <row r="5819" spans="1:18" ht="15">
      <c r="A5819">
        <v>5814</v>
      </c>
      <c r="B5819" s="7">
        <f>'EstRev 6-10'!H15</f>
        <v>0</v>
      </c>
      <c r="D5819" s="2" t="b">
        <f t="shared" ca="1" si="84"/>
        <v>1</v>
      </c>
      <c r="E5819" s="2" cm="1">
        <f t="array" aca="1" ref="E5819" ca="1">IF(F5819&lt;&gt;"",INDIRECT("'"&amp;F5819&amp;"'!"&amp;G5819),"")</f>
        <v>0</v>
      </c>
      <c r="F5819" s="1502" t="s">
        <v>6935</v>
      </c>
      <c r="G5819" t="s">
        <v>3820</v>
      </c>
      <c r="H5819" s="4"/>
      <c r="I5819" s="4"/>
      <c r="J5819" s="4"/>
      <c r="R5819" s="1504"/>
    </row>
    <row r="5820" spans="1:18" ht="15">
      <c r="A5820">
        <v>5815</v>
      </c>
      <c r="B5820" s="7">
        <f>'EstRev 6-10'!H16</f>
        <v>0</v>
      </c>
      <c r="D5820" s="2" t="b">
        <f t="shared" ca="1" si="84"/>
        <v>1</v>
      </c>
      <c r="E5820" s="2" cm="1">
        <f t="array" aca="1" ref="E5820" ca="1">IF(F5820&lt;&gt;"",INDIRECT("'"&amp;F5820&amp;"'!"&amp;G5820),"")</f>
        <v>0</v>
      </c>
      <c r="F5820" s="1502" t="s">
        <v>6935</v>
      </c>
      <c r="G5820" t="s">
        <v>3579</v>
      </c>
      <c r="H5820" s="4"/>
      <c r="I5820" s="4"/>
      <c r="J5820" s="4"/>
      <c r="R5820" s="1504"/>
    </row>
    <row r="5821" spans="1:18" ht="15">
      <c r="A5821">
        <v>5816</v>
      </c>
      <c r="B5821" s="7">
        <f>'EstRev 6-10'!H17</f>
        <v>0</v>
      </c>
      <c r="D5821" s="2" t="b">
        <f t="shared" ca="1" si="84"/>
        <v>1</v>
      </c>
      <c r="E5821" s="2" cm="1">
        <f t="array" aca="1" ref="E5821" ca="1">IF(F5821&lt;&gt;"",INDIRECT("'"&amp;F5821&amp;"'!"&amp;G5821),"")</f>
        <v>0</v>
      </c>
      <c r="F5821" s="1502" t="s">
        <v>6935</v>
      </c>
      <c r="G5821" t="s">
        <v>4820</v>
      </c>
      <c r="H5821" s="4"/>
      <c r="I5821" s="4"/>
      <c r="J5821" s="4"/>
      <c r="R5821" s="1504"/>
    </row>
    <row r="5822" spans="1:18" ht="15">
      <c r="A5822">
        <v>5817</v>
      </c>
      <c r="B5822" s="7">
        <f>'EstRev 6-10'!H18</f>
        <v>0</v>
      </c>
      <c r="D5822" s="2" t="b">
        <f t="shared" ca="1" si="84"/>
        <v>1</v>
      </c>
      <c r="E5822" s="2" cm="1">
        <f t="array" aca="1" ref="E5822" ca="1">IF(F5822&lt;&gt;"",INDIRECT("'"&amp;F5822&amp;"'!"&amp;G5822),"")</f>
        <v>0</v>
      </c>
      <c r="F5822" s="1502" t="s">
        <v>6935</v>
      </c>
      <c r="G5822" t="s">
        <v>3513</v>
      </c>
      <c r="H5822" s="4"/>
      <c r="I5822" s="4"/>
      <c r="J5822" s="4"/>
      <c r="R5822" s="1504"/>
    </row>
    <row r="5823" spans="1:18" ht="15">
      <c r="A5823">
        <v>5818</v>
      </c>
      <c r="B5823" s="7">
        <f>'EstRev 6-10'!H65</f>
        <v>0</v>
      </c>
      <c r="D5823" s="2" t="b">
        <f t="shared" ca="1" si="84"/>
        <v>1</v>
      </c>
      <c r="E5823" s="2" cm="1">
        <f t="array" aca="1" ref="E5823" ca="1">IF(F5823&lt;&gt;"",INDIRECT("'"&amp;F5823&amp;"'!"&amp;G5823),"")</f>
        <v>0</v>
      </c>
      <c r="F5823" s="1502" t="s">
        <v>6935</v>
      </c>
      <c r="G5823" t="s">
        <v>3843</v>
      </c>
      <c r="H5823" s="4"/>
      <c r="I5823" s="4"/>
      <c r="J5823" s="4"/>
      <c r="R5823" s="1504"/>
    </row>
    <row r="5824" spans="1:18" ht="15">
      <c r="A5824">
        <v>5819</v>
      </c>
      <c r="B5824" s="7">
        <f>'EstRev 6-10'!H66</f>
        <v>0</v>
      </c>
      <c r="D5824" s="2" t="b">
        <f t="shared" ca="1" si="84"/>
        <v>1</v>
      </c>
      <c r="E5824" s="2" cm="1">
        <f t="array" aca="1" ref="E5824" ca="1">IF(F5824&lt;&gt;"",INDIRECT("'"&amp;F5824&amp;"'!"&amp;G5824),"")</f>
        <v>0</v>
      </c>
      <c r="F5824" s="1502" t="s">
        <v>6935</v>
      </c>
      <c r="G5824" t="s">
        <v>3844</v>
      </c>
      <c r="H5824" s="4"/>
      <c r="I5824" s="4"/>
      <c r="J5824" s="4"/>
      <c r="R5824" s="1504"/>
    </row>
    <row r="5825" spans="1:18" ht="15">
      <c r="A5825">
        <v>5820</v>
      </c>
      <c r="B5825" s="7">
        <f>'EstRev 6-10'!H68</f>
        <v>0</v>
      </c>
      <c r="D5825" s="2" t="b">
        <f t="shared" ca="1" si="84"/>
        <v>1</v>
      </c>
      <c r="E5825" s="2" cm="1">
        <f t="array" aca="1" ref="E5825" ca="1">IF(F5825&lt;&gt;"",INDIRECT("'"&amp;F5825&amp;"'!"&amp;G5825),"")</f>
        <v>0</v>
      </c>
      <c r="F5825" s="1502" t="s">
        <v>6935</v>
      </c>
      <c r="G5825" t="s">
        <v>4821</v>
      </c>
      <c r="H5825" s="4"/>
      <c r="I5825" s="4"/>
      <c r="J5825" s="4"/>
      <c r="R5825" s="1504"/>
    </row>
    <row r="5826" spans="1:18" ht="15">
      <c r="A5826">
        <v>5821</v>
      </c>
      <c r="B5826" s="7">
        <f>'EstRev 6-10'!H99</f>
        <v>0</v>
      </c>
      <c r="D5826" s="2" t="b">
        <f t="shared" ca="1" si="84"/>
        <v>1</v>
      </c>
      <c r="E5826" s="2" cm="1">
        <f t="array" aca="1" ref="E5826" ca="1">IF(F5826&lt;&gt;"",INDIRECT("'"&amp;F5826&amp;"'!"&amp;G5826),"")</f>
        <v>0</v>
      </c>
      <c r="F5826" s="1502" t="s">
        <v>6935</v>
      </c>
      <c r="G5826" t="s">
        <v>4822</v>
      </c>
      <c r="H5826" s="4"/>
      <c r="I5826" s="4"/>
      <c r="J5826" s="4"/>
      <c r="R5826" s="1504"/>
    </row>
    <row r="5827" spans="1:18" ht="15">
      <c r="A5827">
        <v>5822</v>
      </c>
      <c r="B5827" s="7">
        <f>'EstRev 6-10'!H102</f>
        <v>0</v>
      </c>
      <c r="D5827" s="2" t="b">
        <f t="shared" ca="1" si="84"/>
        <v>1</v>
      </c>
      <c r="E5827" s="2" cm="1">
        <f t="array" aca="1" ref="E5827" ca="1">IF(F5827&lt;&gt;"",INDIRECT("'"&amp;F5827&amp;"'!"&amp;G5827),"")</f>
        <v>0</v>
      </c>
      <c r="F5827" s="1502" t="s">
        <v>6935</v>
      </c>
      <c r="G5827" t="s">
        <v>4823</v>
      </c>
      <c r="H5827" s="4"/>
      <c r="I5827" s="4"/>
      <c r="J5827" s="4"/>
      <c r="R5827" s="1504"/>
    </row>
    <row r="5828" spans="1:18" ht="15">
      <c r="A5828">
        <v>5823</v>
      </c>
      <c r="B5828" s="7">
        <f>'EstRev 6-10'!H107</f>
        <v>0</v>
      </c>
      <c r="D5828" s="2" t="b">
        <f t="shared" ca="1" si="84"/>
        <v>1</v>
      </c>
      <c r="E5828" s="2" cm="1">
        <f t="array" aca="1" ref="E5828" ca="1">IF(F5828&lt;&gt;"",INDIRECT("'"&amp;F5828&amp;"'!"&amp;G5828),"")</f>
        <v>0</v>
      </c>
      <c r="F5828" s="1502" t="s">
        <v>6935</v>
      </c>
      <c r="G5828" t="s">
        <v>3856</v>
      </c>
      <c r="H5828" s="4"/>
      <c r="I5828" s="4"/>
      <c r="J5828" s="4"/>
      <c r="R5828" s="1504"/>
    </row>
    <row r="5829" spans="1:18" ht="15">
      <c r="A5829">
        <v>5824</v>
      </c>
      <c r="B5829" s="7">
        <f>'EstRev 6-10'!H110</f>
        <v>0</v>
      </c>
      <c r="D5829" s="2" t="b">
        <f t="shared" ca="1" si="84"/>
        <v>1</v>
      </c>
      <c r="E5829" s="2" cm="1">
        <f t="array" aca="1" ref="E5829" ca="1">IF(F5829&lt;&gt;"",INDIRECT("'"&amp;F5829&amp;"'!"&amp;G5829),"")</f>
        <v>0</v>
      </c>
      <c r="F5829" s="1502" t="s">
        <v>6935</v>
      </c>
      <c r="G5829" t="s">
        <v>4217</v>
      </c>
      <c r="H5829" s="4"/>
      <c r="I5829" s="4"/>
      <c r="J5829" s="4"/>
      <c r="R5829" s="1504"/>
    </row>
    <row r="5830" spans="1:18" ht="15">
      <c r="A5830">
        <v>5825</v>
      </c>
      <c r="B5830" s="7">
        <f>'EstRev 6-10'!H111</f>
        <v>0</v>
      </c>
      <c r="D5830" s="2" t="b">
        <f t="shared" ca="1" si="84"/>
        <v>1</v>
      </c>
      <c r="E5830" s="2" cm="1">
        <f t="array" aca="1" ref="E5830" ca="1">IF(F5830&lt;&gt;"",INDIRECT("'"&amp;F5830&amp;"'!"&amp;G5830),"")</f>
        <v>0</v>
      </c>
      <c r="F5830" s="1502" t="s">
        <v>6935</v>
      </c>
      <c r="G5830" t="s">
        <v>3859</v>
      </c>
      <c r="H5830" s="4"/>
      <c r="I5830" s="4"/>
      <c r="J5830" s="4"/>
      <c r="R5830" s="1504"/>
    </row>
    <row r="5831" spans="1:18">
      <c r="A5831">
        <v>5826</v>
      </c>
      <c r="B5831" s="7">
        <f>'EstRev 6-10'!H121</f>
        <v>0</v>
      </c>
      <c r="D5831" s="2" t="b">
        <f t="shared" ca="1" si="84"/>
        <v>1</v>
      </c>
      <c r="E5831" s="2" cm="1">
        <f t="array" aca="1" ref="E5831" ca="1">IF(F5831&lt;&gt;"",INDIRECT("'"&amp;F5831&amp;"'!"&amp;G5831),"")</f>
        <v>0</v>
      </c>
      <c r="F5831" s="1502" t="s">
        <v>6935</v>
      </c>
      <c r="G5831" t="s">
        <v>4824</v>
      </c>
      <c r="R5831" s="1502"/>
    </row>
    <row r="5832" spans="1:18" ht="15">
      <c r="A5832">
        <v>5827</v>
      </c>
      <c r="B5832" s="7">
        <f>'EstRev 6-10'!H122</f>
        <v>0</v>
      </c>
      <c r="D5832" s="2" t="b">
        <f t="shared" ca="1" si="84"/>
        <v>1</v>
      </c>
      <c r="E5832" s="2" cm="1">
        <f t="array" aca="1" ref="E5832" ca="1">IF(F5832&lt;&gt;"",INDIRECT("'"&amp;F5832&amp;"'!"&amp;G5832),"")</f>
        <v>0</v>
      </c>
      <c r="F5832" s="1502" t="s">
        <v>6935</v>
      </c>
      <c r="G5832" t="s">
        <v>4825</v>
      </c>
      <c r="H5832" s="4"/>
      <c r="I5832" s="4"/>
      <c r="J5832" s="4"/>
      <c r="R5832" s="1504"/>
    </row>
    <row r="5833" spans="1:18" ht="16">
      <c r="A5833" s="1">
        <v>5828</v>
      </c>
      <c r="C5833" s="3" t="s">
        <v>3571</v>
      </c>
      <c r="E5833" s="2" t="str" cm="1">
        <f t="array" aca="1" ref="E5833" ca="1">IF(F5833&lt;&gt;"",INDIRECT("'"&amp;F5833&amp;"'!"&amp;G5833),"")</f>
        <v/>
      </c>
      <c r="F5833" s="1851"/>
      <c r="R5833" s="1502"/>
    </row>
    <row r="5834" spans="1:18" ht="16">
      <c r="A5834" s="1">
        <v>5829</v>
      </c>
      <c r="C5834" s="3" t="s">
        <v>3571</v>
      </c>
      <c r="E5834" s="2" t="str" cm="1">
        <f t="array" aca="1" ref="E5834" ca="1">IF(F5834&lt;&gt;"",INDIRECT("'"&amp;F5834&amp;"'!"&amp;G5834),"")</f>
        <v/>
      </c>
      <c r="F5834" s="1851"/>
      <c r="R5834" s="1502"/>
    </row>
    <row r="5835" spans="1:18" ht="16">
      <c r="A5835" s="1">
        <v>5830</v>
      </c>
      <c r="C5835" s="3" t="s">
        <v>3571</v>
      </c>
      <c r="E5835" s="2" t="str" cm="1">
        <f t="array" aca="1" ref="E5835" ca="1">IF(F5835&lt;&gt;"",INDIRECT("'"&amp;F5835&amp;"'!"&amp;G5835),"")</f>
        <v/>
      </c>
      <c r="F5835" s="1851"/>
      <c r="R5835" s="1502"/>
    </row>
    <row r="5836" spans="1:18" ht="16">
      <c r="A5836" s="1">
        <v>5831</v>
      </c>
      <c r="C5836" s="3" t="s">
        <v>3571</v>
      </c>
      <c r="E5836" s="2" t="str" cm="1">
        <f t="array" aca="1" ref="E5836" ca="1">IF(F5836&lt;&gt;"",INDIRECT("'"&amp;F5836&amp;"'!"&amp;G5836),"")</f>
        <v/>
      </c>
      <c r="F5836" s="1851"/>
      <c r="R5836" s="1502"/>
    </row>
    <row r="5837" spans="1:18" ht="15">
      <c r="A5837">
        <v>5832</v>
      </c>
      <c r="B5837" s="7">
        <f>'EstRev 6-10'!H124</f>
        <v>0</v>
      </c>
      <c r="D5837" s="2" t="b">
        <f ca="1">E5837=B5837</f>
        <v>1</v>
      </c>
      <c r="E5837" s="2" cm="1">
        <f t="array" aca="1" ref="E5837" ca="1">IF(F5837&lt;&gt;"",INDIRECT("'"&amp;F5837&amp;"'!"&amp;G5837),"")</f>
        <v>0</v>
      </c>
      <c r="F5837" s="1502" t="s">
        <v>6935</v>
      </c>
      <c r="G5837" t="s">
        <v>4436</v>
      </c>
      <c r="H5837" s="4"/>
      <c r="I5837" s="4"/>
      <c r="J5837" s="4"/>
      <c r="R5837" s="1504"/>
    </row>
    <row r="5838" spans="1:18" ht="16">
      <c r="A5838" s="1">
        <v>5833</v>
      </c>
      <c r="C5838" s="3" t="s">
        <v>3571</v>
      </c>
      <c r="E5838" s="2" t="str" cm="1">
        <f t="array" aca="1" ref="E5838" ca="1">IF(F5838&lt;&gt;"",INDIRECT("'"&amp;F5838&amp;"'!"&amp;G5838),"")</f>
        <v/>
      </c>
      <c r="F5838" s="1851"/>
      <c r="R5838" s="1502"/>
    </row>
    <row r="5839" spans="1:18" ht="16">
      <c r="A5839" s="1">
        <v>5834</v>
      </c>
      <c r="C5839" s="3" t="s">
        <v>3571</v>
      </c>
      <c r="E5839" s="2" t="str" cm="1">
        <f t="array" aca="1" ref="E5839" ca="1">IF(F5839&lt;&gt;"",INDIRECT("'"&amp;F5839&amp;"'!"&amp;G5839),"")</f>
        <v/>
      </c>
      <c r="F5839" s="1851"/>
      <c r="R5839" s="1502"/>
    </row>
    <row r="5840" spans="1:18" ht="16">
      <c r="A5840" s="1">
        <v>5835</v>
      </c>
      <c r="C5840" s="3" t="s">
        <v>3571</v>
      </c>
      <c r="E5840" s="2" t="str" cm="1">
        <f t="array" aca="1" ref="E5840" ca="1">IF(F5840&lt;&gt;"",INDIRECT("'"&amp;F5840&amp;"'!"&amp;G5840),"")</f>
        <v/>
      </c>
      <c r="F5840" s="1851"/>
      <c r="R5840" s="1502"/>
    </row>
    <row r="5841" spans="1:18" ht="16">
      <c r="A5841" s="1">
        <v>5836</v>
      </c>
      <c r="C5841" s="3" t="s">
        <v>3571</v>
      </c>
      <c r="E5841" s="2" t="str" cm="1">
        <f t="array" aca="1" ref="E5841" ca="1">IF(F5841&lt;&gt;"",INDIRECT("'"&amp;F5841&amp;"'!"&amp;G5841),"")</f>
        <v/>
      </c>
      <c r="F5841" s="1851"/>
      <c r="R5841" s="1502"/>
    </row>
    <row r="5842" spans="1:18" ht="16">
      <c r="A5842" s="1">
        <v>5837</v>
      </c>
      <c r="C5842" s="3" t="s">
        <v>3571</v>
      </c>
      <c r="E5842" s="2" t="str" cm="1">
        <f t="array" aca="1" ref="E5842" ca="1">IF(F5842&lt;&gt;"",INDIRECT("'"&amp;F5842&amp;"'!"&amp;G5842),"")</f>
        <v/>
      </c>
      <c r="F5842" s="1851"/>
      <c r="R5842" s="1502"/>
    </row>
    <row r="5843" spans="1:18" ht="15">
      <c r="A5843">
        <v>5838</v>
      </c>
      <c r="B5843" s="7">
        <f>'EstRev 6-10'!H164</f>
        <v>0</v>
      </c>
      <c r="D5843" s="2" t="b">
        <f ca="1">E5843=B5843</f>
        <v>1</v>
      </c>
      <c r="E5843" s="2" cm="1">
        <f t="array" aca="1" ref="E5843" ca="1">IF(F5843&lt;&gt;"",INDIRECT("'"&amp;F5843&amp;"'!"&amp;G5843),"")</f>
        <v>0</v>
      </c>
      <c r="F5843" s="1502" t="s">
        <v>6935</v>
      </c>
      <c r="G5843" t="s">
        <v>4826</v>
      </c>
      <c r="H5843" s="4"/>
      <c r="I5843" s="4"/>
      <c r="J5843" s="4"/>
      <c r="R5843" s="1504"/>
    </row>
    <row r="5844" spans="1:18" ht="16">
      <c r="A5844" s="1">
        <v>5839</v>
      </c>
      <c r="C5844" s="3" t="s">
        <v>3571</v>
      </c>
      <c r="E5844" s="2" t="str" cm="1">
        <f t="array" aca="1" ref="E5844" ca="1">IF(F5844&lt;&gt;"",INDIRECT("'"&amp;F5844&amp;"'!"&amp;G5844),"")</f>
        <v/>
      </c>
      <c r="F5844" s="1851"/>
      <c r="R5844" s="1502"/>
    </row>
    <row r="5845" spans="1:18" ht="16">
      <c r="A5845" s="1">
        <v>5840</v>
      </c>
      <c r="C5845" s="3" t="s">
        <v>3571</v>
      </c>
      <c r="E5845" s="2" t="str" cm="1">
        <f t="array" aca="1" ref="E5845" ca="1">IF(F5845&lt;&gt;"",INDIRECT("'"&amp;F5845&amp;"'!"&amp;G5845),"")</f>
        <v/>
      </c>
      <c r="F5845" s="1851"/>
      <c r="R5845" s="1502"/>
    </row>
    <row r="5846" spans="1:18" ht="16">
      <c r="A5846" s="1">
        <v>5841</v>
      </c>
      <c r="C5846" s="3" t="s">
        <v>3571</v>
      </c>
      <c r="E5846" s="2" t="str" cm="1">
        <f t="array" aca="1" ref="E5846" ca="1">IF(F5846&lt;&gt;"",INDIRECT("'"&amp;F5846&amp;"'!"&amp;G5846),"")</f>
        <v/>
      </c>
      <c r="F5846" s="1851"/>
      <c r="R5846" s="1502"/>
    </row>
    <row r="5847" spans="1:18" ht="16">
      <c r="A5847" s="1">
        <v>5842</v>
      </c>
      <c r="C5847" s="3" t="s">
        <v>3571</v>
      </c>
      <c r="E5847" s="2" t="str" cm="1">
        <f t="array" aca="1" ref="E5847" ca="1">IF(F5847&lt;&gt;"",INDIRECT("'"&amp;F5847&amp;"'!"&amp;G5847),"")</f>
        <v/>
      </c>
      <c r="F5847" s="1851"/>
      <c r="R5847" s="1502"/>
    </row>
    <row r="5848" spans="1:18" ht="16">
      <c r="A5848" s="1">
        <v>5843</v>
      </c>
      <c r="C5848" s="3" t="s">
        <v>3571</v>
      </c>
      <c r="E5848" s="2" t="str" cm="1">
        <f t="array" aca="1" ref="E5848" ca="1">IF(F5848&lt;&gt;"",INDIRECT("'"&amp;F5848&amp;"'!"&amp;G5848),"")</f>
        <v/>
      </c>
      <c r="F5848" s="1851"/>
      <c r="R5848" s="1502"/>
    </row>
    <row r="5849" spans="1:18" ht="16">
      <c r="A5849" s="1">
        <v>5844</v>
      </c>
      <c r="C5849" s="3" t="s">
        <v>3571</v>
      </c>
      <c r="E5849" s="2" t="str" cm="1">
        <f t="array" aca="1" ref="E5849" ca="1">IF(F5849&lt;&gt;"",INDIRECT("'"&amp;F5849&amp;"'!"&amp;G5849),"")</f>
        <v/>
      </c>
      <c r="F5849" s="1851"/>
      <c r="R5849" s="1502"/>
    </row>
    <row r="5850" spans="1:18" ht="15">
      <c r="A5850">
        <v>5845</v>
      </c>
      <c r="B5850" s="7">
        <f>'EstRev 6-10'!H165</f>
        <v>0</v>
      </c>
      <c r="D5850" s="2" t="b">
        <f ca="1">E5850=B5850</f>
        <v>1</v>
      </c>
      <c r="E5850" s="2" cm="1">
        <f t="array" aca="1" ref="E5850" ca="1">IF(F5850&lt;&gt;"",INDIRECT("'"&amp;F5850&amp;"'!"&amp;G5850),"")</f>
        <v>0</v>
      </c>
      <c r="F5850" s="1502" t="s">
        <v>6935</v>
      </c>
      <c r="G5850" t="s">
        <v>4827</v>
      </c>
      <c r="H5850" s="4"/>
      <c r="I5850" s="4"/>
      <c r="J5850" s="4"/>
      <c r="R5850" s="1504"/>
    </row>
    <row r="5851" spans="1:18" ht="15">
      <c r="A5851">
        <v>5846</v>
      </c>
      <c r="B5851" s="7">
        <f>'EstRev 6-10'!H173</f>
        <v>0</v>
      </c>
      <c r="D5851" s="2" t="b">
        <f ca="1">E5851=B5851</f>
        <v>1</v>
      </c>
      <c r="E5851" s="2" cm="1">
        <f t="array" aca="1" ref="E5851" ca="1">IF(F5851&lt;&gt;"",INDIRECT("'"&amp;F5851&amp;"'!"&amp;G5851),"")</f>
        <v>0</v>
      </c>
      <c r="F5851" s="1502" t="s">
        <v>6935</v>
      </c>
      <c r="G5851" t="s">
        <v>3973</v>
      </c>
      <c r="H5851" s="4"/>
      <c r="I5851" s="4"/>
      <c r="J5851" s="4"/>
      <c r="R5851" s="1504"/>
    </row>
    <row r="5852" spans="1:18" ht="15">
      <c r="A5852">
        <v>5847</v>
      </c>
      <c r="B5852" s="7">
        <f>'EstRev 6-10'!H176</f>
        <v>0</v>
      </c>
      <c r="D5852" s="2" t="b">
        <f ca="1">E5852=B5852</f>
        <v>1</v>
      </c>
      <c r="E5852" s="2" cm="1">
        <f t="array" aca="1" ref="E5852" ca="1">IF(F5852&lt;&gt;"",INDIRECT("'"&amp;F5852&amp;"'!"&amp;G5852),"")</f>
        <v>0</v>
      </c>
      <c r="F5852" s="1502" t="s">
        <v>6935</v>
      </c>
      <c r="G5852" t="s">
        <v>3978</v>
      </c>
      <c r="H5852" s="4"/>
      <c r="I5852" s="4"/>
      <c r="J5852" s="4"/>
      <c r="R5852" s="1504"/>
    </row>
    <row r="5853" spans="1:18" ht="16">
      <c r="A5853" s="1">
        <v>5848</v>
      </c>
      <c r="C5853" s="3" t="s">
        <v>3571</v>
      </c>
      <c r="E5853" s="2" t="str" cm="1">
        <f t="array" aca="1" ref="E5853" ca="1">IF(F5853&lt;&gt;"",INDIRECT("'"&amp;F5853&amp;"'!"&amp;G5853),"")</f>
        <v/>
      </c>
      <c r="F5853" s="1851"/>
      <c r="R5853" s="1502"/>
    </row>
    <row r="5854" spans="1:18" ht="16">
      <c r="A5854" s="1">
        <v>5849</v>
      </c>
      <c r="C5854" s="3" t="s">
        <v>3571</v>
      </c>
      <c r="E5854" s="2" t="str" cm="1">
        <f t="array" aca="1" ref="E5854" ca="1">IF(F5854&lt;&gt;"",INDIRECT("'"&amp;F5854&amp;"'!"&amp;G5854),"")</f>
        <v/>
      </c>
      <c r="F5854" s="1851"/>
      <c r="R5854" s="1502"/>
    </row>
    <row r="5855" spans="1:18" ht="16">
      <c r="A5855" s="1">
        <v>5850</v>
      </c>
      <c r="C5855" s="3" t="s">
        <v>3571</v>
      </c>
      <c r="E5855" s="2" t="str" cm="1">
        <f t="array" aca="1" ref="E5855" ca="1">IF(F5855&lt;&gt;"",INDIRECT("'"&amp;F5855&amp;"'!"&amp;G5855),"")</f>
        <v/>
      </c>
      <c r="F5855" s="1851"/>
      <c r="R5855" s="1502"/>
    </row>
    <row r="5856" spans="1:18" ht="16">
      <c r="A5856" s="1">
        <v>5851</v>
      </c>
      <c r="C5856" s="3" t="s">
        <v>3571</v>
      </c>
      <c r="E5856" s="2" t="str" cm="1">
        <f t="array" aca="1" ref="E5856" ca="1">IF(F5856&lt;&gt;"",INDIRECT("'"&amp;F5856&amp;"'!"&amp;G5856),"")</f>
        <v/>
      </c>
      <c r="F5856" s="1851"/>
      <c r="R5856" s="1502"/>
    </row>
    <row r="5857" spans="1:18" ht="16">
      <c r="A5857" s="1">
        <v>5852</v>
      </c>
      <c r="C5857" s="3" t="s">
        <v>3571</v>
      </c>
      <c r="E5857" s="2" t="str" cm="1">
        <f t="array" aca="1" ref="E5857" ca="1">IF(F5857&lt;&gt;"",INDIRECT("'"&amp;F5857&amp;"'!"&amp;G5857),"")</f>
        <v/>
      </c>
      <c r="F5857" s="1851"/>
      <c r="R5857" s="1502"/>
    </row>
    <row r="5858" spans="1:18" ht="15">
      <c r="A5858">
        <v>5853</v>
      </c>
      <c r="B5858" s="7">
        <f>'EstRev 6-10'!H239</f>
        <v>0</v>
      </c>
      <c r="D5858" s="2" t="b">
        <f t="shared" ref="D5858:D5871" ca="1" si="85">E5858=B5858</f>
        <v>1</v>
      </c>
      <c r="E5858" s="2" cm="1">
        <f t="array" aca="1" ref="E5858" ca="1">IF(F5858&lt;&gt;"",INDIRECT("'"&amp;F5858&amp;"'!"&amp;G5858),"")</f>
        <v>0</v>
      </c>
      <c r="F5858" s="1502" t="s">
        <v>6935</v>
      </c>
      <c r="G5858" t="s">
        <v>4828</v>
      </c>
      <c r="H5858" s="4"/>
      <c r="I5858" s="4"/>
      <c r="J5858" s="4"/>
      <c r="R5858" s="1504"/>
    </row>
    <row r="5859" spans="1:18" ht="15">
      <c r="A5859">
        <v>5854</v>
      </c>
      <c r="B5859" s="7">
        <f>'EstRev 6-10'!H240</f>
        <v>0</v>
      </c>
      <c r="D5859" s="2" t="b">
        <f t="shared" ca="1" si="85"/>
        <v>1</v>
      </c>
      <c r="E5859" s="2" cm="1">
        <f t="array" aca="1" ref="E5859" ca="1">IF(F5859&lt;&gt;"",INDIRECT("'"&amp;F5859&amp;"'!"&amp;G5859),"")</f>
        <v>0</v>
      </c>
      <c r="F5859" s="1502" t="s">
        <v>6935</v>
      </c>
      <c r="G5859" t="s">
        <v>4829</v>
      </c>
      <c r="H5859" s="4"/>
      <c r="I5859" s="4"/>
      <c r="J5859" s="4"/>
      <c r="R5859" s="1504"/>
    </row>
    <row r="5860" spans="1:18" ht="15">
      <c r="A5860">
        <v>5855</v>
      </c>
      <c r="B5860" s="7">
        <f>'EstRev 6-10'!I5</f>
        <v>451730</v>
      </c>
      <c r="D5860" s="2" t="b">
        <f t="shared" ca="1" si="85"/>
        <v>1</v>
      </c>
      <c r="E5860" s="2" cm="1">
        <f t="array" aca="1" ref="E5860" ca="1">IF(F5860&lt;&gt;"",INDIRECT("'"&amp;F5860&amp;"'!"&amp;G5860),"")</f>
        <v>451730</v>
      </c>
      <c r="F5860" s="1502" t="s">
        <v>6935</v>
      </c>
      <c r="G5860" t="s">
        <v>4309</v>
      </c>
      <c r="H5860" s="4"/>
      <c r="I5860" s="4"/>
      <c r="J5860" s="4"/>
      <c r="R5860" s="1504"/>
    </row>
    <row r="5861" spans="1:18" ht="15">
      <c r="A5861">
        <v>5856</v>
      </c>
      <c r="B5861" s="7">
        <f>'EstRev 6-10'!I11</f>
        <v>0</v>
      </c>
      <c r="D5861" s="2" t="b">
        <f t="shared" ca="1" si="85"/>
        <v>1</v>
      </c>
      <c r="E5861" s="2" cm="1">
        <f t="array" aca="1" ref="E5861" ca="1">IF(F5861&lt;&gt;"",INDIRECT("'"&amp;F5861&amp;"'!"&amp;G5861),"")</f>
        <v>0</v>
      </c>
      <c r="F5861" s="1502" t="s">
        <v>6935</v>
      </c>
      <c r="G5861" t="s">
        <v>3586</v>
      </c>
      <c r="H5861" s="4"/>
      <c r="I5861" s="4"/>
      <c r="J5861" s="4"/>
      <c r="R5861" s="1504"/>
    </row>
    <row r="5862" spans="1:18" ht="15">
      <c r="A5862">
        <v>5857</v>
      </c>
      <c r="B5862" s="7">
        <f>'EstRev 6-10'!I12</f>
        <v>451730</v>
      </c>
      <c r="D5862" s="2" t="b">
        <f t="shared" ca="1" si="85"/>
        <v>1</v>
      </c>
      <c r="E5862" s="2" cm="1">
        <f t="array" aca="1" ref="E5862" ca="1">IF(F5862&lt;&gt;"",INDIRECT("'"&amp;F5862&amp;"'!"&amp;G5862),"")</f>
        <v>451730</v>
      </c>
      <c r="F5862" s="1502" t="s">
        <v>6935</v>
      </c>
      <c r="G5862" t="s">
        <v>3587</v>
      </c>
      <c r="H5862" s="4"/>
      <c r="I5862" s="4"/>
      <c r="J5862" s="4"/>
      <c r="R5862" s="1504"/>
    </row>
    <row r="5863" spans="1:18" ht="15">
      <c r="A5863">
        <v>5858</v>
      </c>
      <c r="B5863" s="7">
        <f>'EstRev 6-10'!I14</f>
        <v>0</v>
      </c>
      <c r="D5863" s="2" t="b">
        <f t="shared" ca="1" si="85"/>
        <v>1</v>
      </c>
      <c r="E5863" s="2" cm="1">
        <f t="array" aca="1" ref="E5863" ca="1">IF(F5863&lt;&gt;"",INDIRECT("'"&amp;F5863&amp;"'!"&amp;G5863),"")</f>
        <v>0</v>
      </c>
      <c r="F5863" s="1502" t="s">
        <v>6935</v>
      </c>
      <c r="G5863" t="s">
        <v>4830</v>
      </c>
      <c r="H5863" s="4"/>
      <c r="I5863" s="4"/>
      <c r="J5863" s="4"/>
      <c r="R5863" s="1504"/>
    </row>
    <row r="5864" spans="1:18" ht="15">
      <c r="A5864">
        <v>5859</v>
      </c>
      <c r="B5864" s="7">
        <f>'EstRev 6-10'!I15</f>
        <v>0</v>
      </c>
      <c r="D5864" s="2" t="b">
        <f t="shared" ca="1" si="85"/>
        <v>1</v>
      </c>
      <c r="E5864" s="2" cm="1">
        <f t="array" aca="1" ref="E5864" ca="1">IF(F5864&lt;&gt;"",INDIRECT("'"&amp;F5864&amp;"'!"&amp;G5864),"")</f>
        <v>0</v>
      </c>
      <c r="F5864" s="1502" t="s">
        <v>6935</v>
      </c>
      <c r="G5864" t="s">
        <v>3589</v>
      </c>
      <c r="H5864" s="4"/>
      <c r="I5864" s="4"/>
      <c r="J5864" s="4"/>
      <c r="R5864" s="1504"/>
    </row>
    <row r="5865" spans="1:18" ht="15">
      <c r="A5865">
        <v>5860</v>
      </c>
      <c r="B5865" s="7">
        <f>'EstRev 6-10'!I16</f>
        <v>0</v>
      </c>
      <c r="D5865" s="2" t="b">
        <f t="shared" ca="1" si="85"/>
        <v>1</v>
      </c>
      <c r="E5865" s="2" cm="1">
        <f t="array" aca="1" ref="E5865" ca="1">IF(F5865&lt;&gt;"",INDIRECT("'"&amp;F5865&amp;"'!"&amp;G5865),"")</f>
        <v>0</v>
      </c>
      <c r="F5865" s="1502" t="s">
        <v>6935</v>
      </c>
      <c r="G5865" t="s">
        <v>4831</v>
      </c>
      <c r="H5865" s="4"/>
      <c r="I5865" s="4"/>
      <c r="J5865" s="4"/>
      <c r="R5865" s="1504"/>
    </row>
    <row r="5866" spans="1:18" ht="15">
      <c r="A5866">
        <v>5861</v>
      </c>
      <c r="B5866" s="7">
        <f>'EstRev 6-10'!I17</f>
        <v>0</v>
      </c>
      <c r="D5866" s="2" t="b">
        <f t="shared" ca="1" si="85"/>
        <v>1</v>
      </c>
      <c r="E5866" s="2" cm="1">
        <f t="array" aca="1" ref="E5866" ca="1">IF(F5866&lt;&gt;"",INDIRECT("'"&amp;F5866&amp;"'!"&amp;G5866),"")</f>
        <v>0</v>
      </c>
      <c r="F5866" s="1502" t="s">
        <v>6935</v>
      </c>
      <c r="G5866" t="s">
        <v>4832</v>
      </c>
      <c r="R5866" s="1504"/>
    </row>
    <row r="5867" spans="1:18" ht="15">
      <c r="A5867">
        <v>5862</v>
      </c>
      <c r="B5867" s="7">
        <f>'EstRev 6-10'!I18</f>
        <v>0</v>
      </c>
      <c r="D5867" s="2" t="b">
        <f t="shared" ca="1" si="85"/>
        <v>1</v>
      </c>
      <c r="E5867" s="2" cm="1">
        <f t="array" aca="1" ref="E5867" ca="1">IF(F5867&lt;&gt;"",INDIRECT("'"&amp;F5867&amp;"'!"&amp;G5867),"")</f>
        <v>0</v>
      </c>
      <c r="F5867" s="1502" t="s">
        <v>6935</v>
      </c>
      <c r="G5867" t="s">
        <v>4833</v>
      </c>
      <c r="H5867" s="4"/>
      <c r="I5867" s="4"/>
      <c r="J5867" s="4"/>
      <c r="R5867" s="1504"/>
    </row>
    <row r="5868" spans="1:18" ht="15">
      <c r="A5868">
        <v>5863</v>
      </c>
      <c r="B5868" s="7">
        <f>'EstRev 6-10'!I65</f>
        <v>25000</v>
      </c>
      <c r="D5868" s="2" t="b">
        <f t="shared" ca="1" si="85"/>
        <v>1</v>
      </c>
      <c r="E5868" s="2" cm="1">
        <f t="array" aca="1" ref="E5868" ca="1">IF(F5868&lt;&gt;"",INDIRECT("'"&amp;F5868&amp;"'!"&amp;G5868),"")</f>
        <v>25000</v>
      </c>
      <c r="F5868" s="1502" t="s">
        <v>6935</v>
      </c>
      <c r="G5868" t="s">
        <v>4834</v>
      </c>
      <c r="H5868" s="4"/>
      <c r="I5868" s="4"/>
      <c r="J5868" s="4"/>
      <c r="R5868" s="1504"/>
    </row>
    <row r="5869" spans="1:18" ht="15">
      <c r="A5869">
        <v>5864</v>
      </c>
      <c r="B5869" s="7">
        <f>'EstRev 6-10'!I66</f>
        <v>0</v>
      </c>
      <c r="D5869" s="2" t="b">
        <f t="shared" ca="1" si="85"/>
        <v>1</v>
      </c>
      <c r="E5869" s="2" cm="1">
        <f t="array" aca="1" ref="E5869" ca="1">IF(F5869&lt;&gt;"",INDIRECT("'"&amp;F5869&amp;"'!"&amp;G5869),"")</f>
        <v>0</v>
      </c>
      <c r="F5869" s="1502" t="s">
        <v>6935</v>
      </c>
      <c r="G5869" t="s">
        <v>4835</v>
      </c>
      <c r="H5869" s="4"/>
      <c r="I5869" s="4"/>
      <c r="J5869" s="4"/>
      <c r="R5869" s="1504"/>
    </row>
    <row r="5870" spans="1:18" ht="15">
      <c r="A5870">
        <v>5865</v>
      </c>
      <c r="B5870" s="7">
        <f>'EstRev 6-10'!I68</f>
        <v>25000</v>
      </c>
      <c r="D5870" s="2" t="b">
        <f t="shared" ca="1" si="85"/>
        <v>1</v>
      </c>
      <c r="E5870" s="2" cm="1">
        <f t="array" aca="1" ref="E5870" ca="1">IF(F5870&lt;&gt;"",INDIRECT("'"&amp;F5870&amp;"'!"&amp;G5870),"")</f>
        <v>25000</v>
      </c>
      <c r="F5870" s="1502" t="s">
        <v>6935</v>
      </c>
      <c r="G5870" t="s">
        <v>4836</v>
      </c>
      <c r="H5870" s="4"/>
      <c r="I5870" s="4"/>
      <c r="J5870" s="4"/>
      <c r="R5870" s="1504"/>
    </row>
    <row r="5871" spans="1:18" ht="15">
      <c r="A5871">
        <v>5866</v>
      </c>
      <c r="B5871" s="7">
        <f>'EstRev 6-10'!I99</f>
        <v>0</v>
      </c>
      <c r="D5871" s="2" t="b">
        <f t="shared" ca="1" si="85"/>
        <v>1</v>
      </c>
      <c r="E5871" s="2" cm="1">
        <f t="array" aca="1" ref="E5871" ca="1">IF(F5871&lt;&gt;"",INDIRECT("'"&amp;F5871&amp;"'!"&amp;G5871),"")</f>
        <v>0</v>
      </c>
      <c r="F5871" s="1502" t="s">
        <v>6935</v>
      </c>
      <c r="G5871" t="s">
        <v>4837</v>
      </c>
      <c r="H5871" s="4"/>
      <c r="I5871" s="4"/>
      <c r="J5871" s="4"/>
      <c r="R5871" s="1504"/>
    </row>
    <row r="5872" spans="1:18" ht="16">
      <c r="A5872" s="1">
        <v>5867</v>
      </c>
      <c r="C5872" s="3" t="s">
        <v>3571</v>
      </c>
      <c r="E5872" s="2" t="str" cm="1">
        <f t="array" aca="1" ref="E5872" ca="1">IF(F5872&lt;&gt;"",INDIRECT("'"&amp;F5872&amp;"'!"&amp;G5872),"")</f>
        <v/>
      </c>
      <c r="F5872" s="1851"/>
      <c r="R5872" s="1502"/>
    </row>
    <row r="5873" spans="1:18" ht="15">
      <c r="A5873">
        <v>5868</v>
      </c>
      <c r="B5873" s="7">
        <f>'EstRev 6-10'!I110</f>
        <v>0</v>
      </c>
      <c r="D5873" s="2" t="b">
        <f ca="1">E5873=B5873</f>
        <v>1</v>
      </c>
      <c r="E5873" s="2" cm="1">
        <f t="array" aca="1" ref="E5873" ca="1">IF(F5873&lt;&gt;"",INDIRECT("'"&amp;F5873&amp;"'!"&amp;G5873),"")</f>
        <v>0</v>
      </c>
      <c r="F5873" s="1502" t="s">
        <v>6935</v>
      </c>
      <c r="G5873" t="s">
        <v>4838</v>
      </c>
      <c r="H5873" s="4"/>
      <c r="I5873" s="4"/>
      <c r="J5873" s="4"/>
      <c r="R5873" s="1504"/>
    </row>
    <row r="5874" spans="1:18" ht="15">
      <c r="A5874">
        <v>5869</v>
      </c>
      <c r="B5874" s="7">
        <f>'EstRev 6-10'!I111</f>
        <v>0</v>
      </c>
      <c r="D5874" s="2" t="b">
        <f ca="1">E5874=B5874</f>
        <v>1</v>
      </c>
      <c r="E5874" s="2" cm="1">
        <f t="array" aca="1" ref="E5874" ca="1">IF(F5874&lt;&gt;"",INDIRECT("'"&amp;F5874&amp;"'!"&amp;G5874),"")</f>
        <v>0</v>
      </c>
      <c r="F5874" s="1502" t="s">
        <v>6935</v>
      </c>
      <c r="G5874" t="s">
        <v>4839</v>
      </c>
      <c r="H5874" s="4"/>
      <c r="I5874" s="4"/>
      <c r="J5874" s="4"/>
      <c r="R5874" s="1504"/>
    </row>
    <row r="5875" spans="1:18" ht="16">
      <c r="A5875" s="1">
        <v>5870</v>
      </c>
      <c r="C5875" s="3" t="s">
        <v>3571</v>
      </c>
      <c r="E5875" s="2" t="str" cm="1">
        <f t="array" aca="1" ref="E5875" ca="1">IF(F5875&lt;&gt;"",INDIRECT("'"&amp;F5875&amp;"'!"&amp;G5875),"")</f>
        <v/>
      </c>
      <c r="F5875" s="1851"/>
      <c r="R5875" s="1502"/>
    </row>
    <row r="5876" spans="1:18" ht="16">
      <c r="A5876" s="1">
        <v>5871</v>
      </c>
      <c r="C5876" s="3" t="s">
        <v>3571</v>
      </c>
      <c r="E5876" s="2" t="str" cm="1">
        <f t="array" aca="1" ref="E5876" ca="1">IF(F5876&lt;&gt;"",INDIRECT("'"&amp;F5876&amp;"'!"&amp;G5876),"")</f>
        <v/>
      </c>
      <c r="F5876" s="1851"/>
      <c r="R5876" s="1502"/>
    </row>
    <row r="5877" spans="1:18" ht="16">
      <c r="A5877" s="1">
        <v>5872</v>
      </c>
      <c r="C5877" s="3" t="s">
        <v>3571</v>
      </c>
      <c r="E5877" s="2" t="str" cm="1">
        <f t="array" aca="1" ref="E5877" ca="1">IF(F5877&lt;&gt;"",INDIRECT("'"&amp;F5877&amp;"'!"&amp;G5877),"")</f>
        <v/>
      </c>
      <c r="F5877" s="1851"/>
      <c r="R5877" s="1502"/>
    </row>
    <row r="5878" spans="1:18" ht="16">
      <c r="A5878" s="1">
        <v>5873</v>
      </c>
      <c r="C5878" s="3" t="s">
        <v>3571</v>
      </c>
      <c r="E5878" s="2" t="str" cm="1">
        <f t="array" aca="1" ref="E5878" ca="1">IF(F5878&lt;&gt;"",INDIRECT("'"&amp;F5878&amp;"'!"&amp;G5878),"")</f>
        <v/>
      </c>
      <c r="F5878" s="1851"/>
      <c r="R5878" s="1502"/>
    </row>
    <row r="5879" spans="1:18" ht="16">
      <c r="A5879" s="1">
        <v>5874</v>
      </c>
      <c r="C5879" s="3" t="s">
        <v>3571</v>
      </c>
      <c r="E5879" s="2" t="str" cm="1">
        <f t="array" aca="1" ref="E5879" ca="1">IF(F5879&lt;&gt;"",INDIRECT("'"&amp;F5879&amp;"'!"&amp;G5879),"")</f>
        <v/>
      </c>
      <c r="F5879" s="1851"/>
      <c r="R5879" s="1502"/>
    </row>
    <row r="5880" spans="1:18" ht="16">
      <c r="A5880" s="1">
        <v>5875</v>
      </c>
      <c r="C5880" s="3" t="s">
        <v>3571</v>
      </c>
      <c r="E5880" s="2" t="str" cm="1">
        <f t="array" aca="1" ref="E5880" ca="1">IF(F5880&lt;&gt;"",INDIRECT("'"&amp;F5880&amp;"'!"&amp;G5880),"")</f>
        <v/>
      </c>
      <c r="F5880" s="1851"/>
      <c r="R5880" s="1502"/>
    </row>
    <row r="5881" spans="1:18" ht="16">
      <c r="A5881" s="1">
        <v>5876</v>
      </c>
      <c r="C5881" s="3" t="s">
        <v>3571</v>
      </c>
      <c r="E5881" s="2" t="str" cm="1">
        <f t="array" aca="1" ref="E5881" ca="1">IF(F5881&lt;&gt;"",INDIRECT("'"&amp;F5881&amp;"'!"&amp;G5881),"")</f>
        <v/>
      </c>
      <c r="F5881" s="1851"/>
      <c r="R5881" s="1502"/>
    </row>
    <row r="5882" spans="1:18" ht="16">
      <c r="A5882" s="1">
        <v>5877</v>
      </c>
      <c r="C5882" s="3" t="s">
        <v>3571</v>
      </c>
      <c r="E5882" s="2" t="str" cm="1">
        <f t="array" aca="1" ref="E5882" ca="1">IF(F5882&lt;&gt;"",INDIRECT("'"&amp;F5882&amp;"'!"&amp;G5882),"")</f>
        <v/>
      </c>
      <c r="F5882" s="1851"/>
      <c r="R5882" s="1502"/>
    </row>
    <row r="5883" spans="1:18" ht="16">
      <c r="A5883" s="1">
        <v>5878</v>
      </c>
      <c r="C5883" s="3" t="s">
        <v>3571</v>
      </c>
      <c r="E5883" s="2" t="str" cm="1">
        <f t="array" aca="1" ref="E5883" ca="1">IF(F5883&lt;&gt;"",INDIRECT("'"&amp;F5883&amp;"'!"&amp;G5883),"")</f>
        <v/>
      </c>
      <c r="F5883" s="1851"/>
      <c r="R5883" s="1502"/>
    </row>
    <row r="5884" spans="1:18" ht="16">
      <c r="A5884" s="1">
        <v>5879</v>
      </c>
      <c r="C5884" s="3" t="s">
        <v>3571</v>
      </c>
      <c r="E5884" s="2" t="str" cm="1">
        <f t="array" aca="1" ref="E5884" ca="1">IF(F5884&lt;&gt;"",INDIRECT("'"&amp;F5884&amp;"'!"&amp;G5884),"")</f>
        <v/>
      </c>
      <c r="F5884" s="1851"/>
      <c r="R5884" s="1502"/>
    </row>
    <row r="5885" spans="1:18" ht="16">
      <c r="A5885" s="1">
        <v>5880</v>
      </c>
      <c r="C5885" s="3" t="s">
        <v>3571</v>
      </c>
      <c r="E5885" s="2" t="str" cm="1">
        <f t="array" aca="1" ref="E5885" ca="1">IF(F5885&lt;&gt;"",INDIRECT("'"&amp;F5885&amp;"'!"&amp;G5885),"")</f>
        <v/>
      </c>
      <c r="F5885" s="1851"/>
      <c r="R5885" s="1502"/>
    </row>
    <row r="5886" spans="1:18" ht="16">
      <c r="A5886" s="1">
        <v>5881</v>
      </c>
      <c r="C5886" s="3" t="s">
        <v>3571</v>
      </c>
      <c r="E5886" s="2" t="str" cm="1">
        <f t="array" aca="1" ref="E5886" ca="1">IF(F5886&lt;&gt;"",INDIRECT("'"&amp;F5886&amp;"'!"&amp;G5886),"")</f>
        <v/>
      </c>
      <c r="F5886" s="1851"/>
      <c r="R5886" s="1502"/>
    </row>
    <row r="5887" spans="1:18" ht="16">
      <c r="A5887" s="1">
        <v>5882</v>
      </c>
      <c r="C5887" s="3" t="s">
        <v>3571</v>
      </c>
      <c r="E5887" s="2" t="str" cm="1">
        <f t="array" aca="1" ref="E5887" ca="1">IF(F5887&lt;&gt;"",INDIRECT("'"&amp;F5887&amp;"'!"&amp;G5887),"")</f>
        <v/>
      </c>
      <c r="F5887" s="1851"/>
      <c r="R5887" s="1502"/>
    </row>
    <row r="5888" spans="1:18" ht="16">
      <c r="A5888" s="1">
        <v>5883</v>
      </c>
      <c r="C5888" s="3" t="s">
        <v>3571</v>
      </c>
      <c r="E5888" s="2" t="str" cm="1">
        <f t="array" aca="1" ref="E5888" ca="1">IF(F5888&lt;&gt;"",INDIRECT("'"&amp;F5888&amp;"'!"&amp;G5888),"")</f>
        <v/>
      </c>
      <c r="F5888" s="1851"/>
      <c r="R5888" s="1502"/>
    </row>
    <row r="5889" spans="1:18" ht="16">
      <c r="A5889" s="1">
        <v>5884</v>
      </c>
      <c r="C5889" s="3" t="s">
        <v>3571</v>
      </c>
      <c r="E5889" s="2" t="str" cm="1">
        <f t="array" aca="1" ref="E5889" ca="1">IF(F5889&lt;&gt;"",INDIRECT("'"&amp;F5889&amp;"'!"&amp;G5889),"")</f>
        <v/>
      </c>
      <c r="F5889" s="1851"/>
      <c r="R5889" s="1502"/>
    </row>
    <row r="5890" spans="1:18" ht="15">
      <c r="A5890">
        <v>5885</v>
      </c>
      <c r="B5890" s="7">
        <f>'EstRev 6-10'!I240</f>
        <v>476730</v>
      </c>
      <c r="D5890" s="2" t="b">
        <f ca="1">E5890=B5890</f>
        <v>1</v>
      </c>
      <c r="E5890" s="2" cm="1">
        <f t="array" aca="1" ref="E5890" ca="1">IF(F5890&lt;&gt;"",INDIRECT("'"&amp;F5890&amp;"'!"&amp;G5890),"")</f>
        <v>476730</v>
      </c>
      <c r="F5890" s="1502" t="s">
        <v>6935</v>
      </c>
      <c r="G5890" t="s">
        <v>4840</v>
      </c>
      <c r="H5890" s="4"/>
      <c r="I5890" s="4"/>
      <c r="J5890" s="4"/>
      <c r="R5890" s="1504"/>
    </row>
    <row r="5891" spans="1:18" ht="16">
      <c r="A5891" s="1">
        <v>5886</v>
      </c>
      <c r="C5891" s="3" t="s">
        <v>3858</v>
      </c>
      <c r="E5891" s="2" t="str" cm="1">
        <f t="array" aca="1" ref="E5891" ca="1">IF(F5891&lt;&gt;"",INDIRECT("'"&amp;F5891&amp;"'!"&amp;G5891),"")</f>
        <v/>
      </c>
      <c r="F5891" s="1851"/>
      <c r="R5891" s="1502"/>
    </row>
    <row r="5892" spans="1:18" ht="16">
      <c r="A5892" s="1">
        <v>5887</v>
      </c>
      <c r="C5892" s="3" t="s">
        <v>3858</v>
      </c>
      <c r="E5892" s="2" t="str" cm="1">
        <f t="array" aca="1" ref="E5892" ca="1">IF(F5892&lt;&gt;"",INDIRECT("'"&amp;F5892&amp;"'!"&amp;G5892),"")</f>
        <v/>
      </c>
      <c r="F5892" s="1851"/>
      <c r="R5892" s="1502"/>
    </row>
    <row r="5893" spans="1:18" ht="16">
      <c r="A5893" s="1">
        <v>5888</v>
      </c>
      <c r="C5893" s="3" t="s">
        <v>3858</v>
      </c>
      <c r="E5893" s="2" t="str" cm="1">
        <f t="array" aca="1" ref="E5893" ca="1">IF(F5893&lt;&gt;"",INDIRECT("'"&amp;F5893&amp;"'!"&amp;G5893),"")</f>
        <v/>
      </c>
      <c r="F5893" s="1851"/>
      <c r="R5893" s="1502"/>
    </row>
    <row r="5894" spans="1:18" ht="16">
      <c r="A5894" s="1">
        <v>5889</v>
      </c>
      <c r="C5894" s="3" t="s">
        <v>3858</v>
      </c>
      <c r="E5894" s="2" t="str" cm="1">
        <f t="array" aca="1" ref="E5894" ca="1">IF(F5894&lt;&gt;"",INDIRECT("'"&amp;F5894&amp;"'!"&amp;G5894),"")</f>
        <v/>
      </c>
      <c r="F5894" s="1851"/>
      <c r="R5894" s="1502"/>
    </row>
    <row r="5895" spans="1:18" ht="16">
      <c r="A5895" s="1">
        <v>5890</v>
      </c>
      <c r="C5895" s="3" t="s">
        <v>3858</v>
      </c>
      <c r="E5895" s="2" t="str" cm="1">
        <f t="array" aca="1" ref="E5895" ca="1">IF(F5895&lt;&gt;"",INDIRECT("'"&amp;F5895&amp;"'!"&amp;G5895),"")</f>
        <v/>
      </c>
      <c r="F5895" s="1851"/>
      <c r="R5895" s="1502"/>
    </row>
    <row r="5896" spans="1:18" ht="16">
      <c r="A5896" s="1">
        <v>5891</v>
      </c>
      <c r="C5896" s="3" t="s">
        <v>3858</v>
      </c>
      <c r="E5896" s="2" t="str" cm="1">
        <f t="array" aca="1" ref="E5896" ca="1">IF(F5896&lt;&gt;"",INDIRECT("'"&amp;F5896&amp;"'!"&amp;G5896),"")</f>
        <v/>
      </c>
      <c r="F5896" s="1851"/>
      <c r="R5896" s="1502"/>
    </row>
    <row r="5897" spans="1:18" ht="16">
      <c r="A5897" s="1">
        <v>5892</v>
      </c>
      <c r="C5897" s="3" t="s">
        <v>3858</v>
      </c>
      <c r="E5897" s="2" t="str" cm="1">
        <f t="array" aca="1" ref="E5897" ca="1">IF(F5897&lt;&gt;"",INDIRECT("'"&amp;F5897&amp;"'!"&amp;G5897),"")</f>
        <v/>
      </c>
      <c r="F5897" s="1851"/>
      <c r="R5897" s="1502"/>
    </row>
    <row r="5898" spans="1:18" ht="16">
      <c r="A5898" s="1">
        <v>5893</v>
      </c>
      <c r="C5898" s="3" t="s">
        <v>3858</v>
      </c>
      <c r="E5898" s="2" t="str" cm="1">
        <f t="array" aca="1" ref="E5898" ca="1">IF(F5898&lt;&gt;"",INDIRECT("'"&amp;F5898&amp;"'!"&amp;G5898),"")</f>
        <v/>
      </c>
      <c r="F5898" s="1851"/>
      <c r="R5898" s="1502"/>
    </row>
    <row r="5899" spans="1:18" ht="16">
      <c r="A5899" s="1">
        <v>5894</v>
      </c>
      <c r="C5899" s="3" t="s">
        <v>3858</v>
      </c>
      <c r="E5899" s="2" t="str" cm="1">
        <f t="array" aca="1" ref="E5899" ca="1">IF(F5899&lt;&gt;"",INDIRECT("'"&amp;F5899&amp;"'!"&amp;G5899),"")</f>
        <v/>
      </c>
      <c r="F5899" s="1851"/>
      <c r="R5899" s="1502"/>
    </row>
    <row r="5900" spans="1:18" ht="16">
      <c r="A5900" s="1">
        <v>5895</v>
      </c>
      <c r="C5900" s="3" t="s">
        <v>3858</v>
      </c>
      <c r="E5900" s="2" t="str" cm="1">
        <f t="array" aca="1" ref="E5900" ca="1">IF(F5900&lt;&gt;"",INDIRECT("'"&amp;F5900&amp;"'!"&amp;G5900),"")</f>
        <v/>
      </c>
      <c r="F5900" s="1851"/>
      <c r="R5900" s="1502"/>
    </row>
    <row r="5901" spans="1:18" ht="16">
      <c r="A5901" s="1">
        <v>5896</v>
      </c>
      <c r="C5901" s="3" t="s">
        <v>3858</v>
      </c>
      <c r="E5901" s="2" t="str" cm="1">
        <f t="array" aca="1" ref="E5901" ca="1">IF(F5901&lt;&gt;"",INDIRECT("'"&amp;F5901&amp;"'!"&amp;G5901),"")</f>
        <v/>
      </c>
      <c r="F5901" s="1851"/>
      <c r="R5901" s="1502"/>
    </row>
    <row r="5902" spans="1:18" ht="16">
      <c r="A5902" s="1">
        <v>5897</v>
      </c>
      <c r="C5902" s="3" t="s">
        <v>3858</v>
      </c>
      <c r="E5902" s="2" t="str" cm="1">
        <f t="array" aca="1" ref="E5902" ca="1">IF(F5902&lt;&gt;"",INDIRECT("'"&amp;F5902&amp;"'!"&amp;G5902),"")</f>
        <v/>
      </c>
      <c r="F5902" s="1851"/>
      <c r="R5902" s="1502"/>
    </row>
    <row r="5903" spans="1:18" ht="16">
      <c r="A5903" s="1">
        <v>5898</v>
      </c>
      <c r="C5903" s="3" t="s">
        <v>3858</v>
      </c>
      <c r="E5903" s="2" t="str" cm="1">
        <f t="array" aca="1" ref="E5903" ca="1">IF(F5903&lt;&gt;"",INDIRECT("'"&amp;F5903&amp;"'!"&amp;G5903),"")</f>
        <v/>
      </c>
      <c r="F5903" s="1851"/>
      <c r="R5903" s="1502"/>
    </row>
    <row r="5904" spans="1:18" ht="16">
      <c r="A5904" s="1">
        <v>5899</v>
      </c>
      <c r="C5904" s="3" t="s">
        <v>3858</v>
      </c>
      <c r="E5904" s="2" t="str" cm="1">
        <f t="array" aca="1" ref="E5904" ca="1">IF(F5904&lt;&gt;"",INDIRECT("'"&amp;F5904&amp;"'!"&amp;G5904),"")</f>
        <v/>
      </c>
      <c r="F5904" s="1851"/>
      <c r="R5904" s="1502"/>
    </row>
    <row r="5905" spans="1:18" ht="16">
      <c r="A5905" s="1">
        <v>5900</v>
      </c>
      <c r="C5905" s="3" t="s">
        <v>3858</v>
      </c>
      <c r="E5905" s="2" t="str" cm="1">
        <f t="array" aca="1" ref="E5905" ca="1">IF(F5905&lt;&gt;"",INDIRECT("'"&amp;F5905&amp;"'!"&amp;G5905),"")</f>
        <v/>
      </c>
      <c r="F5905" s="1851"/>
      <c r="R5905" s="1502"/>
    </row>
    <row r="5906" spans="1:18" ht="16">
      <c r="A5906" s="1">
        <v>5901</v>
      </c>
      <c r="C5906" s="3" t="s">
        <v>3858</v>
      </c>
      <c r="E5906" s="2" t="str" cm="1">
        <f t="array" aca="1" ref="E5906" ca="1">IF(F5906&lt;&gt;"",INDIRECT("'"&amp;F5906&amp;"'!"&amp;G5906),"")</f>
        <v/>
      </c>
      <c r="F5906" s="1851"/>
      <c r="R5906" s="1502"/>
    </row>
    <row r="5907" spans="1:18" ht="16">
      <c r="A5907" s="1">
        <v>5902</v>
      </c>
      <c r="C5907" s="3" t="s">
        <v>3858</v>
      </c>
      <c r="E5907" s="2" t="str" cm="1">
        <f t="array" aca="1" ref="E5907" ca="1">IF(F5907&lt;&gt;"",INDIRECT("'"&amp;F5907&amp;"'!"&amp;G5907),"")</f>
        <v/>
      </c>
      <c r="F5907" s="1851"/>
      <c r="R5907" s="1502"/>
    </row>
    <row r="5908" spans="1:18" ht="16">
      <c r="A5908" s="1">
        <v>5903</v>
      </c>
      <c r="C5908" s="3" t="s">
        <v>3571</v>
      </c>
      <c r="E5908" s="2" t="str" cm="1">
        <f t="array" aca="1" ref="E5908" ca="1">IF(F5908&lt;&gt;"",INDIRECT("'"&amp;F5908&amp;"'!"&amp;G5908),"")</f>
        <v/>
      </c>
      <c r="F5908" s="1851"/>
      <c r="R5908" s="1502"/>
    </row>
    <row r="5909" spans="1:18" ht="16">
      <c r="A5909" s="1">
        <v>5904</v>
      </c>
      <c r="C5909" s="3" t="s">
        <v>3571</v>
      </c>
      <c r="E5909" s="2" t="str" cm="1">
        <f t="array" aca="1" ref="E5909" ca="1">IF(F5909&lt;&gt;"",INDIRECT("'"&amp;F5909&amp;"'!"&amp;G5909),"")</f>
        <v/>
      </c>
      <c r="F5909" s="1851"/>
      <c r="R5909" s="1502"/>
    </row>
    <row r="5910" spans="1:18" ht="16">
      <c r="A5910" s="1">
        <v>5905</v>
      </c>
      <c r="C5910" s="3" t="s">
        <v>3571</v>
      </c>
      <c r="E5910" s="2" t="str" cm="1">
        <f t="array" aca="1" ref="E5910" ca="1">IF(F5910&lt;&gt;"",INDIRECT("'"&amp;F5910&amp;"'!"&amp;G5910),"")</f>
        <v/>
      </c>
      <c r="F5910" s="1851"/>
      <c r="R5910" s="1502"/>
    </row>
    <row r="5911" spans="1:18" ht="16">
      <c r="A5911" s="1">
        <v>5906</v>
      </c>
      <c r="C5911" s="3" t="s">
        <v>3571</v>
      </c>
      <c r="E5911" s="2" t="str" cm="1">
        <f t="array" aca="1" ref="E5911" ca="1">IF(F5911&lt;&gt;"",INDIRECT("'"&amp;F5911&amp;"'!"&amp;G5911),"")</f>
        <v/>
      </c>
      <c r="F5911" s="1851"/>
      <c r="R5911" s="1502"/>
    </row>
    <row r="5912" spans="1:18" ht="16">
      <c r="A5912" s="1">
        <v>5907</v>
      </c>
      <c r="C5912" s="3" t="s">
        <v>3858</v>
      </c>
      <c r="E5912" s="2" t="str" cm="1">
        <f t="array" aca="1" ref="E5912" ca="1">IF(F5912&lt;&gt;"",INDIRECT("'"&amp;F5912&amp;"'!"&amp;G5912),"")</f>
        <v/>
      </c>
      <c r="F5912" s="1851"/>
      <c r="R5912" s="1502"/>
    </row>
    <row r="5913" spans="1:18" ht="16">
      <c r="A5913" s="1">
        <v>5908</v>
      </c>
      <c r="C5913" s="3" t="s">
        <v>3571</v>
      </c>
      <c r="E5913" s="2" t="str" cm="1">
        <f t="array" aca="1" ref="E5913" ca="1">IF(F5913&lt;&gt;"",INDIRECT("'"&amp;F5913&amp;"'!"&amp;G5913),"")</f>
        <v/>
      </c>
      <c r="F5913" s="1851"/>
      <c r="R5913" s="1502"/>
    </row>
    <row r="5914" spans="1:18" ht="16">
      <c r="A5914" s="1">
        <v>5909</v>
      </c>
      <c r="C5914" s="3" t="s">
        <v>3571</v>
      </c>
      <c r="E5914" s="2" t="str" cm="1">
        <f t="array" aca="1" ref="E5914" ca="1">IF(F5914&lt;&gt;"",INDIRECT("'"&amp;F5914&amp;"'!"&amp;G5914),"")</f>
        <v/>
      </c>
      <c r="F5914" s="1851"/>
      <c r="R5914" s="1502"/>
    </row>
    <row r="5915" spans="1:18" ht="16">
      <c r="A5915" s="1">
        <v>5910</v>
      </c>
      <c r="C5915" s="3" t="s">
        <v>3571</v>
      </c>
      <c r="E5915" s="2" t="str" cm="1">
        <f t="array" aca="1" ref="E5915" ca="1">IF(F5915&lt;&gt;"",INDIRECT("'"&amp;F5915&amp;"'!"&amp;G5915),"")</f>
        <v/>
      </c>
      <c r="F5915" s="1851"/>
      <c r="R5915" s="1502"/>
    </row>
    <row r="5916" spans="1:18" ht="16">
      <c r="A5916" s="1">
        <v>5911</v>
      </c>
      <c r="C5916" s="3" t="s">
        <v>3571</v>
      </c>
      <c r="E5916" s="2" t="str" cm="1">
        <f t="array" aca="1" ref="E5916" ca="1">IF(F5916&lt;&gt;"",INDIRECT("'"&amp;F5916&amp;"'!"&amp;G5916),"")</f>
        <v/>
      </c>
      <c r="F5916" s="1851"/>
      <c r="R5916" s="1502"/>
    </row>
    <row r="5917" spans="1:18" ht="16">
      <c r="A5917" s="1">
        <v>5912</v>
      </c>
      <c r="C5917" s="3" t="s">
        <v>3571</v>
      </c>
      <c r="E5917" s="2" t="str" cm="1">
        <f t="array" aca="1" ref="E5917" ca="1">IF(F5917&lt;&gt;"",INDIRECT("'"&amp;F5917&amp;"'!"&amp;G5917),"")</f>
        <v/>
      </c>
      <c r="F5917" s="1851"/>
      <c r="R5917" s="1502"/>
    </row>
    <row r="5918" spans="1:18" ht="16">
      <c r="A5918" s="1">
        <v>5913</v>
      </c>
      <c r="C5918" s="3" t="s">
        <v>3571</v>
      </c>
      <c r="E5918" s="2" t="str" cm="1">
        <f t="array" aca="1" ref="E5918" ca="1">IF(F5918&lt;&gt;"",INDIRECT("'"&amp;F5918&amp;"'!"&amp;G5918),"")</f>
        <v/>
      </c>
      <c r="F5918" s="1851"/>
      <c r="R5918" s="1502"/>
    </row>
    <row r="5919" spans="1:18" ht="16">
      <c r="A5919" s="1">
        <v>5914</v>
      </c>
      <c r="C5919" s="3" t="s">
        <v>3571</v>
      </c>
      <c r="E5919" s="2" t="str" cm="1">
        <f t="array" aca="1" ref="E5919" ca="1">IF(F5919&lt;&gt;"",INDIRECT("'"&amp;F5919&amp;"'!"&amp;G5919),"")</f>
        <v/>
      </c>
      <c r="F5919" s="1851"/>
      <c r="R5919" s="1502"/>
    </row>
    <row r="5920" spans="1:18" ht="16">
      <c r="A5920" s="1">
        <v>5915</v>
      </c>
      <c r="C5920" s="3" t="s">
        <v>3858</v>
      </c>
      <c r="E5920" s="2" t="str" cm="1">
        <f t="array" aca="1" ref="E5920" ca="1">IF(F5920&lt;&gt;"",INDIRECT("'"&amp;F5920&amp;"'!"&amp;G5920),"")</f>
        <v/>
      </c>
      <c r="F5920" s="1851"/>
      <c r="R5920" s="1502"/>
    </row>
    <row r="5921" spans="1:18" ht="16">
      <c r="A5921" s="1">
        <v>5916</v>
      </c>
      <c r="C5921" s="3" t="s">
        <v>3571</v>
      </c>
      <c r="E5921" s="2" t="str" cm="1">
        <f t="array" aca="1" ref="E5921" ca="1">IF(F5921&lt;&gt;"",INDIRECT("'"&amp;F5921&amp;"'!"&amp;G5921),"")</f>
        <v/>
      </c>
      <c r="F5921" s="1851"/>
      <c r="R5921" s="1502"/>
    </row>
    <row r="5922" spans="1:18" ht="16">
      <c r="A5922" s="1">
        <v>5917</v>
      </c>
      <c r="C5922" s="3" t="s">
        <v>3571</v>
      </c>
      <c r="E5922" s="2" t="str" cm="1">
        <f t="array" aca="1" ref="E5922" ca="1">IF(F5922&lt;&gt;"",INDIRECT("'"&amp;F5922&amp;"'!"&amp;G5922),"")</f>
        <v/>
      </c>
      <c r="F5922" s="1851"/>
      <c r="R5922" s="1502"/>
    </row>
    <row r="5923" spans="1:18" ht="16">
      <c r="A5923" s="1">
        <v>5918</v>
      </c>
      <c r="C5923" s="3" t="s">
        <v>3571</v>
      </c>
      <c r="E5923" s="2" t="str" cm="1">
        <f t="array" aca="1" ref="E5923" ca="1">IF(F5923&lt;&gt;"",INDIRECT("'"&amp;F5923&amp;"'!"&amp;G5923),"")</f>
        <v/>
      </c>
      <c r="F5923" s="1851"/>
      <c r="R5923" s="1502"/>
    </row>
    <row r="5924" spans="1:18" ht="16">
      <c r="A5924" s="1">
        <v>5919</v>
      </c>
      <c r="C5924" s="3" t="s">
        <v>3571</v>
      </c>
      <c r="E5924" s="2" t="str" cm="1">
        <f t="array" aca="1" ref="E5924" ca="1">IF(F5924&lt;&gt;"",INDIRECT("'"&amp;F5924&amp;"'!"&amp;G5924),"")</f>
        <v/>
      </c>
      <c r="F5924" s="1851"/>
      <c r="R5924" s="1502"/>
    </row>
    <row r="5925" spans="1:18" ht="16">
      <c r="A5925" s="1">
        <v>5920</v>
      </c>
      <c r="C5925" s="3" t="s">
        <v>3571</v>
      </c>
      <c r="E5925" s="2" t="str" cm="1">
        <f t="array" aca="1" ref="E5925" ca="1">IF(F5925&lt;&gt;"",INDIRECT("'"&amp;F5925&amp;"'!"&amp;G5925),"")</f>
        <v/>
      </c>
      <c r="F5925" s="1851"/>
      <c r="R5925" s="1502"/>
    </row>
    <row r="5926" spans="1:18" ht="16">
      <c r="A5926" s="1">
        <v>5921</v>
      </c>
      <c r="C5926" s="3" t="s">
        <v>3571</v>
      </c>
      <c r="E5926" s="2" t="str" cm="1">
        <f t="array" aca="1" ref="E5926" ca="1">IF(F5926&lt;&gt;"",INDIRECT("'"&amp;F5926&amp;"'!"&amp;G5926),"")</f>
        <v/>
      </c>
      <c r="F5926" s="1851"/>
      <c r="R5926" s="1502"/>
    </row>
    <row r="5927" spans="1:18" ht="16">
      <c r="A5927" s="1">
        <v>5922</v>
      </c>
      <c r="C5927" s="3" t="s">
        <v>3571</v>
      </c>
      <c r="E5927" s="2" t="str" cm="1">
        <f t="array" aca="1" ref="E5927" ca="1">IF(F5927&lt;&gt;"",INDIRECT("'"&amp;F5927&amp;"'!"&amp;G5927),"")</f>
        <v/>
      </c>
      <c r="F5927" s="1851"/>
      <c r="R5927" s="1502"/>
    </row>
    <row r="5928" spans="1:18" ht="16">
      <c r="A5928" s="1">
        <v>5923</v>
      </c>
      <c r="C5928" s="3" t="s">
        <v>3858</v>
      </c>
      <c r="E5928" s="2" t="str" cm="1">
        <f t="array" aca="1" ref="E5928" ca="1">IF(F5928&lt;&gt;"",INDIRECT("'"&amp;F5928&amp;"'!"&amp;G5928),"")</f>
        <v/>
      </c>
      <c r="F5928" s="1851"/>
      <c r="R5928" s="1502"/>
    </row>
    <row r="5929" spans="1:18" ht="15">
      <c r="A5929">
        <v>5924</v>
      </c>
      <c r="B5929" s="7">
        <f>'EstRev 6-10'!K5</f>
        <v>0</v>
      </c>
      <c r="D5929" s="2" t="b">
        <f t="shared" ref="D5929:D5945" ca="1" si="86">E5929=B5929</f>
        <v>1</v>
      </c>
      <c r="E5929" s="2" cm="1">
        <f t="array" aca="1" ref="E5929" ca="1">IF(F5929&lt;&gt;"",INDIRECT("'"&amp;F5929&amp;"'!"&amp;G5929),"")</f>
        <v>0</v>
      </c>
      <c r="F5929" s="1502" t="s">
        <v>6935</v>
      </c>
      <c r="G5929" t="s">
        <v>3862</v>
      </c>
      <c r="H5929" s="4"/>
      <c r="I5929" s="4"/>
      <c r="J5929" s="4"/>
      <c r="R5929" s="1504"/>
    </row>
    <row r="5930" spans="1:18" ht="15">
      <c r="A5930">
        <v>5925</v>
      </c>
      <c r="B5930" s="7">
        <f>'EstRev 6-10'!K11</f>
        <v>0</v>
      </c>
      <c r="D5930" s="2" t="b">
        <f t="shared" ca="1" si="86"/>
        <v>1</v>
      </c>
      <c r="E5930" s="2" cm="1">
        <f t="array" aca="1" ref="E5930" ca="1">IF(F5930&lt;&gt;"",INDIRECT("'"&amp;F5930&amp;"'!"&amp;G5930),"")</f>
        <v>0</v>
      </c>
      <c r="F5930" s="1502" t="s">
        <v>6935</v>
      </c>
      <c r="G5930" t="s">
        <v>3595</v>
      </c>
      <c r="H5930" s="4"/>
      <c r="I5930" s="4"/>
      <c r="J5930" s="4"/>
      <c r="R5930" s="1504"/>
    </row>
    <row r="5931" spans="1:18" ht="15">
      <c r="A5931">
        <v>5926</v>
      </c>
      <c r="B5931" s="7">
        <f>'EstRev 6-10'!K12</f>
        <v>0</v>
      </c>
      <c r="D5931" s="2" t="b">
        <f t="shared" ca="1" si="86"/>
        <v>1</v>
      </c>
      <c r="E5931" s="2" cm="1">
        <f t="array" aca="1" ref="E5931" ca="1">IF(F5931&lt;&gt;"",INDIRECT("'"&amp;F5931&amp;"'!"&amp;G5931),"")</f>
        <v>0</v>
      </c>
      <c r="F5931" s="1502" t="s">
        <v>6935</v>
      </c>
      <c r="G5931" t="s">
        <v>3596</v>
      </c>
      <c r="H5931" s="4"/>
      <c r="I5931" s="4"/>
      <c r="J5931" s="4"/>
      <c r="R5931" s="1504"/>
    </row>
    <row r="5932" spans="1:18" ht="15">
      <c r="A5932">
        <v>5927</v>
      </c>
      <c r="B5932" s="7">
        <f>'EstRev 6-10'!K14</f>
        <v>0</v>
      </c>
      <c r="D5932" s="2" t="b">
        <f t="shared" ca="1" si="86"/>
        <v>1</v>
      </c>
      <c r="E5932" s="2" cm="1">
        <f t="array" aca="1" ref="E5932" ca="1">IF(F5932&lt;&gt;"",INDIRECT("'"&amp;F5932&amp;"'!"&amp;G5932),"")</f>
        <v>0</v>
      </c>
      <c r="F5932" s="1502" t="s">
        <v>6935</v>
      </c>
      <c r="G5932" t="s">
        <v>3863</v>
      </c>
      <c r="H5932" s="4"/>
      <c r="I5932" s="4"/>
      <c r="J5932" s="4"/>
      <c r="R5932" s="1504"/>
    </row>
    <row r="5933" spans="1:18" ht="15">
      <c r="A5933">
        <v>5928</v>
      </c>
      <c r="B5933" s="7">
        <f>'EstRev 6-10'!K15</f>
        <v>0</v>
      </c>
      <c r="D5933" s="2" t="b">
        <f t="shared" ca="1" si="86"/>
        <v>1</v>
      </c>
      <c r="E5933" s="2" cm="1">
        <f t="array" aca="1" ref="E5933" ca="1">IF(F5933&lt;&gt;"",INDIRECT("'"&amp;F5933&amp;"'!"&amp;G5933),"")</f>
        <v>0</v>
      </c>
      <c r="F5933" s="1502" t="s">
        <v>6935</v>
      </c>
      <c r="G5933" t="s">
        <v>3864</v>
      </c>
      <c r="R5933" s="1504"/>
    </row>
    <row r="5934" spans="1:18" ht="15">
      <c r="A5934">
        <v>5929</v>
      </c>
      <c r="B5934" s="7">
        <f>'EstRev 6-10'!K16</f>
        <v>0</v>
      </c>
      <c r="D5934" s="2" t="b">
        <f t="shared" ca="1" si="86"/>
        <v>1</v>
      </c>
      <c r="E5934" s="2" cm="1">
        <f t="array" aca="1" ref="E5934" ca="1">IF(F5934&lt;&gt;"",INDIRECT("'"&amp;F5934&amp;"'!"&amp;G5934),"")</f>
        <v>0</v>
      </c>
      <c r="F5934" s="1502" t="s">
        <v>6935</v>
      </c>
      <c r="G5934" t="s">
        <v>3598</v>
      </c>
      <c r="H5934" s="4"/>
      <c r="I5934" s="4"/>
      <c r="J5934" s="4"/>
      <c r="R5934" s="1504"/>
    </row>
    <row r="5935" spans="1:18" ht="15">
      <c r="A5935">
        <v>5930</v>
      </c>
      <c r="B5935" s="7">
        <f>'EstRev 6-10'!K17</f>
        <v>0</v>
      </c>
      <c r="D5935" s="2" t="b">
        <f t="shared" ca="1" si="86"/>
        <v>1</v>
      </c>
      <c r="E5935" s="2" cm="1">
        <f t="array" aca="1" ref="E5935" ca="1">IF(F5935&lt;&gt;"",INDIRECT("'"&amp;F5935&amp;"'!"&amp;G5935),"")</f>
        <v>0</v>
      </c>
      <c r="F5935" s="1502" t="s">
        <v>6935</v>
      </c>
      <c r="G5935" t="s">
        <v>3599</v>
      </c>
      <c r="H5935" s="4"/>
      <c r="I5935" s="4"/>
      <c r="J5935" s="4"/>
      <c r="R5935" s="1504"/>
    </row>
    <row r="5936" spans="1:18" ht="15">
      <c r="A5936">
        <v>5931</v>
      </c>
      <c r="B5936" s="7">
        <f>'EstRev 6-10'!K18</f>
        <v>0</v>
      </c>
      <c r="D5936" s="2" t="b">
        <f t="shared" ca="1" si="86"/>
        <v>1</v>
      </c>
      <c r="E5936" s="2" cm="1">
        <f t="array" aca="1" ref="E5936" ca="1">IF(F5936&lt;&gt;"",INDIRECT("'"&amp;F5936&amp;"'!"&amp;G5936),"")</f>
        <v>0</v>
      </c>
      <c r="F5936" s="1502" t="s">
        <v>6935</v>
      </c>
      <c r="G5936" t="s">
        <v>3514</v>
      </c>
      <c r="H5936" s="4"/>
      <c r="I5936" s="4"/>
      <c r="J5936" s="4"/>
      <c r="R5936" s="1504"/>
    </row>
    <row r="5937" spans="1:18" ht="15">
      <c r="A5937">
        <v>5932</v>
      </c>
      <c r="B5937" s="7">
        <f>'EstRev 6-10'!K65</f>
        <v>0</v>
      </c>
      <c r="D5937" s="2" t="b">
        <f t="shared" ca="1" si="86"/>
        <v>1</v>
      </c>
      <c r="E5937" s="2" cm="1">
        <f t="array" aca="1" ref="E5937" ca="1">IF(F5937&lt;&gt;"",INDIRECT("'"&amp;F5937&amp;"'!"&amp;G5937),"")</f>
        <v>0</v>
      </c>
      <c r="F5937" s="1502" t="s">
        <v>6935</v>
      </c>
      <c r="G5937" t="s">
        <v>3887</v>
      </c>
      <c r="H5937" s="4"/>
      <c r="I5937" s="4"/>
      <c r="J5937" s="4"/>
      <c r="R5937" s="1504"/>
    </row>
    <row r="5938" spans="1:18" ht="15">
      <c r="A5938">
        <v>5933</v>
      </c>
      <c r="B5938" s="7">
        <f>'EstRev 6-10'!K66</f>
        <v>0</v>
      </c>
      <c r="D5938" s="2" t="b">
        <f t="shared" ca="1" si="86"/>
        <v>1</v>
      </c>
      <c r="E5938" s="2" cm="1">
        <f t="array" aca="1" ref="E5938" ca="1">IF(F5938&lt;&gt;"",INDIRECT("'"&amp;F5938&amp;"'!"&amp;G5938),"")</f>
        <v>0</v>
      </c>
      <c r="F5938" s="1502" t="s">
        <v>6935</v>
      </c>
      <c r="G5938" t="s">
        <v>3888</v>
      </c>
      <c r="H5938" s="4"/>
      <c r="I5938" s="4"/>
      <c r="J5938" s="4"/>
      <c r="R5938" s="1504"/>
    </row>
    <row r="5939" spans="1:18" ht="15">
      <c r="A5939">
        <v>5934</v>
      </c>
      <c r="B5939" s="7">
        <f>'EstRev 6-10'!K68</f>
        <v>0</v>
      </c>
      <c r="D5939" s="2" t="b">
        <f t="shared" ca="1" si="86"/>
        <v>1</v>
      </c>
      <c r="E5939" s="2" cm="1">
        <f t="array" aca="1" ref="E5939" ca="1">IF(F5939&lt;&gt;"",INDIRECT("'"&amp;F5939&amp;"'!"&amp;G5939),"")</f>
        <v>0</v>
      </c>
      <c r="F5939" s="1502" t="s">
        <v>6935</v>
      </c>
      <c r="G5939" t="s">
        <v>4841</v>
      </c>
      <c r="H5939" s="4"/>
      <c r="I5939" s="4"/>
      <c r="J5939" s="4"/>
      <c r="R5939" s="1504"/>
    </row>
    <row r="5940" spans="1:18" ht="15">
      <c r="A5940">
        <v>5935</v>
      </c>
      <c r="B5940" s="7">
        <f>'EstRev 6-10'!K99</f>
        <v>0</v>
      </c>
      <c r="D5940" s="2" t="b">
        <f t="shared" ca="1" si="86"/>
        <v>1</v>
      </c>
      <c r="E5940" s="2" cm="1">
        <f t="array" aca="1" ref="E5940" ca="1">IF(F5940&lt;&gt;"",INDIRECT("'"&amp;F5940&amp;"'!"&amp;G5940),"")</f>
        <v>0</v>
      </c>
      <c r="F5940" s="1502" t="s">
        <v>6935</v>
      </c>
      <c r="G5940" t="s">
        <v>4842</v>
      </c>
      <c r="H5940" s="4"/>
      <c r="I5940" s="4"/>
      <c r="J5940" s="4"/>
      <c r="R5940" s="1504"/>
    </row>
    <row r="5941" spans="1:18" ht="15">
      <c r="A5941">
        <v>5936</v>
      </c>
      <c r="B5941" s="7">
        <f>'EstRev 6-10'!K102</f>
        <v>0</v>
      </c>
      <c r="D5941" s="2" t="b">
        <f t="shared" ca="1" si="86"/>
        <v>1</v>
      </c>
      <c r="E5941" s="2" cm="1">
        <f t="array" aca="1" ref="E5941" ca="1">IF(F5941&lt;&gt;"",INDIRECT("'"&amp;F5941&amp;"'!"&amp;G5941),"")</f>
        <v>0</v>
      </c>
      <c r="F5941" s="1502" t="s">
        <v>6935</v>
      </c>
      <c r="G5941" t="s">
        <v>4170</v>
      </c>
      <c r="H5941" s="4"/>
      <c r="I5941" s="4"/>
      <c r="J5941" s="4"/>
      <c r="R5941" s="1504"/>
    </row>
    <row r="5942" spans="1:18" ht="15">
      <c r="A5942">
        <v>5937</v>
      </c>
      <c r="B5942" s="7">
        <f>'EstRev 6-10'!K110</f>
        <v>0</v>
      </c>
      <c r="D5942" s="2" t="b">
        <f t="shared" ca="1" si="86"/>
        <v>1</v>
      </c>
      <c r="E5942" s="2" cm="1">
        <f t="array" aca="1" ref="E5942" ca="1">IF(F5942&lt;&gt;"",INDIRECT("'"&amp;F5942&amp;"'!"&amp;G5942),"")</f>
        <v>0</v>
      </c>
      <c r="F5942" s="1502" t="s">
        <v>6935</v>
      </c>
      <c r="G5942" t="s">
        <v>4219</v>
      </c>
      <c r="H5942" s="4"/>
      <c r="I5942" s="4"/>
      <c r="J5942" s="4"/>
      <c r="R5942" s="1504"/>
    </row>
    <row r="5943" spans="1:18" ht="15">
      <c r="A5943">
        <v>5938</v>
      </c>
      <c r="B5943" s="7">
        <f>'EstRev 6-10'!K111</f>
        <v>0</v>
      </c>
      <c r="D5943" s="2" t="b">
        <f t="shared" ca="1" si="86"/>
        <v>1</v>
      </c>
      <c r="E5943" s="2" cm="1">
        <f t="array" aca="1" ref="E5943" ca="1">IF(F5943&lt;&gt;"",INDIRECT("'"&amp;F5943&amp;"'!"&amp;G5943),"")</f>
        <v>0</v>
      </c>
      <c r="F5943" s="1502" t="s">
        <v>6935</v>
      </c>
      <c r="G5943" t="s">
        <v>3902</v>
      </c>
      <c r="H5943" s="4"/>
      <c r="I5943" s="4"/>
      <c r="J5943" s="4"/>
      <c r="R5943" s="1504"/>
    </row>
    <row r="5944" spans="1:18" ht="15">
      <c r="A5944">
        <v>5939</v>
      </c>
      <c r="B5944" s="7">
        <f>'EstRev 6-10'!K121</f>
        <v>0</v>
      </c>
      <c r="D5944" s="2" t="b">
        <f t="shared" ca="1" si="86"/>
        <v>1</v>
      </c>
      <c r="E5944" s="2" cm="1">
        <f t="array" aca="1" ref="E5944" ca="1">IF(F5944&lt;&gt;"",INDIRECT("'"&amp;F5944&amp;"'!"&amp;G5944),"")</f>
        <v>0</v>
      </c>
      <c r="F5944" s="1502" t="s">
        <v>6935</v>
      </c>
      <c r="G5944" t="s">
        <v>4843</v>
      </c>
      <c r="H5944" s="4"/>
      <c r="I5944" s="4"/>
      <c r="J5944" s="4"/>
      <c r="R5944" s="1504"/>
    </row>
    <row r="5945" spans="1:18" ht="15">
      <c r="A5945">
        <v>5940</v>
      </c>
      <c r="B5945" s="7">
        <f>'EstRev 6-10'!K122</f>
        <v>0</v>
      </c>
      <c r="D5945" s="2" t="b">
        <f t="shared" ca="1" si="86"/>
        <v>1</v>
      </c>
      <c r="E5945" s="2" cm="1">
        <f t="array" aca="1" ref="E5945" ca="1">IF(F5945&lt;&gt;"",INDIRECT("'"&amp;F5945&amp;"'!"&amp;G5945),"")</f>
        <v>0</v>
      </c>
      <c r="F5945" s="1502" t="s">
        <v>6935</v>
      </c>
      <c r="G5945" t="s">
        <v>4844</v>
      </c>
      <c r="H5945" s="4"/>
      <c r="I5945" s="4"/>
      <c r="J5945" s="4"/>
      <c r="R5945" s="1504"/>
    </row>
    <row r="5946" spans="1:18" ht="16">
      <c r="A5946" s="1">
        <v>5941</v>
      </c>
      <c r="C5946" s="3" t="s">
        <v>3571</v>
      </c>
      <c r="E5946" s="2" t="str" cm="1">
        <f t="array" aca="1" ref="E5946" ca="1">IF(F5946&lt;&gt;"",INDIRECT("'"&amp;F5946&amp;"'!"&amp;G5946),"")</f>
        <v/>
      </c>
      <c r="F5946" s="1851"/>
      <c r="R5946" s="1502"/>
    </row>
    <row r="5947" spans="1:18" ht="16">
      <c r="A5947" s="1">
        <v>5942</v>
      </c>
      <c r="C5947" s="3" t="s">
        <v>3571</v>
      </c>
      <c r="E5947" s="2" t="str" cm="1">
        <f t="array" aca="1" ref="E5947" ca="1">IF(F5947&lt;&gt;"",INDIRECT("'"&amp;F5947&amp;"'!"&amp;G5947),"")</f>
        <v/>
      </c>
      <c r="F5947" s="1851"/>
      <c r="R5947" s="1502"/>
    </row>
    <row r="5948" spans="1:18" ht="16">
      <c r="A5948" s="1">
        <v>5943</v>
      </c>
      <c r="C5948" s="3" t="s">
        <v>3571</v>
      </c>
      <c r="E5948" s="2" t="str" cm="1">
        <f t="array" aca="1" ref="E5948" ca="1">IF(F5948&lt;&gt;"",INDIRECT("'"&amp;F5948&amp;"'!"&amp;G5948),"")</f>
        <v/>
      </c>
      <c r="F5948" s="1851"/>
      <c r="R5948" s="1502"/>
    </row>
    <row r="5949" spans="1:18" ht="16">
      <c r="A5949" s="1">
        <v>5944</v>
      </c>
      <c r="C5949" s="3" t="s">
        <v>3571</v>
      </c>
      <c r="E5949" s="2" t="str" cm="1">
        <f t="array" aca="1" ref="E5949" ca="1">IF(F5949&lt;&gt;"",INDIRECT("'"&amp;F5949&amp;"'!"&amp;G5949),"")</f>
        <v/>
      </c>
      <c r="F5949" s="1851"/>
      <c r="R5949" s="1502"/>
    </row>
    <row r="5950" spans="1:18" ht="15">
      <c r="A5950">
        <v>5945</v>
      </c>
      <c r="B5950" s="7">
        <f>'EstRev 6-10'!K124</f>
        <v>0</v>
      </c>
      <c r="D5950" s="2" t="b">
        <f ca="1">E5950=B5950</f>
        <v>1</v>
      </c>
      <c r="E5950" s="2" cm="1">
        <f t="array" aca="1" ref="E5950" ca="1">IF(F5950&lt;&gt;"",INDIRECT("'"&amp;F5950&amp;"'!"&amp;G5950),"")</f>
        <v>0</v>
      </c>
      <c r="F5950" s="1502" t="s">
        <v>6935</v>
      </c>
      <c r="G5950" t="s">
        <v>4437</v>
      </c>
      <c r="H5950" s="4"/>
      <c r="I5950" s="4"/>
      <c r="J5950" s="4"/>
      <c r="R5950" s="1504"/>
    </row>
    <row r="5951" spans="1:18" ht="16">
      <c r="A5951" s="1">
        <v>5946</v>
      </c>
      <c r="C5951" s="3" t="s">
        <v>3571</v>
      </c>
      <c r="E5951" s="2" t="str" cm="1">
        <f t="array" aca="1" ref="E5951" ca="1">IF(F5951&lt;&gt;"",INDIRECT("'"&amp;F5951&amp;"'!"&amp;G5951),"")</f>
        <v/>
      </c>
      <c r="F5951" s="1851"/>
      <c r="R5951" s="1502"/>
    </row>
    <row r="5952" spans="1:18" ht="16">
      <c r="A5952" s="1">
        <v>5947</v>
      </c>
      <c r="C5952" s="3" t="s">
        <v>3571</v>
      </c>
      <c r="E5952" s="2" t="str" cm="1">
        <f t="array" aca="1" ref="E5952" ca="1">IF(F5952&lt;&gt;"",INDIRECT("'"&amp;F5952&amp;"'!"&amp;G5952),"")</f>
        <v/>
      </c>
      <c r="F5952" s="1851"/>
      <c r="R5952" s="1502"/>
    </row>
    <row r="5953" spans="1:18" ht="16">
      <c r="A5953" s="1">
        <v>5948</v>
      </c>
      <c r="C5953" s="3" t="s">
        <v>3571</v>
      </c>
      <c r="E5953" s="2" t="str" cm="1">
        <f t="array" aca="1" ref="E5953" ca="1">IF(F5953&lt;&gt;"",INDIRECT("'"&amp;F5953&amp;"'!"&amp;G5953),"")</f>
        <v/>
      </c>
      <c r="F5953" s="1851"/>
      <c r="R5953" s="1502"/>
    </row>
    <row r="5954" spans="1:18" ht="16">
      <c r="A5954" s="1">
        <v>5949</v>
      </c>
      <c r="C5954" s="3" t="s">
        <v>3571</v>
      </c>
      <c r="E5954" s="2" t="str" cm="1">
        <f t="array" aca="1" ref="E5954" ca="1">IF(F5954&lt;&gt;"",INDIRECT("'"&amp;F5954&amp;"'!"&amp;G5954),"")</f>
        <v/>
      </c>
      <c r="F5954" s="1851"/>
      <c r="R5954" s="1502"/>
    </row>
    <row r="5955" spans="1:18" ht="16">
      <c r="A5955" s="1">
        <v>5950</v>
      </c>
      <c r="C5955" s="3" t="s">
        <v>3571</v>
      </c>
      <c r="E5955" s="2" t="str" cm="1">
        <f t="array" aca="1" ref="E5955" ca="1">IF(F5955&lt;&gt;"",INDIRECT("'"&amp;F5955&amp;"'!"&amp;G5955),"")</f>
        <v/>
      </c>
      <c r="F5955" s="1851"/>
      <c r="R5955" s="1502"/>
    </row>
    <row r="5956" spans="1:18" ht="16">
      <c r="A5956" s="1">
        <v>5951</v>
      </c>
      <c r="C5956" s="3" t="s">
        <v>3571</v>
      </c>
      <c r="E5956" s="2" t="str" cm="1">
        <f t="array" aca="1" ref="E5956" ca="1">IF(F5956&lt;&gt;"",INDIRECT("'"&amp;F5956&amp;"'!"&amp;G5956),"")</f>
        <v/>
      </c>
      <c r="F5956" s="1851"/>
      <c r="R5956" s="1502"/>
    </row>
    <row r="5957" spans="1:18" ht="16">
      <c r="A5957" s="1">
        <v>5952</v>
      </c>
      <c r="C5957" s="3" t="s">
        <v>3571</v>
      </c>
      <c r="E5957" s="2" t="str" cm="1">
        <f t="array" aca="1" ref="E5957" ca="1">IF(F5957&lt;&gt;"",INDIRECT("'"&amp;F5957&amp;"'!"&amp;G5957),"")</f>
        <v/>
      </c>
      <c r="F5957" s="1851"/>
      <c r="R5957" s="1502"/>
    </row>
    <row r="5958" spans="1:18" ht="15">
      <c r="A5958">
        <v>5953</v>
      </c>
      <c r="B5958" s="7">
        <f>'EstRev 6-10'!K165</f>
        <v>0</v>
      </c>
      <c r="D5958" s="2" t="b">
        <f ca="1">E5958=B5958</f>
        <v>1</v>
      </c>
      <c r="E5958" s="2" cm="1">
        <f t="array" aca="1" ref="E5958" ca="1">IF(F5958&lt;&gt;"",INDIRECT("'"&amp;F5958&amp;"'!"&amp;G5958),"")</f>
        <v>0</v>
      </c>
      <c r="F5958" s="1502" t="s">
        <v>6935</v>
      </c>
      <c r="G5958" t="s">
        <v>4845</v>
      </c>
      <c r="H5958" s="4"/>
      <c r="I5958" s="4"/>
      <c r="J5958" s="4"/>
      <c r="R5958" s="1504"/>
    </row>
    <row r="5959" spans="1:18" ht="16">
      <c r="A5959" s="1">
        <v>5954</v>
      </c>
      <c r="C5959" s="3" t="s">
        <v>3571</v>
      </c>
      <c r="E5959" s="2" t="str" cm="1">
        <f t="array" aca="1" ref="E5959" ca="1">IF(F5959&lt;&gt;"",INDIRECT("'"&amp;F5959&amp;"'!"&amp;G5959),"")</f>
        <v/>
      </c>
      <c r="F5959" s="1851"/>
      <c r="R5959" s="1502"/>
    </row>
    <row r="5960" spans="1:18" ht="15">
      <c r="A5960">
        <v>5955</v>
      </c>
      <c r="B5960" s="7">
        <f>'EstRev 6-10'!K176</f>
        <v>0</v>
      </c>
      <c r="D5960" s="2" t="b">
        <f ca="1">E5960=B5960</f>
        <v>1</v>
      </c>
      <c r="E5960" s="2" cm="1">
        <f t="array" aca="1" ref="E5960" ca="1">IF(F5960&lt;&gt;"",INDIRECT("'"&amp;F5960&amp;"'!"&amp;G5960),"")</f>
        <v>0</v>
      </c>
      <c r="F5960" s="1502" t="s">
        <v>6935</v>
      </c>
      <c r="G5960" t="s">
        <v>3988</v>
      </c>
      <c r="H5960" s="4"/>
      <c r="I5960" s="4"/>
      <c r="J5960" s="4"/>
      <c r="R5960" s="1504"/>
    </row>
    <row r="5961" spans="1:18" ht="16">
      <c r="A5961" s="1">
        <v>5956</v>
      </c>
      <c r="C5961" s="3" t="s">
        <v>3571</v>
      </c>
      <c r="E5961" s="2" t="str" cm="1">
        <f t="array" aca="1" ref="E5961" ca="1">IF(F5961&lt;&gt;"",INDIRECT("'"&amp;F5961&amp;"'!"&amp;G5961),"")</f>
        <v/>
      </c>
      <c r="F5961" s="1851"/>
      <c r="R5961" s="1502"/>
    </row>
    <row r="5962" spans="1:18" ht="16">
      <c r="A5962" s="1">
        <v>5957</v>
      </c>
      <c r="C5962" s="3" t="s">
        <v>3571</v>
      </c>
      <c r="E5962" s="2" t="str" cm="1">
        <f t="array" aca="1" ref="E5962" ca="1">IF(F5962&lt;&gt;"",INDIRECT("'"&amp;F5962&amp;"'!"&amp;G5962),"")</f>
        <v/>
      </c>
      <c r="F5962" s="1851"/>
      <c r="R5962" s="1502"/>
    </row>
    <row r="5963" spans="1:18" ht="16">
      <c r="A5963" s="1">
        <v>5958</v>
      </c>
      <c r="C5963" s="3" t="s">
        <v>3571</v>
      </c>
      <c r="E5963" s="2" t="str" cm="1">
        <f t="array" aca="1" ref="E5963" ca="1">IF(F5963&lt;&gt;"",INDIRECT("'"&amp;F5963&amp;"'!"&amp;G5963),"")</f>
        <v/>
      </c>
      <c r="F5963" s="1851"/>
      <c r="R5963" s="1502"/>
    </row>
    <row r="5964" spans="1:18" ht="16">
      <c r="A5964" s="1">
        <v>5959</v>
      </c>
      <c r="C5964" s="3" t="s">
        <v>3571</v>
      </c>
      <c r="E5964" s="2" t="str" cm="1">
        <f t="array" aca="1" ref="E5964" ca="1">IF(F5964&lt;&gt;"",INDIRECT("'"&amp;F5964&amp;"'!"&amp;G5964),"")</f>
        <v/>
      </c>
      <c r="F5964" s="1851"/>
      <c r="R5964" s="1502"/>
    </row>
    <row r="5965" spans="1:18" ht="16">
      <c r="A5965" s="1">
        <v>5960</v>
      </c>
      <c r="C5965" s="3" t="s">
        <v>3571</v>
      </c>
      <c r="E5965" s="2" t="str" cm="1">
        <f t="array" aca="1" ref="E5965" ca="1">IF(F5965&lt;&gt;"",INDIRECT("'"&amp;F5965&amp;"'!"&amp;G5965),"")</f>
        <v/>
      </c>
      <c r="F5965" s="1851"/>
      <c r="R5965" s="1502"/>
    </row>
    <row r="5966" spans="1:18" ht="15">
      <c r="A5966">
        <v>5961</v>
      </c>
      <c r="B5966" s="7">
        <f>'EstRev 6-10'!K239</f>
        <v>0</v>
      </c>
      <c r="D5966" s="2" t="b">
        <f ca="1">E5966=B5966</f>
        <v>1</v>
      </c>
      <c r="E5966" s="2" cm="1">
        <f t="array" aca="1" ref="E5966" ca="1">IF(F5966&lt;&gt;"",INDIRECT("'"&amp;F5966&amp;"'!"&amp;G5966),"")</f>
        <v>0</v>
      </c>
      <c r="F5966" s="1502" t="s">
        <v>6935</v>
      </c>
      <c r="G5966" t="s">
        <v>4087</v>
      </c>
      <c r="R5966" s="1504"/>
    </row>
    <row r="5967" spans="1:18" ht="15">
      <c r="A5967">
        <v>5962</v>
      </c>
      <c r="B5967" s="7">
        <f>'EstRev 6-10'!K240</f>
        <v>0</v>
      </c>
      <c r="D5967" s="2" t="b">
        <f ca="1">E5967=B5967</f>
        <v>1</v>
      </c>
      <c r="E5967" s="2" cm="1">
        <f t="array" aca="1" ref="E5967" ca="1">IF(F5967&lt;&gt;"",INDIRECT("'"&amp;F5967&amp;"'!"&amp;G5967),"")</f>
        <v>0</v>
      </c>
      <c r="F5967" s="1502" t="s">
        <v>6935</v>
      </c>
      <c r="G5967" t="s">
        <v>4088</v>
      </c>
      <c r="R5967" s="1504"/>
    </row>
    <row r="5968" spans="1:18" ht="15">
      <c r="A5968">
        <v>5963</v>
      </c>
      <c r="B5968" s="7">
        <f>'EstRev 6-10'!G112</f>
        <v>1155921</v>
      </c>
      <c r="D5968" s="2" t="b">
        <f ca="1">E5968=B5968</f>
        <v>1</v>
      </c>
      <c r="E5968" s="2" cm="1">
        <f t="array" aca="1" ref="E5968" ca="1">IF(F5968&lt;&gt;"",INDIRECT("'"&amp;F5968&amp;"'!"&amp;G5968),"")</f>
        <v>1155921</v>
      </c>
      <c r="F5968" s="1502" t="s">
        <v>6935</v>
      </c>
      <c r="G5968" t="s">
        <v>4846</v>
      </c>
      <c r="R5968" s="1504"/>
    </row>
    <row r="5969" spans="1:18" ht="15">
      <c r="A5969">
        <v>5964</v>
      </c>
      <c r="B5969" s="7">
        <f>'EstRev 6-10'!H112</f>
        <v>0</v>
      </c>
      <c r="D5969" s="2" t="b">
        <f ca="1">E5969=B5969</f>
        <v>1</v>
      </c>
      <c r="E5969" s="2" cm="1">
        <f t="array" aca="1" ref="E5969" ca="1">IF(F5969&lt;&gt;"",INDIRECT("'"&amp;F5969&amp;"'!"&amp;G5969),"")</f>
        <v>0</v>
      </c>
      <c r="F5969" s="1502" t="s">
        <v>6935</v>
      </c>
      <c r="G5969" t="s">
        <v>4847</v>
      </c>
      <c r="R5969" s="1504"/>
    </row>
    <row r="5970" spans="1:18" ht="15">
      <c r="A5970">
        <v>5965</v>
      </c>
      <c r="B5970" s="7">
        <f>'EstRev 6-10'!I112</f>
        <v>476730</v>
      </c>
      <c r="D5970" s="2" t="b">
        <f ca="1">E5970=B5970</f>
        <v>1</v>
      </c>
      <c r="E5970" s="2" cm="1">
        <f t="array" aca="1" ref="E5970" ca="1">IF(F5970&lt;&gt;"",INDIRECT("'"&amp;F5970&amp;"'!"&amp;G5970),"")</f>
        <v>476730</v>
      </c>
      <c r="F5970" s="1502" t="s">
        <v>6935</v>
      </c>
      <c r="G5970" t="s">
        <v>4848</v>
      </c>
      <c r="R5970" s="1504"/>
    </row>
    <row r="5971" spans="1:18" ht="16">
      <c r="A5971" s="1">
        <v>5966</v>
      </c>
      <c r="C5971" s="3" t="s">
        <v>3858</v>
      </c>
      <c r="E5971" s="2" t="str" cm="1">
        <f t="array" aca="1" ref="E5971" ca="1">IF(F5971&lt;&gt;"",INDIRECT("'"&amp;F5971&amp;"'!"&amp;G5971),"")</f>
        <v/>
      </c>
      <c r="F5971" s="1851"/>
      <c r="R5971" s="1502"/>
    </row>
    <row r="5972" spans="1:18" ht="15">
      <c r="A5972">
        <v>5967</v>
      </c>
      <c r="B5972" s="7">
        <f>'EstRev 6-10'!K112</f>
        <v>0</v>
      </c>
      <c r="D5972" s="2" t="b">
        <f ca="1">E5972=B5972</f>
        <v>1</v>
      </c>
      <c r="E5972" s="2" cm="1">
        <f t="array" aca="1" ref="E5972" ca="1">IF(F5972&lt;&gt;"",INDIRECT("'"&amp;F5972&amp;"'!"&amp;G5972),"")</f>
        <v>0</v>
      </c>
      <c r="F5972" s="1502" t="s">
        <v>6935</v>
      </c>
      <c r="G5972" t="s">
        <v>4849</v>
      </c>
      <c r="R5972" s="1504"/>
    </row>
    <row r="5973" spans="1:18" ht="16">
      <c r="A5973" s="1">
        <v>5968</v>
      </c>
      <c r="C5973" s="3" t="s">
        <v>3571</v>
      </c>
      <c r="E5973" s="2" t="str" cm="1">
        <f t="array" aca="1" ref="E5973" ca="1">IF(F5973&lt;&gt;"",INDIRECT("'"&amp;F5973&amp;"'!"&amp;G5973),"")</f>
        <v/>
      </c>
      <c r="F5973" s="1851"/>
      <c r="R5973" s="1502"/>
    </row>
    <row r="5974" spans="1:18" ht="16">
      <c r="A5974" s="1">
        <v>5969</v>
      </c>
      <c r="C5974" s="3" t="s">
        <v>3571</v>
      </c>
      <c r="E5974" s="2" t="str" cm="1">
        <f t="array" aca="1" ref="E5974" ca="1">IF(F5974&lt;&gt;"",INDIRECT("'"&amp;F5974&amp;"'!"&amp;G5974),"")</f>
        <v/>
      </c>
      <c r="F5974" s="1851"/>
      <c r="R5974" s="1502"/>
    </row>
    <row r="5975" spans="1:18" ht="15">
      <c r="A5975">
        <v>5970</v>
      </c>
      <c r="B5975" s="7">
        <f>'EstRev 6-10'!C70</f>
        <v>0</v>
      </c>
      <c r="D5975" s="2" t="b">
        <f ca="1">E5975=B5975</f>
        <v>1</v>
      </c>
      <c r="E5975" s="2" cm="1">
        <f t="array" aca="1" ref="E5975" ca="1">IF(F5975&lt;&gt;"",INDIRECT("'"&amp;F5975&amp;"'!"&amp;G5975),"")</f>
        <v>0</v>
      </c>
      <c r="F5975" s="1502" t="s">
        <v>6935</v>
      </c>
      <c r="G5975" t="s">
        <v>3660</v>
      </c>
      <c r="R5975" s="1504"/>
    </row>
    <row r="5976" spans="1:18" ht="15">
      <c r="A5976">
        <v>5971</v>
      </c>
      <c r="B5976" s="7">
        <f>'BudgetSum 2-4'!G16</f>
        <v>0</v>
      </c>
      <c r="D5976" s="2" t="b">
        <f ca="1">E5976=B5976</f>
        <v>1</v>
      </c>
      <c r="E5976" s="2" cm="1">
        <f t="array" aca="1" ref="E5976" ca="1">IF(F5976&lt;&gt;"",INDIRECT("'"&amp;F5976&amp;"'!"&amp;G5976),"")</f>
        <v>0</v>
      </c>
      <c r="F5976" s="1502" t="s">
        <v>3507</v>
      </c>
      <c r="G5976" t="s">
        <v>3569</v>
      </c>
      <c r="R5976" s="1504"/>
    </row>
    <row r="5977" spans="1:18" ht="16">
      <c r="A5977" s="1">
        <v>5972</v>
      </c>
      <c r="C5977" s="3" t="s">
        <v>3571</v>
      </c>
      <c r="E5977" s="2" t="str" cm="1">
        <f t="array" aca="1" ref="E5977" ca="1">IF(F5977&lt;&gt;"",INDIRECT("'"&amp;F5977&amp;"'!"&amp;G5977),"")</f>
        <v/>
      </c>
      <c r="F5977" s="1851"/>
      <c r="R5977" s="1502"/>
    </row>
    <row r="5978" spans="1:18" ht="16">
      <c r="A5978" s="1">
        <v>5973</v>
      </c>
      <c r="C5978" s="3" t="s">
        <v>3571</v>
      </c>
      <c r="E5978" s="2" t="str" cm="1">
        <f t="array" aca="1" ref="E5978" ca="1">IF(F5978&lt;&gt;"",INDIRECT("'"&amp;F5978&amp;"'!"&amp;G5978),"")</f>
        <v/>
      </c>
      <c r="F5978" s="1851"/>
      <c r="R5978" s="1502"/>
    </row>
    <row r="5979" spans="1:18" ht="16">
      <c r="A5979" s="1">
        <v>5974</v>
      </c>
      <c r="C5979" s="3" t="s">
        <v>3571</v>
      </c>
      <c r="E5979" s="2" t="str" cm="1">
        <f t="array" aca="1" ref="E5979" ca="1">IF(F5979&lt;&gt;"",INDIRECT("'"&amp;F5979&amp;"'!"&amp;G5979),"")</f>
        <v/>
      </c>
      <c r="F5979" s="1851"/>
      <c r="R5979" s="1502"/>
    </row>
    <row r="5980" spans="1:18" ht="16">
      <c r="A5980" s="1">
        <v>5975</v>
      </c>
      <c r="C5980" s="3" t="s">
        <v>3571</v>
      </c>
      <c r="E5980" s="2" t="str" cm="1">
        <f t="array" aca="1" ref="E5980" ca="1">IF(F5980&lt;&gt;"",INDIRECT("'"&amp;F5980&amp;"'!"&amp;G5980),"")</f>
        <v/>
      </c>
      <c r="F5980" s="1851"/>
      <c r="R5980" s="1502"/>
    </row>
    <row r="5981" spans="1:18" ht="16">
      <c r="A5981" s="1">
        <v>5976</v>
      </c>
      <c r="C5981" s="3" t="s">
        <v>3571</v>
      </c>
      <c r="E5981" s="2" t="str" cm="1">
        <f t="array" aca="1" ref="E5981" ca="1">IF(F5981&lt;&gt;"",INDIRECT("'"&amp;F5981&amp;"'!"&amp;G5981),"")</f>
        <v/>
      </c>
      <c r="F5981" s="1851"/>
      <c r="R5981" s="1502"/>
    </row>
    <row r="5982" spans="1:18" ht="15">
      <c r="A5982">
        <v>5977</v>
      </c>
      <c r="B5982" s="7">
        <f>'BudgetSum 2-4'!J14</f>
        <v>0</v>
      </c>
      <c r="D5982" s="2" t="b">
        <f t="shared" ref="D5982:D5991" ca="1" si="87">E5982=B5982</f>
        <v>1</v>
      </c>
      <c r="E5982" s="2" cm="1">
        <f t="array" aca="1" ref="E5982" ca="1">IF(F5982&lt;&gt;"",INDIRECT("'"&amp;F5982&amp;"'!"&amp;G5982),"")</f>
        <v>0</v>
      </c>
      <c r="F5982" s="1502" t="s">
        <v>3507</v>
      </c>
      <c r="G5982" t="s">
        <v>4850</v>
      </c>
      <c r="R5982" s="1504"/>
    </row>
    <row r="5983" spans="1:18" ht="15">
      <c r="A5983">
        <v>5978</v>
      </c>
      <c r="B5983" s="7">
        <f>'BudgetSum 2-4'!J45</f>
        <v>0</v>
      </c>
      <c r="D5983" s="2" t="b">
        <f t="shared" ca="1" si="87"/>
        <v>1</v>
      </c>
      <c r="E5983" s="2" cm="1">
        <f t="array" aca="1" ref="E5983" ca="1">IF(F5983&lt;&gt;"",INDIRECT("'"&amp;F5983&amp;"'!"&amp;G5983),"")</f>
        <v>0</v>
      </c>
      <c r="F5983" s="1502" t="s">
        <v>3507</v>
      </c>
      <c r="G5983" t="s">
        <v>4851</v>
      </c>
      <c r="R5983" s="1504"/>
    </row>
    <row r="5984" spans="1:18" ht="15">
      <c r="A5984">
        <v>5979</v>
      </c>
      <c r="B5984" s="7">
        <f>'BudgetSum 2-4'!J53</f>
        <v>0</v>
      </c>
      <c r="D5984" s="2" t="b">
        <f t="shared" ca="1" si="87"/>
        <v>1</v>
      </c>
      <c r="E5984" s="2" cm="1">
        <f t="array" aca="1" ref="E5984" ca="1">IF(F5984&lt;&gt;"",INDIRECT("'"&amp;F5984&amp;"'!"&amp;G5984),"")</f>
        <v>0</v>
      </c>
      <c r="F5984" s="1502" t="s">
        <v>3507</v>
      </c>
      <c r="G5984" t="s">
        <v>4852</v>
      </c>
      <c r="R5984" s="1504"/>
    </row>
    <row r="5985" spans="1:18" ht="15">
      <c r="A5985">
        <v>5980</v>
      </c>
      <c r="B5985" s="7">
        <f>'BudgetSum 2-4'!J3</f>
        <v>141785</v>
      </c>
      <c r="C5985" s="3" t="s">
        <v>4853</v>
      </c>
      <c r="D5985" s="2" t="b">
        <f t="shared" ca="1" si="87"/>
        <v>1</v>
      </c>
      <c r="E5985" s="2" cm="1">
        <f t="array" aca="1" ref="E5985" ca="1">IF(F5985&lt;&gt;"",INDIRECT("'"&amp;F5985&amp;"'!"&amp;G5985),"")</f>
        <v>141785</v>
      </c>
      <c r="F5985" s="1502" t="s">
        <v>3507</v>
      </c>
      <c r="G5985" t="s">
        <v>4854</v>
      </c>
      <c r="H5985" s="4"/>
      <c r="I5985" s="4"/>
      <c r="J5985" s="4"/>
      <c r="R5985" s="1504"/>
    </row>
    <row r="5986" spans="1:18" ht="15">
      <c r="A5986">
        <v>5981</v>
      </c>
      <c r="B5986" s="7">
        <f>'BudgetSum 2-4'!J5</f>
        <v>20027</v>
      </c>
      <c r="C5986" s="3" t="s">
        <v>4853</v>
      </c>
      <c r="D5986" s="2" t="b">
        <f t="shared" ca="1" si="87"/>
        <v>1</v>
      </c>
      <c r="E5986" s="2" cm="1">
        <f t="array" aca="1" ref="E5986" ca="1">IF(F5986&lt;&gt;"",INDIRECT("'"&amp;F5986&amp;"'!"&amp;G5986),"")</f>
        <v>20027</v>
      </c>
      <c r="F5986" s="1502" t="s">
        <v>3507</v>
      </c>
      <c r="G5986" t="s">
        <v>4855</v>
      </c>
      <c r="R5986" s="1504"/>
    </row>
    <row r="5987" spans="1:18" ht="15">
      <c r="A5987">
        <v>5982</v>
      </c>
      <c r="B5987" s="7">
        <f>'BudgetSum 2-4'!J7</f>
        <v>0</v>
      </c>
      <c r="C5987" s="3" t="s">
        <v>4853</v>
      </c>
      <c r="D5987" s="2" t="b">
        <f t="shared" ca="1" si="87"/>
        <v>1</v>
      </c>
      <c r="E5987" s="2" cm="1">
        <f t="array" aca="1" ref="E5987" ca="1">IF(F5987&lt;&gt;"",INDIRECT("'"&amp;F5987&amp;"'!"&amp;G5987),"")</f>
        <v>0</v>
      </c>
      <c r="F5987" s="1502" t="s">
        <v>3507</v>
      </c>
      <c r="G5987" t="s">
        <v>4856</v>
      </c>
      <c r="R5987" s="1504"/>
    </row>
    <row r="5988" spans="1:18" ht="15">
      <c r="A5988">
        <v>5983</v>
      </c>
      <c r="B5988" s="7">
        <f>'BudgetSum 2-4'!J8</f>
        <v>0</v>
      </c>
      <c r="C5988" s="3" t="s">
        <v>4853</v>
      </c>
      <c r="D5988" s="2" t="b">
        <f t="shared" ca="1" si="87"/>
        <v>1</v>
      </c>
      <c r="E5988" s="2" cm="1">
        <f t="array" aca="1" ref="E5988" ca="1">IF(F5988&lt;&gt;"",INDIRECT("'"&amp;F5988&amp;"'!"&amp;G5988),"")</f>
        <v>0</v>
      </c>
      <c r="F5988" s="1502" t="s">
        <v>3507</v>
      </c>
      <c r="G5988" t="s">
        <v>4857</v>
      </c>
      <c r="R5988" s="1504"/>
    </row>
    <row r="5989" spans="1:18" ht="15">
      <c r="A5989">
        <v>5984</v>
      </c>
      <c r="B5989" s="7">
        <f>'BudgetSum 2-4'!J9</f>
        <v>20027</v>
      </c>
      <c r="C5989" s="3" t="s">
        <v>4853</v>
      </c>
      <c r="D5989" s="2" t="b">
        <f t="shared" ca="1" si="87"/>
        <v>1</v>
      </c>
      <c r="E5989" s="2" cm="1">
        <f t="array" aca="1" ref="E5989" ca="1">IF(F5989&lt;&gt;"",INDIRECT("'"&amp;F5989&amp;"'!"&amp;G5989),"")</f>
        <v>20027</v>
      </c>
      <c r="F5989" s="1502" t="s">
        <v>3507</v>
      </c>
      <c r="G5989" t="s">
        <v>4858</v>
      </c>
      <c r="R5989" s="1504"/>
    </row>
    <row r="5990" spans="1:18" ht="15">
      <c r="A5990">
        <v>5985</v>
      </c>
      <c r="B5990" s="7">
        <f>'BudgetSum 2-4'!J10</f>
        <v>0</v>
      </c>
      <c r="C5990" s="3" t="s">
        <v>4853</v>
      </c>
      <c r="D5990" s="2" t="b">
        <f t="shared" ca="1" si="87"/>
        <v>1</v>
      </c>
      <c r="E5990" s="2" cm="1">
        <f t="array" aca="1" ref="E5990" ca="1">IF(F5990&lt;&gt;"",INDIRECT("'"&amp;F5990&amp;"'!"&amp;G5990),"")</f>
        <v>0</v>
      </c>
      <c r="F5990" s="1502" t="s">
        <v>3507</v>
      </c>
      <c r="G5990" t="s">
        <v>4859</v>
      </c>
      <c r="R5990" s="1504"/>
    </row>
    <row r="5991" spans="1:18" ht="15">
      <c r="A5991">
        <v>5986</v>
      </c>
      <c r="B5991" s="7">
        <f>'BudgetSum 2-4'!J11</f>
        <v>20027</v>
      </c>
      <c r="C5991" s="3" t="s">
        <v>4853</v>
      </c>
      <c r="D5991" s="2" t="b">
        <f t="shared" ca="1" si="87"/>
        <v>1</v>
      </c>
      <c r="E5991" s="2" cm="1">
        <f t="array" aca="1" ref="E5991" ca="1">IF(F5991&lt;&gt;"",INDIRECT("'"&amp;F5991&amp;"'!"&amp;G5991),"")</f>
        <v>20027</v>
      </c>
      <c r="F5991" s="1502" t="s">
        <v>3507</v>
      </c>
      <c r="G5991" t="s">
        <v>4860</v>
      </c>
      <c r="R5991" s="1504"/>
    </row>
    <row r="5992" spans="1:18" ht="16">
      <c r="A5992" s="1">
        <v>5987</v>
      </c>
      <c r="C5992" s="3" t="s">
        <v>4861</v>
      </c>
      <c r="E5992" s="2" t="str" cm="1">
        <f t="array" aca="1" ref="E5992" ca="1">IF(F5992&lt;&gt;"",INDIRECT("'"&amp;F5992&amp;"'!"&amp;G5992),"")</f>
        <v/>
      </c>
      <c r="F5992" s="1851"/>
      <c r="R5992" s="1502"/>
    </row>
    <row r="5993" spans="1:18" ht="15">
      <c r="A5993">
        <v>5988</v>
      </c>
      <c r="B5993" s="7">
        <f>'BudgetSum 2-4'!J19</f>
        <v>0</v>
      </c>
      <c r="C5993" s="3" t="s">
        <v>4853</v>
      </c>
      <c r="D5993" s="2" t="b">
        <f t="shared" ref="D5993:D6027" ca="1" si="88">E5993=B5993</f>
        <v>1</v>
      </c>
      <c r="E5993" s="2" cm="1">
        <f t="array" aca="1" ref="E5993" ca="1">IF(F5993&lt;&gt;"",INDIRECT("'"&amp;F5993&amp;"'!"&amp;G5993),"")</f>
        <v>0</v>
      </c>
      <c r="F5993" s="1502" t="s">
        <v>3507</v>
      </c>
      <c r="G5993" t="s">
        <v>4862</v>
      </c>
      <c r="R5993" s="1504"/>
    </row>
    <row r="5994" spans="1:18" ht="15">
      <c r="A5994">
        <v>5989</v>
      </c>
      <c r="B5994" s="7">
        <f>'BudgetSum 2-4'!J20</f>
        <v>0</v>
      </c>
      <c r="C5994" s="3" t="s">
        <v>4853</v>
      </c>
      <c r="D5994" s="2" t="b">
        <f t="shared" ca="1" si="88"/>
        <v>1</v>
      </c>
      <c r="E5994" s="2" cm="1">
        <f t="array" aca="1" ref="E5994" ca="1">IF(F5994&lt;&gt;"",INDIRECT("'"&amp;F5994&amp;"'!"&amp;G5994),"")</f>
        <v>0</v>
      </c>
      <c r="F5994" s="1502" t="s">
        <v>3507</v>
      </c>
      <c r="G5994" t="s">
        <v>4863</v>
      </c>
      <c r="R5994" s="1504"/>
    </row>
    <row r="5995" spans="1:18" ht="15">
      <c r="A5995">
        <v>5990</v>
      </c>
      <c r="B5995" s="7">
        <f>'BudgetSum 2-4'!J21</f>
        <v>0</v>
      </c>
      <c r="C5995" s="3" t="s">
        <v>4853</v>
      </c>
      <c r="D5995" s="2" t="b">
        <f t="shared" ca="1" si="88"/>
        <v>1</v>
      </c>
      <c r="E5995" s="2" cm="1">
        <f t="array" aca="1" ref="E5995" ca="1">IF(F5995&lt;&gt;"",INDIRECT("'"&amp;F5995&amp;"'!"&amp;G5995),"")</f>
        <v>0</v>
      </c>
      <c r="F5995" s="1502" t="s">
        <v>3507</v>
      </c>
      <c r="G5995" t="s">
        <v>4864</v>
      </c>
      <c r="R5995" s="1504"/>
    </row>
    <row r="5996" spans="1:18" ht="15">
      <c r="A5996">
        <v>5991</v>
      </c>
      <c r="B5996" s="7">
        <f>'BudgetSum 2-4'!J22</f>
        <v>20027</v>
      </c>
      <c r="C5996" s="3" t="s">
        <v>4853</v>
      </c>
      <c r="D5996" s="2" t="b">
        <f t="shared" ca="1" si="88"/>
        <v>1</v>
      </c>
      <c r="E5996" s="2" cm="1">
        <f t="array" aca="1" ref="E5996" ca="1">IF(F5996&lt;&gt;"",INDIRECT("'"&amp;F5996&amp;"'!"&amp;G5996),"")</f>
        <v>20027</v>
      </c>
      <c r="F5996" s="1502" t="s">
        <v>3507</v>
      </c>
      <c r="G5996" t="s">
        <v>4865</v>
      </c>
      <c r="R5996" s="1504"/>
    </row>
    <row r="5997" spans="1:18" ht="15">
      <c r="A5997">
        <v>5992</v>
      </c>
      <c r="B5997" s="7">
        <f>'BudgetSum 2-4'!J28</f>
        <v>0</v>
      </c>
      <c r="C5997" s="3" t="s">
        <v>4853</v>
      </c>
      <c r="D5997" s="2" t="b">
        <f t="shared" ca="1" si="88"/>
        <v>1</v>
      </c>
      <c r="E5997" s="2" cm="1">
        <f t="array" aca="1" ref="E5997" ca="1">IF(F5997&lt;&gt;"",INDIRECT("'"&amp;F5997&amp;"'!"&amp;G5997),"")</f>
        <v>0</v>
      </c>
      <c r="F5997" s="1502" t="s">
        <v>3507</v>
      </c>
      <c r="G5997" t="s">
        <v>4866</v>
      </c>
      <c r="R5997" s="1504"/>
    </row>
    <row r="5998" spans="1:18" ht="15">
      <c r="A5998">
        <v>5993</v>
      </c>
      <c r="B5998" s="7">
        <f>'BudgetSum 2-4'!J30</f>
        <v>0</v>
      </c>
      <c r="C5998" s="3" t="s">
        <v>4853</v>
      </c>
      <c r="D5998" s="2" t="b">
        <f t="shared" ca="1" si="88"/>
        <v>1</v>
      </c>
      <c r="E5998" s="2" cm="1">
        <f t="array" aca="1" ref="E5998" ca="1">IF(F5998&lt;&gt;"",INDIRECT("'"&amp;F5998&amp;"'!"&amp;G5998),"")</f>
        <v>0</v>
      </c>
      <c r="F5998" s="1502" t="s">
        <v>3507</v>
      </c>
      <c r="G5998" t="s">
        <v>4867</v>
      </c>
      <c r="R5998" s="1504"/>
    </row>
    <row r="5999" spans="1:18" ht="15">
      <c r="A5999">
        <v>5994</v>
      </c>
      <c r="B5999" s="7">
        <f>'BudgetSum 2-4'!J35</f>
        <v>0</v>
      </c>
      <c r="C5999" s="3" t="s">
        <v>4853</v>
      </c>
      <c r="D5999" s="2" t="b">
        <f t="shared" ca="1" si="88"/>
        <v>1</v>
      </c>
      <c r="E5999" s="2" cm="1">
        <f t="array" aca="1" ref="E5999" ca="1">IF(F5999&lt;&gt;"",INDIRECT("'"&amp;F5999&amp;"'!"&amp;G5999),"")</f>
        <v>0</v>
      </c>
      <c r="F5999" s="1502" t="s">
        <v>3507</v>
      </c>
      <c r="G5999" t="s">
        <v>4868</v>
      </c>
      <c r="R5999" s="1504"/>
    </row>
    <row r="6000" spans="1:18" ht="15">
      <c r="A6000">
        <v>5995</v>
      </c>
      <c r="B6000" s="7">
        <f>'BudgetSum 2-4'!J36</f>
        <v>0</v>
      </c>
      <c r="C6000" s="3" t="s">
        <v>4853</v>
      </c>
      <c r="D6000" s="2" t="b">
        <f t="shared" ca="1" si="88"/>
        <v>1</v>
      </c>
      <c r="E6000" s="2" cm="1">
        <f t="array" aca="1" ref="E6000" ca="1">IF(F6000&lt;&gt;"",INDIRECT("'"&amp;F6000&amp;"'!"&amp;G6000),"")</f>
        <v>0</v>
      </c>
      <c r="F6000" s="1502" t="s">
        <v>3507</v>
      </c>
      <c r="G6000" t="s">
        <v>4869</v>
      </c>
      <c r="R6000" s="1504"/>
    </row>
    <row r="6001" spans="1:18" ht="15">
      <c r="A6001">
        <v>5996</v>
      </c>
      <c r="B6001" s="7">
        <f>'BudgetSum 2-4'!J37</f>
        <v>0</v>
      </c>
      <c r="C6001" s="3" t="s">
        <v>4853</v>
      </c>
      <c r="D6001" s="2" t="b">
        <f t="shared" ca="1" si="88"/>
        <v>1</v>
      </c>
      <c r="E6001" s="2" cm="1">
        <f t="array" aca="1" ref="E6001" ca="1">IF(F6001&lt;&gt;"",INDIRECT("'"&amp;F6001&amp;"'!"&amp;G6001),"")</f>
        <v>0</v>
      </c>
      <c r="F6001" s="1502" t="s">
        <v>3507</v>
      </c>
      <c r="G6001" t="s">
        <v>4870</v>
      </c>
      <c r="R6001" s="1504"/>
    </row>
    <row r="6002" spans="1:18" ht="15">
      <c r="A6002">
        <v>5997</v>
      </c>
      <c r="B6002" s="7">
        <f>'BudgetSum 2-4'!J38</f>
        <v>0</v>
      </c>
      <c r="C6002" s="3" t="s">
        <v>4853</v>
      </c>
      <c r="D6002" s="2" t="b">
        <f t="shared" ca="1" si="88"/>
        <v>1</v>
      </c>
      <c r="E6002" s="2" cm="1">
        <f t="array" aca="1" ref="E6002" ca="1">IF(F6002&lt;&gt;"",INDIRECT("'"&amp;F6002&amp;"'!"&amp;G6002),"")</f>
        <v>0</v>
      </c>
      <c r="F6002" s="1502" t="s">
        <v>3507</v>
      </c>
      <c r="G6002" t="s">
        <v>4871</v>
      </c>
      <c r="H6002" s="4"/>
      <c r="I6002" s="4"/>
      <c r="J6002" s="4"/>
      <c r="R6002" s="1504"/>
    </row>
    <row r="6003" spans="1:18" ht="15">
      <c r="A6003">
        <v>5998</v>
      </c>
      <c r="B6003" s="7">
        <f>'BudgetSum 2-4'!E39</f>
        <v>0</v>
      </c>
      <c r="C6003" s="3" t="s">
        <v>4853</v>
      </c>
      <c r="D6003" s="2" t="b">
        <f t="shared" ca="1" si="88"/>
        <v>1</v>
      </c>
      <c r="E6003" s="2" cm="1">
        <f t="array" aca="1" ref="E6003" ca="1">IF(F6003&lt;&gt;"",INDIRECT("'"&amp;F6003&amp;"'!"&amp;G6003),"")</f>
        <v>0</v>
      </c>
      <c r="F6003" s="1502" t="s">
        <v>3507</v>
      </c>
      <c r="G6003" t="s">
        <v>3711</v>
      </c>
      <c r="R6003" s="1504"/>
    </row>
    <row r="6004" spans="1:18" ht="15">
      <c r="A6004">
        <v>5999</v>
      </c>
      <c r="B6004" s="7">
        <f>'BudgetSum 2-4'!E40</f>
        <v>0</v>
      </c>
      <c r="C6004" s="3" t="s">
        <v>4853</v>
      </c>
      <c r="D6004" s="2" t="b">
        <f t="shared" ca="1" si="88"/>
        <v>1</v>
      </c>
      <c r="E6004" s="2" cm="1">
        <f t="array" aca="1" ref="E6004" ca="1">IF(F6004&lt;&gt;"",INDIRECT("'"&amp;F6004&amp;"'!"&amp;G6004),"")</f>
        <v>0</v>
      </c>
      <c r="F6004" s="1502" t="s">
        <v>3507</v>
      </c>
      <c r="G6004" t="s">
        <v>3712</v>
      </c>
      <c r="R6004" s="1504"/>
    </row>
    <row r="6005" spans="1:18" ht="15">
      <c r="A6005">
        <v>6000</v>
      </c>
      <c r="B6005" s="7">
        <f>'BudgetSum 2-4'!E41</f>
        <v>0</v>
      </c>
      <c r="C6005" s="3" t="s">
        <v>4853</v>
      </c>
      <c r="D6005" s="2" t="b">
        <f t="shared" ca="1" si="88"/>
        <v>1</v>
      </c>
      <c r="E6005" s="2" cm="1">
        <f t="array" aca="1" ref="E6005" ca="1">IF(F6005&lt;&gt;"",INDIRECT("'"&amp;F6005&amp;"'!"&amp;G6005),"")</f>
        <v>0</v>
      </c>
      <c r="F6005" s="1502" t="s">
        <v>3507</v>
      </c>
      <c r="G6005" t="s">
        <v>3713</v>
      </c>
      <c r="R6005" s="1504"/>
    </row>
    <row r="6006" spans="1:18" ht="15">
      <c r="A6006">
        <v>6001</v>
      </c>
      <c r="B6006" s="7">
        <f>'BudgetSum 2-4'!E42</f>
        <v>0</v>
      </c>
      <c r="C6006" s="3" t="s">
        <v>4853</v>
      </c>
      <c r="D6006" s="2" t="b">
        <f t="shared" ca="1" si="88"/>
        <v>1</v>
      </c>
      <c r="E6006" s="2" cm="1">
        <f t="array" aca="1" ref="E6006" ca="1">IF(F6006&lt;&gt;"",INDIRECT("'"&amp;F6006&amp;"'!"&amp;G6006),"")</f>
        <v>0</v>
      </c>
      <c r="F6006" s="1502" t="s">
        <v>3507</v>
      </c>
      <c r="G6006" t="s">
        <v>3714</v>
      </c>
      <c r="R6006" s="1504"/>
    </row>
    <row r="6007" spans="1:18" ht="15">
      <c r="A6007">
        <v>6002</v>
      </c>
      <c r="B6007" s="7">
        <f>'BudgetSum 2-4'!C44</f>
        <v>0</v>
      </c>
      <c r="C6007" s="3" t="s">
        <v>4853</v>
      </c>
      <c r="D6007" s="2" t="b">
        <f t="shared" ca="1" si="88"/>
        <v>1</v>
      </c>
      <c r="E6007" s="2" cm="1">
        <f t="array" aca="1" ref="E6007" ca="1">IF(F6007&lt;&gt;"",INDIRECT("'"&amp;F6007&amp;"'!"&amp;G6007),"")</f>
        <v>0</v>
      </c>
      <c r="F6007" s="1502" t="s">
        <v>3507</v>
      </c>
      <c r="G6007" t="s">
        <v>3641</v>
      </c>
      <c r="R6007" s="1504"/>
    </row>
    <row r="6008" spans="1:18" ht="15">
      <c r="A6008">
        <v>6003</v>
      </c>
      <c r="B6008" s="7">
        <f>'BudgetSum 2-4'!D44</f>
        <v>0</v>
      </c>
      <c r="C6008" s="3" t="s">
        <v>4853</v>
      </c>
      <c r="D6008" s="2" t="b">
        <f t="shared" ca="1" si="88"/>
        <v>1</v>
      </c>
      <c r="E6008" s="2" cm="1">
        <f t="array" aca="1" ref="E6008" ca="1">IF(F6008&lt;&gt;"",INDIRECT("'"&amp;F6008&amp;"'!"&amp;G6008),"")</f>
        <v>0</v>
      </c>
      <c r="F6008" s="1502" t="s">
        <v>3507</v>
      </c>
      <c r="G6008" t="s">
        <v>3678</v>
      </c>
      <c r="R6008" s="1504"/>
    </row>
    <row r="6009" spans="1:18" ht="15">
      <c r="A6009">
        <v>6004</v>
      </c>
      <c r="B6009" s="7">
        <f>'BudgetSum 2-4'!E44</f>
        <v>0</v>
      </c>
      <c r="C6009" s="3" t="s">
        <v>4853</v>
      </c>
      <c r="D6009" s="2" t="b">
        <f t="shared" ca="1" si="88"/>
        <v>1</v>
      </c>
      <c r="E6009" s="2" cm="1">
        <f t="array" aca="1" ref="E6009" ca="1">IF(F6009&lt;&gt;"",INDIRECT("'"&amp;F6009&amp;"'!"&amp;G6009),"")</f>
        <v>0</v>
      </c>
      <c r="F6009" s="1502" t="s">
        <v>3507</v>
      </c>
      <c r="G6009" t="s">
        <v>3716</v>
      </c>
      <c r="R6009" s="1504"/>
    </row>
    <row r="6010" spans="1:18" ht="15">
      <c r="A6010">
        <v>6005</v>
      </c>
      <c r="B6010" s="7">
        <f>'BudgetSum 2-4'!F44</f>
        <v>0</v>
      </c>
      <c r="C6010" s="3" t="s">
        <v>4853</v>
      </c>
      <c r="D6010" s="2" t="b">
        <f t="shared" ca="1" si="88"/>
        <v>1</v>
      </c>
      <c r="E6010" s="2" cm="1">
        <f t="array" aca="1" ref="E6010" ca="1">IF(F6010&lt;&gt;"",INDIRECT("'"&amp;F6010&amp;"'!"&amp;G6010),"")</f>
        <v>0</v>
      </c>
      <c r="F6010" s="1502" t="s">
        <v>3507</v>
      </c>
      <c r="G6010" t="s">
        <v>3753</v>
      </c>
      <c r="R6010" s="1504"/>
    </row>
    <row r="6011" spans="1:18" ht="15">
      <c r="A6011">
        <v>6006</v>
      </c>
      <c r="B6011" s="7">
        <f>'BudgetSum 2-4'!G44</f>
        <v>0</v>
      </c>
      <c r="C6011" s="3" t="s">
        <v>4853</v>
      </c>
      <c r="D6011" s="2" t="b">
        <f t="shared" ca="1" si="88"/>
        <v>1</v>
      </c>
      <c r="E6011" s="2" cm="1">
        <f t="array" aca="1" ref="E6011" ca="1">IF(F6011&lt;&gt;"",INDIRECT("'"&amp;F6011&amp;"'!"&amp;G6011),"")</f>
        <v>0</v>
      </c>
      <c r="F6011" s="1502" t="s">
        <v>3507</v>
      </c>
      <c r="G6011" t="s">
        <v>3791</v>
      </c>
      <c r="R6011" s="1504"/>
    </row>
    <row r="6012" spans="1:18" ht="15">
      <c r="A6012">
        <v>6007</v>
      </c>
      <c r="B6012" s="7">
        <f>'BudgetSum 2-4'!H43</f>
        <v>0</v>
      </c>
      <c r="C6012" s="3" t="s">
        <v>4853</v>
      </c>
      <c r="D6012" s="2" t="b">
        <f t="shared" ca="1" si="88"/>
        <v>1</v>
      </c>
      <c r="E6012" s="2" cm="1">
        <f t="array" aca="1" ref="E6012" ca="1">IF(F6012&lt;&gt;"",INDIRECT("'"&amp;F6012&amp;"'!"&amp;G6012),"")</f>
        <v>0</v>
      </c>
      <c r="F6012" s="1502" t="s">
        <v>3507</v>
      </c>
      <c r="G6012" t="s">
        <v>3827</v>
      </c>
      <c r="R6012" s="1504"/>
    </row>
    <row r="6013" spans="1:18" ht="15">
      <c r="A6013">
        <v>6008</v>
      </c>
      <c r="B6013" s="7">
        <f>'BudgetSum 2-4'!H44</f>
        <v>0</v>
      </c>
      <c r="C6013" s="3" t="s">
        <v>4853</v>
      </c>
      <c r="D6013" s="2" t="b">
        <f t="shared" ca="1" si="88"/>
        <v>1</v>
      </c>
      <c r="E6013" s="2" cm="1">
        <f t="array" aca="1" ref="E6013" ca="1">IF(F6013&lt;&gt;"",INDIRECT("'"&amp;F6013&amp;"'!"&amp;G6013),"")</f>
        <v>0</v>
      </c>
      <c r="F6013" s="1502" t="s">
        <v>3507</v>
      </c>
      <c r="G6013" t="s">
        <v>3828</v>
      </c>
      <c r="R6013" s="1504"/>
    </row>
    <row r="6014" spans="1:18" ht="15">
      <c r="A6014">
        <v>6009</v>
      </c>
      <c r="B6014" s="7">
        <f>'BudgetSum 2-4'!K44</f>
        <v>0</v>
      </c>
      <c r="C6014" s="3" t="s">
        <v>4853</v>
      </c>
      <c r="D6014" s="2" t="b">
        <f t="shared" ca="1" si="88"/>
        <v>1</v>
      </c>
      <c r="E6014" s="2" cm="1">
        <f t="array" aca="1" ref="E6014" ca="1">IF(F6014&lt;&gt;"",INDIRECT("'"&amp;F6014&amp;"'!"&amp;G6014),"")</f>
        <v>0</v>
      </c>
      <c r="F6014" s="1502" t="s">
        <v>3507</v>
      </c>
      <c r="G6014" t="s">
        <v>3872</v>
      </c>
      <c r="R6014" s="1504"/>
    </row>
    <row r="6015" spans="1:18" ht="15">
      <c r="A6015">
        <v>6010</v>
      </c>
      <c r="B6015" s="7">
        <f>'BudgetSum 2-4'!J46</f>
        <v>0</v>
      </c>
      <c r="C6015" s="3" t="s">
        <v>4853</v>
      </c>
      <c r="D6015" s="2" t="b">
        <f t="shared" ca="1" si="88"/>
        <v>1</v>
      </c>
      <c r="E6015" s="2" cm="1">
        <f t="array" aca="1" ref="E6015" ca="1">IF(F6015&lt;&gt;"",INDIRECT("'"&amp;F6015&amp;"'!"&amp;G6015),"")</f>
        <v>0</v>
      </c>
      <c r="F6015" s="1502" t="s">
        <v>3507</v>
      </c>
      <c r="G6015" t="s">
        <v>4872</v>
      </c>
      <c r="R6015" s="1504"/>
    </row>
    <row r="6016" spans="1:18" ht="15">
      <c r="A6016">
        <v>6011</v>
      </c>
      <c r="B6016" s="7">
        <f>'BudgetSum 2-4'!C57</f>
        <v>0</v>
      </c>
      <c r="C6016" s="3" t="s">
        <v>4853</v>
      </c>
      <c r="D6016" s="2" t="b">
        <f t="shared" ca="1" si="88"/>
        <v>1</v>
      </c>
      <c r="E6016" s="2" cm="1">
        <f t="array" aca="1" ref="E6016" ca="1">IF(F6016&lt;&gt;"",INDIRECT("'"&amp;F6016&amp;"'!"&amp;G6016),"")</f>
        <v>0</v>
      </c>
      <c r="F6016" s="1502" t="s">
        <v>3507</v>
      </c>
      <c r="G6016" t="s">
        <v>3649</v>
      </c>
      <c r="R6016" s="1504"/>
    </row>
    <row r="6017" spans="1:18" ht="15">
      <c r="A6017">
        <v>6012</v>
      </c>
      <c r="B6017" s="7">
        <f>'BudgetSum 2-4'!D57</f>
        <v>0</v>
      </c>
      <c r="C6017" s="3" t="s">
        <v>4853</v>
      </c>
      <c r="D6017" s="2" t="b">
        <f t="shared" ca="1" si="88"/>
        <v>1</v>
      </c>
      <c r="E6017" s="2" cm="1">
        <f t="array" aca="1" ref="E6017" ca="1">IF(F6017&lt;&gt;"",INDIRECT("'"&amp;F6017&amp;"'!"&amp;G6017),"")</f>
        <v>0</v>
      </c>
      <c r="F6017" s="1502" t="s">
        <v>3507</v>
      </c>
      <c r="G6017" t="s">
        <v>3686</v>
      </c>
      <c r="R6017" s="1504"/>
    </row>
    <row r="6018" spans="1:18" ht="15">
      <c r="A6018">
        <v>6013</v>
      </c>
      <c r="B6018" s="7">
        <f>'BudgetSum 2-4'!H57</f>
        <v>0</v>
      </c>
      <c r="C6018" s="3" t="s">
        <v>4853</v>
      </c>
      <c r="D6018" s="2" t="b">
        <f t="shared" ca="1" si="88"/>
        <v>1</v>
      </c>
      <c r="E6018" s="2" cm="1">
        <f t="array" aca="1" ref="E6018" ca="1">IF(F6018&lt;&gt;"",INDIRECT("'"&amp;F6018&amp;"'!"&amp;G6018),"")</f>
        <v>0</v>
      </c>
      <c r="F6018" s="1502" t="s">
        <v>3507</v>
      </c>
      <c r="G6018" t="s">
        <v>3836</v>
      </c>
      <c r="H6018" s="4"/>
      <c r="I6018" s="4"/>
      <c r="J6018" s="4"/>
      <c r="R6018" s="1504"/>
    </row>
    <row r="6019" spans="1:18" ht="15">
      <c r="A6019">
        <v>6014</v>
      </c>
      <c r="B6019" s="8">
        <f>'BudgetSum 2-4'!C61</f>
        <v>0</v>
      </c>
      <c r="C6019" s="3" t="s">
        <v>4853</v>
      </c>
      <c r="D6019" s="2" t="b">
        <f t="shared" ca="1" si="88"/>
        <v>1</v>
      </c>
      <c r="E6019" s="2" cm="1">
        <f t="array" aca="1" ref="E6019" ca="1">IF(F6019&lt;&gt;"",INDIRECT("'"&amp;F6019&amp;"'!"&amp;G6019),"")</f>
        <v>0</v>
      </c>
      <c r="F6019" s="1502" t="s">
        <v>3507</v>
      </c>
      <c r="G6019" t="s">
        <v>3652</v>
      </c>
      <c r="R6019" s="1504"/>
    </row>
    <row r="6020" spans="1:18" ht="15">
      <c r="A6020">
        <v>6015</v>
      </c>
      <c r="B6020" s="8">
        <f>'BudgetSum 2-4'!D61</f>
        <v>0</v>
      </c>
      <c r="C6020" s="3" t="s">
        <v>4853</v>
      </c>
      <c r="D6020" s="2" t="b">
        <f t="shared" ca="1" si="88"/>
        <v>1</v>
      </c>
      <c r="E6020" s="2" cm="1">
        <f t="array" aca="1" ref="E6020" ca="1">IF(F6020&lt;&gt;"",INDIRECT("'"&amp;F6020&amp;"'!"&amp;G6020),"")</f>
        <v>0</v>
      </c>
      <c r="F6020" s="1502" t="s">
        <v>3507</v>
      </c>
      <c r="G6020" t="s">
        <v>3689</v>
      </c>
      <c r="R6020" s="1504"/>
    </row>
    <row r="6021" spans="1:18" ht="15">
      <c r="A6021">
        <v>6016</v>
      </c>
      <c r="B6021" s="8">
        <f>'BudgetSum 2-4'!H61</f>
        <v>0</v>
      </c>
      <c r="C6021" s="3" t="s">
        <v>4853</v>
      </c>
      <c r="D6021" s="2" t="b">
        <f t="shared" ca="1" si="88"/>
        <v>1</v>
      </c>
      <c r="E6021" s="2" cm="1">
        <f t="array" aca="1" ref="E6021" ca="1">IF(F6021&lt;&gt;"",INDIRECT("'"&amp;F6021&amp;"'!"&amp;G6021),"")</f>
        <v>0</v>
      </c>
      <c r="F6021" s="1502" t="s">
        <v>3507</v>
      </c>
      <c r="G6021" t="s">
        <v>3839</v>
      </c>
      <c r="R6021" s="1504"/>
    </row>
    <row r="6022" spans="1:18" ht="15">
      <c r="A6022">
        <v>6017</v>
      </c>
      <c r="B6022" s="8">
        <f>'BudgetSum 2-4'!C65</f>
        <v>0</v>
      </c>
      <c r="C6022" s="3" t="s">
        <v>4853</v>
      </c>
      <c r="D6022" s="2" t="b">
        <f t="shared" ca="1" si="88"/>
        <v>1</v>
      </c>
      <c r="E6022" s="2" cm="1">
        <f t="array" aca="1" ref="E6022" ca="1">IF(F6022&lt;&gt;"",INDIRECT("'"&amp;F6022&amp;"'!"&amp;G6022),"")</f>
        <v>0</v>
      </c>
      <c r="F6022" s="1502" t="s">
        <v>3507</v>
      </c>
      <c r="G6022" t="s">
        <v>3656</v>
      </c>
      <c r="R6022" s="1504"/>
    </row>
    <row r="6023" spans="1:18" ht="15">
      <c r="A6023">
        <v>6018</v>
      </c>
      <c r="B6023" s="8">
        <f>'BudgetSum 2-4'!D65</f>
        <v>0</v>
      </c>
      <c r="C6023" s="3" t="s">
        <v>4853</v>
      </c>
      <c r="D6023" s="2" t="b">
        <f t="shared" ca="1" si="88"/>
        <v>1</v>
      </c>
      <c r="E6023" s="2" cm="1">
        <f t="array" aca="1" ref="E6023" ca="1">IF(F6023&lt;&gt;"",INDIRECT("'"&amp;F6023&amp;"'!"&amp;G6023),"")</f>
        <v>0</v>
      </c>
      <c r="F6023" s="1502" t="s">
        <v>3507</v>
      </c>
      <c r="G6023" t="s">
        <v>3693</v>
      </c>
      <c r="R6023" s="1504"/>
    </row>
    <row r="6024" spans="1:18" ht="15">
      <c r="A6024">
        <v>6019</v>
      </c>
      <c r="B6024" s="8">
        <f>'BudgetSum 2-4'!C69</f>
        <v>0</v>
      </c>
      <c r="C6024" s="3" t="s">
        <v>4853</v>
      </c>
      <c r="D6024" s="2" t="b">
        <f t="shared" ca="1" si="88"/>
        <v>1</v>
      </c>
      <c r="E6024" s="2" cm="1">
        <f t="array" aca="1" ref="E6024" ca="1">IF(F6024&lt;&gt;"",INDIRECT("'"&amp;F6024&amp;"'!"&amp;G6024),"")</f>
        <v>0</v>
      </c>
      <c r="F6024" s="1502" t="s">
        <v>3507</v>
      </c>
      <c r="G6024" t="s">
        <v>3659</v>
      </c>
      <c r="R6024" s="1504"/>
    </row>
    <row r="6025" spans="1:18" ht="15">
      <c r="A6025">
        <v>6020</v>
      </c>
      <c r="B6025" s="8">
        <f>'BudgetSum 2-4'!D69</f>
        <v>0</v>
      </c>
      <c r="C6025" s="3" t="s">
        <v>4853</v>
      </c>
      <c r="D6025" s="2" t="b">
        <f t="shared" ca="1" si="88"/>
        <v>1</v>
      </c>
      <c r="E6025" s="2" cm="1">
        <f t="array" aca="1" ref="E6025" ca="1">IF(F6025&lt;&gt;"",INDIRECT("'"&amp;F6025&amp;"'!"&amp;G6025),"")</f>
        <v>0</v>
      </c>
      <c r="F6025" s="1502" t="s">
        <v>3507</v>
      </c>
      <c r="G6025" t="s">
        <v>3696</v>
      </c>
      <c r="R6025" s="1504"/>
    </row>
    <row r="6026" spans="1:18" ht="15">
      <c r="A6026">
        <v>6021</v>
      </c>
      <c r="B6026" s="8">
        <f>'BudgetSum 2-4'!C73</f>
        <v>0</v>
      </c>
      <c r="C6026" s="3" t="s">
        <v>4853</v>
      </c>
      <c r="D6026" s="2" t="b">
        <f t="shared" ca="1" si="88"/>
        <v>1</v>
      </c>
      <c r="E6026" s="2" cm="1">
        <f t="array" aca="1" ref="E6026" ca="1">IF(F6026&lt;&gt;"",INDIRECT("'"&amp;F6026&amp;"'!"&amp;G6026),"")</f>
        <v>0</v>
      </c>
      <c r="F6026" s="1502" t="s">
        <v>3507</v>
      </c>
      <c r="G6026" t="s">
        <v>3663</v>
      </c>
      <c r="R6026" s="1504"/>
    </row>
    <row r="6027" spans="1:18" ht="15">
      <c r="A6027">
        <v>6022</v>
      </c>
      <c r="B6027" s="8">
        <f>'BudgetSum 2-4'!D73</f>
        <v>0</v>
      </c>
      <c r="C6027" s="3" t="s">
        <v>4853</v>
      </c>
      <c r="D6027" s="2" t="b">
        <f t="shared" ca="1" si="88"/>
        <v>1</v>
      </c>
      <c r="E6027" s="2" cm="1">
        <f t="array" aca="1" ref="E6027" ca="1">IF(F6027&lt;&gt;"",INDIRECT("'"&amp;F6027&amp;"'!"&amp;G6027),"")</f>
        <v>0</v>
      </c>
      <c r="F6027" s="1502" t="s">
        <v>3507</v>
      </c>
      <c r="G6027" t="s">
        <v>3700</v>
      </c>
      <c r="R6027" s="1504"/>
    </row>
    <row r="6028" spans="1:18" ht="16">
      <c r="A6028" s="1">
        <v>6023</v>
      </c>
      <c r="C6028" s="3" t="s">
        <v>4853</v>
      </c>
      <c r="E6028" s="2" t="str" cm="1">
        <f t="array" aca="1" ref="E6028" ca="1">IF(F6028&lt;&gt;"",INDIRECT("'"&amp;F6028&amp;"'!"&amp;G6028),"")</f>
        <v/>
      </c>
      <c r="F6028" s="1851"/>
      <c r="R6028" s="1502"/>
    </row>
    <row r="6029" spans="1:18" ht="15">
      <c r="A6029">
        <v>6024</v>
      </c>
      <c r="B6029" s="7">
        <f>'BudgetSum 2-4'!C77</f>
        <v>0</v>
      </c>
      <c r="C6029" s="3" t="s">
        <v>4853</v>
      </c>
      <c r="D6029" s="2" t="b">
        <f t="shared" ref="D6029:D6060" ca="1" si="89">E6029=B6029</f>
        <v>1</v>
      </c>
      <c r="E6029" s="2" cm="1">
        <f t="array" aca="1" ref="E6029" ca="1">IF(F6029&lt;&gt;"",INDIRECT("'"&amp;F6029&amp;"'!"&amp;G6029),"")</f>
        <v>0</v>
      </c>
      <c r="F6029" s="1502" t="s">
        <v>3507</v>
      </c>
      <c r="G6029" t="s">
        <v>3667</v>
      </c>
      <c r="R6029" s="1504"/>
    </row>
    <row r="6030" spans="1:18" ht="15">
      <c r="A6030">
        <v>6025</v>
      </c>
      <c r="B6030" s="7">
        <f>'BudgetSum 2-4'!D77</f>
        <v>0</v>
      </c>
      <c r="C6030" s="3" t="s">
        <v>4853</v>
      </c>
      <c r="D6030" s="2" t="b">
        <f t="shared" ca="1" si="89"/>
        <v>1</v>
      </c>
      <c r="E6030" s="2" cm="1">
        <f t="array" aca="1" ref="E6030" ca="1">IF(F6030&lt;&gt;"",INDIRECT("'"&amp;F6030&amp;"'!"&amp;G6030),"")</f>
        <v>0</v>
      </c>
      <c r="F6030" s="1502" t="s">
        <v>3507</v>
      </c>
      <c r="G6030" t="s">
        <v>3704</v>
      </c>
      <c r="R6030" s="1504"/>
    </row>
    <row r="6031" spans="1:18" ht="15">
      <c r="A6031">
        <v>6026</v>
      </c>
      <c r="B6031" s="7">
        <f>'BudgetSum 2-4'!F77</f>
        <v>0</v>
      </c>
      <c r="C6031" s="3" t="s">
        <v>4853</v>
      </c>
      <c r="D6031" s="2" t="b">
        <f t="shared" ca="1" si="89"/>
        <v>1</v>
      </c>
      <c r="E6031" s="2" cm="1">
        <f t="array" aca="1" ref="E6031" ca="1">IF(F6031&lt;&gt;"",INDIRECT("'"&amp;F6031&amp;"'!"&amp;G6031),"")</f>
        <v>0</v>
      </c>
      <c r="F6031" s="1502" t="s">
        <v>3507</v>
      </c>
      <c r="G6031" t="s">
        <v>3779</v>
      </c>
      <c r="R6031" s="1504"/>
    </row>
    <row r="6032" spans="1:18" ht="15">
      <c r="A6032">
        <v>6027</v>
      </c>
      <c r="B6032" s="7">
        <f>'BudgetSum 2-4'!G77</f>
        <v>0</v>
      </c>
      <c r="C6032" s="3" t="s">
        <v>4853</v>
      </c>
      <c r="D6032" s="2" t="b">
        <f t="shared" ca="1" si="89"/>
        <v>1</v>
      </c>
      <c r="E6032" s="2" cm="1">
        <f t="array" aca="1" ref="E6032" ca="1">IF(F6032&lt;&gt;"",INDIRECT("'"&amp;F6032&amp;"'!"&amp;G6032),"")</f>
        <v>0</v>
      </c>
      <c r="F6032" s="1502" t="s">
        <v>3507</v>
      </c>
      <c r="G6032" t="s">
        <v>3817</v>
      </c>
      <c r="R6032" s="1504"/>
    </row>
    <row r="6033" spans="1:18" ht="15">
      <c r="A6033">
        <v>6028</v>
      </c>
      <c r="B6033" s="7">
        <f>'BudgetSum 2-4'!H77</f>
        <v>0</v>
      </c>
      <c r="C6033" s="3" t="s">
        <v>4853</v>
      </c>
      <c r="D6033" s="2" t="b">
        <f t="shared" ca="1" si="89"/>
        <v>1</v>
      </c>
      <c r="E6033" s="2" cm="1">
        <f t="array" aca="1" ref="E6033" ca="1">IF(F6033&lt;&gt;"",INDIRECT("'"&amp;F6033&amp;"'!"&amp;G6033),"")</f>
        <v>0</v>
      </c>
      <c r="F6033" s="1502" t="s">
        <v>3507</v>
      </c>
      <c r="G6033" t="s">
        <v>3854</v>
      </c>
      <c r="R6033" s="1504"/>
    </row>
    <row r="6034" spans="1:18" ht="15">
      <c r="A6034">
        <v>6029</v>
      </c>
      <c r="B6034" s="7">
        <f>'BudgetSum 2-4'!K77</f>
        <v>0</v>
      </c>
      <c r="C6034" s="3" t="s">
        <v>4853</v>
      </c>
      <c r="D6034" s="2" t="b">
        <f t="shared" ca="1" si="89"/>
        <v>1</v>
      </c>
      <c r="E6034" s="2" cm="1">
        <f t="array" aca="1" ref="E6034" ca="1">IF(F6034&lt;&gt;"",INDIRECT("'"&amp;F6034&amp;"'!"&amp;G6034),"")</f>
        <v>0</v>
      </c>
      <c r="F6034" s="1502" t="s">
        <v>3507</v>
      </c>
      <c r="G6034" t="s">
        <v>3898</v>
      </c>
      <c r="R6034" s="1504"/>
    </row>
    <row r="6035" spans="1:18" ht="15">
      <c r="A6035">
        <v>6030</v>
      </c>
      <c r="B6035" s="7">
        <f>'BudgetSum 2-4'!G78</f>
        <v>0</v>
      </c>
      <c r="C6035" s="3" t="s">
        <v>4853</v>
      </c>
      <c r="D6035" s="2" t="b">
        <f t="shared" ca="1" si="89"/>
        <v>1</v>
      </c>
      <c r="E6035" s="2" cm="1">
        <f t="array" aca="1" ref="E6035" ca="1">IF(F6035&lt;&gt;"",INDIRECT("'"&amp;F6035&amp;"'!"&amp;G6035),"")</f>
        <v>0</v>
      </c>
      <c r="F6035" s="1502" t="s">
        <v>3507</v>
      </c>
      <c r="G6035" t="s">
        <v>4873</v>
      </c>
      <c r="H6035" s="4"/>
      <c r="I6035" s="4"/>
      <c r="J6035" s="4"/>
      <c r="R6035" s="1504"/>
    </row>
    <row r="6036" spans="1:18" ht="15">
      <c r="A6036">
        <v>6031</v>
      </c>
      <c r="B6036" s="7">
        <f>'BudgetSum 2-4'!I78</f>
        <v>0</v>
      </c>
      <c r="C6036" s="3" t="s">
        <v>4853</v>
      </c>
      <c r="D6036" s="2" t="b">
        <f t="shared" ca="1" si="89"/>
        <v>1</v>
      </c>
      <c r="E6036" s="2" cm="1">
        <f t="array" aca="1" ref="E6036" ca="1">IF(F6036&lt;&gt;"",INDIRECT("'"&amp;F6036&amp;"'!"&amp;G6036),"")</f>
        <v>0</v>
      </c>
      <c r="F6036" s="1502" t="s">
        <v>3507</v>
      </c>
      <c r="G6036" t="s">
        <v>4874</v>
      </c>
      <c r="R6036" s="1504"/>
    </row>
    <row r="6037" spans="1:18" ht="15">
      <c r="A6037">
        <v>6032</v>
      </c>
      <c r="B6037" s="7">
        <f>'BudgetSum 2-4'!J78</f>
        <v>0</v>
      </c>
      <c r="C6037" s="3" t="s">
        <v>4853</v>
      </c>
      <c r="D6037" s="2" t="b">
        <f t="shared" ca="1" si="89"/>
        <v>1</v>
      </c>
      <c r="E6037" s="2" cm="1">
        <f t="array" aca="1" ref="E6037" ca="1">IF(F6037&lt;&gt;"",INDIRECT("'"&amp;F6037&amp;"'!"&amp;G6037),"")</f>
        <v>0</v>
      </c>
      <c r="F6037" s="1502" t="s">
        <v>3507</v>
      </c>
      <c r="G6037" t="s">
        <v>4875</v>
      </c>
      <c r="R6037" s="1504"/>
    </row>
    <row r="6038" spans="1:18" ht="15">
      <c r="A6038">
        <v>6033</v>
      </c>
      <c r="B6038" s="7">
        <f>'BudgetSum 2-4'!K78</f>
        <v>0</v>
      </c>
      <c r="C6038" s="3" t="s">
        <v>4853</v>
      </c>
      <c r="D6038" s="2" t="b">
        <f t="shared" ca="1" si="89"/>
        <v>1</v>
      </c>
      <c r="E6038" s="2" cm="1">
        <f t="array" aca="1" ref="E6038" ca="1">IF(F6038&lt;&gt;"",INDIRECT("'"&amp;F6038&amp;"'!"&amp;G6038),"")</f>
        <v>0</v>
      </c>
      <c r="F6038" s="1502" t="s">
        <v>3507</v>
      </c>
      <c r="G6038" t="s">
        <v>4876</v>
      </c>
      <c r="R6038" s="1504"/>
    </row>
    <row r="6039" spans="1:18" ht="15">
      <c r="A6039">
        <v>6034</v>
      </c>
      <c r="B6039" s="7">
        <f>'BudgetSum 2-4'!J79</f>
        <v>0</v>
      </c>
      <c r="C6039" s="3" t="s">
        <v>4853</v>
      </c>
      <c r="D6039" s="2" t="b">
        <f t="shared" ca="1" si="89"/>
        <v>1</v>
      </c>
      <c r="E6039" s="2" cm="1">
        <f t="array" aca="1" ref="E6039" ca="1">IF(F6039&lt;&gt;"",INDIRECT("'"&amp;F6039&amp;"'!"&amp;G6039),"")</f>
        <v>0</v>
      </c>
      <c r="F6039" s="1502" t="s">
        <v>3507</v>
      </c>
      <c r="G6039" t="s">
        <v>4877</v>
      </c>
      <c r="R6039" s="1504"/>
    </row>
    <row r="6040" spans="1:18" ht="15">
      <c r="A6040">
        <v>6035</v>
      </c>
      <c r="B6040" s="7">
        <f>'BudgetSum 2-4'!J80</f>
        <v>0</v>
      </c>
      <c r="C6040" s="3" t="s">
        <v>4853</v>
      </c>
      <c r="D6040" s="2" t="b">
        <f t="shared" ca="1" si="89"/>
        <v>1</v>
      </c>
      <c r="E6040" s="2" cm="1">
        <f t="array" aca="1" ref="E6040" ca="1">IF(F6040&lt;&gt;"",INDIRECT("'"&amp;F6040&amp;"'!"&amp;G6040),"")</f>
        <v>0</v>
      </c>
      <c r="F6040" s="1502" t="s">
        <v>3507</v>
      </c>
      <c r="G6040" t="s">
        <v>4878</v>
      </c>
      <c r="R6040" s="1504"/>
    </row>
    <row r="6041" spans="1:18" ht="15">
      <c r="A6041">
        <v>6036</v>
      </c>
      <c r="B6041" s="7">
        <f>'BudgetSum 2-4'!J81</f>
        <v>161812</v>
      </c>
      <c r="C6041" s="3" t="s">
        <v>4853</v>
      </c>
      <c r="D6041" s="2" t="b">
        <f t="shared" ca="1" si="89"/>
        <v>1</v>
      </c>
      <c r="E6041" s="2" cm="1">
        <f t="array" aca="1" ref="E6041" ca="1">IF(F6041&lt;&gt;"",INDIRECT("'"&amp;F6041&amp;"'!"&amp;G6041),"")</f>
        <v>161812</v>
      </c>
      <c r="F6041" s="1502" t="s">
        <v>3507</v>
      </c>
      <c r="G6041" t="s">
        <v>4879</v>
      </c>
      <c r="R6041" s="1504"/>
    </row>
    <row r="6042" spans="1:18" ht="15">
      <c r="A6042">
        <v>6037</v>
      </c>
      <c r="B6042" s="8">
        <f>'CashSum 5'!J3</f>
        <v>141785</v>
      </c>
      <c r="C6042" s="3" t="s">
        <v>4853</v>
      </c>
      <c r="D6042" s="2" t="b">
        <f t="shared" ca="1" si="89"/>
        <v>1</v>
      </c>
      <c r="E6042" s="2" cm="1">
        <f t="array" aca="1" ref="E6042" ca="1">IF(F6042&lt;&gt;"",INDIRECT("'"&amp;F6042&amp;"'!"&amp;G6042),"")</f>
        <v>141785</v>
      </c>
      <c r="F6042" s="1502" t="s">
        <v>3515</v>
      </c>
      <c r="G6042" t="s">
        <v>4854</v>
      </c>
      <c r="R6042" s="1504"/>
    </row>
    <row r="6043" spans="1:18" ht="15">
      <c r="A6043">
        <v>6038</v>
      </c>
      <c r="B6043" s="8">
        <f>'CashSum 5'!J4</f>
        <v>20027</v>
      </c>
      <c r="C6043" s="3" t="s">
        <v>4853</v>
      </c>
      <c r="D6043" s="2" t="b">
        <f t="shared" ca="1" si="89"/>
        <v>1</v>
      </c>
      <c r="E6043" s="2" cm="1">
        <f t="array" aca="1" ref="E6043" ca="1">IF(F6043&lt;&gt;"",INDIRECT("'"&amp;F6043&amp;"'!"&amp;G6043),"")</f>
        <v>20027</v>
      </c>
      <c r="F6043" s="1502" t="s">
        <v>3515</v>
      </c>
      <c r="G6043" t="s">
        <v>4880</v>
      </c>
      <c r="R6043" s="1504"/>
    </row>
    <row r="6044" spans="1:18" ht="15">
      <c r="A6044">
        <v>6039</v>
      </c>
      <c r="B6044" s="8">
        <f>'CashSum 5'!D6</f>
        <v>0</v>
      </c>
      <c r="C6044" s="3" t="s">
        <v>4853</v>
      </c>
      <c r="D6044" s="2" t="b">
        <f t="shared" ca="1" si="89"/>
        <v>1</v>
      </c>
      <c r="E6044" s="2" cm="1">
        <f t="array" aca="1" ref="E6044" ca="1">IF(F6044&lt;&gt;"",INDIRECT("'"&amp;F6044&amp;"'!"&amp;G6044),"")</f>
        <v>0</v>
      </c>
      <c r="F6044" s="1502" t="s">
        <v>3515</v>
      </c>
      <c r="G6044" t="s">
        <v>4348</v>
      </c>
      <c r="R6044" s="1504"/>
    </row>
    <row r="6045" spans="1:18" ht="15">
      <c r="A6045">
        <v>6040</v>
      </c>
      <c r="B6045" s="8">
        <f>'CashSum 5'!F6</f>
        <v>0</v>
      </c>
      <c r="C6045" s="3" t="s">
        <v>4853</v>
      </c>
      <c r="D6045" s="2" t="b">
        <f t="shared" ca="1" si="89"/>
        <v>1</v>
      </c>
      <c r="E6045" s="2" cm="1">
        <f t="array" aca="1" ref="E6045" ca="1">IF(F6045&lt;&gt;"",INDIRECT("'"&amp;F6045&amp;"'!"&amp;G6045),"")</f>
        <v>0</v>
      </c>
      <c r="F6045" s="1502" t="s">
        <v>3515</v>
      </c>
      <c r="G6045" t="s">
        <v>4349</v>
      </c>
      <c r="R6045" s="1504"/>
    </row>
    <row r="6046" spans="1:18" ht="15">
      <c r="A6046">
        <v>6041</v>
      </c>
      <c r="B6046" s="8">
        <f>'CashSum 5'!J6</f>
        <v>0</v>
      </c>
      <c r="C6046" s="3" t="s">
        <v>4853</v>
      </c>
      <c r="D6046" s="2" t="b">
        <f t="shared" ca="1" si="89"/>
        <v>1</v>
      </c>
      <c r="E6046" s="2" cm="1">
        <f t="array" aca="1" ref="E6046" ca="1">IF(F6046&lt;&gt;"",INDIRECT("'"&amp;F6046&amp;"'!"&amp;G6046),"")</f>
        <v>0</v>
      </c>
      <c r="F6046" s="1502" t="s">
        <v>3515</v>
      </c>
      <c r="G6046" t="s">
        <v>4881</v>
      </c>
      <c r="R6046" s="1504"/>
    </row>
    <row r="6047" spans="1:18" ht="15">
      <c r="A6047">
        <v>6042</v>
      </c>
      <c r="B6047" s="8">
        <f>'CashSum 5'!E8</f>
        <v>0</v>
      </c>
      <c r="C6047" s="3" t="s">
        <v>4853</v>
      </c>
      <c r="D6047" s="2" t="b">
        <f t="shared" ca="1" si="89"/>
        <v>1</v>
      </c>
      <c r="E6047" s="2" cm="1">
        <f t="array" aca="1" ref="E6047" ca="1">IF(F6047&lt;&gt;"",INDIRECT("'"&amp;F6047&amp;"'!"&amp;G6047),"")</f>
        <v>0</v>
      </c>
      <c r="F6047" s="1502" t="s">
        <v>3515</v>
      </c>
      <c r="G6047" t="s">
        <v>4339</v>
      </c>
      <c r="R6047" s="1504"/>
    </row>
    <row r="6048" spans="1:18" ht="15">
      <c r="A6048">
        <v>6043</v>
      </c>
      <c r="B6048" s="8">
        <f>'CashSum 5'!F8</f>
        <v>0</v>
      </c>
      <c r="C6048" s="3" t="s">
        <v>4853</v>
      </c>
      <c r="D6048" s="2" t="b">
        <f t="shared" ca="1" si="89"/>
        <v>1</v>
      </c>
      <c r="E6048" s="2" cm="1">
        <f t="array" aca="1" ref="E6048" ca="1">IF(F6048&lt;&gt;"",INDIRECT("'"&amp;F6048&amp;"'!"&amp;G6048),"")</f>
        <v>0</v>
      </c>
      <c r="F6048" s="1502" t="s">
        <v>3515</v>
      </c>
      <c r="G6048" t="s">
        <v>4182</v>
      </c>
      <c r="R6048" s="1504"/>
    </row>
    <row r="6049" spans="1:18" ht="15">
      <c r="A6049">
        <v>6044</v>
      </c>
      <c r="B6049" s="8">
        <f>'CashSum 5'!G8</f>
        <v>0</v>
      </c>
      <c r="C6049" s="3" t="s">
        <v>4853</v>
      </c>
      <c r="D6049" s="2" t="b">
        <f t="shared" ca="1" si="89"/>
        <v>1</v>
      </c>
      <c r="E6049" s="2" cm="1">
        <f t="array" aca="1" ref="E6049" ca="1">IF(F6049&lt;&gt;"",INDIRECT("'"&amp;F6049&amp;"'!"&amp;G6049),"")</f>
        <v>0</v>
      </c>
      <c r="F6049" s="1502" t="s">
        <v>3515</v>
      </c>
      <c r="G6049" t="s">
        <v>4186</v>
      </c>
      <c r="R6049" s="1504"/>
    </row>
    <row r="6050" spans="1:18" ht="15">
      <c r="A6050">
        <v>6045</v>
      </c>
      <c r="B6050" s="8">
        <f>'CashSum 5'!J8</f>
        <v>0</v>
      </c>
      <c r="C6050" s="3" t="s">
        <v>4853</v>
      </c>
      <c r="D6050" s="2" t="b">
        <f t="shared" ca="1" si="89"/>
        <v>1</v>
      </c>
      <c r="E6050" s="2" cm="1">
        <f t="array" aca="1" ref="E6050" ca="1">IF(F6050&lt;&gt;"",INDIRECT("'"&amp;F6050&amp;"'!"&amp;G6050),"")</f>
        <v>0</v>
      </c>
      <c r="F6050" s="1502" t="s">
        <v>3515</v>
      </c>
      <c r="G6050" t="s">
        <v>4857</v>
      </c>
      <c r="R6050" s="1504"/>
    </row>
    <row r="6051" spans="1:18" ht="15">
      <c r="A6051">
        <v>6046</v>
      </c>
      <c r="B6051" s="8">
        <f>'CashSum 5'!E9</f>
        <v>0</v>
      </c>
      <c r="C6051" s="3" t="s">
        <v>4853</v>
      </c>
      <c r="D6051" s="2" t="b">
        <f t="shared" ca="1" si="89"/>
        <v>1</v>
      </c>
      <c r="E6051" s="2" cm="1">
        <f t="array" aca="1" ref="E6051" ca="1">IF(F6051&lt;&gt;"",INDIRECT("'"&amp;F6051&amp;"'!"&amp;G6051),"")</f>
        <v>0</v>
      </c>
      <c r="F6051" s="1502" t="s">
        <v>3515</v>
      </c>
      <c r="G6051" t="s">
        <v>4190</v>
      </c>
      <c r="H6051" s="4"/>
      <c r="I6051" s="4"/>
      <c r="J6051" s="4"/>
      <c r="R6051" s="1504"/>
    </row>
    <row r="6052" spans="1:18" ht="15">
      <c r="A6052">
        <v>6047</v>
      </c>
      <c r="B6052" s="8">
        <f>'CashSum 5'!F9</f>
        <v>0</v>
      </c>
      <c r="C6052" s="3" t="s">
        <v>4853</v>
      </c>
      <c r="D6052" s="2" t="b">
        <f t="shared" ca="1" si="89"/>
        <v>1</v>
      </c>
      <c r="E6052" s="2" cm="1">
        <f t="array" aca="1" ref="E6052" ca="1">IF(F6052&lt;&gt;"",INDIRECT("'"&amp;F6052&amp;"'!"&amp;G6052),"")</f>
        <v>0</v>
      </c>
      <c r="F6052" s="1502" t="s">
        <v>3515</v>
      </c>
      <c r="G6052" t="s">
        <v>4183</v>
      </c>
      <c r="R6052" s="1504"/>
    </row>
    <row r="6053" spans="1:18" ht="15">
      <c r="A6053">
        <v>6048</v>
      </c>
      <c r="B6053" s="8">
        <f>'CashSum 5'!G9</f>
        <v>0</v>
      </c>
      <c r="C6053" s="3" t="s">
        <v>4853</v>
      </c>
      <c r="D6053" s="2" t="b">
        <f t="shared" ca="1" si="89"/>
        <v>1</v>
      </c>
      <c r="E6053" s="2" cm="1">
        <f t="array" aca="1" ref="E6053" ca="1">IF(F6053&lt;&gt;"",INDIRECT("'"&amp;F6053&amp;"'!"&amp;G6053),"")</f>
        <v>0</v>
      </c>
      <c r="F6053" s="1502" t="s">
        <v>3515</v>
      </c>
      <c r="G6053" t="s">
        <v>4187</v>
      </c>
      <c r="R6053" s="1504"/>
    </row>
    <row r="6054" spans="1:18" ht="15">
      <c r="A6054">
        <v>6049</v>
      </c>
      <c r="B6054" s="8">
        <f>'CashSum 5'!J10</f>
        <v>0</v>
      </c>
      <c r="C6054" s="3" t="s">
        <v>4853</v>
      </c>
      <c r="D6054" s="2" t="b">
        <f t="shared" ca="1" si="89"/>
        <v>1</v>
      </c>
      <c r="E6054" s="2" cm="1">
        <f t="array" aca="1" ref="E6054" ca="1">IF(F6054&lt;&gt;"",INDIRECT("'"&amp;F6054&amp;"'!"&amp;G6054),"")</f>
        <v>0</v>
      </c>
      <c r="F6054" s="1502" t="s">
        <v>3515</v>
      </c>
      <c r="G6054" t="s">
        <v>4859</v>
      </c>
      <c r="R6054" s="1504"/>
    </row>
    <row r="6055" spans="1:18" ht="15">
      <c r="A6055">
        <v>6050</v>
      </c>
      <c r="B6055" s="8">
        <f>'CashSum 5'!J11</f>
        <v>20027</v>
      </c>
      <c r="C6055" s="3" t="s">
        <v>4853</v>
      </c>
      <c r="D6055" s="2" t="b">
        <f t="shared" ca="1" si="89"/>
        <v>1</v>
      </c>
      <c r="E6055" s="2" cm="1">
        <f t="array" aca="1" ref="E6055" ca="1">IF(F6055&lt;&gt;"",INDIRECT("'"&amp;F6055&amp;"'!"&amp;G6055),"")</f>
        <v>20027</v>
      </c>
      <c r="F6055" s="1502" t="s">
        <v>3515</v>
      </c>
      <c r="G6055" t="s">
        <v>4860</v>
      </c>
      <c r="R6055" s="1504"/>
    </row>
    <row r="6056" spans="1:18" ht="15">
      <c r="A6056">
        <v>6051</v>
      </c>
      <c r="B6056" s="8">
        <f>'CashSum 5'!J12</f>
        <v>161812</v>
      </c>
      <c r="C6056" s="3" t="s">
        <v>4853</v>
      </c>
      <c r="D6056" s="2" t="b">
        <f t="shared" ca="1" si="89"/>
        <v>1</v>
      </c>
      <c r="E6056" s="2" cm="1">
        <f t="array" aca="1" ref="E6056" ca="1">IF(F6056&lt;&gt;"",INDIRECT("'"&amp;F6056&amp;"'!"&amp;G6056),"")</f>
        <v>161812</v>
      </c>
      <c r="F6056" s="1502" t="s">
        <v>3515</v>
      </c>
      <c r="G6056" t="s">
        <v>4882</v>
      </c>
      <c r="H6056" s="4"/>
      <c r="I6056" s="4"/>
      <c r="J6056" s="4"/>
      <c r="R6056" s="1504"/>
    </row>
    <row r="6057" spans="1:18" ht="15">
      <c r="A6057">
        <v>6052</v>
      </c>
      <c r="B6057" s="8">
        <f>'CashSum 5'!J13</f>
        <v>0</v>
      </c>
      <c r="C6057" s="3" t="s">
        <v>4853</v>
      </c>
      <c r="D6057" s="2" t="b">
        <f t="shared" ca="1" si="89"/>
        <v>1</v>
      </c>
      <c r="E6057" s="2" cm="1">
        <f t="array" aca="1" ref="E6057" ca="1">IF(F6057&lt;&gt;"",INDIRECT("'"&amp;F6057&amp;"'!"&amp;G6057),"")</f>
        <v>0</v>
      </c>
      <c r="F6057" s="1502" t="s">
        <v>3515</v>
      </c>
      <c r="G6057" t="s">
        <v>4883</v>
      </c>
      <c r="R6057" s="1504"/>
    </row>
    <row r="6058" spans="1:18" ht="15">
      <c r="A6058">
        <v>6053</v>
      </c>
      <c r="B6058" s="8">
        <f>'CashSum 5'!J16</f>
        <v>0</v>
      </c>
      <c r="C6058" s="3" t="s">
        <v>4853</v>
      </c>
      <c r="D6058" s="2" t="b">
        <f t="shared" ca="1" si="89"/>
        <v>1</v>
      </c>
      <c r="E6058" s="2" cm="1">
        <f t="array" aca="1" ref="E6058" ca="1">IF(F6058&lt;&gt;"",INDIRECT("'"&amp;F6058&amp;"'!"&amp;G6058),"")</f>
        <v>0</v>
      </c>
      <c r="F6058" s="1502" t="s">
        <v>3515</v>
      </c>
      <c r="G6058" t="s">
        <v>4884</v>
      </c>
      <c r="R6058" s="1504"/>
    </row>
    <row r="6059" spans="1:18" ht="15">
      <c r="A6059">
        <v>6054</v>
      </c>
      <c r="B6059" s="8">
        <f>'CashSum 5'!J17</f>
        <v>0</v>
      </c>
      <c r="C6059" s="3" t="s">
        <v>4853</v>
      </c>
      <c r="D6059" s="2" t="b">
        <f t="shared" ca="1" si="89"/>
        <v>1</v>
      </c>
      <c r="E6059" s="2" cm="1">
        <f t="array" aca="1" ref="E6059" ca="1">IF(F6059&lt;&gt;"",INDIRECT("'"&amp;F6059&amp;"'!"&amp;G6059),"")</f>
        <v>0</v>
      </c>
      <c r="F6059" s="1502" t="s">
        <v>3515</v>
      </c>
      <c r="G6059" t="s">
        <v>4885</v>
      </c>
      <c r="R6059" s="1504"/>
    </row>
    <row r="6060" spans="1:18" ht="15">
      <c r="A6060">
        <v>6055</v>
      </c>
      <c r="B6060" s="8">
        <f>'CashSum 5'!J19</f>
        <v>0</v>
      </c>
      <c r="C6060" s="3" t="s">
        <v>4853</v>
      </c>
      <c r="D6060" s="2" t="b">
        <f t="shared" ca="1" si="89"/>
        <v>1</v>
      </c>
      <c r="E6060" s="2" cm="1">
        <f t="array" aca="1" ref="E6060" ca="1">IF(F6060&lt;&gt;"",INDIRECT("'"&amp;F6060&amp;"'!"&amp;G6060),"")</f>
        <v>0</v>
      </c>
      <c r="F6060" s="1502" t="s">
        <v>3515</v>
      </c>
      <c r="G6060" t="s">
        <v>4862</v>
      </c>
      <c r="R6060" s="1504"/>
    </row>
    <row r="6061" spans="1:18" ht="15">
      <c r="A6061">
        <v>6056</v>
      </c>
      <c r="B6061" s="8">
        <f>'CashSum 5'!J20</f>
        <v>0</v>
      </c>
      <c r="C6061" s="3" t="s">
        <v>4853</v>
      </c>
      <c r="D6061" s="2" t="b">
        <f t="shared" ref="D6061:D6092" ca="1" si="90">E6061=B6061</f>
        <v>1</v>
      </c>
      <c r="E6061" s="2" cm="1">
        <f t="array" aca="1" ref="E6061" ca="1">IF(F6061&lt;&gt;"",INDIRECT("'"&amp;F6061&amp;"'!"&amp;G6061),"")</f>
        <v>0</v>
      </c>
      <c r="F6061" s="1502" t="s">
        <v>3515</v>
      </c>
      <c r="G6061" t="s">
        <v>4863</v>
      </c>
      <c r="R6061" s="1504"/>
    </row>
    <row r="6062" spans="1:18" ht="15">
      <c r="A6062">
        <v>6057</v>
      </c>
      <c r="B6062" s="8">
        <f>'CashSum 5'!J21</f>
        <v>161812</v>
      </c>
      <c r="C6062" s="3" t="s">
        <v>4853</v>
      </c>
      <c r="D6062" s="2" t="b">
        <f t="shared" ca="1" si="90"/>
        <v>1</v>
      </c>
      <c r="E6062" s="2" cm="1">
        <f t="array" aca="1" ref="E6062" ca="1">IF(F6062&lt;&gt;"",INDIRECT("'"&amp;F6062&amp;"'!"&amp;G6062),"")</f>
        <v>161812</v>
      </c>
      <c r="F6062" s="1502" t="s">
        <v>3515</v>
      </c>
      <c r="G6062" t="s">
        <v>4864</v>
      </c>
      <c r="R6062" s="1504"/>
    </row>
    <row r="6063" spans="1:18" ht="15">
      <c r="A6063">
        <v>6058</v>
      </c>
      <c r="B6063" s="7">
        <f>'EstRev 6-10'!J5</f>
        <v>19527</v>
      </c>
      <c r="C6063" s="3" t="s">
        <v>4853</v>
      </c>
      <c r="D6063" s="2" t="b">
        <f t="shared" ca="1" si="90"/>
        <v>1</v>
      </c>
      <c r="E6063" s="2" cm="1">
        <f t="array" aca="1" ref="E6063" ca="1">IF(F6063&lt;&gt;"",INDIRECT("'"&amp;F6063&amp;"'!"&amp;G6063),"")</f>
        <v>19527</v>
      </c>
      <c r="F6063" s="1502" t="s">
        <v>6935</v>
      </c>
      <c r="G6063" t="s">
        <v>4855</v>
      </c>
      <c r="R6063" s="1504"/>
    </row>
    <row r="6064" spans="1:18" ht="15">
      <c r="A6064">
        <v>6059</v>
      </c>
      <c r="B6064" s="7">
        <f>'EstRev 6-10'!H7</f>
        <v>0</v>
      </c>
      <c r="C6064" s="3" t="s">
        <v>4853</v>
      </c>
      <c r="D6064" s="2" t="b">
        <f t="shared" ca="1" si="90"/>
        <v>1</v>
      </c>
      <c r="E6064" s="2" cm="1">
        <f t="array" aca="1" ref="E6064" ca="1">IF(F6064&lt;&gt;"",INDIRECT("'"&amp;F6064&amp;"'!"&amp;G6064),"")</f>
        <v>0</v>
      </c>
      <c r="F6064" s="1502" t="s">
        <v>6935</v>
      </c>
      <c r="G6064" t="s">
        <v>4193</v>
      </c>
      <c r="R6064" s="1504"/>
    </row>
    <row r="6065" spans="1:18" ht="15">
      <c r="A6065">
        <v>6060</v>
      </c>
      <c r="B6065" s="7">
        <f>'EstRev 6-10'!H9</f>
        <v>0</v>
      </c>
      <c r="C6065" s="3" t="s">
        <v>4853</v>
      </c>
      <c r="D6065" s="2" t="b">
        <f t="shared" ca="1" si="90"/>
        <v>1</v>
      </c>
      <c r="E6065" s="2" cm="1">
        <f t="array" aca="1" ref="E6065" ca="1">IF(F6065&lt;&gt;"",INDIRECT("'"&amp;F6065&amp;"'!"&amp;G6065),"")</f>
        <v>0</v>
      </c>
      <c r="F6065" s="1502" t="s">
        <v>6935</v>
      </c>
      <c r="G6065" t="s">
        <v>4195</v>
      </c>
      <c r="R6065" s="1504"/>
    </row>
    <row r="6066" spans="1:18" ht="15">
      <c r="A6066">
        <v>6061</v>
      </c>
      <c r="B6066" s="7">
        <f>'EstRev 6-10'!J11</f>
        <v>0</v>
      </c>
      <c r="C6066" s="3" t="s">
        <v>4853</v>
      </c>
      <c r="D6066" s="2" t="b">
        <f t="shared" ca="1" si="90"/>
        <v>1</v>
      </c>
      <c r="E6066" s="2" cm="1">
        <f t="array" aca="1" ref="E6066" ca="1">IF(F6066&lt;&gt;"",INDIRECT("'"&amp;F6066&amp;"'!"&amp;G6066),"")</f>
        <v>0</v>
      </c>
      <c r="F6066" s="1502" t="s">
        <v>6935</v>
      </c>
      <c r="G6066" t="s">
        <v>4860</v>
      </c>
      <c r="R6066" s="1504"/>
    </row>
    <row r="6067" spans="1:18" ht="15">
      <c r="A6067">
        <v>6062</v>
      </c>
      <c r="B6067" s="7">
        <f>'EstRev 6-10'!J12</f>
        <v>19527</v>
      </c>
      <c r="C6067" s="3" t="s">
        <v>4853</v>
      </c>
      <c r="D6067" s="2" t="b">
        <f t="shared" ca="1" si="90"/>
        <v>1</v>
      </c>
      <c r="E6067" s="2" cm="1">
        <f t="array" aca="1" ref="E6067" ca="1">IF(F6067&lt;&gt;"",INDIRECT("'"&amp;F6067&amp;"'!"&amp;G6067),"")</f>
        <v>19527</v>
      </c>
      <c r="F6067" s="1502" t="s">
        <v>6935</v>
      </c>
      <c r="G6067" t="s">
        <v>4882</v>
      </c>
      <c r="R6067" s="1504"/>
    </row>
    <row r="6068" spans="1:18" ht="15">
      <c r="A6068">
        <v>6063</v>
      </c>
      <c r="B6068" s="7">
        <f>'EstRev 6-10'!J14</f>
        <v>0</v>
      </c>
      <c r="C6068" s="3" t="s">
        <v>4853</v>
      </c>
      <c r="D6068" s="2" t="b">
        <f t="shared" ca="1" si="90"/>
        <v>1</v>
      </c>
      <c r="E6068" s="2" cm="1">
        <f t="array" aca="1" ref="E6068" ca="1">IF(F6068&lt;&gt;"",INDIRECT("'"&amp;F6068&amp;"'!"&amp;G6068),"")</f>
        <v>0</v>
      </c>
      <c r="F6068" s="1502" t="s">
        <v>6935</v>
      </c>
      <c r="G6068" t="s">
        <v>4850</v>
      </c>
      <c r="R6068" s="1504"/>
    </row>
    <row r="6069" spans="1:18" ht="15">
      <c r="A6069">
        <v>6064</v>
      </c>
      <c r="B6069" s="7">
        <f>'EstRev 6-10'!J15</f>
        <v>0</v>
      </c>
      <c r="C6069" s="3" t="s">
        <v>4853</v>
      </c>
      <c r="D6069" s="2" t="b">
        <f t="shared" ca="1" si="90"/>
        <v>1</v>
      </c>
      <c r="E6069" s="2" cm="1">
        <f t="array" aca="1" ref="E6069" ca="1">IF(F6069&lt;&gt;"",INDIRECT("'"&amp;F6069&amp;"'!"&amp;G6069),"")</f>
        <v>0</v>
      </c>
      <c r="F6069" s="1502" t="s">
        <v>6935</v>
      </c>
      <c r="G6069" t="s">
        <v>4886</v>
      </c>
      <c r="R6069" s="1504"/>
    </row>
    <row r="6070" spans="1:18" ht="15">
      <c r="A6070">
        <v>6065</v>
      </c>
      <c r="B6070" s="7">
        <f>'EstRev 6-10'!J16</f>
        <v>0</v>
      </c>
      <c r="C6070" s="3" t="s">
        <v>4853</v>
      </c>
      <c r="D6070" s="2" t="b">
        <f t="shared" ca="1" si="90"/>
        <v>1</v>
      </c>
      <c r="E6070" s="2" cm="1">
        <f t="array" aca="1" ref="E6070" ca="1">IF(F6070&lt;&gt;"",INDIRECT("'"&amp;F6070&amp;"'!"&amp;G6070),"")</f>
        <v>0</v>
      </c>
      <c r="F6070" s="1502" t="s">
        <v>6935</v>
      </c>
      <c r="G6070" t="s">
        <v>4884</v>
      </c>
      <c r="R6070" s="1504"/>
    </row>
    <row r="6071" spans="1:18" ht="15">
      <c r="A6071">
        <v>6066</v>
      </c>
      <c r="B6071" s="7">
        <f>'EstRev 6-10'!J17</f>
        <v>0</v>
      </c>
      <c r="C6071" s="3" t="s">
        <v>4853</v>
      </c>
      <c r="D6071" s="2" t="b">
        <f t="shared" ca="1" si="90"/>
        <v>1</v>
      </c>
      <c r="E6071" s="2" cm="1">
        <f t="array" aca="1" ref="E6071" ca="1">IF(F6071&lt;&gt;"",INDIRECT("'"&amp;F6071&amp;"'!"&amp;G6071),"")</f>
        <v>0</v>
      </c>
      <c r="F6071" s="1502" t="s">
        <v>6935</v>
      </c>
      <c r="G6071" t="s">
        <v>4885</v>
      </c>
      <c r="R6071" s="1504"/>
    </row>
    <row r="6072" spans="1:18" ht="15">
      <c r="A6072">
        <v>6067</v>
      </c>
      <c r="B6072" s="7">
        <f>'EstRev 6-10'!J18</f>
        <v>0</v>
      </c>
      <c r="C6072" s="3" t="s">
        <v>4853</v>
      </c>
      <c r="D6072" s="2" t="b">
        <f t="shared" ca="1" si="90"/>
        <v>1</v>
      </c>
      <c r="E6072" s="2" cm="1">
        <f t="array" aca="1" ref="E6072" ca="1">IF(F6072&lt;&gt;"",INDIRECT("'"&amp;F6072&amp;"'!"&amp;G6072),"")</f>
        <v>0</v>
      </c>
      <c r="F6072" s="1502" t="s">
        <v>6935</v>
      </c>
      <c r="G6072" t="s">
        <v>3617</v>
      </c>
      <c r="R6072" s="1504"/>
    </row>
    <row r="6073" spans="1:18" ht="15">
      <c r="A6073">
        <v>6068</v>
      </c>
      <c r="B6073" s="7">
        <f>'EstRev 6-10'!C23</f>
        <v>0</v>
      </c>
      <c r="C6073" s="3" t="s">
        <v>4853</v>
      </c>
      <c r="D6073" s="2" t="b">
        <f t="shared" ca="1" si="90"/>
        <v>1</v>
      </c>
      <c r="E6073" s="2" cm="1">
        <f t="array" aca="1" ref="E6073" ca="1">IF(F6073&lt;&gt;"",INDIRECT("'"&amp;F6073&amp;"'!"&amp;G6073),"")</f>
        <v>0</v>
      </c>
      <c r="F6073" s="1502" t="s">
        <v>6935</v>
      </c>
      <c r="G6073" t="s">
        <v>4887</v>
      </c>
      <c r="R6073" s="1504"/>
    </row>
    <row r="6074" spans="1:18" ht="15">
      <c r="A6074">
        <v>6069</v>
      </c>
      <c r="B6074" s="7">
        <f>'EstRev 6-10'!C27</f>
        <v>0</v>
      </c>
      <c r="C6074" s="3" t="s">
        <v>4853</v>
      </c>
      <c r="D6074" s="2" t="b">
        <f t="shared" ca="1" si="90"/>
        <v>1</v>
      </c>
      <c r="E6074" s="2" cm="1">
        <f t="array" aca="1" ref="E6074" ca="1">IF(F6074&lt;&gt;"",INDIRECT("'"&amp;F6074&amp;"'!"&amp;G6074),"")</f>
        <v>0</v>
      </c>
      <c r="F6074" s="1502" t="s">
        <v>6935</v>
      </c>
      <c r="G6074" t="s">
        <v>4888</v>
      </c>
      <c r="R6074" s="1504"/>
    </row>
    <row r="6075" spans="1:18" ht="15">
      <c r="A6075">
        <v>6070</v>
      </c>
      <c r="B6075" s="7">
        <f>'EstRev 6-10'!C31</f>
        <v>0</v>
      </c>
      <c r="C6075" s="3" t="s">
        <v>4853</v>
      </c>
      <c r="D6075" s="2" t="b">
        <f t="shared" ca="1" si="90"/>
        <v>1</v>
      </c>
      <c r="E6075" s="2" cm="1">
        <f t="array" aca="1" ref="E6075" ca="1">IF(F6075&lt;&gt;"",INDIRECT("'"&amp;F6075&amp;"'!"&amp;G6075),"")</f>
        <v>0</v>
      </c>
      <c r="F6075" s="1502" t="s">
        <v>6935</v>
      </c>
      <c r="G6075" t="s">
        <v>4889</v>
      </c>
      <c r="R6075" s="1504"/>
    </row>
    <row r="6076" spans="1:18" ht="15">
      <c r="A6076">
        <v>6071</v>
      </c>
      <c r="B6076" s="7">
        <f>'EstRev 6-10'!C35</f>
        <v>0</v>
      </c>
      <c r="C6076" s="3" t="s">
        <v>4853</v>
      </c>
      <c r="D6076" s="2" t="b">
        <f t="shared" ca="1" si="90"/>
        <v>1</v>
      </c>
      <c r="E6076" s="2" cm="1">
        <f t="array" aca="1" ref="E6076" ca="1">IF(F6076&lt;&gt;"",INDIRECT("'"&amp;F6076&amp;"'!"&amp;G6076),"")</f>
        <v>0</v>
      </c>
      <c r="F6076" s="1502" t="s">
        <v>6935</v>
      </c>
      <c r="G6076" t="s">
        <v>3620</v>
      </c>
      <c r="R6076" s="1504"/>
    </row>
    <row r="6077" spans="1:18" ht="15">
      <c r="A6077">
        <v>6072</v>
      </c>
      <c r="B6077" s="7">
        <f>'EstRev 6-10'!C39</f>
        <v>0</v>
      </c>
      <c r="C6077" s="3" t="s">
        <v>4853</v>
      </c>
      <c r="D6077" s="2" t="b">
        <f t="shared" ca="1" si="90"/>
        <v>1</v>
      </c>
      <c r="E6077" s="2" cm="1">
        <f t="array" aca="1" ref="E6077" ca="1">IF(F6077&lt;&gt;"",INDIRECT("'"&amp;F6077&amp;"'!"&amp;G6077),"")</f>
        <v>0</v>
      </c>
      <c r="F6077" s="1502" t="s">
        <v>6935</v>
      </c>
      <c r="G6077" t="s">
        <v>3636</v>
      </c>
      <c r="R6077" s="1504"/>
    </row>
    <row r="6078" spans="1:18" ht="15">
      <c r="A6078">
        <v>6073</v>
      </c>
      <c r="B6078" s="7">
        <f>'EstRev 6-10'!F46</f>
        <v>0</v>
      </c>
      <c r="C6078" s="3" t="s">
        <v>4853</v>
      </c>
      <c r="D6078" s="2" t="b">
        <f t="shared" ca="1" si="90"/>
        <v>1</v>
      </c>
      <c r="E6078" s="2" cm="1">
        <f t="array" aca="1" ref="E6078" ca="1">IF(F6078&lt;&gt;"",INDIRECT("'"&amp;F6078&amp;"'!"&amp;G6078),"")</f>
        <v>0</v>
      </c>
      <c r="F6078" s="1502" t="s">
        <v>6935</v>
      </c>
      <c r="G6078" t="s">
        <v>3754</v>
      </c>
      <c r="R6078" s="1504"/>
    </row>
    <row r="6079" spans="1:18" ht="15">
      <c r="A6079">
        <v>6074</v>
      </c>
      <c r="B6079" s="7">
        <f>'EstRev 6-10'!F50</f>
        <v>0</v>
      </c>
      <c r="C6079" s="3" t="s">
        <v>4853</v>
      </c>
      <c r="D6079" s="2" t="b">
        <f t="shared" ca="1" si="90"/>
        <v>1</v>
      </c>
      <c r="E6079" s="2" cm="1">
        <f t="array" aca="1" ref="E6079" ca="1">IF(F6079&lt;&gt;"",INDIRECT("'"&amp;F6079&amp;"'!"&amp;G6079),"")</f>
        <v>0</v>
      </c>
      <c r="F6079" s="1502" t="s">
        <v>6935</v>
      </c>
      <c r="G6079" t="s">
        <v>4890</v>
      </c>
      <c r="R6079" s="1504"/>
    </row>
    <row r="6080" spans="1:18" ht="15">
      <c r="A6080">
        <v>6075</v>
      </c>
      <c r="B6080" s="7">
        <f>'EstRev 6-10'!F54</f>
        <v>0</v>
      </c>
      <c r="C6080" s="3" t="s">
        <v>4853</v>
      </c>
      <c r="D6080" s="2" t="b">
        <f t="shared" ca="1" si="90"/>
        <v>1</v>
      </c>
      <c r="E6080" s="2" cm="1">
        <f t="array" aca="1" ref="E6080" ca="1">IF(F6080&lt;&gt;"",INDIRECT("'"&amp;F6080&amp;"'!"&amp;G6080),"")</f>
        <v>0</v>
      </c>
      <c r="F6080" s="1502" t="s">
        <v>6935</v>
      </c>
      <c r="G6080" t="s">
        <v>4891</v>
      </c>
      <c r="R6080" s="1504"/>
    </row>
    <row r="6081" spans="1:18" ht="15">
      <c r="A6081">
        <v>6076</v>
      </c>
      <c r="B6081" s="7">
        <f>'EstRev 6-10'!F58</f>
        <v>0</v>
      </c>
      <c r="C6081" s="3" t="s">
        <v>4853</v>
      </c>
      <c r="D6081" s="2" t="b">
        <f t="shared" ca="1" si="90"/>
        <v>1</v>
      </c>
      <c r="E6081" s="2" cm="1">
        <f t="array" aca="1" ref="E6081" ca="1">IF(F6081&lt;&gt;"",INDIRECT("'"&amp;F6081&amp;"'!"&amp;G6081),"")</f>
        <v>0</v>
      </c>
      <c r="F6081" s="1502" t="s">
        <v>6935</v>
      </c>
      <c r="G6081" t="s">
        <v>3762</v>
      </c>
      <c r="R6081" s="1504"/>
    </row>
    <row r="6082" spans="1:18" ht="15">
      <c r="A6082">
        <v>6077</v>
      </c>
      <c r="B6082" s="7">
        <f>'EstRev 6-10'!F62</f>
        <v>0</v>
      </c>
      <c r="C6082" s="3" t="s">
        <v>4853</v>
      </c>
      <c r="D6082" s="2" t="b">
        <f t="shared" ca="1" si="90"/>
        <v>1</v>
      </c>
      <c r="E6082" s="2" cm="1">
        <f t="array" aca="1" ref="E6082" ca="1">IF(F6082&lt;&gt;"",INDIRECT("'"&amp;F6082&amp;"'!"&amp;G6082),"")</f>
        <v>0</v>
      </c>
      <c r="F6082" s="1502" t="s">
        <v>6935</v>
      </c>
      <c r="G6082" t="s">
        <v>3765</v>
      </c>
      <c r="R6082" s="1504"/>
    </row>
    <row r="6083" spans="1:18" ht="15">
      <c r="A6083">
        <v>6078</v>
      </c>
      <c r="B6083" s="7">
        <f>'EstRev 6-10'!J65</f>
        <v>500</v>
      </c>
      <c r="C6083" s="3" t="s">
        <v>4853</v>
      </c>
      <c r="D6083" s="2" t="b">
        <f t="shared" ca="1" si="90"/>
        <v>1</v>
      </c>
      <c r="E6083" s="2" cm="1">
        <f t="array" aca="1" ref="E6083" ca="1">IF(F6083&lt;&gt;"",INDIRECT("'"&amp;F6083&amp;"'!"&amp;G6083),"")</f>
        <v>500</v>
      </c>
      <c r="F6083" s="1502" t="s">
        <v>6935</v>
      </c>
      <c r="G6083" t="s">
        <v>4892</v>
      </c>
      <c r="R6083" s="1504"/>
    </row>
    <row r="6084" spans="1:18" ht="15">
      <c r="A6084">
        <v>6079</v>
      </c>
      <c r="B6084" s="7">
        <f>'EstRev 6-10'!J66</f>
        <v>0</v>
      </c>
      <c r="C6084" s="3" t="s">
        <v>4853</v>
      </c>
      <c r="D6084" s="2" t="b">
        <f t="shared" ca="1" si="90"/>
        <v>1</v>
      </c>
      <c r="E6084" s="2" cm="1">
        <f t="array" aca="1" ref="E6084" ca="1">IF(F6084&lt;&gt;"",INDIRECT("'"&amp;F6084&amp;"'!"&amp;G6084),"")</f>
        <v>0</v>
      </c>
      <c r="F6084" s="1502" t="s">
        <v>6935</v>
      </c>
      <c r="G6084" t="s">
        <v>4893</v>
      </c>
      <c r="R6084" s="1504"/>
    </row>
    <row r="6085" spans="1:18" ht="15">
      <c r="A6085">
        <v>6080</v>
      </c>
      <c r="B6085" s="7">
        <f>'EstRev 6-10'!J68</f>
        <v>500</v>
      </c>
      <c r="C6085" s="3" t="s">
        <v>4853</v>
      </c>
      <c r="D6085" s="2" t="b">
        <f t="shared" ca="1" si="90"/>
        <v>1</v>
      </c>
      <c r="E6085" s="2" cm="1">
        <f t="array" aca="1" ref="E6085" ca="1">IF(F6085&lt;&gt;"",INDIRECT("'"&amp;F6085&amp;"'!"&amp;G6085),"")</f>
        <v>500</v>
      </c>
      <c r="F6085" s="1502" t="s">
        <v>6935</v>
      </c>
      <c r="G6085" t="s">
        <v>4894</v>
      </c>
      <c r="R6085" s="1504"/>
    </row>
    <row r="6086" spans="1:18" ht="15">
      <c r="A6086">
        <v>6081</v>
      </c>
      <c r="B6086" s="7">
        <f>'EstRev 6-10'!C100</f>
        <v>0</v>
      </c>
      <c r="C6086" s="3" t="s">
        <v>4853</v>
      </c>
      <c r="D6086" s="2" t="b">
        <f t="shared" ca="1" si="90"/>
        <v>1</v>
      </c>
      <c r="E6086" s="2" cm="1">
        <f t="array" aca="1" ref="E6086" ca="1">IF(F6086&lt;&gt;"",INDIRECT("'"&amp;F6086&amp;"'!"&amp;G6086),"")</f>
        <v>0</v>
      </c>
      <c r="F6086" s="1502" t="s">
        <v>6935</v>
      </c>
      <c r="G6086" t="s">
        <v>4895</v>
      </c>
      <c r="R6086" s="1504"/>
    </row>
    <row r="6087" spans="1:18" ht="15">
      <c r="A6087">
        <v>6082</v>
      </c>
      <c r="B6087" s="7">
        <f>'EstRev 6-10'!D100</f>
        <v>5000</v>
      </c>
      <c r="C6087" s="3" t="s">
        <v>4853</v>
      </c>
      <c r="D6087" s="2" t="b">
        <f t="shared" ca="1" si="90"/>
        <v>1</v>
      </c>
      <c r="E6087" s="2" cm="1">
        <f t="array" aca="1" ref="E6087" ca="1">IF(F6087&lt;&gt;"",INDIRECT("'"&amp;F6087&amp;"'!"&amp;G6087),"")</f>
        <v>5000</v>
      </c>
      <c r="F6087" s="1502" t="s">
        <v>6935</v>
      </c>
      <c r="G6087" t="s">
        <v>4896</v>
      </c>
      <c r="R6087" s="1504"/>
    </row>
    <row r="6088" spans="1:18" ht="15">
      <c r="A6088">
        <v>6083</v>
      </c>
      <c r="B6088" s="7">
        <f>'EstRev 6-10'!E100</f>
        <v>0</v>
      </c>
      <c r="C6088" s="3" t="s">
        <v>4853</v>
      </c>
      <c r="D6088" s="2" t="b">
        <f t="shared" ca="1" si="90"/>
        <v>1</v>
      </c>
      <c r="E6088" s="2" cm="1">
        <f t="array" aca="1" ref="E6088" ca="1">IF(F6088&lt;&gt;"",INDIRECT("'"&amp;F6088&amp;"'!"&amp;G6088),"")</f>
        <v>0</v>
      </c>
      <c r="F6088" s="1502" t="s">
        <v>6935</v>
      </c>
      <c r="G6088" t="s">
        <v>4897</v>
      </c>
      <c r="R6088" s="1504"/>
    </row>
    <row r="6089" spans="1:18" ht="15">
      <c r="A6089">
        <v>6084</v>
      </c>
      <c r="B6089" s="7">
        <f>'EstRev 6-10'!F100</f>
        <v>0</v>
      </c>
      <c r="C6089" s="3" t="s">
        <v>4853</v>
      </c>
      <c r="D6089" s="2" t="b">
        <f t="shared" ca="1" si="90"/>
        <v>1</v>
      </c>
      <c r="E6089" s="2" cm="1">
        <f t="array" aca="1" ref="E6089" ca="1">IF(F6089&lt;&gt;"",INDIRECT("'"&amp;F6089&amp;"'!"&amp;G6089),"")</f>
        <v>0</v>
      </c>
      <c r="F6089" s="1502" t="s">
        <v>6935</v>
      </c>
      <c r="G6089" t="s">
        <v>4898</v>
      </c>
      <c r="R6089" s="1504"/>
    </row>
    <row r="6090" spans="1:18" ht="15">
      <c r="A6090">
        <v>6085</v>
      </c>
      <c r="B6090" s="7">
        <f>'EstRev 6-10'!G100</f>
        <v>0</v>
      </c>
      <c r="C6090" s="3" t="s">
        <v>4853</v>
      </c>
      <c r="D6090" s="2" t="b">
        <f t="shared" ca="1" si="90"/>
        <v>1</v>
      </c>
      <c r="E6090" s="2" cm="1">
        <f t="array" aca="1" ref="E6090" ca="1">IF(F6090&lt;&gt;"",INDIRECT("'"&amp;F6090&amp;"'!"&amp;G6090),"")</f>
        <v>0</v>
      </c>
      <c r="F6090" s="1502" t="s">
        <v>6935</v>
      </c>
      <c r="G6090" t="s">
        <v>4899</v>
      </c>
      <c r="R6090" s="1504"/>
    </row>
    <row r="6091" spans="1:18" ht="15">
      <c r="A6091">
        <v>6086</v>
      </c>
      <c r="B6091" s="7">
        <f>'EstRev 6-10'!H100</f>
        <v>0</v>
      </c>
      <c r="C6091" s="3" t="s">
        <v>4853</v>
      </c>
      <c r="D6091" s="2" t="b">
        <f t="shared" ca="1" si="90"/>
        <v>1</v>
      </c>
      <c r="E6091" s="2" cm="1">
        <f t="array" aca="1" ref="E6091" ca="1">IF(F6091&lt;&gt;"",INDIRECT("'"&amp;F6091&amp;"'!"&amp;G6091),"")</f>
        <v>0</v>
      </c>
      <c r="F6091" s="1502" t="s">
        <v>6935</v>
      </c>
      <c r="G6091" t="s">
        <v>4900</v>
      </c>
      <c r="R6091" s="1504"/>
    </row>
    <row r="6092" spans="1:18" ht="15">
      <c r="A6092">
        <v>6087</v>
      </c>
      <c r="B6092" s="7">
        <f>'EstRev 6-10'!I100</f>
        <v>0</v>
      </c>
      <c r="C6092" s="3" t="s">
        <v>4853</v>
      </c>
      <c r="D6092" s="2" t="b">
        <f t="shared" ca="1" si="90"/>
        <v>1</v>
      </c>
      <c r="E6092" s="2" cm="1">
        <f t="array" aca="1" ref="E6092" ca="1">IF(F6092&lt;&gt;"",INDIRECT("'"&amp;F6092&amp;"'!"&amp;G6092),"")</f>
        <v>0</v>
      </c>
      <c r="F6092" s="1502" t="s">
        <v>6935</v>
      </c>
      <c r="G6092" t="s">
        <v>4901</v>
      </c>
      <c r="R6092" s="1504"/>
    </row>
    <row r="6093" spans="1:18" ht="15">
      <c r="A6093">
        <v>6088</v>
      </c>
      <c r="B6093" s="7">
        <f>'EstRev 6-10'!J100</f>
        <v>0</v>
      </c>
      <c r="C6093" s="3" t="s">
        <v>4853</v>
      </c>
      <c r="D6093" s="2" t="b">
        <f t="shared" ref="D6093:D6124" ca="1" si="91">E6093=B6093</f>
        <v>1</v>
      </c>
      <c r="E6093" s="2" cm="1">
        <f t="array" aca="1" ref="E6093" ca="1">IF(F6093&lt;&gt;"",INDIRECT("'"&amp;F6093&amp;"'!"&amp;G6093),"")</f>
        <v>0</v>
      </c>
      <c r="F6093" s="1502" t="s">
        <v>6935</v>
      </c>
      <c r="G6093" t="s">
        <v>4902</v>
      </c>
      <c r="R6093" s="1504"/>
    </row>
    <row r="6094" spans="1:18" ht="15">
      <c r="A6094">
        <v>6089</v>
      </c>
      <c r="B6094" s="7">
        <f>'EstRev 6-10'!K100</f>
        <v>0</v>
      </c>
      <c r="C6094" s="3" t="s">
        <v>4853</v>
      </c>
      <c r="D6094" s="2" t="b">
        <f t="shared" ca="1" si="91"/>
        <v>1</v>
      </c>
      <c r="E6094" s="2" cm="1">
        <f t="array" aca="1" ref="E6094" ca="1">IF(F6094&lt;&gt;"",INDIRECT("'"&amp;F6094&amp;"'!"&amp;G6094),"")</f>
        <v>0</v>
      </c>
      <c r="F6094" s="1502" t="s">
        <v>6935</v>
      </c>
      <c r="G6094" t="s">
        <v>4903</v>
      </c>
      <c r="R6094" s="1504"/>
    </row>
    <row r="6095" spans="1:18" ht="15">
      <c r="A6095">
        <v>6090</v>
      </c>
      <c r="B6095" s="7">
        <f>'EstRev 6-10'!J102</f>
        <v>0</v>
      </c>
      <c r="C6095" s="3" t="s">
        <v>4853</v>
      </c>
      <c r="D6095" s="2" t="b">
        <f t="shared" ca="1" si="91"/>
        <v>1</v>
      </c>
      <c r="E6095" s="2" cm="1">
        <f t="array" aca="1" ref="E6095" ca="1">IF(F6095&lt;&gt;"",INDIRECT("'"&amp;F6095&amp;"'!"&amp;G6095),"")</f>
        <v>0</v>
      </c>
      <c r="F6095" s="1502" t="s">
        <v>6935</v>
      </c>
      <c r="G6095" t="s">
        <v>4904</v>
      </c>
      <c r="R6095" s="1504"/>
    </row>
    <row r="6096" spans="1:18" ht="15">
      <c r="A6096">
        <v>6091</v>
      </c>
      <c r="B6096" s="7">
        <f>'EstRev 6-10'!C103</f>
        <v>0</v>
      </c>
      <c r="C6096" s="3" t="s">
        <v>4853</v>
      </c>
      <c r="D6096" s="2" t="b">
        <f t="shared" ca="1" si="91"/>
        <v>1</v>
      </c>
      <c r="E6096" s="2" cm="1">
        <f t="array" aca="1" ref="E6096" ca="1">IF(F6096&lt;&gt;"",INDIRECT("'"&amp;F6096&amp;"'!"&amp;G6096),"")</f>
        <v>0</v>
      </c>
      <c r="F6096" s="1502" t="s">
        <v>6935</v>
      </c>
      <c r="G6096" t="s">
        <v>4905</v>
      </c>
      <c r="R6096" s="1504"/>
    </row>
    <row r="6097" spans="1:18" ht="15">
      <c r="A6097">
        <v>6092</v>
      </c>
      <c r="B6097" s="7">
        <f>'EstRev 6-10'!D103</f>
        <v>0</v>
      </c>
      <c r="C6097" s="3" t="s">
        <v>4853</v>
      </c>
      <c r="D6097" s="2" t="b">
        <f t="shared" ca="1" si="91"/>
        <v>1</v>
      </c>
      <c r="E6097" s="2" cm="1">
        <f t="array" aca="1" ref="E6097" ca="1">IF(F6097&lt;&gt;"",INDIRECT("'"&amp;F6097&amp;"'!"&amp;G6097),"")</f>
        <v>0</v>
      </c>
      <c r="F6097" s="1502" t="s">
        <v>6935</v>
      </c>
      <c r="G6097" t="s">
        <v>4906</v>
      </c>
      <c r="R6097" s="1504"/>
    </row>
    <row r="6098" spans="1:18" ht="15">
      <c r="A6098">
        <v>6093</v>
      </c>
      <c r="B6098" s="7">
        <f>'EstRev 6-10'!E103</f>
        <v>0</v>
      </c>
      <c r="C6098" s="3" t="s">
        <v>4853</v>
      </c>
      <c r="D6098" s="2" t="b">
        <f t="shared" ca="1" si="91"/>
        <v>1</v>
      </c>
      <c r="E6098" s="2" cm="1">
        <f t="array" aca="1" ref="E6098" ca="1">IF(F6098&lt;&gt;"",INDIRECT("'"&amp;F6098&amp;"'!"&amp;G6098),"")</f>
        <v>0</v>
      </c>
      <c r="F6098" s="1502" t="s">
        <v>6935</v>
      </c>
      <c r="G6098" t="s">
        <v>4257</v>
      </c>
      <c r="R6098" s="1504"/>
    </row>
    <row r="6099" spans="1:18" ht="15">
      <c r="A6099">
        <v>6094</v>
      </c>
      <c r="B6099" s="7">
        <f>'EstRev 6-10'!F103</f>
        <v>0</v>
      </c>
      <c r="C6099" s="3" t="s">
        <v>4853</v>
      </c>
      <c r="D6099" s="2" t="b">
        <f t="shared" ca="1" si="91"/>
        <v>1</v>
      </c>
      <c r="E6099" s="2" cm="1">
        <f t="array" aca="1" ref="E6099" ca="1">IF(F6099&lt;&gt;"",INDIRECT("'"&amp;F6099&amp;"'!"&amp;G6099),"")</f>
        <v>0</v>
      </c>
      <c r="F6099" s="1502" t="s">
        <v>6935</v>
      </c>
      <c r="G6099" t="s">
        <v>4907</v>
      </c>
      <c r="R6099" s="1504"/>
    </row>
    <row r="6100" spans="1:18" ht="15">
      <c r="A6100">
        <v>6095</v>
      </c>
      <c r="B6100" s="7">
        <f>'EstRev 6-10'!G103</f>
        <v>0</v>
      </c>
      <c r="C6100" s="3" t="s">
        <v>4853</v>
      </c>
      <c r="D6100" s="2" t="b">
        <f t="shared" ca="1" si="91"/>
        <v>1</v>
      </c>
      <c r="E6100" s="2" cm="1">
        <f t="array" aca="1" ref="E6100" ca="1">IF(F6100&lt;&gt;"",INDIRECT("'"&amp;F6100&amp;"'!"&amp;G6100),"")</f>
        <v>0</v>
      </c>
      <c r="F6100" s="1502" t="s">
        <v>6935</v>
      </c>
      <c r="G6100" t="s">
        <v>4908</v>
      </c>
      <c r="R6100" s="1504"/>
    </row>
    <row r="6101" spans="1:18" ht="15">
      <c r="A6101">
        <v>6096</v>
      </c>
      <c r="B6101" s="7">
        <f>'EstRev 6-10'!H103</f>
        <v>0</v>
      </c>
      <c r="C6101" s="3" t="s">
        <v>4853</v>
      </c>
      <c r="D6101" s="2" t="b">
        <f t="shared" ca="1" si="91"/>
        <v>1</v>
      </c>
      <c r="E6101" s="2" cm="1">
        <f t="array" aca="1" ref="E6101" ca="1">IF(F6101&lt;&gt;"",INDIRECT("'"&amp;F6101&amp;"'!"&amp;G6101),"")</f>
        <v>0</v>
      </c>
      <c r="F6101" s="1502" t="s">
        <v>6935</v>
      </c>
      <c r="G6101" t="s">
        <v>4909</v>
      </c>
      <c r="R6101" s="1504"/>
    </row>
    <row r="6102" spans="1:18" ht="15">
      <c r="A6102">
        <v>6097</v>
      </c>
      <c r="B6102" s="7">
        <f>'EstRev 6-10'!I103</f>
        <v>0</v>
      </c>
      <c r="C6102" s="3" t="s">
        <v>4853</v>
      </c>
      <c r="D6102" s="2" t="b">
        <f t="shared" ca="1" si="91"/>
        <v>1</v>
      </c>
      <c r="E6102" s="2" cm="1">
        <f t="array" aca="1" ref="E6102" ca="1">IF(F6102&lt;&gt;"",INDIRECT("'"&amp;F6102&amp;"'!"&amp;G6102),"")</f>
        <v>0</v>
      </c>
      <c r="F6102" s="1502" t="s">
        <v>6935</v>
      </c>
      <c r="G6102" t="s">
        <v>4910</v>
      </c>
      <c r="R6102" s="1504"/>
    </row>
    <row r="6103" spans="1:18" ht="15">
      <c r="A6103">
        <v>6098</v>
      </c>
      <c r="B6103" s="7">
        <f>'EstRev 6-10'!J103</f>
        <v>0</v>
      </c>
      <c r="C6103" s="3" t="s">
        <v>4853</v>
      </c>
      <c r="D6103" s="2" t="b">
        <f t="shared" ca="1" si="91"/>
        <v>1</v>
      </c>
      <c r="E6103" s="2" cm="1">
        <f t="array" aca="1" ref="E6103" ca="1">IF(F6103&lt;&gt;"",INDIRECT("'"&amp;F6103&amp;"'!"&amp;G6103),"")</f>
        <v>0</v>
      </c>
      <c r="F6103" s="1502" t="s">
        <v>6935</v>
      </c>
      <c r="G6103" t="s">
        <v>4911</v>
      </c>
      <c r="R6103" s="1504"/>
    </row>
    <row r="6104" spans="1:18" ht="15">
      <c r="A6104">
        <v>6099</v>
      </c>
      <c r="B6104" s="7">
        <f>'EstRev 6-10'!K103</f>
        <v>0</v>
      </c>
      <c r="C6104" s="3" t="s">
        <v>4853</v>
      </c>
      <c r="D6104" s="2" t="b">
        <f t="shared" ca="1" si="91"/>
        <v>1</v>
      </c>
      <c r="E6104" s="2" cm="1">
        <f t="array" aca="1" ref="E6104" ca="1">IF(F6104&lt;&gt;"",INDIRECT("'"&amp;F6104&amp;"'!"&amp;G6104),"")</f>
        <v>0</v>
      </c>
      <c r="F6104" s="1502" t="s">
        <v>6935</v>
      </c>
      <c r="G6104" t="s">
        <v>4167</v>
      </c>
      <c r="R6104" s="1504"/>
    </row>
    <row r="6105" spans="1:18" ht="15">
      <c r="A6105">
        <v>6100</v>
      </c>
      <c r="B6105" s="7">
        <f>'EstRev 6-10'!C104</f>
        <v>0</v>
      </c>
      <c r="C6105" s="3" t="s">
        <v>4853</v>
      </c>
      <c r="D6105" s="2" t="b">
        <f t="shared" ca="1" si="91"/>
        <v>1</v>
      </c>
      <c r="E6105" s="2" cm="1">
        <f t="array" aca="1" ref="E6105" ca="1">IF(F6105&lt;&gt;"",INDIRECT("'"&amp;F6105&amp;"'!"&amp;G6105),"")</f>
        <v>0</v>
      </c>
      <c r="F6105" s="1502" t="s">
        <v>6935</v>
      </c>
      <c r="G6105" t="s">
        <v>4912</v>
      </c>
      <c r="R6105" s="1504"/>
    </row>
    <row r="6106" spans="1:18" ht="15">
      <c r="A6106">
        <v>6101</v>
      </c>
      <c r="B6106" s="7">
        <f>'EstRev 6-10'!C105</f>
        <v>0</v>
      </c>
      <c r="C6106" s="3" t="s">
        <v>4853</v>
      </c>
      <c r="D6106" s="2" t="b">
        <f t="shared" ca="1" si="91"/>
        <v>1</v>
      </c>
      <c r="E6106" s="2" cm="1">
        <f t="array" aca="1" ref="E6106" ca="1">IF(F6106&lt;&gt;"",INDIRECT("'"&amp;F6106&amp;"'!"&amp;G6106),"")</f>
        <v>0</v>
      </c>
      <c r="F6106" s="1502" t="s">
        <v>6935</v>
      </c>
      <c r="G6106" t="s">
        <v>4913</v>
      </c>
      <c r="R6106" s="1504"/>
    </row>
    <row r="6107" spans="1:18" ht="15">
      <c r="A6107">
        <v>6102</v>
      </c>
      <c r="B6107" s="7">
        <f>'EstRev 6-10'!D105</f>
        <v>0</v>
      </c>
      <c r="C6107" s="3" t="s">
        <v>4853</v>
      </c>
      <c r="D6107" s="2" t="b">
        <f t="shared" ca="1" si="91"/>
        <v>1</v>
      </c>
      <c r="E6107" s="2" cm="1">
        <f t="array" aca="1" ref="E6107" ca="1">IF(F6107&lt;&gt;"",INDIRECT("'"&amp;F6107&amp;"'!"&amp;G6107),"")</f>
        <v>0</v>
      </c>
      <c r="F6107" s="1502" t="s">
        <v>6935</v>
      </c>
      <c r="G6107" t="s">
        <v>4914</v>
      </c>
      <c r="R6107" s="1504"/>
    </row>
    <row r="6108" spans="1:18" ht="15">
      <c r="A6108">
        <v>6103</v>
      </c>
      <c r="B6108" s="7">
        <f>'EstRev 6-10'!E105</f>
        <v>0</v>
      </c>
      <c r="C6108" s="3" t="s">
        <v>4853</v>
      </c>
      <c r="D6108" s="2" t="b">
        <f t="shared" ca="1" si="91"/>
        <v>1</v>
      </c>
      <c r="E6108" s="2" cm="1">
        <f t="array" aca="1" ref="E6108" ca="1">IF(F6108&lt;&gt;"",INDIRECT("'"&amp;F6108&amp;"'!"&amp;G6108),"")</f>
        <v>0</v>
      </c>
      <c r="F6108" s="1502" t="s">
        <v>6935</v>
      </c>
      <c r="G6108" t="s">
        <v>4915</v>
      </c>
      <c r="R6108" s="1504"/>
    </row>
    <row r="6109" spans="1:18" ht="15">
      <c r="A6109">
        <v>6104</v>
      </c>
      <c r="B6109" s="7">
        <f>'EstRev 6-10'!F105</f>
        <v>0</v>
      </c>
      <c r="C6109" s="3" t="s">
        <v>4853</v>
      </c>
      <c r="D6109" s="2" t="b">
        <f t="shared" ca="1" si="91"/>
        <v>1</v>
      </c>
      <c r="E6109" s="2" cm="1">
        <f t="array" aca="1" ref="E6109" ca="1">IF(F6109&lt;&gt;"",INDIRECT("'"&amp;F6109&amp;"'!"&amp;G6109),"")</f>
        <v>0</v>
      </c>
      <c r="F6109" s="1502" t="s">
        <v>6935</v>
      </c>
      <c r="G6109" t="s">
        <v>4916</v>
      </c>
      <c r="R6109" s="1504"/>
    </row>
    <row r="6110" spans="1:18" ht="15">
      <c r="A6110">
        <v>6105</v>
      </c>
      <c r="B6110" s="7">
        <f>'EstRev 6-10'!G105</f>
        <v>0</v>
      </c>
      <c r="C6110" s="3" t="s">
        <v>4853</v>
      </c>
      <c r="D6110" s="2" t="b">
        <f t="shared" ca="1" si="91"/>
        <v>1</v>
      </c>
      <c r="E6110" s="2" cm="1">
        <f t="array" aca="1" ref="E6110" ca="1">IF(F6110&lt;&gt;"",INDIRECT("'"&amp;F6110&amp;"'!"&amp;G6110),"")</f>
        <v>0</v>
      </c>
      <c r="F6110" s="1502" t="s">
        <v>6935</v>
      </c>
      <c r="G6110" t="s">
        <v>4917</v>
      </c>
      <c r="R6110" s="1504"/>
    </row>
    <row r="6111" spans="1:18" ht="15">
      <c r="A6111">
        <v>6106</v>
      </c>
      <c r="B6111" s="7">
        <f>'EstRev 6-10'!H105</f>
        <v>0</v>
      </c>
      <c r="C6111" s="3" t="s">
        <v>4853</v>
      </c>
      <c r="D6111" s="2" t="b">
        <f t="shared" ca="1" si="91"/>
        <v>1</v>
      </c>
      <c r="E6111" s="2" cm="1">
        <f t="array" aca="1" ref="E6111" ca="1">IF(F6111&lt;&gt;"",INDIRECT("'"&amp;F6111&amp;"'!"&amp;G6111),"")</f>
        <v>0</v>
      </c>
      <c r="F6111" s="1502" t="s">
        <v>6935</v>
      </c>
      <c r="G6111" t="s">
        <v>4918</v>
      </c>
      <c r="R6111" s="1504"/>
    </row>
    <row r="6112" spans="1:18" ht="15">
      <c r="A6112">
        <v>6107</v>
      </c>
      <c r="B6112" s="7">
        <f>'EstRev 6-10'!I105</f>
        <v>0</v>
      </c>
      <c r="C6112" s="3" t="s">
        <v>4853</v>
      </c>
      <c r="D6112" s="2" t="b">
        <f t="shared" ca="1" si="91"/>
        <v>1</v>
      </c>
      <c r="E6112" s="2" cm="1">
        <f t="array" aca="1" ref="E6112" ca="1">IF(F6112&lt;&gt;"",INDIRECT("'"&amp;F6112&amp;"'!"&amp;G6112),"")</f>
        <v>0</v>
      </c>
      <c r="F6112" s="1502" t="s">
        <v>6935</v>
      </c>
      <c r="G6112" t="s">
        <v>4919</v>
      </c>
      <c r="R6112" s="1504"/>
    </row>
    <row r="6113" spans="1:18" ht="15">
      <c r="A6113">
        <v>6108</v>
      </c>
      <c r="B6113" s="7">
        <f>'EstRev 6-10'!J105</f>
        <v>0</v>
      </c>
      <c r="C6113" s="3" t="s">
        <v>4853</v>
      </c>
      <c r="D6113" s="2" t="b">
        <f t="shared" ca="1" si="91"/>
        <v>1</v>
      </c>
      <c r="E6113" s="2" cm="1">
        <f t="array" aca="1" ref="E6113" ca="1">IF(F6113&lt;&gt;"",INDIRECT("'"&amp;F6113&amp;"'!"&amp;G6113),"")</f>
        <v>0</v>
      </c>
      <c r="F6113" s="1502" t="s">
        <v>6935</v>
      </c>
      <c r="G6113" t="s">
        <v>4920</v>
      </c>
      <c r="H6113" s="4"/>
      <c r="I6113" s="4"/>
      <c r="J6113" s="4"/>
      <c r="R6113" s="1504"/>
    </row>
    <row r="6114" spans="1:18" ht="15">
      <c r="A6114">
        <v>6109</v>
      </c>
      <c r="B6114" s="7">
        <f>'EstRev 6-10'!K105</f>
        <v>0</v>
      </c>
      <c r="C6114" s="3" t="s">
        <v>4853</v>
      </c>
      <c r="D6114" s="2" t="b">
        <f t="shared" ca="1" si="91"/>
        <v>1</v>
      </c>
      <c r="E6114" s="2" cm="1">
        <f t="array" aca="1" ref="E6114" ca="1">IF(F6114&lt;&gt;"",INDIRECT("'"&amp;F6114&amp;"'!"&amp;G6114),"")</f>
        <v>0</v>
      </c>
      <c r="F6114" s="1502" t="s">
        <v>6935</v>
      </c>
      <c r="G6114" t="s">
        <v>4921</v>
      </c>
      <c r="H6114" s="4"/>
      <c r="I6114" s="4"/>
      <c r="J6114" s="4"/>
      <c r="R6114" s="1504"/>
    </row>
    <row r="6115" spans="1:18" ht="15">
      <c r="A6115">
        <v>6110</v>
      </c>
      <c r="B6115" s="7">
        <f>'EstRev 6-10'!G107</f>
        <v>0</v>
      </c>
      <c r="C6115" s="3" t="s">
        <v>4853</v>
      </c>
      <c r="D6115" s="2" t="b">
        <f t="shared" ca="1" si="91"/>
        <v>1</v>
      </c>
      <c r="E6115" s="2" cm="1">
        <f t="array" aca="1" ref="E6115" ca="1">IF(F6115&lt;&gt;"",INDIRECT("'"&amp;F6115&amp;"'!"&amp;G6115),"")</f>
        <v>0</v>
      </c>
      <c r="F6115" s="1502" t="s">
        <v>6935</v>
      </c>
      <c r="G6115" t="s">
        <v>4922</v>
      </c>
      <c r="H6115" s="4"/>
      <c r="I6115" s="4"/>
      <c r="J6115" s="4"/>
      <c r="R6115" s="1504"/>
    </row>
    <row r="6116" spans="1:18" ht="15">
      <c r="A6116">
        <v>6111</v>
      </c>
      <c r="B6116" s="7">
        <f>'EstRev 6-10'!D109</f>
        <v>0</v>
      </c>
      <c r="C6116" s="3" t="s">
        <v>4853</v>
      </c>
      <c r="D6116" s="2" t="b">
        <f t="shared" ca="1" si="91"/>
        <v>1</v>
      </c>
      <c r="E6116" s="2" cm="1">
        <f t="array" aca="1" ref="E6116" ca="1">IF(F6116&lt;&gt;"",INDIRECT("'"&amp;F6116&amp;"'!"&amp;G6116),"")</f>
        <v>0</v>
      </c>
      <c r="F6116" s="1502" t="s">
        <v>6935</v>
      </c>
      <c r="G6116" t="s">
        <v>4923</v>
      </c>
      <c r="H6116" s="4"/>
      <c r="I6116" s="4"/>
      <c r="J6116" s="4"/>
      <c r="R6116" s="1504"/>
    </row>
    <row r="6117" spans="1:18" ht="15">
      <c r="A6117">
        <v>6112</v>
      </c>
      <c r="B6117" s="7">
        <f>'EstRev 6-10'!E109</f>
        <v>0</v>
      </c>
      <c r="C6117" s="3" t="s">
        <v>4853</v>
      </c>
      <c r="D6117" s="2" t="b">
        <f t="shared" ca="1" si="91"/>
        <v>1</v>
      </c>
      <c r="E6117" s="2" cm="1">
        <f t="array" aca="1" ref="E6117" ca="1">IF(F6117&lt;&gt;"",INDIRECT("'"&amp;F6117&amp;"'!"&amp;G6117),"")</f>
        <v>0</v>
      </c>
      <c r="F6117" s="1502" t="s">
        <v>6935</v>
      </c>
      <c r="G6117" t="s">
        <v>4924</v>
      </c>
      <c r="H6117" s="4"/>
      <c r="I6117" s="4"/>
      <c r="J6117" s="4"/>
      <c r="R6117" s="1504"/>
    </row>
    <row r="6118" spans="1:18" ht="15">
      <c r="A6118">
        <v>6113</v>
      </c>
      <c r="B6118" s="7">
        <f>'EstRev 6-10'!F109</f>
        <v>0</v>
      </c>
      <c r="C6118" s="3" t="s">
        <v>4853</v>
      </c>
      <c r="D6118" s="2" t="b">
        <f t="shared" ca="1" si="91"/>
        <v>1</v>
      </c>
      <c r="E6118" s="2" cm="1">
        <f t="array" aca="1" ref="E6118" ca="1">IF(F6118&lt;&gt;"",INDIRECT("'"&amp;F6118&amp;"'!"&amp;G6118),"")</f>
        <v>0</v>
      </c>
      <c r="F6118" s="1502" t="s">
        <v>6935</v>
      </c>
      <c r="G6118" t="s">
        <v>4925</v>
      </c>
      <c r="H6118" s="4"/>
      <c r="I6118" s="4"/>
      <c r="J6118" s="4"/>
      <c r="R6118" s="1504"/>
    </row>
    <row r="6119" spans="1:18" ht="15">
      <c r="A6119">
        <v>6114</v>
      </c>
      <c r="B6119" s="7">
        <f>'EstRev 6-10'!G109</f>
        <v>0</v>
      </c>
      <c r="C6119" s="3" t="s">
        <v>4853</v>
      </c>
      <c r="D6119" s="2" t="b">
        <f t="shared" ca="1" si="91"/>
        <v>1</v>
      </c>
      <c r="E6119" s="2" cm="1">
        <f t="array" aca="1" ref="E6119" ca="1">IF(F6119&lt;&gt;"",INDIRECT("'"&amp;F6119&amp;"'!"&amp;G6119),"")</f>
        <v>0</v>
      </c>
      <c r="F6119" s="1502" t="s">
        <v>6935</v>
      </c>
      <c r="G6119" t="s">
        <v>4926</v>
      </c>
      <c r="H6119" s="4"/>
      <c r="I6119" s="4"/>
      <c r="J6119" s="4"/>
      <c r="R6119" s="1504"/>
    </row>
    <row r="6120" spans="1:18" ht="15">
      <c r="A6120">
        <v>6115</v>
      </c>
      <c r="B6120" s="7">
        <f>'EstRev 6-10'!H109</f>
        <v>0</v>
      </c>
      <c r="C6120" s="3" t="s">
        <v>4853</v>
      </c>
      <c r="D6120" s="2" t="b">
        <f t="shared" ca="1" si="91"/>
        <v>1</v>
      </c>
      <c r="E6120" s="2" cm="1">
        <f t="array" aca="1" ref="E6120" ca="1">IF(F6120&lt;&gt;"",INDIRECT("'"&amp;F6120&amp;"'!"&amp;G6120),"")</f>
        <v>0</v>
      </c>
      <c r="F6120" s="1502" t="s">
        <v>6935</v>
      </c>
      <c r="G6120" t="s">
        <v>4216</v>
      </c>
      <c r="H6120" s="4"/>
      <c r="I6120" s="4"/>
      <c r="J6120" s="4"/>
      <c r="R6120" s="1504"/>
    </row>
    <row r="6121" spans="1:18" ht="15">
      <c r="A6121">
        <v>6116</v>
      </c>
      <c r="B6121" s="7">
        <f>'EstRev 6-10'!J109</f>
        <v>0</v>
      </c>
      <c r="C6121" s="3" t="s">
        <v>4853</v>
      </c>
      <c r="D6121" s="2" t="b">
        <f t="shared" ca="1" si="91"/>
        <v>1</v>
      </c>
      <c r="E6121" s="2" cm="1">
        <f t="array" aca="1" ref="E6121" ca="1">IF(F6121&lt;&gt;"",INDIRECT("'"&amp;F6121&amp;"'!"&amp;G6121),"")</f>
        <v>0</v>
      </c>
      <c r="F6121" s="1502" t="s">
        <v>6935</v>
      </c>
      <c r="G6121" t="s">
        <v>4927</v>
      </c>
      <c r="H6121" s="4"/>
      <c r="I6121" s="4"/>
      <c r="J6121" s="4"/>
      <c r="R6121" s="1504"/>
    </row>
    <row r="6122" spans="1:18" ht="15">
      <c r="A6122">
        <v>6117</v>
      </c>
      <c r="B6122" s="7">
        <f>'EstRev 6-10'!K109</f>
        <v>0</v>
      </c>
      <c r="C6122" s="3" t="s">
        <v>4853</v>
      </c>
      <c r="D6122" s="2" t="b">
        <f t="shared" ca="1" si="91"/>
        <v>1</v>
      </c>
      <c r="E6122" s="2" cm="1">
        <f t="array" aca="1" ref="E6122" ca="1">IF(F6122&lt;&gt;"",INDIRECT("'"&amp;F6122&amp;"'!"&amp;G6122),"")</f>
        <v>0</v>
      </c>
      <c r="F6122" s="1502" t="s">
        <v>6935</v>
      </c>
      <c r="G6122" t="s">
        <v>4218</v>
      </c>
      <c r="H6122" s="4"/>
      <c r="I6122" s="4"/>
      <c r="J6122" s="4"/>
      <c r="R6122" s="1504"/>
    </row>
    <row r="6123" spans="1:18" ht="15">
      <c r="A6123">
        <v>6118</v>
      </c>
      <c r="B6123" s="7">
        <f>'EstRev 6-10'!J99</f>
        <v>0</v>
      </c>
      <c r="C6123" s="3" t="s">
        <v>4853</v>
      </c>
      <c r="D6123" s="2" t="b">
        <f t="shared" ca="1" si="91"/>
        <v>1</v>
      </c>
      <c r="E6123" s="2" cm="1">
        <f t="array" aca="1" ref="E6123" ca="1">IF(F6123&lt;&gt;"",INDIRECT("'"&amp;F6123&amp;"'!"&amp;G6123),"")</f>
        <v>0</v>
      </c>
      <c r="F6123" s="1502" t="s">
        <v>6935</v>
      </c>
      <c r="G6123" t="s">
        <v>4928</v>
      </c>
      <c r="H6123" s="4"/>
      <c r="I6123" s="4"/>
      <c r="J6123" s="4"/>
      <c r="R6123" s="1504"/>
    </row>
    <row r="6124" spans="1:18" ht="15">
      <c r="A6124">
        <v>6119</v>
      </c>
      <c r="B6124" s="7">
        <f>'EstRev 6-10'!J110</f>
        <v>0</v>
      </c>
      <c r="C6124" s="3" t="s">
        <v>4853</v>
      </c>
      <c r="D6124" s="2" t="b">
        <f t="shared" ca="1" si="91"/>
        <v>1</v>
      </c>
      <c r="E6124" s="2" cm="1">
        <f t="array" aca="1" ref="E6124" ca="1">IF(F6124&lt;&gt;"",INDIRECT("'"&amp;F6124&amp;"'!"&amp;G6124),"")</f>
        <v>0</v>
      </c>
      <c r="F6124" s="1502" t="s">
        <v>6935</v>
      </c>
      <c r="G6124" t="s">
        <v>4929</v>
      </c>
      <c r="H6124" s="4"/>
      <c r="I6124" s="4"/>
      <c r="J6124" s="4"/>
      <c r="R6124" s="1504"/>
    </row>
    <row r="6125" spans="1:18" ht="15">
      <c r="A6125">
        <v>6120</v>
      </c>
      <c r="B6125" s="7">
        <f>'EstRev 6-10'!J112</f>
        <v>20027</v>
      </c>
      <c r="C6125" s="3" t="s">
        <v>4853</v>
      </c>
      <c r="D6125" s="2" t="b">
        <f t="shared" ref="D6125:D6126" ca="1" si="92">E6125=B6125</f>
        <v>1</v>
      </c>
      <c r="E6125" s="2" cm="1">
        <f t="array" aca="1" ref="E6125" ca="1">IF(F6125&lt;&gt;"",INDIRECT("'"&amp;F6125&amp;"'!"&amp;G6125),"")</f>
        <v>20027</v>
      </c>
      <c r="F6125" s="1502" t="s">
        <v>6935</v>
      </c>
      <c r="G6125" t="s">
        <v>4930</v>
      </c>
      <c r="H6125" s="4"/>
      <c r="I6125" s="4"/>
      <c r="J6125" s="4"/>
      <c r="R6125" s="1504"/>
    </row>
    <row r="6126" spans="1:18" ht="15">
      <c r="A6126">
        <v>6121</v>
      </c>
      <c r="B6126" s="7">
        <f>'EstRev 6-10'!J121</f>
        <v>0</v>
      </c>
      <c r="C6126" s="3" t="s">
        <v>4853</v>
      </c>
      <c r="D6126" s="2" t="b">
        <f t="shared" ca="1" si="92"/>
        <v>1</v>
      </c>
      <c r="E6126" s="2" cm="1">
        <f t="array" aca="1" ref="E6126" ca="1">IF(F6126&lt;&gt;"",INDIRECT("'"&amp;F6126&amp;"'!"&amp;G6126),"")</f>
        <v>0</v>
      </c>
      <c r="F6126" s="1502" t="s">
        <v>6935</v>
      </c>
      <c r="G6126" t="s">
        <v>4931</v>
      </c>
      <c r="H6126" s="4"/>
      <c r="I6126" s="4"/>
      <c r="J6126" s="4"/>
      <c r="R6126" s="1504"/>
    </row>
    <row r="6127" spans="1:18" ht="16">
      <c r="A6127" s="1">
        <v>6122</v>
      </c>
      <c r="C6127" s="3" t="s">
        <v>4932</v>
      </c>
      <c r="E6127" s="2" t="str" cm="1">
        <f t="array" aca="1" ref="E6127" ca="1">IF(F6127&lt;&gt;"",INDIRECT("'"&amp;F6127&amp;"'!"&amp;G6127),"")</f>
        <v/>
      </c>
      <c r="F6127" s="1851"/>
      <c r="R6127" s="1502"/>
    </row>
    <row r="6128" spans="1:18" ht="15">
      <c r="A6128">
        <v>6123</v>
      </c>
      <c r="B6128" s="7">
        <f>'EstRev 6-10'!J122</f>
        <v>0</v>
      </c>
      <c r="C6128" s="3" t="s">
        <v>4853</v>
      </c>
      <c r="D6128" s="2" t="b">
        <f t="shared" ref="D6128:D6154" ca="1" si="93">E6128=B6128</f>
        <v>1</v>
      </c>
      <c r="E6128" s="2" cm="1">
        <f t="array" aca="1" ref="E6128" ca="1">IF(F6128&lt;&gt;"",INDIRECT("'"&amp;F6128&amp;"'!"&amp;G6128),"")</f>
        <v>0</v>
      </c>
      <c r="F6128" s="1502" t="s">
        <v>6935</v>
      </c>
      <c r="G6128" t="s">
        <v>4933</v>
      </c>
      <c r="H6128" s="4"/>
      <c r="I6128" s="4"/>
      <c r="J6128" s="4"/>
      <c r="R6128" s="1504"/>
    </row>
    <row r="6129" spans="1:18" ht="15">
      <c r="A6129">
        <v>6124</v>
      </c>
      <c r="B6129" s="7">
        <f>'EstRev 6-10'!J123</f>
        <v>0</v>
      </c>
      <c r="C6129" s="3" t="s">
        <v>4853</v>
      </c>
      <c r="D6129" s="2" t="b">
        <f t="shared" ca="1" si="93"/>
        <v>1</v>
      </c>
      <c r="E6129" s="2" cm="1">
        <f t="array" aca="1" ref="E6129" ca="1">IF(F6129&lt;&gt;"",INDIRECT("'"&amp;F6129&amp;"'!"&amp;G6129),"")</f>
        <v>0</v>
      </c>
      <c r="F6129" s="1502" t="s">
        <v>6935</v>
      </c>
      <c r="G6129" t="s">
        <v>4934</v>
      </c>
      <c r="H6129" s="4"/>
      <c r="I6129" s="4"/>
      <c r="J6129" s="4"/>
      <c r="R6129" s="1504"/>
    </row>
    <row r="6130" spans="1:18" ht="15">
      <c r="A6130">
        <v>6125</v>
      </c>
      <c r="B6130" s="7">
        <f>'EstRev 6-10'!J124</f>
        <v>0</v>
      </c>
      <c r="C6130" s="3" t="s">
        <v>4853</v>
      </c>
      <c r="D6130" s="2" t="b">
        <f t="shared" ca="1" si="93"/>
        <v>1</v>
      </c>
      <c r="E6130" s="2" cm="1">
        <f t="array" aca="1" ref="E6130" ca="1">IF(F6130&lt;&gt;"",INDIRECT("'"&amp;F6130&amp;"'!"&amp;G6130),"")</f>
        <v>0</v>
      </c>
      <c r="F6130" s="1502" t="s">
        <v>6935</v>
      </c>
      <c r="G6130" t="s">
        <v>4935</v>
      </c>
      <c r="H6130" s="4"/>
      <c r="I6130" s="4"/>
      <c r="J6130" s="4"/>
      <c r="R6130" s="1504"/>
    </row>
    <row r="6131" spans="1:18" ht="15">
      <c r="A6131">
        <v>6126</v>
      </c>
      <c r="B6131" s="7">
        <f>'EstRev 6-10'!C136</f>
        <v>0</v>
      </c>
      <c r="C6131" s="3" t="s">
        <v>4853</v>
      </c>
      <c r="D6131" s="2" t="b">
        <f t="shared" ca="1" si="93"/>
        <v>1</v>
      </c>
      <c r="E6131" s="2" cm="1">
        <f t="array" aca="1" ref="E6131" ca="1">IF(F6131&lt;&gt;"",INDIRECT("'"&amp;F6131&amp;"'!"&amp;G6131),"")</f>
        <v>0</v>
      </c>
      <c r="F6131" s="1502" t="s">
        <v>6935</v>
      </c>
      <c r="G6131" t="s">
        <v>4936</v>
      </c>
      <c r="H6131" s="4"/>
      <c r="I6131" s="4"/>
      <c r="J6131" s="4"/>
      <c r="R6131" s="1504"/>
    </row>
    <row r="6132" spans="1:18" ht="15">
      <c r="A6132">
        <v>6127</v>
      </c>
      <c r="B6132" s="7">
        <f>'EstRev 6-10'!D136</f>
        <v>0</v>
      </c>
      <c r="C6132" s="3" t="s">
        <v>4853</v>
      </c>
      <c r="D6132" s="2" t="b">
        <f t="shared" ca="1" si="93"/>
        <v>1</v>
      </c>
      <c r="E6132" s="2" cm="1">
        <f t="array" aca="1" ref="E6132" ca="1">IF(F6132&lt;&gt;"",INDIRECT("'"&amp;F6132&amp;"'!"&amp;G6132),"")</f>
        <v>0</v>
      </c>
      <c r="F6132" s="1502" t="s">
        <v>6935</v>
      </c>
      <c r="G6132" t="s">
        <v>4937</v>
      </c>
      <c r="H6132" s="4"/>
      <c r="I6132" s="4"/>
      <c r="J6132" s="4"/>
      <c r="R6132" s="1504"/>
    </row>
    <row r="6133" spans="1:18" ht="15">
      <c r="A6133">
        <v>6128</v>
      </c>
      <c r="B6133" s="7">
        <f>'EstRev 6-10'!G134</f>
        <v>0</v>
      </c>
      <c r="C6133" s="3" t="s">
        <v>4853</v>
      </c>
      <c r="D6133" s="2" t="b">
        <f t="shared" ca="1" si="93"/>
        <v>1</v>
      </c>
      <c r="E6133" s="2" cm="1">
        <f t="array" aca="1" ref="E6133" ca="1">IF(F6133&lt;&gt;"",INDIRECT("'"&amp;F6133&amp;"'!"&amp;G6133),"")</f>
        <v>0</v>
      </c>
      <c r="F6133" s="1502" t="s">
        <v>6935</v>
      </c>
      <c r="G6133" t="s">
        <v>4224</v>
      </c>
      <c r="H6133" s="4"/>
      <c r="I6133" s="4"/>
      <c r="J6133" s="4"/>
      <c r="R6133" s="1504"/>
    </row>
    <row r="6134" spans="1:18" ht="15">
      <c r="A6134">
        <v>6129</v>
      </c>
      <c r="B6134" s="7">
        <f>'EstRev 6-10'!G136</f>
        <v>0</v>
      </c>
      <c r="C6134" s="3" t="s">
        <v>4853</v>
      </c>
      <c r="D6134" s="2" t="b">
        <f t="shared" ca="1" si="93"/>
        <v>1</v>
      </c>
      <c r="E6134" s="2" cm="1">
        <f t="array" aca="1" ref="E6134" ca="1">IF(F6134&lt;&gt;"",INDIRECT("'"&amp;F6134&amp;"'!"&amp;G6134),"")</f>
        <v>0</v>
      </c>
      <c r="F6134" s="1502" t="s">
        <v>6935</v>
      </c>
      <c r="G6134" t="s">
        <v>4938</v>
      </c>
      <c r="H6134" s="4"/>
      <c r="I6134" s="4"/>
      <c r="J6134" s="4"/>
      <c r="R6134" s="1504"/>
    </row>
    <row r="6135" spans="1:18" ht="15">
      <c r="A6135">
        <v>6130</v>
      </c>
      <c r="B6135" s="7">
        <f>'EstRev 6-10'!C137</f>
        <v>0</v>
      </c>
      <c r="C6135" s="3" t="s">
        <v>4853</v>
      </c>
      <c r="D6135" s="2" t="b">
        <f t="shared" ca="1" si="93"/>
        <v>1</v>
      </c>
      <c r="E6135" s="2" cm="1">
        <f t="array" aca="1" ref="E6135" ca="1">IF(F6135&lt;&gt;"",INDIRECT("'"&amp;F6135&amp;"'!"&amp;G6135),"")</f>
        <v>0</v>
      </c>
      <c r="F6135" s="1502" t="s">
        <v>6935</v>
      </c>
      <c r="G6135" t="s">
        <v>4939</v>
      </c>
      <c r="H6135" s="4"/>
      <c r="I6135" s="4"/>
      <c r="J6135" s="4"/>
      <c r="R6135" s="1504"/>
    </row>
    <row r="6136" spans="1:18" ht="15">
      <c r="A6136">
        <v>6131</v>
      </c>
      <c r="B6136" s="7">
        <f>'EstRev 6-10'!D137</f>
        <v>0</v>
      </c>
      <c r="C6136" s="3" t="s">
        <v>4853</v>
      </c>
      <c r="D6136" s="2" t="b">
        <f t="shared" ca="1" si="93"/>
        <v>1</v>
      </c>
      <c r="E6136" s="2" cm="1">
        <f t="array" aca="1" ref="E6136" ca="1">IF(F6136&lt;&gt;"",INDIRECT("'"&amp;F6136&amp;"'!"&amp;G6136),"")</f>
        <v>0</v>
      </c>
      <c r="F6136" s="1502" t="s">
        <v>6935</v>
      </c>
      <c r="G6136" t="s">
        <v>4940</v>
      </c>
      <c r="H6136" s="4"/>
      <c r="I6136" s="4"/>
      <c r="J6136" s="4"/>
      <c r="R6136" s="1504"/>
    </row>
    <row r="6137" spans="1:18" ht="15">
      <c r="A6137">
        <v>6132</v>
      </c>
      <c r="B6137" s="7">
        <f>'EstRev 6-10'!G137</f>
        <v>0</v>
      </c>
      <c r="C6137" s="3" t="s">
        <v>4853</v>
      </c>
      <c r="D6137" s="2" t="b">
        <f t="shared" ca="1" si="93"/>
        <v>1</v>
      </c>
      <c r="E6137" s="2" cm="1">
        <f t="array" aca="1" ref="E6137" ca="1">IF(F6137&lt;&gt;"",INDIRECT("'"&amp;F6137&amp;"'!"&amp;G6137),"")</f>
        <v>0</v>
      </c>
      <c r="F6137" s="1502" t="s">
        <v>6935</v>
      </c>
      <c r="G6137" t="s">
        <v>4941</v>
      </c>
      <c r="H6137" s="4"/>
      <c r="I6137" s="4"/>
      <c r="J6137" s="4"/>
      <c r="R6137" s="1504"/>
    </row>
    <row r="6138" spans="1:18" ht="15">
      <c r="A6138">
        <v>6133</v>
      </c>
      <c r="B6138" s="7">
        <f>'EstRev 6-10'!C138</f>
        <v>0</v>
      </c>
      <c r="C6138" s="3" t="s">
        <v>4853</v>
      </c>
      <c r="D6138" s="2" t="b">
        <f t="shared" ca="1" si="93"/>
        <v>1</v>
      </c>
      <c r="E6138" s="2" cm="1">
        <f t="array" aca="1" ref="E6138" ca="1">IF(F6138&lt;&gt;"",INDIRECT("'"&amp;F6138&amp;"'!"&amp;G6138),"")</f>
        <v>0</v>
      </c>
      <c r="F6138" s="1502" t="s">
        <v>6935</v>
      </c>
      <c r="G6138" t="s">
        <v>4942</v>
      </c>
      <c r="H6138" s="4"/>
      <c r="I6138" s="4"/>
      <c r="J6138" s="4"/>
      <c r="R6138" s="1504"/>
    </row>
    <row r="6139" spans="1:18" ht="15">
      <c r="A6139">
        <v>6134</v>
      </c>
      <c r="B6139" s="7">
        <f>'EstRev 6-10'!D138</f>
        <v>0</v>
      </c>
      <c r="C6139" s="3" t="s">
        <v>4853</v>
      </c>
      <c r="D6139" s="2" t="b">
        <f t="shared" ca="1" si="93"/>
        <v>1</v>
      </c>
      <c r="E6139" s="2" cm="1">
        <f t="array" aca="1" ref="E6139" ca="1">IF(F6139&lt;&gt;"",INDIRECT("'"&amp;F6139&amp;"'!"&amp;G6139),"")</f>
        <v>0</v>
      </c>
      <c r="F6139" s="1502" t="s">
        <v>6935</v>
      </c>
      <c r="G6139" t="s">
        <v>4943</v>
      </c>
      <c r="H6139" s="4"/>
      <c r="I6139" s="4"/>
      <c r="J6139" s="4"/>
      <c r="R6139" s="1504"/>
    </row>
    <row r="6140" spans="1:18" ht="15">
      <c r="A6140">
        <v>6135</v>
      </c>
      <c r="B6140" s="7">
        <f>'EstRev 6-10'!G138</f>
        <v>0</v>
      </c>
      <c r="C6140" s="3" t="s">
        <v>4853</v>
      </c>
      <c r="D6140" s="2" t="b">
        <f t="shared" ca="1" si="93"/>
        <v>1</v>
      </c>
      <c r="E6140" s="2" cm="1">
        <f t="array" aca="1" ref="E6140" ca="1">IF(F6140&lt;&gt;"",INDIRECT("'"&amp;F6140&amp;"'!"&amp;G6140),"")</f>
        <v>0</v>
      </c>
      <c r="F6140" s="1502" t="s">
        <v>6935</v>
      </c>
      <c r="G6140" t="s">
        <v>4944</v>
      </c>
      <c r="H6140" s="4"/>
      <c r="I6140" s="4"/>
      <c r="J6140" s="4"/>
      <c r="R6140" s="1504"/>
    </row>
    <row r="6141" spans="1:18" ht="15">
      <c r="A6141">
        <v>6136</v>
      </c>
      <c r="B6141" s="7">
        <f>'EstRev 6-10'!E144</f>
        <v>0</v>
      </c>
      <c r="C6141" s="3" t="s">
        <v>4853</v>
      </c>
      <c r="D6141" s="2" t="b">
        <f t="shared" ca="1" si="93"/>
        <v>1</v>
      </c>
      <c r="E6141" s="2" cm="1">
        <f t="array" aca="1" ref="E6141" ca="1">IF(F6141&lt;&gt;"",INDIRECT("'"&amp;F6141&amp;"'!"&amp;G6141),"")</f>
        <v>0</v>
      </c>
      <c r="F6141" s="1502" t="s">
        <v>6935</v>
      </c>
      <c r="G6141" t="s">
        <v>4945</v>
      </c>
      <c r="H6141" s="4"/>
      <c r="I6141" s="4"/>
      <c r="J6141" s="4"/>
      <c r="R6141" s="1504"/>
    </row>
    <row r="6142" spans="1:18" ht="15">
      <c r="A6142">
        <v>6137</v>
      </c>
      <c r="B6142" s="7">
        <f>'EstRev 6-10'!F144</f>
        <v>0</v>
      </c>
      <c r="C6142" s="3" t="s">
        <v>4853</v>
      </c>
      <c r="D6142" s="2" t="b">
        <f t="shared" ca="1" si="93"/>
        <v>1</v>
      </c>
      <c r="E6142" s="2" cm="1">
        <f t="array" aca="1" ref="E6142" ca="1">IF(F6142&lt;&gt;"",INDIRECT("'"&amp;F6142&amp;"'!"&amp;G6142),"")</f>
        <v>0</v>
      </c>
      <c r="F6142" s="1502" t="s">
        <v>6935</v>
      </c>
      <c r="G6142" t="s">
        <v>4946</v>
      </c>
      <c r="H6142" s="4"/>
      <c r="I6142" s="4"/>
      <c r="J6142" s="4"/>
      <c r="R6142" s="1504"/>
    </row>
    <row r="6143" spans="1:18" ht="15">
      <c r="A6143">
        <v>6138</v>
      </c>
      <c r="B6143" s="7">
        <f>'EstRev 6-10'!G144</f>
        <v>0</v>
      </c>
      <c r="C6143" s="3" t="s">
        <v>4853</v>
      </c>
      <c r="D6143" s="2" t="b">
        <f t="shared" ca="1" si="93"/>
        <v>1</v>
      </c>
      <c r="E6143" s="2" cm="1">
        <f t="array" aca="1" ref="E6143" ca="1">IF(F6143&lt;&gt;"",INDIRECT("'"&amp;F6143&amp;"'!"&amp;G6143),"")</f>
        <v>0</v>
      </c>
      <c r="F6143" s="1502" t="s">
        <v>6935</v>
      </c>
      <c r="G6143" t="s">
        <v>4947</v>
      </c>
      <c r="H6143" s="4"/>
      <c r="I6143" s="4"/>
      <c r="J6143" s="4"/>
      <c r="R6143" s="1504"/>
    </row>
    <row r="6144" spans="1:18" ht="15">
      <c r="A6144">
        <v>6139</v>
      </c>
      <c r="B6144" s="7">
        <f>'EstRev 6-10'!H144</f>
        <v>0</v>
      </c>
      <c r="C6144" s="3" t="s">
        <v>4853</v>
      </c>
      <c r="D6144" s="2" t="b">
        <f t="shared" ca="1" si="93"/>
        <v>1</v>
      </c>
      <c r="E6144" s="2" cm="1">
        <f t="array" aca="1" ref="E6144" ca="1">IF(F6144&lt;&gt;"",INDIRECT("'"&amp;F6144&amp;"'!"&amp;G6144),"")</f>
        <v>0</v>
      </c>
      <c r="F6144" s="1502" t="s">
        <v>6935</v>
      </c>
      <c r="G6144" t="s">
        <v>4948</v>
      </c>
      <c r="H6144" s="4"/>
      <c r="I6144" s="4"/>
      <c r="J6144" s="4"/>
      <c r="R6144" s="1504"/>
    </row>
    <row r="6145" spans="1:18" ht="15">
      <c r="A6145">
        <v>6140</v>
      </c>
      <c r="B6145" s="7">
        <f>'EstRev 6-10'!I144</f>
        <v>0</v>
      </c>
      <c r="C6145" s="3" t="s">
        <v>4853</v>
      </c>
      <c r="D6145" s="2" t="b">
        <f t="shared" ca="1" si="93"/>
        <v>1</v>
      </c>
      <c r="E6145" s="2" cm="1">
        <f t="array" aca="1" ref="E6145" ca="1">IF(F6145&lt;&gt;"",INDIRECT("'"&amp;F6145&amp;"'!"&amp;G6145),"")</f>
        <v>0</v>
      </c>
      <c r="F6145" s="1502" t="s">
        <v>6935</v>
      </c>
      <c r="G6145" t="s">
        <v>4949</v>
      </c>
      <c r="H6145" s="4"/>
      <c r="I6145" s="4"/>
      <c r="J6145" s="4"/>
      <c r="R6145" s="1504"/>
    </row>
    <row r="6146" spans="1:18" ht="15">
      <c r="A6146">
        <v>6141</v>
      </c>
      <c r="B6146" s="7">
        <f>'EstRev 6-10'!J144</f>
        <v>0</v>
      </c>
      <c r="C6146" s="3" t="s">
        <v>4853</v>
      </c>
      <c r="D6146" s="2" t="b">
        <f t="shared" ca="1" si="93"/>
        <v>1</v>
      </c>
      <c r="E6146" s="2" cm="1">
        <f t="array" aca="1" ref="E6146" ca="1">IF(F6146&lt;&gt;"",INDIRECT("'"&amp;F6146&amp;"'!"&amp;G6146),"")</f>
        <v>0</v>
      </c>
      <c r="F6146" s="1502" t="s">
        <v>6935</v>
      </c>
      <c r="G6146" t="s">
        <v>4950</v>
      </c>
      <c r="H6146" s="4"/>
      <c r="I6146" s="4"/>
      <c r="J6146" s="4"/>
      <c r="R6146" s="1504"/>
    </row>
    <row r="6147" spans="1:18" ht="15">
      <c r="A6147">
        <v>6142</v>
      </c>
      <c r="B6147" s="7">
        <f>'EstRev 6-10'!K144</f>
        <v>0</v>
      </c>
      <c r="C6147" s="3" t="s">
        <v>4853</v>
      </c>
      <c r="D6147" s="2" t="b">
        <f t="shared" ca="1" si="93"/>
        <v>1</v>
      </c>
      <c r="E6147" s="2" cm="1">
        <f t="array" aca="1" ref="E6147" ca="1">IF(F6147&lt;&gt;"",INDIRECT("'"&amp;F6147&amp;"'!"&amp;G6147),"")</f>
        <v>0</v>
      </c>
      <c r="F6147" s="1502" t="s">
        <v>6935</v>
      </c>
      <c r="G6147" t="s">
        <v>4951</v>
      </c>
      <c r="H6147" s="4"/>
      <c r="I6147" s="4"/>
      <c r="J6147" s="4"/>
      <c r="R6147" s="1504"/>
    </row>
    <row r="6148" spans="1:18" ht="15">
      <c r="A6148">
        <v>6143</v>
      </c>
      <c r="B6148" s="7">
        <f>'EstRev 6-10'!E145</f>
        <v>0</v>
      </c>
      <c r="C6148" s="3" t="s">
        <v>4853</v>
      </c>
      <c r="D6148" s="2" t="b">
        <f t="shared" ca="1" si="93"/>
        <v>1</v>
      </c>
      <c r="E6148" s="2" cm="1">
        <f t="array" aca="1" ref="E6148" ca="1">IF(F6148&lt;&gt;"",INDIRECT("'"&amp;F6148&amp;"'!"&amp;G6148),"")</f>
        <v>0</v>
      </c>
      <c r="F6148" s="1502" t="s">
        <v>6935</v>
      </c>
      <c r="G6148" t="s">
        <v>4952</v>
      </c>
      <c r="H6148" s="4"/>
      <c r="I6148" s="4"/>
      <c r="J6148" s="4"/>
      <c r="R6148" s="1504"/>
    </row>
    <row r="6149" spans="1:18" ht="15">
      <c r="A6149">
        <v>6144</v>
      </c>
      <c r="B6149" s="7">
        <f>'EstRev 6-10'!H145</f>
        <v>0</v>
      </c>
      <c r="C6149" s="3" t="s">
        <v>4853</v>
      </c>
      <c r="D6149" s="2" t="b">
        <f t="shared" ca="1" si="93"/>
        <v>1</v>
      </c>
      <c r="E6149" s="2" cm="1">
        <f t="array" aca="1" ref="E6149" ca="1">IF(F6149&lt;&gt;"",INDIRECT("'"&amp;F6149&amp;"'!"&amp;G6149),"")</f>
        <v>0</v>
      </c>
      <c r="F6149" s="1502" t="s">
        <v>6935</v>
      </c>
      <c r="G6149" t="s">
        <v>4953</v>
      </c>
      <c r="H6149" s="4"/>
      <c r="I6149" s="4"/>
      <c r="J6149" s="4"/>
      <c r="R6149" s="1504"/>
    </row>
    <row r="6150" spans="1:18" ht="15">
      <c r="A6150">
        <v>6145</v>
      </c>
      <c r="B6150" s="7">
        <f>'EstRev 6-10'!I145</f>
        <v>0</v>
      </c>
      <c r="C6150" s="3" t="s">
        <v>4853</v>
      </c>
      <c r="D6150" s="2" t="b">
        <f t="shared" ca="1" si="93"/>
        <v>1</v>
      </c>
      <c r="E6150" s="2" cm="1">
        <f t="array" aca="1" ref="E6150" ca="1">IF(F6150&lt;&gt;"",INDIRECT("'"&amp;F6150&amp;"'!"&amp;G6150),"")</f>
        <v>0</v>
      </c>
      <c r="F6150" s="1502" t="s">
        <v>6935</v>
      </c>
      <c r="G6150" t="s">
        <v>4954</v>
      </c>
      <c r="H6150" s="4"/>
      <c r="I6150" s="4"/>
      <c r="J6150" s="4"/>
      <c r="R6150" s="1504"/>
    </row>
    <row r="6151" spans="1:18" ht="15">
      <c r="A6151">
        <v>6146</v>
      </c>
      <c r="B6151" s="7">
        <f>'EstRev 6-10'!J145</f>
        <v>0</v>
      </c>
      <c r="C6151" s="3" t="s">
        <v>4853</v>
      </c>
      <c r="D6151" s="2" t="b">
        <f t="shared" ca="1" si="93"/>
        <v>1</v>
      </c>
      <c r="E6151" s="2" cm="1">
        <f t="array" aca="1" ref="E6151" ca="1">IF(F6151&lt;&gt;"",INDIRECT("'"&amp;F6151&amp;"'!"&amp;G6151),"")</f>
        <v>0</v>
      </c>
      <c r="F6151" s="1502" t="s">
        <v>6935</v>
      </c>
      <c r="G6151" t="s">
        <v>4955</v>
      </c>
      <c r="H6151" s="4"/>
      <c r="I6151" s="4"/>
      <c r="J6151" s="4"/>
      <c r="R6151" s="1504"/>
    </row>
    <row r="6152" spans="1:18" ht="15">
      <c r="A6152">
        <v>6147</v>
      </c>
      <c r="B6152" s="7">
        <f>'EstRev 6-10'!K145</f>
        <v>0</v>
      </c>
      <c r="C6152" s="3" t="s">
        <v>4853</v>
      </c>
      <c r="D6152" s="2" t="b">
        <f t="shared" ca="1" si="93"/>
        <v>1</v>
      </c>
      <c r="E6152" s="2" cm="1">
        <f t="array" aca="1" ref="E6152" ca="1">IF(F6152&lt;&gt;"",INDIRECT("'"&amp;F6152&amp;"'!"&amp;G6152),"")</f>
        <v>0</v>
      </c>
      <c r="F6152" s="1502" t="s">
        <v>6935</v>
      </c>
      <c r="G6152" t="s">
        <v>4956</v>
      </c>
      <c r="H6152" s="4"/>
      <c r="I6152" s="4"/>
      <c r="J6152" s="4"/>
      <c r="R6152" s="1504"/>
    </row>
    <row r="6153" spans="1:18" ht="15">
      <c r="A6153">
        <v>6148</v>
      </c>
      <c r="B6153" s="7">
        <f>'EstRev 6-10'!G147</f>
        <v>0</v>
      </c>
      <c r="C6153" s="3" t="s">
        <v>4853</v>
      </c>
      <c r="D6153" s="2" t="b">
        <f t="shared" ca="1" si="93"/>
        <v>1</v>
      </c>
      <c r="E6153" s="2" cm="1">
        <f t="array" aca="1" ref="E6153" ca="1">IF(F6153&lt;&gt;"",INDIRECT("'"&amp;F6153&amp;"'!"&amp;G6153),"")</f>
        <v>0</v>
      </c>
      <c r="F6153" s="1502" t="s">
        <v>6935</v>
      </c>
      <c r="G6153" t="s">
        <v>4957</v>
      </c>
      <c r="H6153" s="4"/>
      <c r="I6153" s="4"/>
      <c r="J6153" s="4"/>
      <c r="R6153" s="1504"/>
    </row>
    <row r="6154" spans="1:18" ht="15">
      <c r="A6154">
        <v>6149</v>
      </c>
      <c r="B6154" s="7">
        <f>'EstRev 6-10'!G148</f>
        <v>0</v>
      </c>
      <c r="C6154" s="3" t="s">
        <v>4853</v>
      </c>
      <c r="D6154" s="2" t="b">
        <f t="shared" ca="1" si="93"/>
        <v>1</v>
      </c>
      <c r="E6154" s="2" cm="1">
        <f t="array" aca="1" ref="E6154" ca="1">IF(F6154&lt;&gt;"",INDIRECT("'"&amp;F6154&amp;"'!"&amp;G6154),"")</f>
        <v>0</v>
      </c>
      <c r="F6154" s="1502" t="s">
        <v>6935</v>
      </c>
      <c r="G6154" t="s">
        <v>4958</v>
      </c>
      <c r="H6154" s="4"/>
      <c r="I6154" s="4"/>
      <c r="J6154" s="4"/>
      <c r="R6154" s="1504"/>
    </row>
    <row r="6155" spans="1:18" ht="16">
      <c r="A6155" s="1">
        <v>6150</v>
      </c>
      <c r="C6155" s="3" t="s">
        <v>4932</v>
      </c>
      <c r="E6155" s="2" t="str" cm="1">
        <f t="array" aca="1" ref="E6155" ca="1">IF(F6155&lt;&gt;"",INDIRECT("'"&amp;F6155&amp;"'!"&amp;G6155),"")</f>
        <v/>
      </c>
      <c r="F6155" s="1851"/>
      <c r="R6155" s="1502"/>
    </row>
    <row r="6156" spans="1:18" ht="16">
      <c r="A6156" s="1">
        <v>6151</v>
      </c>
      <c r="C6156" s="3" t="s">
        <v>4932</v>
      </c>
      <c r="E6156" s="2" t="str" cm="1">
        <f t="array" aca="1" ref="E6156" ca="1">IF(F6156&lt;&gt;"",INDIRECT("'"&amp;F6156&amp;"'!"&amp;G6156),"")</f>
        <v/>
      </c>
      <c r="F6156" s="1851"/>
      <c r="R6156" s="1502"/>
    </row>
    <row r="6157" spans="1:18" ht="16">
      <c r="A6157" s="1">
        <v>6152</v>
      </c>
      <c r="C6157" s="3" t="s">
        <v>4932</v>
      </c>
      <c r="E6157" s="2" t="str" cm="1">
        <f t="array" aca="1" ref="E6157" ca="1">IF(F6157&lt;&gt;"",INDIRECT("'"&amp;F6157&amp;"'!"&amp;G6157),"")</f>
        <v/>
      </c>
      <c r="F6157" s="1851"/>
      <c r="R6157" s="1502"/>
    </row>
    <row r="6158" spans="1:18" ht="16">
      <c r="A6158" s="1">
        <v>6153</v>
      </c>
      <c r="C6158" s="3" t="s">
        <v>4932</v>
      </c>
      <c r="E6158" s="2" t="str" cm="1">
        <f t="array" aca="1" ref="E6158" ca="1">IF(F6158&lt;&gt;"",INDIRECT("'"&amp;F6158&amp;"'!"&amp;G6158),"")</f>
        <v/>
      </c>
      <c r="F6158" s="1851"/>
      <c r="R6158" s="1502"/>
    </row>
    <row r="6159" spans="1:18" ht="16">
      <c r="A6159" s="1">
        <v>6154</v>
      </c>
      <c r="C6159" s="3" t="s">
        <v>4932</v>
      </c>
      <c r="E6159" s="2" t="str" cm="1">
        <f t="array" aca="1" ref="E6159" ca="1">IF(F6159&lt;&gt;"",INDIRECT("'"&amp;F6159&amp;"'!"&amp;G6159),"")</f>
        <v/>
      </c>
      <c r="F6159" s="1851"/>
      <c r="R6159" s="1502"/>
    </row>
    <row r="6160" spans="1:18" ht="16">
      <c r="A6160" s="1">
        <v>6155</v>
      </c>
      <c r="C6160" s="3" t="s">
        <v>4932</v>
      </c>
      <c r="E6160" s="2" t="str" cm="1">
        <f t="array" aca="1" ref="E6160" ca="1">IF(F6160&lt;&gt;"",INDIRECT("'"&amp;F6160&amp;"'!"&amp;G6160),"")</f>
        <v/>
      </c>
      <c r="F6160" s="1851"/>
      <c r="R6160" s="1502"/>
    </row>
    <row r="6161" spans="1:18" ht="15">
      <c r="A6161">
        <v>6156</v>
      </c>
      <c r="B6161" s="7">
        <f>'EstRev 6-10'!C158</f>
        <v>0</v>
      </c>
      <c r="C6161" s="3" t="s">
        <v>4853</v>
      </c>
      <c r="D6161" s="2" t="b">
        <f t="shared" ref="D6161:D6182" ca="1" si="94">E6161=B6161</f>
        <v>1</v>
      </c>
      <c r="E6161" s="2" cm="1">
        <f t="array" aca="1" ref="E6161" ca="1">IF(F6161&lt;&gt;"",INDIRECT("'"&amp;F6161&amp;"'!"&amp;G6161),"")</f>
        <v>0</v>
      </c>
      <c r="F6161" s="1502" t="s">
        <v>6935</v>
      </c>
      <c r="G6161" t="s">
        <v>4959</v>
      </c>
      <c r="H6161" s="4"/>
      <c r="I6161" s="4"/>
      <c r="J6161" s="4"/>
      <c r="R6161" s="1504"/>
    </row>
    <row r="6162" spans="1:18" ht="15">
      <c r="A6162">
        <v>6157</v>
      </c>
      <c r="B6162" s="7">
        <f>'EstRev 6-10'!D158</f>
        <v>0</v>
      </c>
      <c r="C6162" s="3" t="s">
        <v>4853</v>
      </c>
      <c r="D6162" s="2" t="b">
        <f t="shared" ca="1" si="94"/>
        <v>1</v>
      </c>
      <c r="E6162" s="2" cm="1">
        <f t="array" aca="1" ref="E6162" ca="1">IF(F6162&lt;&gt;"",INDIRECT("'"&amp;F6162&amp;"'!"&amp;G6162),"")</f>
        <v>0</v>
      </c>
      <c r="F6162" s="1502" t="s">
        <v>6935</v>
      </c>
      <c r="G6162" t="s">
        <v>4960</v>
      </c>
      <c r="H6162" s="4"/>
      <c r="I6162" s="4"/>
      <c r="J6162" s="4"/>
      <c r="R6162" s="1504"/>
    </row>
    <row r="6163" spans="1:18" ht="15">
      <c r="A6163">
        <v>6158</v>
      </c>
      <c r="B6163" s="7">
        <f>'EstRev 6-10'!E158</f>
        <v>0</v>
      </c>
      <c r="C6163" s="3" t="s">
        <v>4853</v>
      </c>
      <c r="D6163" s="2" t="b">
        <f t="shared" ca="1" si="94"/>
        <v>1</v>
      </c>
      <c r="E6163" s="2" cm="1">
        <f t="array" aca="1" ref="E6163" ca="1">IF(F6163&lt;&gt;"",INDIRECT("'"&amp;F6163&amp;"'!"&amp;G6163),"")</f>
        <v>0</v>
      </c>
      <c r="F6163" s="1502" t="s">
        <v>6935</v>
      </c>
      <c r="G6163" t="s">
        <v>4961</v>
      </c>
      <c r="H6163" s="4"/>
      <c r="I6163" s="4"/>
      <c r="J6163" s="4"/>
      <c r="R6163" s="1504"/>
    </row>
    <row r="6164" spans="1:18" ht="15">
      <c r="A6164">
        <v>6159</v>
      </c>
      <c r="B6164" s="7">
        <f>'EstRev 6-10'!F158</f>
        <v>0</v>
      </c>
      <c r="C6164" s="3" t="s">
        <v>4853</v>
      </c>
      <c r="D6164" s="2" t="b">
        <f t="shared" ca="1" si="94"/>
        <v>1</v>
      </c>
      <c r="E6164" s="2" cm="1">
        <f t="array" aca="1" ref="E6164" ca="1">IF(F6164&lt;&gt;"",INDIRECT("'"&amp;F6164&amp;"'!"&amp;G6164),"")</f>
        <v>0</v>
      </c>
      <c r="F6164" s="1502" t="s">
        <v>6935</v>
      </c>
      <c r="G6164" t="s">
        <v>4962</v>
      </c>
      <c r="H6164" s="4"/>
      <c r="I6164" s="4"/>
      <c r="J6164" s="4"/>
      <c r="R6164" s="1504"/>
    </row>
    <row r="6165" spans="1:18" ht="15">
      <c r="A6165">
        <v>6160</v>
      </c>
      <c r="B6165" s="7">
        <f>'EstRev 6-10'!G158</f>
        <v>0</v>
      </c>
      <c r="C6165" s="3" t="s">
        <v>4853</v>
      </c>
      <c r="D6165" s="2" t="b">
        <f t="shared" ca="1" si="94"/>
        <v>1</v>
      </c>
      <c r="E6165" s="2" cm="1">
        <f t="array" aca="1" ref="E6165" ca="1">IF(F6165&lt;&gt;"",INDIRECT("'"&amp;F6165&amp;"'!"&amp;G6165),"")</f>
        <v>0</v>
      </c>
      <c r="F6165" s="1502" t="s">
        <v>6935</v>
      </c>
      <c r="G6165" t="s">
        <v>4963</v>
      </c>
      <c r="H6165" s="4"/>
      <c r="I6165" s="4"/>
      <c r="J6165" s="4"/>
      <c r="R6165" s="1504"/>
    </row>
    <row r="6166" spans="1:18" ht="15">
      <c r="A6166">
        <v>6161</v>
      </c>
      <c r="B6166" s="7">
        <f>'EstRev 6-10'!H158</f>
        <v>0</v>
      </c>
      <c r="C6166" s="3" t="s">
        <v>4853</v>
      </c>
      <c r="D6166" s="2" t="b">
        <f t="shared" ca="1" si="94"/>
        <v>1</v>
      </c>
      <c r="E6166" s="2" cm="1">
        <f t="array" aca="1" ref="E6166" ca="1">IF(F6166&lt;&gt;"",INDIRECT("'"&amp;F6166&amp;"'!"&amp;G6166),"")</f>
        <v>0</v>
      </c>
      <c r="F6166" s="1502" t="s">
        <v>6935</v>
      </c>
      <c r="G6166" t="s">
        <v>4964</v>
      </c>
      <c r="H6166" s="4"/>
      <c r="I6166" s="4"/>
      <c r="J6166" s="4"/>
      <c r="R6166" s="1504"/>
    </row>
    <row r="6167" spans="1:18" ht="15">
      <c r="A6167">
        <v>6162</v>
      </c>
      <c r="B6167" s="7">
        <f>'EstRev 6-10'!K158</f>
        <v>0</v>
      </c>
      <c r="C6167" s="3" t="s">
        <v>4853</v>
      </c>
      <c r="D6167" s="2" t="b">
        <f t="shared" ca="1" si="94"/>
        <v>1</v>
      </c>
      <c r="E6167" s="2" cm="1">
        <f t="array" aca="1" ref="E6167" ca="1">IF(F6167&lt;&gt;"",INDIRECT("'"&amp;F6167&amp;"'!"&amp;G6167),"")</f>
        <v>0</v>
      </c>
      <c r="F6167" s="1502" t="s">
        <v>6935</v>
      </c>
      <c r="G6167" t="s">
        <v>4965</v>
      </c>
      <c r="H6167" s="4"/>
      <c r="I6167" s="4"/>
      <c r="J6167" s="4"/>
      <c r="R6167" s="1504"/>
    </row>
    <row r="6168" spans="1:18" ht="15">
      <c r="A6168">
        <v>6163</v>
      </c>
      <c r="B6168" s="7">
        <f>'EstRev 6-10'!J163</f>
        <v>0</v>
      </c>
      <c r="C6168" s="3" t="s">
        <v>4853</v>
      </c>
      <c r="D6168" s="2" t="b">
        <f t="shared" ca="1" si="94"/>
        <v>1</v>
      </c>
      <c r="E6168" s="2" cm="1">
        <f t="array" aca="1" ref="E6168" ca="1">IF(F6168&lt;&gt;"",INDIRECT("'"&amp;F6168&amp;"'!"&amp;G6168),"")</f>
        <v>0</v>
      </c>
      <c r="F6168" s="1502" t="s">
        <v>6935</v>
      </c>
      <c r="G6168" t="s">
        <v>4966</v>
      </c>
      <c r="H6168" s="4"/>
      <c r="I6168" s="4"/>
      <c r="J6168" s="4"/>
      <c r="R6168" s="1504"/>
    </row>
    <row r="6169" spans="1:18" ht="15">
      <c r="A6169">
        <v>6164</v>
      </c>
      <c r="B6169" s="7">
        <f>'EstRev 6-10'!J164</f>
        <v>0</v>
      </c>
      <c r="C6169" s="3" t="s">
        <v>4853</v>
      </c>
      <c r="D6169" s="2" t="b">
        <f t="shared" ca="1" si="94"/>
        <v>1</v>
      </c>
      <c r="E6169" s="2" cm="1">
        <f t="array" aca="1" ref="E6169" ca="1">IF(F6169&lt;&gt;"",INDIRECT("'"&amp;F6169&amp;"'!"&amp;G6169),"")</f>
        <v>0</v>
      </c>
      <c r="F6169" s="1502" t="s">
        <v>6935</v>
      </c>
      <c r="G6169" t="s">
        <v>4967</v>
      </c>
      <c r="H6169" s="4"/>
      <c r="I6169" s="4"/>
      <c r="J6169" s="4"/>
      <c r="R6169" s="1504"/>
    </row>
    <row r="6170" spans="1:18" ht="15">
      <c r="A6170">
        <v>6165</v>
      </c>
      <c r="B6170" s="7">
        <f>'EstRev 6-10'!J165</f>
        <v>0</v>
      </c>
      <c r="C6170" s="3" t="s">
        <v>4853</v>
      </c>
      <c r="D6170" s="2" t="b">
        <f t="shared" ca="1" si="94"/>
        <v>1</v>
      </c>
      <c r="E6170" s="2" cm="1">
        <f t="array" aca="1" ref="E6170" ca="1">IF(F6170&lt;&gt;"",INDIRECT("'"&amp;F6170&amp;"'!"&amp;G6170),"")</f>
        <v>0</v>
      </c>
      <c r="F6170" s="1502" t="s">
        <v>6935</v>
      </c>
      <c r="G6170" t="s">
        <v>4968</v>
      </c>
      <c r="H6170" s="4"/>
      <c r="I6170" s="4"/>
      <c r="J6170" s="4"/>
      <c r="R6170" s="1504"/>
    </row>
    <row r="6171" spans="1:18" ht="15">
      <c r="A6171">
        <v>6166</v>
      </c>
      <c r="B6171" s="7">
        <f>'EstRev 6-10'!J168</f>
        <v>0</v>
      </c>
      <c r="C6171" s="3" t="s">
        <v>4853</v>
      </c>
      <c r="D6171" s="2" t="b">
        <f t="shared" ca="1" si="94"/>
        <v>1</v>
      </c>
      <c r="E6171" s="2" cm="1">
        <f t="array" aca="1" ref="E6171" ca="1">IF(F6171&lt;&gt;"",INDIRECT("'"&amp;F6171&amp;"'!"&amp;G6171),"")</f>
        <v>0</v>
      </c>
      <c r="F6171" s="1502" t="s">
        <v>6935</v>
      </c>
      <c r="G6171" t="s">
        <v>4969</v>
      </c>
      <c r="H6171" s="4"/>
      <c r="I6171" s="4"/>
      <c r="J6171" s="4"/>
      <c r="R6171" s="1504"/>
    </row>
    <row r="6172" spans="1:18" ht="15">
      <c r="A6172">
        <v>6167</v>
      </c>
      <c r="B6172" s="7">
        <f>'EstRev 6-10'!J169</f>
        <v>0</v>
      </c>
      <c r="C6172" s="3" t="s">
        <v>4853</v>
      </c>
      <c r="D6172" s="2" t="b">
        <f t="shared" ca="1" si="94"/>
        <v>1</v>
      </c>
      <c r="E6172" s="2" cm="1">
        <f t="array" aca="1" ref="E6172" ca="1">IF(F6172&lt;&gt;"",INDIRECT("'"&amp;F6172&amp;"'!"&amp;G6172),"")</f>
        <v>0</v>
      </c>
      <c r="F6172" s="1502" t="s">
        <v>6935</v>
      </c>
      <c r="G6172" t="s">
        <v>4970</v>
      </c>
      <c r="H6172" s="4"/>
      <c r="I6172" s="4"/>
      <c r="J6172" s="4"/>
      <c r="R6172" s="1504"/>
    </row>
    <row r="6173" spans="1:18" ht="15">
      <c r="A6173">
        <v>6168</v>
      </c>
      <c r="B6173" s="7">
        <f>'EstRev 6-10'!J170</f>
        <v>0</v>
      </c>
      <c r="C6173" s="3" t="s">
        <v>4853</v>
      </c>
      <c r="D6173" s="2" t="b">
        <f t="shared" ca="1" si="94"/>
        <v>1</v>
      </c>
      <c r="E6173" s="2" cm="1">
        <f t="array" aca="1" ref="E6173" ca="1">IF(F6173&lt;&gt;"",INDIRECT("'"&amp;F6173&amp;"'!"&amp;G6173),"")</f>
        <v>0</v>
      </c>
      <c r="F6173" s="1502" t="s">
        <v>6935</v>
      </c>
      <c r="G6173" t="s">
        <v>4971</v>
      </c>
      <c r="H6173" s="4"/>
      <c r="I6173" s="4"/>
      <c r="J6173" s="4"/>
      <c r="R6173" s="1504"/>
    </row>
    <row r="6174" spans="1:18" ht="15">
      <c r="A6174">
        <v>6169</v>
      </c>
      <c r="B6174" s="7">
        <f>'EstRev 6-10'!C185</f>
        <v>0</v>
      </c>
      <c r="C6174" s="3" t="s">
        <v>4853</v>
      </c>
      <c r="D6174" s="2" t="b">
        <f t="shared" ca="1" si="94"/>
        <v>1</v>
      </c>
      <c r="E6174" s="2" cm="1">
        <f t="array" aca="1" ref="E6174" ca="1">IF(F6174&lt;&gt;"",INDIRECT("'"&amp;F6174&amp;"'!"&amp;G6174),"")</f>
        <v>0</v>
      </c>
      <c r="F6174" s="1502" t="s">
        <v>6935</v>
      </c>
      <c r="G6174" t="s">
        <v>4972</v>
      </c>
      <c r="H6174" s="4"/>
      <c r="I6174" s="4"/>
      <c r="J6174" s="4"/>
      <c r="R6174" s="1504"/>
    </row>
    <row r="6175" spans="1:18" ht="15">
      <c r="A6175">
        <v>6170</v>
      </c>
      <c r="B6175" s="7">
        <f>'EstRev 6-10'!G185</f>
        <v>0</v>
      </c>
      <c r="C6175" s="3" t="s">
        <v>4853</v>
      </c>
      <c r="D6175" s="2" t="b">
        <f t="shared" ca="1" si="94"/>
        <v>1</v>
      </c>
      <c r="E6175" s="2" cm="1">
        <f t="array" aca="1" ref="E6175" ca="1">IF(F6175&lt;&gt;"",INDIRECT("'"&amp;F6175&amp;"'!"&amp;G6175),"")</f>
        <v>0</v>
      </c>
      <c r="F6175" s="1502" t="s">
        <v>6935</v>
      </c>
      <c r="G6175" t="s">
        <v>4973</v>
      </c>
      <c r="H6175" s="4"/>
      <c r="I6175" s="4"/>
      <c r="J6175" s="4"/>
      <c r="R6175" s="1504"/>
    </row>
    <row r="6176" spans="1:18" ht="15">
      <c r="A6176">
        <v>6171</v>
      </c>
      <c r="B6176" s="7">
        <f>'EstRev 6-10'!G186</f>
        <v>0</v>
      </c>
      <c r="C6176" s="3" t="s">
        <v>4853</v>
      </c>
      <c r="D6176" s="2" t="b">
        <f t="shared" ca="1" si="94"/>
        <v>1</v>
      </c>
      <c r="E6176" s="2" cm="1">
        <f t="array" aca="1" ref="E6176" ca="1">IF(F6176&lt;&gt;"",INDIRECT("'"&amp;F6176&amp;"'!"&amp;G6176),"")</f>
        <v>0</v>
      </c>
      <c r="F6176" s="1502" t="s">
        <v>6935</v>
      </c>
      <c r="G6176" t="s">
        <v>4008</v>
      </c>
      <c r="H6176" s="4"/>
      <c r="I6176" s="4"/>
      <c r="J6176" s="4"/>
      <c r="R6176" s="1504"/>
    </row>
    <row r="6177" spans="1:18" ht="15">
      <c r="A6177">
        <v>6172</v>
      </c>
      <c r="B6177" s="7">
        <f>'EstRev 6-10'!G187</f>
        <v>0</v>
      </c>
      <c r="C6177" s="3" t="s">
        <v>4853</v>
      </c>
      <c r="D6177" s="2" t="b">
        <f t="shared" ca="1" si="94"/>
        <v>1</v>
      </c>
      <c r="E6177" s="2" cm="1">
        <f t="array" aca="1" ref="E6177" ca="1">IF(F6177&lt;&gt;"",INDIRECT("'"&amp;F6177&amp;"'!"&amp;G6177),"")</f>
        <v>0</v>
      </c>
      <c r="F6177" s="1502" t="s">
        <v>6935</v>
      </c>
      <c r="G6177" t="s">
        <v>4009</v>
      </c>
      <c r="H6177" s="4"/>
      <c r="I6177" s="4"/>
      <c r="J6177" s="4"/>
      <c r="R6177" s="1504"/>
    </row>
    <row r="6178" spans="1:18" ht="15">
      <c r="A6178">
        <v>6173</v>
      </c>
      <c r="B6178" s="7">
        <f>'EstRev 6-10'!G188</f>
        <v>0</v>
      </c>
      <c r="C6178" s="3" t="s">
        <v>4853</v>
      </c>
      <c r="D6178" s="2" t="b">
        <f t="shared" ca="1" si="94"/>
        <v>1</v>
      </c>
      <c r="E6178" s="2" cm="1">
        <f t="array" aca="1" ref="E6178" ca="1">IF(F6178&lt;&gt;"",INDIRECT("'"&amp;F6178&amp;"'!"&amp;G6178),"")</f>
        <v>0</v>
      </c>
      <c r="F6178" s="1502" t="s">
        <v>6935</v>
      </c>
      <c r="G6178" t="s">
        <v>4010</v>
      </c>
      <c r="R6178" s="1504"/>
    </row>
    <row r="6179" spans="1:18" ht="15">
      <c r="A6179">
        <v>6174</v>
      </c>
      <c r="B6179" s="7">
        <f>'EstRev 6-10'!G189</f>
        <v>0</v>
      </c>
      <c r="C6179" s="3" t="s">
        <v>4853</v>
      </c>
      <c r="D6179" s="2" t="b">
        <f t="shared" ca="1" si="94"/>
        <v>1</v>
      </c>
      <c r="E6179" s="2" cm="1">
        <f t="array" aca="1" ref="E6179" ca="1">IF(F6179&lt;&gt;"",INDIRECT("'"&amp;F6179&amp;"'!"&amp;G6179),"")</f>
        <v>0</v>
      </c>
      <c r="F6179" s="1502" t="s">
        <v>6935</v>
      </c>
      <c r="G6179" t="s">
        <v>4241</v>
      </c>
      <c r="R6179" s="1504"/>
    </row>
    <row r="6180" spans="1:18" ht="15">
      <c r="A6180">
        <v>6175</v>
      </c>
      <c r="B6180" s="7">
        <f>'EstRev 6-10'!G190</f>
        <v>0</v>
      </c>
      <c r="C6180" s="3" t="s">
        <v>4853</v>
      </c>
      <c r="D6180" s="2" t="b">
        <f t="shared" ca="1" si="94"/>
        <v>1</v>
      </c>
      <c r="E6180" s="2" cm="1">
        <f t="array" aca="1" ref="E6180" ca="1">IF(F6180&lt;&gt;"",INDIRECT("'"&amp;F6180&amp;"'!"&amp;G6180),"")</f>
        <v>0</v>
      </c>
      <c r="F6180" s="1502" t="s">
        <v>6935</v>
      </c>
      <c r="G6180" t="s">
        <v>4974</v>
      </c>
      <c r="R6180" s="1504"/>
    </row>
    <row r="6181" spans="1:18" ht="15">
      <c r="A6181">
        <v>6176</v>
      </c>
      <c r="B6181" s="7">
        <f>'EstRev 6-10'!G192</f>
        <v>0</v>
      </c>
      <c r="C6181" s="3" t="s">
        <v>4853</v>
      </c>
      <c r="D6181" s="2" t="b">
        <f t="shared" ca="1" si="94"/>
        <v>1</v>
      </c>
      <c r="E6181" s="2" cm="1">
        <f t="array" aca="1" ref="E6181" ca="1">IF(F6181&lt;&gt;"",INDIRECT("'"&amp;F6181&amp;"'!"&amp;G6181),"")</f>
        <v>0</v>
      </c>
      <c r="F6181" s="1502" t="s">
        <v>6935</v>
      </c>
      <c r="G6181" t="s">
        <v>4975</v>
      </c>
      <c r="H6181" s="4"/>
      <c r="I6181" s="4"/>
      <c r="J6181" s="4"/>
      <c r="R6181" s="1504"/>
    </row>
    <row r="6182" spans="1:18" ht="15">
      <c r="A6182">
        <v>6177</v>
      </c>
      <c r="B6182" s="7">
        <f>'EstRev 6-10'!G193</f>
        <v>0</v>
      </c>
      <c r="C6182" s="3" t="s">
        <v>4853</v>
      </c>
      <c r="D6182" s="2" t="b">
        <f t="shared" ca="1" si="94"/>
        <v>1</v>
      </c>
      <c r="E6182" s="2" cm="1">
        <f t="array" aca="1" ref="E6182" ca="1">IF(F6182&lt;&gt;"",INDIRECT("'"&amp;F6182&amp;"'!"&amp;G6182),"")</f>
        <v>0</v>
      </c>
      <c r="F6182" s="1502" t="s">
        <v>6935</v>
      </c>
      <c r="G6182" t="s">
        <v>4976</v>
      </c>
      <c r="H6182" s="4"/>
      <c r="I6182" s="4"/>
      <c r="J6182" s="4"/>
      <c r="R6182" s="1504"/>
    </row>
    <row r="6183" spans="1:18" ht="16">
      <c r="A6183" s="1">
        <v>6178</v>
      </c>
      <c r="C6183" s="3" t="s">
        <v>4932</v>
      </c>
      <c r="E6183" s="2" t="str" cm="1">
        <f t="array" aca="1" ref="E6183" ca="1">IF(F6183&lt;&gt;"",INDIRECT("'"&amp;F6183&amp;"'!"&amp;G6183),"")</f>
        <v/>
      </c>
      <c r="F6183" s="1851"/>
      <c r="R6183" s="1502"/>
    </row>
    <row r="6184" spans="1:18" ht="16">
      <c r="A6184" s="1">
        <v>6179</v>
      </c>
      <c r="C6184" s="3" t="s">
        <v>4932</v>
      </c>
      <c r="E6184" s="2" t="str" cm="1">
        <f t="array" aca="1" ref="E6184" ca="1">IF(F6184&lt;&gt;"",INDIRECT("'"&amp;F6184&amp;"'!"&amp;G6184),"")</f>
        <v/>
      </c>
      <c r="F6184" s="1851"/>
      <c r="R6184" s="1502"/>
    </row>
    <row r="6185" spans="1:18" ht="16">
      <c r="A6185" s="1">
        <v>6180</v>
      </c>
      <c r="C6185" s="3" t="s">
        <v>4932</v>
      </c>
      <c r="E6185" s="2" t="str" cm="1">
        <f t="array" aca="1" ref="E6185" ca="1">IF(F6185&lt;&gt;"",INDIRECT("'"&amp;F6185&amp;"'!"&amp;G6185),"")</f>
        <v/>
      </c>
      <c r="F6185" s="1851"/>
      <c r="R6185" s="1502"/>
    </row>
    <row r="6186" spans="1:18" ht="15">
      <c r="A6186">
        <v>6181</v>
      </c>
      <c r="B6186" s="7">
        <f>'EstRev 6-10'!J239</f>
        <v>0</v>
      </c>
      <c r="C6186" s="3" t="s">
        <v>4853</v>
      </c>
      <c r="D6186" s="2" t="b">
        <f t="shared" ref="D6186:D6249" ca="1" si="95">E6186=B6186</f>
        <v>1</v>
      </c>
      <c r="E6186" s="2" cm="1">
        <f t="array" aca="1" ref="E6186" ca="1">IF(F6186&lt;&gt;"",INDIRECT("'"&amp;F6186&amp;"'!"&amp;G6186),"")</f>
        <v>0</v>
      </c>
      <c r="F6186" s="1502" t="s">
        <v>6935</v>
      </c>
      <c r="G6186" t="s">
        <v>4977</v>
      </c>
      <c r="H6186" s="4"/>
      <c r="I6186" s="4"/>
      <c r="J6186" s="4"/>
      <c r="R6186" s="1504"/>
    </row>
    <row r="6187" spans="1:18" ht="15">
      <c r="A6187">
        <v>6182</v>
      </c>
      <c r="B6187" s="7">
        <f>'EstRev 6-10'!J240</f>
        <v>20027</v>
      </c>
      <c r="C6187" s="3" t="s">
        <v>4853</v>
      </c>
      <c r="D6187" s="2" t="b">
        <f t="shared" ca="1" si="95"/>
        <v>1</v>
      </c>
      <c r="E6187" s="2" cm="1">
        <f t="array" aca="1" ref="E6187" ca="1">IF(F6187&lt;&gt;"",INDIRECT("'"&amp;F6187&amp;"'!"&amp;G6187),"")</f>
        <v>20027</v>
      </c>
      <c r="F6187" s="1502" t="s">
        <v>6935</v>
      </c>
      <c r="G6187" t="s">
        <v>4978</v>
      </c>
      <c r="H6187" s="4"/>
      <c r="I6187" s="4"/>
      <c r="J6187" s="4"/>
      <c r="R6187" s="1504"/>
    </row>
    <row r="6188" spans="1:18" ht="15">
      <c r="A6188">
        <v>6183</v>
      </c>
      <c r="B6188" s="7">
        <f>'EstExp 11-19'!I5</f>
        <v>40000</v>
      </c>
      <c r="C6188" s="3" t="s">
        <v>4853</v>
      </c>
      <c r="D6188" s="2" t="b">
        <f t="shared" ca="1" si="95"/>
        <v>1</v>
      </c>
      <c r="E6188" s="2" cm="1">
        <f t="array" aca="1" ref="E6188" ca="1">IF(F6188&lt;&gt;"",INDIRECT("'"&amp;F6188&amp;"'!"&amp;G6188),"")</f>
        <v>40000</v>
      </c>
      <c r="F6188" s="1502" t="s">
        <v>6934</v>
      </c>
      <c r="G6188" t="s">
        <v>4309</v>
      </c>
      <c r="H6188" s="4"/>
      <c r="I6188" s="4"/>
      <c r="J6188" s="4"/>
      <c r="R6188" s="1504"/>
    </row>
    <row r="6189" spans="1:18" ht="15">
      <c r="A6189">
        <v>6184</v>
      </c>
      <c r="B6189" s="7">
        <f>'EstExp 11-19'!J5</f>
        <v>0</v>
      </c>
      <c r="C6189" s="3" t="s">
        <v>4853</v>
      </c>
      <c r="D6189" s="2" t="b">
        <f t="shared" ca="1" si="95"/>
        <v>1</v>
      </c>
      <c r="E6189" s="2" cm="1">
        <f t="array" aca="1" ref="E6189" ca="1">IF(F6189&lt;&gt;"",INDIRECT("'"&amp;F6189&amp;"'!"&amp;G6189),"")</f>
        <v>0</v>
      </c>
      <c r="F6189" s="1502" t="s">
        <v>6934</v>
      </c>
      <c r="G6189" t="s">
        <v>4855</v>
      </c>
      <c r="H6189" s="4"/>
      <c r="I6189" s="4"/>
      <c r="J6189" s="4"/>
      <c r="R6189" s="1504"/>
    </row>
    <row r="6190" spans="1:18" ht="15">
      <c r="A6190">
        <v>6185</v>
      </c>
      <c r="B6190" s="7">
        <f>'EstExp 11-19'!C7</f>
        <v>0</v>
      </c>
      <c r="C6190" s="3" t="s">
        <v>4853</v>
      </c>
      <c r="D6190" s="2" t="b">
        <f t="shared" ca="1" si="95"/>
        <v>1</v>
      </c>
      <c r="E6190" s="2" cm="1">
        <f t="array" aca="1" ref="E6190" ca="1">IF(F6190&lt;&gt;"",INDIRECT("'"&amp;F6190&amp;"'!"&amp;G6190),"")</f>
        <v>0</v>
      </c>
      <c r="F6190" s="1502" t="s">
        <v>6934</v>
      </c>
      <c r="G6190" t="s">
        <v>3517</v>
      </c>
      <c r="R6190" s="1504"/>
    </row>
    <row r="6191" spans="1:18" ht="15">
      <c r="A6191">
        <v>6186</v>
      </c>
      <c r="B6191" s="7">
        <f>'EstExp 11-19'!D7</f>
        <v>0</v>
      </c>
      <c r="C6191" s="3" t="s">
        <v>4853</v>
      </c>
      <c r="D6191" s="2" t="b">
        <f t="shared" ca="1" si="95"/>
        <v>1</v>
      </c>
      <c r="E6191" s="2" cm="1">
        <f t="array" aca="1" ref="E6191" ca="1">IF(F6191&lt;&gt;"",INDIRECT("'"&amp;F6191&amp;"'!"&amp;G6191),"")</f>
        <v>0</v>
      </c>
      <c r="F6191" s="1502" t="s">
        <v>6934</v>
      </c>
      <c r="G6191" t="s">
        <v>3531</v>
      </c>
      <c r="R6191" s="1504"/>
    </row>
    <row r="6192" spans="1:18" ht="15">
      <c r="A6192">
        <v>6187</v>
      </c>
      <c r="B6192" s="7">
        <f>'EstExp 11-19'!E7</f>
        <v>0</v>
      </c>
      <c r="C6192" s="3" t="s">
        <v>4853</v>
      </c>
      <c r="D6192" s="2" t="b">
        <f t="shared" ca="1" si="95"/>
        <v>1</v>
      </c>
      <c r="E6192" s="2" cm="1">
        <f t="array" aca="1" ref="E6192" ca="1">IF(F6192&lt;&gt;"",INDIRECT("'"&amp;F6192&amp;"'!"&amp;G6192),"")</f>
        <v>0</v>
      </c>
      <c r="F6192" s="1502" t="s">
        <v>6934</v>
      </c>
      <c r="G6192" t="s">
        <v>4189</v>
      </c>
      <c r="R6192" s="1504"/>
    </row>
    <row r="6193" spans="1:18" ht="15">
      <c r="A6193">
        <v>6188</v>
      </c>
      <c r="B6193" s="7">
        <f>'EstExp 11-19'!F7</f>
        <v>0</v>
      </c>
      <c r="C6193" s="3" t="s">
        <v>4853</v>
      </c>
      <c r="D6193" s="2" t="b">
        <f t="shared" ca="1" si="95"/>
        <v>1</v>
      </c>
      <c r="E6193" s="2" cm="1">
        <f t="array" aca="1" ref="E6193" ca="1">IF(F6193&lt;&gt;"",INDIRECT("'"&amp;F6193&amp;"'!"&amp;G6193),"")</f>
        <v>0</v>
      </c>
      <c r="F6193" s="1502" t="s">
        <v>6934</v>
      </c>
      <c r="G6193" t="s">
        <v>3553</v>
      </c>
      <c r="R6193" s="1504"/>
    </row>
    <row r="6194" spans="1:18" ht="15">
      <c r="A6194">
        <v>6189</v>
      </c>
      <c r="B6194" s="7">
        <f>'EstExp 11-19'!G7</f>
        <v>0</v>
      </c>
      <c r="C6194" s="3" t="s">
        <v>4853</v>
      </c>
      <c r="D6194" s="2" t="b">
        <f t="shared" ca="1" si="95"/>
        <v>1</v>
      </c>
      <c r="E6194" s="2" cm="1">
        <f t="array" aca="1" ref="E6194" ca="1">IF(F6194&lt;&gt;"",INDIRECT("'"&amp;F6194&amp;"'!"&amp;G6194),"")</f>
        <v>0</v>
      </c>
      <c r="F6194" s="1502" t="s">
        <v>6934</v>
      </c>
      <c r="G6194" t="s">
        <v>4185</v>
      </c>
      <c r="R6194" s="1504"/>
    </row>
    <row r="6195" spans="1:18" ht="15">
      <c r="A6195">
        <v>6190</v>
      </c>
      <c r="B6195" s="7">
        <f>'EstExp 11-19'!H7</f>
        <v>0</v>
      </c>
      <c r="C6195" s="3" t="s">
        <v>4853</v>
      </c>
      <c r="D6195" s="2" t="b">
        <f t="shared" ca="1" si="95"/>
        <v>1</v>
      </c>
      <c r="E6195" s="2" cm="1">
        <f t="array" aca="1" ref="E6195" ca="1">IF(F6195&lt;&gt;"",INDIRECT("'"&amp;F6195&amp;"'!"&amp;G6195),"")</f>
        <v>0</v>
      </c>
      <c r="F6195" s="1502" t="s">
        <v>6934</v>
      </c>
      <c r="G6195" t="s">
        <v>4193</v>
      </c>
      <c r="R6195" s="1504"/>
    </row>
    <row r="6196" spans="1:18" ht="15">
      <c r="A6196">
        <v>6191</v>
      </c>
      <c r="B6196" s="7">
        <f>'EstExp 11-19'!I7</f>
        <v>0</v>
      </c>
      <c r="C6196" s="3" t="s">
        <v>4853</v>
      </c>
      <c r="D6196" s="2" t="b">
        <f t="shared" ca="1" si="95"/>
        <v>1</v>
      </c>
      <c r="E6196" s="2" cm="1">
        <f t="array" aca="1" ref="E6196" ca="1">IF(F6196&lt;&gt;"",INDIRECT("'"&amp;F6196&amp;"'!"&amp;G6196),"")</f>
        <v>0</v>
      </c>
      <c r="F6196" s="1502" t="s">
        <v>6934</v>
      </c>
      <c r="G6196" t="s">
        <v>3584</v>
      </c>
      <c r="R6196" s="1504"/>
    </row>
    <row r="6197" spans="1:18" ht="15">
      <c r="A6197">
        <v>6192</v>
      </c>
      <c r="B6197" s="7">
        <f>'EstExp 11-19'!J7</f>
        <v>0</v>
      </c>
      <c r="C6197" s="3" t="s">
        <v>4853</v>
      </c>
      <c r="D6197" s="2" t="b">
        <f t="shared" ca="1" si="95"/>
        <v>1</v>
      </c>
      <c r="E6197" s="2" cm="1">
        <f t="array" aca="1" ref="E6197" ca="1">IF(F6197&lt;&gt;"",INDIRECT("'"&amp;F6197&amp;"'!"&amp;G6197),"")</f>
        <v>0</v>
      </c>
      <c r="F6197" s="1502" t="s">
        <v>6934</v>
      </c>
      <c r="G6197" t="s">
        <v>4856</v>
      </c>
      <c r="R6197" s="1504"/>
    </row>
    <row r="6198" spans="1:18" ht="15">
      <c r="A6198">
        <v>6193</v>
      </c>
      <c r="B6198" s="7">
        <f>'EstExp 11-19'!K7</f>
        <v>0</v>
      </c>
      <c r="C6198" s="3" t="s">
        <v>4853</v>
      </c>
      <c r="D6198" s="2" t="b">
        <f t="shared" ca="1" si="95"/>
        <v>1</v>
      </c>
      <c r="E6198" s="2" cm="1">
        <f t="array" aca="1" ref="E6198" ca="1">IF(F6198&lt;&gt;"",INDIRECT("'"&amp;F6198&amp;"'!"&amp;G6198),"")</f>
        <v>0</v>
      </c>
      <c r="F6198" s="1502" t="s">
        <v>6934</v>
      </c>
      <c r="G6198" t="s">
        <v>4362</v>
      </c>
      <c r="H6198" s="4"/>
      <c r="I6198" s="4"/>
      <c r="J6198" s="4"/>
      <c r="R6198" s="1504"/>
    </row>
    <row r="6199" spans="1:18" ht="15">
      <c r="A6199">
        <v>6194</v>
      </c>
      <c r="B6199" s="7">
        <f>'EstExp 11-19'!I8</f>
        <v>0</v>
      </c>
      <c r="C6199" s="3" t="s">
        <v>4853</v>
      </c>
      <c r="D6199" s="2" t="b">
        <f t="shared" ca="1" si="95"/>
        <v>1</v>
      </c>
      <c r="E6199" s="2" cm="1">
        <f t="array" aca="1" ref="E6199" ca="1">IF(F6199&lt;&gt;"",INDIRECT("'"&amp;F6199&amp;"'!"&amp;G6199),"")</f>
        <v>0</v>
      </c>
      <c r="F6199" s="1502" t="s">
        <v>6934</v>
      </c>
      <c r="G6199" t="s">
        <v>4556</v>
      </c>
      <c r="R6199" s="1504"/>
    </row>
    <row r="6200" spans="1:18" ht="15">
      <c r="A6200">
        <v>6195</v>
      </c>
      <c r="B6200" s="7">
        <f>'EstExp 11-19'!J8</f>
        <v>0</v>
      </c>
      <c r="C6200" s="3" t="s">
        <v>4853</v>
      </c>
      <c r="D6200" s="2" t="b">
        <f t="shared" ca="1" si="95"/>
        <v>1</v>
      </c>
      <c r="E6200" s="2" cm="1">
        <f t="array" aca="1" ref="E6200" ca="1">IF(F6200&lt;&gt;"",INDIRECT("'"&amp;F6200&amp;"'!"&amp;G6200),"")</f>
        <v>0</v>
      </c>
      <c r="F6200" s="1502" t="s">
        <v>6934</v>
      </c>
      <c r="G6200" t="s">
        <v>4857</v>
      </c>
      <c r="R6200" s="1504"/>
    </row>
    <row r="6201" spans="1:18" ht="15">
      <c r="A6201">
        <v>6196</v>
      </c>
      <c r="B6201" s="7">
        <f>'EstExp 11-19'!C9</f>
        <v>0</v>
      </c>
      <c r="C6201" s="3" t="s">
        <v>4853</v>
      </c>
      <c r="D6201" s="2" t="b">
        <f t="shared" ca="1" si="95"/>
        <v>1</v>
      </c>
      <c r="E6201" s="2" cm="1">
        <f t="array" aca="1" ref="E6201" ca="1">IF(F6201&lt;&gt;"",INDIRECT("'"&amp;F6201&amp;"'!"&amp;G6201),"")</f>
        <v>0</v>
      </c>
      <c r="F6201" s="1502" t="s">
        <v>6934</v>
      </c>
      <c r="G6201" t="s">
        <v>4178</v>
      </c>
      <c r="H6201" s="4"/>
      <c r="I6201" s="4"/>
      <c r="J6201" s="4"/>
      <c r="R6201" s="1504"/>
    </row>
    <row r="6202" spans="1:18" ht="15">
      <c r="A6202">
        <v>6197</v>
      </c>
      <c r="B6202" s="7">
        <f>'EstExp 11-19'!D9</f>
        <v>0</v>
      </c>
      <c r="C6202" s="3" t="s">
        <v>4853</v>
      </c>
      <c r="D6202" s="2" t="b">
        <f t="shared" ca="1" si="95"/>
        <v>1</v>
      </c>
      <c r="E6202" s="2" cm="1">
        <f t="array" aca="1" ref="E6202" ca="1">IF(F6202&lt;&gt;"",INDIRECT("'"&amp;F6202&amp;"'!"&amp;G6202),"")</f>
        <v>0</v>
      </c>
      <c r="F6202" s="1502" t="s">
        <v>6934</v>
      </c>
      <c r="G6202" t="s">
        <v>4180</v>
      </c>
      <c r="H6202" s="4"/>
      <c r="I6202" s="4"/>
      <c r="J6202" s="4"/>
      <c r="R6202" s="1504"/>
    </row>
    <row r="6203" spans="1:18" ht="15">
      <c r="A6203">
        <v>6198</v>
      </c>
      <c r="B6203" s="7">
        <f>'EstExp 11-19'!E9</f>
        <v>0</v>
      </c>
      <c r="C6203" s="3" t="s">
        <v>4853</v>
      </c>
      <c r="D6203" s="2" t="b">
        <f t="shared" ca="1" si="95"/>
        <v>1</v>
      </c>
      <c r="E6203" s="2" cm="1">
        <f t="array" aca="1" ref="E6203" ca="1">IF(F6203&lt;&gt;"",INDIRECT("'"&amp;F6203&amp;"'!"&amp;G6203),"")</f>
        <v>0</v>
      </c>
      <c r="F6203" s="1502" t="s">
        <v>6934</v>
      </c>
      <c r="G6203" t="s">
        <v>4190</v>
      </c>
      <c r="H6203" s="4"/>
      <c r="I6203" s="4"/>
      <c r="J6203" s="4"/>
      <c r="R6203" s="1504"/>
    </row>
    <row r="6204" spans="1:18" ht="15">
      <c r="A6204">
        <v>6199</v>
      </c>
      <c r="B6204" s="7">
        <f>'EstExp 11-19'!F9</f>
        <v>0</v>
      </c>
      <c r="C6204" s="3" t="s">
        <v>4853</v>
      </c>
      <c r="D6204" s="2" t="b">
        <f t="shared" ca="1" si="95"/>
        <v>1</v>
      </c>
      <c r="E6204" s="2" cm="1">
        <f t="array" aca="1" ref="E6204" ca="1">IF(F6204&lt;&gt;"",INDIRECT("'"&amp;F6204&amp;"'!"&amp;G6204),"")</f>
        <v>0</v>
      </c>
      <c r="F6204" s="1502" t="s">
        <v>6934</v>
      </c>
      <c r="G6204" t="s">
        <v>4183</v>
      </c>
      <c r="H6204" s="4"/>
      <c r="I6204" s="4"/>
      <c r="J6204" s="4"/>
      <c r="R6204" s="1504"/>
    </row>
    <row r="6205" spans="1:18" ht="15">
      <c r="A6205">
        <v>6200</v>
      </c>
      <c r="B6205" s="7">
        <f>'EstExp 11-19'!G9</f>
        <v>0</v>
      </c>
      <c r="C6205" s="3" t="s">
        <v>4853</v>
      </c>
      <c r="D6205" s="2" t="b">
        <f t="shared" ca="1" si="95"/>
        <v>1</v>
      </c>
      <c r="E6205" s="2" cm="1">
        <f t="array" aca="1" ref="E6205" ca="1">IF(F6205&lt;&gt;"",INDIRECT("'"&amp;F6205&amp;"'!"&amp;G6205),"")</f>
        <v>0</v>
      </c>
      <c r="F6205" s="1502" t="s">
        <v>6934</v>
      </c>
      <c r="G6205" t="s">
        <v>4187</v>
      </c>
      <c r="H6205" s="4"/>
      <c r="I6205" s="4"/>
      <c r="J6205" s="4"/>
      <c r="R6205" s="1504"/>
    </row>
    <row r="6206" spans="1:18" ht="15">
      <c r="A6206">
        <v>6201</v>
      </c>
      <c r="B6206" s="7">
        <f>'EstExp 11-19'!H9</f>
        <v>0</v>
      </c>
      <c r="C6206" s="3" t="s">
        <v>4853</v>
      </c>
      <c r="D6206" s="2" t="b">
        <f t="shared" ca="1" si="95"/>
        <v>1</v>
      </c>
      <c r="E6206" s="2" cm="1">
        <f t="array" aca="1" ref="E6206" ca="1">IF(F6206&lt;&gt;"",INDIRECT("'"&amp;F6206&amp;"'!"&amp;G6206),"")</f>
        <v>0</v>
      </c>
      <c r="F6206" s="1502" t="s">
        <v>6934</v>
      </c>
      <c r="G6206" t="s">
        <v>4195</v>
      </c>
      <c r="H6206" s="4"/>
      <c r="I6206" s="4"/>
      <c r="J6206" s="4"/>
      <c r="R6206" s="1504"/>
    </row>
    <row r="6207" spans="1:18" ht="15">
      <c r="A6207">
        <v>6202</v>
      </c>
      <c r="B6207" s="7">
        <f>'EstExp 11-19'!I9</f>
        <v>0</v>
      </c>
      <c r="C6207" s="3" t="s">
        <v>4853</v>
      </c>
      <c r="D6207" s="2" t="b">
        <f t="shared" ca="1" si="95"/>
        <v>1</v>
      </c>
      <c r="E6207" s="2" cm="1">
        <f t="array" aca="1" ref="E6207" ca="1">IF(F6207&lt;&gt;"",INDIRECT("'"&amp;F6207&amp;"'!"&amp;G6207),"")</f>
        <v>0</v>
      </c>
      <c r="F6207" s="1502" t="s">
        <v>6934</v>
      </c>
      <c r="G6207" t="s">
        <v>4310</v>
      </c>
      <c r="H6207" s="4"/>
      <c r="I6207" s="4"/>
      <c r="J6207" s="4"/>
      <c r="R6207" s="1504"/>
    </row>
    <row r="6208" spans="1:18" ht="15">
      <c r="A6208">
        <v>6203</v>
      </c>
      <c r="B6208" s="7">
        <f>'EstExp 11-19'!J9</f>
        <v>0</v>
      </c>
      <c r="C6208" s="3" t="s">
        <v>4853</v>
      </c>
      <c r="D6208" s="2" t="b">
        <f t="shared" ca="1" si="95"/>
        <v>1</v>
      </c>
      <c r="E6208" s="2" cm="1">
        <f t="array" aca="1" ref="E6208" ca="1">IF(F6208&lt;&gt;"",INDIRECT("'"&amp;F6208&amp;"'!"&amp;G6208),"")</f>
        <v>0</v>
      </c>
      <c r="F6208" s="1502" t="s">
        <v>6934</v>
      </c>
      <c r="G6208" t="s">
        <v>4858</v>
      </c>
      <c r="H6208" s="4"/>
      <c r="I6208" s="4"/>
      <c r="J6208" s="4"/>
      <c r="R6208" s="1504"/>
    </row>
    <row r="6209" spans="1:18" ht="15">
      <c r="A6209">
        <v>6204</v>
      </c>
      <c r="B6209" s="7">
        <f>'EstExp 11-19'!K9</f>
        <v>0</v>
      </c>
      <c r="C6209" s="3" t="s">
        <v>4853</v>
      </c>
      <c r="D6209" s="2" t="b">
        <f t="shared" ca="1" si="95"/>
        <v>1</v>
      </c>
      <c r="E6209" s="2" cm="1">
        <f t="array" aca="1" ref="E6209" ca="1">IF(F6209&lt;&gt;"",INDIRECT("'"&amp;F6209&amp;"'!"&amp;G6209),"")</f>
        <v>0</v>
      </c>
      <c r="F6209" s="1502" t="s">
        <v>6934</v>
      </c>
      <c r="G6209" t="s">
        <v>4363</v>
      </c>
      <c r="H6209" s="4"/>
      <c r="I6209" s="4"/>
      <c r="J6209" s="4"/>
      <c r="R6209" s="1504"/>
    </row>
    <row r="6210" spans="1:18" ht="15">
      <c r="A6210">
        <v>6205</v>
      </c>
      <c r="B6210" s="7">
        <f>'EstExp 11-19'!I10</f>
        <v>0</v>
      </c>
      <c r="C6210" s="3" t="s">
        <v>4853</v>
      </c>
      <c r="D6210" s="2" t="b">
        <f t="shared" ca="1" si="95"/>
        <v>1</v>
      </c>
      <c r="E6210" s="2" cm="1">
        <f t="array" aca="1" ref="E6210" ca="1">IF(F6210&lt;&gt;"",INDIRECT("'"&amp;F6210&amp;"'!"&amp;G6210),"")</f>
        <v>0</v>
      </c>
      <c r="F6210" s="1502" t="s">
        <v>6934</v>
      </c>
      <c r="G6210" t="s">
        <v>3585</v>
      </c>
      <c r="H6210" s="4"/>
      <c r="I6210" s="4"/>
      <c r="J6210" s="4"/>
      <c r="R6210" s="1504"/>
    </row>
    <row r="6211" spans="1:18" ht="15">
      <c r="A6211">
        <v>6206</v>
      </c>
      <c r="B6211" s="7">
        <f>'EstExp 11-19'!J10</f>
        <v>0</v>
      </c>
      <c r="C6211" s="3" t="s">
        <v>4853</v>
      </c>
      <c r="D6211" s="2" t="b">
        <f t="shared" ca="1" si="95"/>
        <v>1</v>
      </c>
      <c r="E6211" s="2" cm="1">
        <f t="array" aca="1" ref="E6211" ca="1">IF(F6211&lt;&gt;"",INDIRECT("'"&amp;F6211&amp;"'!"&amp;G6211),"")</f>
        <v>0</v>
      </c>
      <c r="F6211" s="1502" t="s">
        <v>6934</v>
      </c>
      <c r="G6211" t="s">
        <v>4859</v>
      </c>
      <c r="H6211" s="4"/>
      <c r="I6211" s="4"/>
      <c r="J6211" s="4"/>
      <c r="R6211" s="1504"/>
    </row>
    <row r="6212" spans="1:18" ht="15">
      <c r="A6212">
        <v>6207</v>
      </c>
      <c r="B6212" s="7">
        <f>'EstExp 11-19'!C11</f>
        <v>0</v>
      </c>
      <c r="C6212" s="3" t="s">
        <v>4853</v>
      </c>
      <c r="D6212" s="2" t="b">
        <f t="shared" ca="1" si="95"/>
        <v>1</v>
      </c>
      <c r="E6212" s="2" cm="1">
        <f t="array" aca="1" ref="E6212" ca="1">IF(F6212&lt;&gt;"",INDIRECT("'"&amp;F6212&amp;"'!"&amp;G6212),"")</f>
        <v>0</v>
      </c>
      <c r="F6212" s="1502" t="s">
        <v>6934</v>
      </c>
      <c r="G6212" t="s">
        <v>3519</v>
      </c>
      <c r="H6212" s="4"/>
      <c r="I6212" s="4"/>
      <c r="J6212" s="4"/>
      <c r="R6212" s="1504"/>
    </row>
    <row r="6213" spans="1:18" ht="15">
      <c r="A6213">
        <v>6208</v>
      </c>
      <c r="B6213" s="7">
        <f>'EstExp 11-19'!D11</f>
        <v>0</v>
      </c>
      <c r="C6213" s="3" t="s">
        <v>4853</v>
      </c>
      <c r="D6213" s="2" t="b">
        <f t="shared" ca="1" si="95"/>
        <v>1</v>
      </c>
      <c r="E6213" s="2" cm="1">
        <f t="array" aca="1" ref="E6213" ca="1">IF(F6213&lt;&gt;"",INDIRECT("'"&amp;F6213&amp;"'!"&amp;G6213),"")</f>
        <v>0</v>
      </c>
      <c r="F6213" s="1502" t="s">
        <v>6934</v>
      </c>
      <c r="G6213" t="s">
        <v>3533</v>
      </c>
      <c r="R6213" s="1504"/>
    </row>
    <row r="6214" spans="1:18" ht="15">
      <c r="A6214">
        <v>6209</v>
      </c>
      <c r="B6214" s="7">
        <f>'EstExp 11-19'!E11</f>
        <v>0</v>
      </c>
      <c r="C6214" s="3" t="s">
        <v>4853</v>
      </c>
      <c r="D6214" s="2" t="b">
        <f t="shared" ca="1" si="95"/>
        <v>1</v>
      </c>
      <c r="E6214" s="2" cm="1">
        <f t="array" aca="1" ref="E6214" ca="1">IF(F6214&lt;&gt;"",INDIRECT("'"&amp;F6214&amp;"'!"&amp;G6214),"")</f>
        <v>0</v>
      </c>
      <c r="F6214" s="1502" t="s">
        <v>6934</v>
      </c>
      <c r="G6214" t="s">
        <v>3544</v>
      </c>
      <c r="R6214" s="1504"/>
    </row>
    <row r="6215" spans="1:18" ht="15">
      <c r="A6215">
        <v>6210</v>
      </c>
      <c r="B6215" s="7">
        <f>'EstExp 11-19'!F11</f>
        <v>0</v>
      </c>
      <c r="C6215" s="3" t="s">
        <v>4853</v>
      </c>
      <c r="D6215" s="2" t="b">
        <f t="shared" ca="1" si="95"/>
        <v>1</v>
      </c>
      <c r="E6215" s="2" cm="1">
        <f t="array" aca="1" ref="E6215" ca="1">IF(F6215&lt;&gt;"",INDIRECT("'"&amp;F6215&amp;"'!"&amp;G6215),"")</f>
        <v>0</v>
      </c>
      <c r="F6215" s="1502" t="s">
        <v>6934</v>
      </c>
      <c r="G6215" t="s">
        <v>3555</v>
      </c>
      <c r="R6215" s="1504"/>
    </row>
    <row r="6216" spans="1:18" ht="15">
      <c r="A6216">
        <v>6211</v>
      </c>
      <c r="B6216" s="7">
        <f>'EstExp 11-19'!G11</f>
        <v>0</v>
      </c>
      <c r="C6216" s="3" t="s">
        <v>4853</v>
      </c>
      <c r="D6216" s="2" t="b">
        <f t="shared" ca="1" si="95"/>
        <v>1</v>
      </c>
      <c r="E6216" s="2" cm="1">
        <f t="array" aca="1" ref="E6216" ca="1">IF(F6216&lt;&gt;"",INDIRECT("'"&amp;F6216&amp;"'!"&amp;G6216),"")</f>
        <v>0</v>
      </c>
      <c r="F6216" s="1502" t="s">
        <v>6934</v>
      </c>
      <c r="G6216" t="s">
        <v>3566</v>
      </c>
      <c r="R6216" s="1504"/>
    </row>
    <row r="6217" spans="1:18" ht="15">
      <c r="A6217">
        <v>6212</v>
      </c>
      <c r="B6217" s="7">
        <f>'EstExp 11-19'!H11</f>
        <v>0</v>
      </c>
      <c r="C6217" s="3" t="s">
        <v>4853</v>
      </c>
      <c r="D6217" s="2" t="b">
        <f t="shared" ca="1" si="95"/>
        <v>1</v>
      </c>
      <c r="E6217" s="2" cm="1">
        <f t="array" aca="1" ref="E6217" ca="1">IF(F6217&lt;&gt;"",INDIRECT("'"&amp;F6217&amp;"'!"&amp;G6217),"")</f>
        <v>0</v>
      </c>
      <c r="F6217" s="1502" t="s">
        <v>6934</v>
      </c>
      <c r="G6217" t="s">
        <v>3577</v>
      </c>
      <c r="H6217" s="4"/>
      <c r="I6217" s="4"/>
      <c r="J6217" s="4"/>
      <c r="R6217" s="1504"/>
    </row>
    <row r="6218" spans="1:18" ht="15">
      <c r="A6218">
        <v>6213</v>
      </c>
      <c r="B6218" s="7">
        <f>'EstExp 11-19'!I11</f>
        <v>0</v>
      </c>
      <c r="C6218" s="3" t="s">
        <v>4853</v>
      </c>
      <c r="D6218" s="2" t="b">
        <f t="shared" ca="1" si="95"/>
        <v>1</v>
      </c>
      <c r="E6218" s="2" cm="1">
        <f t="array" aca="1" ref="E6218" ca="1">IF(F6218&lt;&gt;"",INDIRECT("'"&amp;F6218&amp;"'!"&amp;G6218),"")</f>
        <v>0</v>
      </c>
      <c r="F6218" s="1502" t="s">
        <v>6934</v>
      </c>
      <c r="G6218" t="s">
        <v>3586</v>
      </c>
      <c r="R6218" s="1504"/>
    </row>
    <row r="6219" spans="1:18" ht="15">
      <c r="A6219">
        <v>6214</v>
      </c>
      <c r="B6219" s="7">
        <f>'EstExp 11-19'!J11</f>
        <v>0</v>
      </c>
      <c r="C6219" s="3" t="s">
        <v>4853</v>
      </c>
      <c r="D6219" s="2" t="b">
        <f t="shared" ca="1" si="95"/>
        <v>1</v>
      </c>
      <c r="E6219" s="2" cm="1">
        <f t="array" aca="1" ref="E6219" ca="1">IF(F6219&lt;&gt;"",INDIRECT("'"&amp;F6219&amp;"'!"&amp;G6219),"")</f>
        <v>0</v>
      </c>
      <c r="F6219" s="1502" t="s">
        <v>6934</v>
      </c>
      <c r="G6219" t="s">
        <v>4860</v>
      </c>
      <c r="R6219" s="1504"/>
    </row>
    <row r="6220" spans="1:18" ht="15">
      <c r="A6220">
        <v>6215</v>
      </c>
      <c r="B6220" s="7">
        <f>'EstExp 11-19'!K11</f>
        <v>0</v>
      </c>
      <c r="C6220" s="3" t="s">
        <v>4853</v>
      </c>
      <c r="D6220" s="2" t="b">
        <f t="shared" ca="1" si="95"/>
        <v>1</v>
      </c>
      <c r="E6220" s="2" cm="1">
        <f t="array" aca="1" ref="E6220" ca="1">IF(F6220&lt;&gt;"",INDIRECT("'"&amp;F6220&amp;"'!"&amp;G6220),"")</f>
        <v>0</v>
      </c>
      <c r="F6220" s="1502" t="s">
        <v>6934</v>
      </c>
      <c r="G6220" t="s">
        <v>3595</v>
      </c>
      <c r="R6220" s="1504"/>
    </row>
    <row r="6221" spans="1:18" ht="15">
      <c r="A6221">
        <v>6216</v>
      </c>
      <c r="B6221" s="7">
        <f>'EstExp 11-19'!I12</f>
        <v>0</v>
      </c>
      <c r="C6221" s="3" t="s">
        <v>4853</v>
      </c>
      <c r="D6221" s="2" t="b">
        <f t="shared" ca="1" si="95"/>
        <v>1</v>
      </c>
      <c r="E6221" s="2" cm="1">
        <f t="array" aca="1" ref="E6221" ca="1">IF(F6221&lt;&gt;"",INDIRECT("'"&amp;F6221&amp;"'!"&amp;G6221),"")</f>
        <v>0</v>
      </c>
      <c r="F6221" s="1502" t="s">
        <v>6934</v>
      </c>
      <c r="G6221" t="s">
        <v>3587</v>
      </c>
      <c r="R6221" s="1504"/>
    </row>
    <row r="6222" spans="1:18" ht="15">
      <c r="A6222">
        <v>6217</v>
      </c>
      <c r="B6222" s="7">
        <f>'EstExp 11-19'!J12</f>
        <v>0</v>
      </c>
      <c r="C6222" s="3" t="s">
        <v>4853</v>
      </c>
      <c r="D6222" s="2" t="b">
        <f t="shared" ca="1" si="95"/>
        <v>1</v>
      </c>
      <c r="E6222" s="2" cm="1">
        <f t="array" aca="1" ref="E6222" ca="1">IF(F6222&lt;&gt;"",INDIRECT("'"&amp;F6222&amp;"'!"&amp;G6222),"")</f>
        <v>0</v>
      </c>
      <c r="F6222" s="1502" t="s">
        <v>6934</v>
      </c>
      <c r="G6222" t="s">
        <v>4882</v>
      </c>
      <c r="R6222" s="1504"/>
    </row>
    <row r="6223" spans="1:18" ht="15">
      <c r="A6223">
        <v>6218</v>
      </c>
      <c r="B6223" s="7">
        <f>'EstExp 11-19'!I13</f>
        <v>0</v>
      </c>
      <c r="C6223" s="3" t="s">
        <v>4853</v>
      </c>
      <c r="D6223" s="2" t="b">
        <f t="shared" ca="1" si="95"/>
        <v>1</v>
      </c>
      <c r="E6223" s="2" cm="1">
        <f t="array" aca="1" ref="E6223" ca="1">IF(F6223&lt;&gt;"",INDIRECT("'"&amp;F6223&amp;"'!"&amp;G6223),"")</f>
        <v>0</v>
      </c>
      <c r="F6223" s="1502" t="s">
        <v>6934</v>
      </c>
      <c r="G6223" t="s">
        <v>3588</v>
      </c>
      <c r="R6223" s="1504"/>
    </row>
    <row r="6224" spans="1:18" ht="15">
      <c r="A6224">
        <v>6219</v>
      </c>
      <c r="B6224" s="7">
        <f>'EstExp 11-19'!J13</f>
        <v>0</v>
      </c>
      <c r="C6224" s="3" t="s">
        <v>4853</v>
      </c>
      <c r="D6224" s="2" t="b">
        <f t="shared" ca="1" si="95"/>
        <v>1</v>
      </c>
      <c r="E6224" s="2" cm="1">
        <f t="array" aca="1" ref="E6224" ca="1">IF(F6224&lt;&gt;"",INDIRECT("'"&amp;F6224&amp;"'!"&amp;G6224),"")</f>
        <v>0</v>
      </c>
      <c r="F6224" s="1502" t="s">
        <v>6934</v>
      </c>
      <c r="G6224" t="s">
        <v>4883</v>
      </c>
      <c r="R6224" s="1504"/>
    </row>
    <row r="6225" spans="1:18" ht="15">
      <c r="A6225">
        <v>6220</v>
      </c>
      <c r="B6225" s="7">
        <f>'EstExp 11-19'!I14</f>
        <v>0</v>
      </c>
      <c r="C6225" s="3" t="s">
        <v>4853</v>
      </c>
      <c r="D6225" s="2" t="b">
        <f t="shared" ca="1" si="95"/>
        <v>1</v>
      </c>
      <c r="E6225" s="2" cm="1">
        <f t="array" aca="1" ref="E6225" ca="1">IF(F6225&lt;&gt;"",INDIRECT("'"&amp;F6225&amp;"'!"&amp;G6225),"")</f>
        <v>0</v>
      </c>
      <c r="F6225" s="1502" t="s">
        <v>6934</v>
      </c>
      <c r="G6225" t="s">
        <v>4830</v>
      </c>
      <c r="R6225" s="1504"/>
    </row>
    <row r="6226" spans="1:18" ht="15">
      <c r="A6226">
        <v>6221</v>
      </c>
      <c r="B6226" s="7">
        <f>'EstExp 11-19'!J14</f>
        <v>0</v>
      </c>
      <c r="C6226" s="3" t="s">
        <v>4853</v>
      </c>
      <c r="D6226" s="2" t="b">
        <f t="shared" ca="1" si="95"/>
        <v>1</v>
      </c>
      <c r="E6226" s="2" cm="1">
        <f t="array" aca="1" ref="E6226" ca="1">IF(F6226&lt;&gt;"",INDIRECT("'"&amp;F6226&amp;"'!"&amp;G6226),"")</f>
        <v>0</v>
      </c>
      <c r="F6226" s="1502" t="s">
        <v>6934</v>
      </c>
      <c r="G6226" t="s">
        <v>4850</v>
      </c>
      <c r="R6226" s="1504"/>
    </row>
    <row r="6227" spans="1:18" ht="15">
      <c r="A6227">
        <v>6222</v>
      </c>
      <c r="B6227" s="7">
        <f>'EstExp 11-19'!I15</f>
        <v>0</v>
      </c>
      <c r="C6227" s="3" t="s">
        <v>4853</v>
      </c>
      <c r="D6227" s="2" t="b">
        <f t="shared" ca="1" si="95"/>
        <v>1</v>
      </c>
      <c r="E6227" s="2" cm="1">
        <f t="array" aca="1" ref="E6227" ca="1">IF(F6227&lt;&gt;"",INDIRECT("'"&amp;F6227&amp;"'!"&amp;G6227),"")</f>
        <v>0</v>
      </c>
      <c r="F6227" s="1502" t="s">
        <v>6934</v>
      </c>
      <c r="G6227" t="s">
        <v>3589</v>
      </c>
      <c r="R6227" s="1504"/>
    </row>
    <row r="6228" spans="1:18" ht="15">
      <c r="A6228">
        <v>6223</v>
      </c>
      <c r="B6228" s="7">
        <f>'EstExp 11-19'!J15</f>
        <v>0</v>
      </c>
      <c r="C6228" s="3" t="s">
        <v>4853</v>
      </c>
      <c r="D6228" s="2" t="b">
        <f t="shared" ca="1" si="95"/>
        <v>1</v>
      </c>
      <c r="E6228" s="2" cm="1">
        <f t="array" aca="1" ref="E6228" ca="1">IF(F6228&lt;&gt;"",INDIRECT("'"&amp;F6228&amp;"'!"&amp;G6228),"")</f>
        <v>0</v>
      </c>
      <c r="F6228" s="1502" t="s">
        <v>6934</v>
      </c>
      <c r="G6228" t="s">
        <v>4886</v>
      </c>
      <c r="R6228" s="1504"/>
    </row>
    <row r="6229" spans="1:18" ht="15">
      <c r="A6229">
        <v>6224</v>
      </c>
      <c r="B6229" s="7">
        <f>'EstExp 11-19'!I16</f>
        <v>0</v>
      </c>
      <c r="C6229" s="3" t="s">
        <v>4853</v>
      </c>
      <c r="D6229" s="2" t="b">
        <f t="shared" ca="1" si="95"/>
        <v>1</v>
      </c>
      <c r="E6229" s="2" cm="1">
        <f t="array" aca="1" ref="E6229" ca="1">IF(F6229&lt;&gt;"",INDIRECT("'"&amp;F6229&amp;"'!"&amp;G6229),"")</f>
        <v>0</v>
      </c>
      <c r="F6229" s="1502" t="s">
        <v>6934</v>
      </c>
      <c r="G6229" t="s">
        <v>4831</v>
      </c>
      <c r="R6229" s="1504"/>
    </row>
    <row r="6230" spans="1:18" ht="15">
      <c r="A6230">
        <v>6225</v>
      </c>
      <c r="B6230" s="7">
        <f>'EstExp 11-19'!J16</f>
        <v>0</v>
      </c>
      <c r="C6230" s="3" t="s">
        <v>4853</v>
      </c>
      <c r="D6230" s="2" t="b">
        <f t="shared" ca="1" si="95"/>
        <v>1</v>
      </c>
      <c r="E6230" s="2" cm="1">
        <f t="array" aca="1" ref="E6230" ca="1">IF(F6230&lt;&gt;"",INDIRECT("'"&amp;F6230&amp;"'!"&amp;G6230),"")</f>
        <v>0</v>
      </c>
      <c r="F6230" s="1502" t="s">
        <v>6934</v>
      </c>
      <c r="G6230" t="s">
        <v>4884</v>
      </c>
      <c r="R6230" s="1504"/>
    </row>
    <row r="6231" spans="1:18" ht="15">
      <c r="A6231">
        <v>6226</v>
      </c>
      <c r="B6231" s="7">
        <f>'EstExp 11-19'!C17</f>
        <v>0</v>
      </c>
      <c r="C6231" s="3" t="s">
        <v>4853</v>
      </c>
      <c r="D6231" s="2" t="b">
        <f t="shared" ca="1" si="95"/>
        <v>1</v>
      </c>
      <c r="E6231" s="2" cm="1">
        <f t="array" aca="1" ref="E6231" ca="1">IF(F6231&lt;&gt;"",INDIRECT("'"&amp;F6231&amp;"'!"&amp;G6231),"")</f>
        <v>0</v>
      </c>
      <c r="F6231" s="1502" t="s">
        <v>6934</v>
      </c>
      <c r="G6231" t="s">
        <v>3525</v>
      </c>
      <c r="R6231" s="1504"/>
    </row>
    <row r="6232" spans="1:18" ht="15">
      <c r="A6232">
        <v>6227</v>
      </c>
      <c r="B6232" s="7">
        <f>'EstExp 11-19'!D17</f>
        <v>0</v>
      </c>
      <c r="C6232" s="3" t="s">
        <v>4853</v>
      </c>
      <c r="D6232" s="2" t="b">
        <f t="shared" ca="1" si="95"/>
        <v>1</v>
      </c>
      <c r="E6232" s="2" cm="1">
        <f t="array" aca="1" ref="E6232" ca="1">IF(F6232&lt;&gt;"",INDIRECT("'"&amp;F6232&amp;"'!"&amp;G6232),"")</f>
        <v>0</v>
      </c>
      <c r="F6232" s="1502" t="s">
        <v>6934</v>
      </c>
      <c r="G6232" t="s">
        <v>3538</v>
      </c>
      <c r="R6232" s="1504"/>
    </row>
    <row r="6233" spans="1:18" ht="15">
      <c r="A6233">
        <v>6228</v>
      </c>
      <c r="B6233" s="7">
        <f>'EstExp 11-19'!E17</f>
        <v>0</v>
      </c>
      <c r="C6233" s="3" t="s">
        <v>4853</v>
      </c>
      <c r="D6233" s="2" t="b">
        <f t="shared" ca="1" si="95"/>
        <v>1</v>
      </c>
      <c r="E6233" s="2" cm="1">
        <f t="array" aca="1" ref="E6233" ca="1">IF(F6233&lt;&gt;"",INDIRECT("'"&amp;F6233&amp;"'!"&amp;G6233),"")</f>
        <v>0</v>
      </c>
      <c r="F6233" s="1502" t="s">
        <v>6934</v>
      </c>
      <c r="G6233" t="s">
        <v>4191</v>
      </c>
      <c r="R6233" s="1504"/>
    </row>
    <row r="6234" spans="1:18" ht="15">
      <c r="A6234">
        <v>6229</v>
      </c>
      <c r="B6234" s="7">
        <f>'EstExp 11-19'!F17</f>
        <v>0</v>
      </c>
      <c r="C6234" s="3" t="s">
        <v>4853</v>
      </c>
      <c r="D6234" s="2" t="b">
        <f t="shared" ca="1" si="95"/>
        <v>1</v>
      </c>
      <c r="E6234" s="2" cm="1">
        <f t="array" aca="1" ref="E6234" ca="1">IF(F6234&lt;&gt;"",INDIRECT("'"&amp;F6234&amp;"'!"&amp;G6234),"")</f>
        <v>0</v>
      </c>
      <c r="F6234" s="1502" t="s">
        <v>6934</v>
      </c>
      <c r="G6234" t="s">
        <v>3560</v>
      </c>
      <c r="R6234" s="1504"/>
    </row>
    <row r="6235" spans="1:18" ht="15">
      <c r="A6235">
        <v>6230</v>
      </c>
      <c r="B6235" s="7">
        <f>'EstExp 11-19'!G17</f>
        <v>0</v>
      </c>
      <c r="C6235" s="3" t="s">
        <v>4853</v>
      </c>
      <c r="D6235" s="2" t="b">
        <f t="shared" ca="1" si="95"/>
        <v>1</v>
      </c>
      <c r="E6235" s="2" cm="1">
        <f t="array" aca="1" ref="E6235" ca="1">IF(F6235&lt;&gt;"",INDIRECT("'"&amp;F6235&amp;"'!"&amp;G6235),"")</f>
        <v>0</v>
      </c>
      <c r="F6235" s="1502" t="s">
        <v>6934</v>
      </c>
      <c r="G6235" t="s">
        <v>3570</v>
      </c>
      <c r="R6235" s="1504"/>
    </row>
    <row r="6236" spans="1:18" ht="15">
      <c r="A6236">
        <v>6231</v>
      </c>
      <c r="B6236" s="7">
        <f>'EstExp 11-19'!H17</f>
        <v>0</v>
      </c>
      <c r="C6236" s="3" t="s">
        <v>4853</v>
      </c>
      <c r="D6236" s="2" t="b">
        <f t="shared" ca="1" si="95"/>
        <v>1</v>
      </c>
      <c r="E6236" s="2" cm="1">
        <f t="array" aca="1" ref="E6236" ca="1">IF(F6236&lt;&gt;"",INDIRECT("'"&amp;F6236&amp;"'!"&amp;G6236),"")</f>
        <v>0</v>
      </c>
      <c r="F6236" s="1502" t="s">
        <v>6934</v>
      </c>
      <c r="G6236" t="s">
        <v>4820</v>
      </c>
      <c r="R6236" s="1504"/>
    </row>
    <row r="6237" spans="1:18" ht="15">
      <c r="A6237">
        <v>6232</v>
      </c>
      <c r="B6237" s="7">
        <f>'EstExp 11-19'!I17</f>
        <v>0</v>
      </c>
      <c r="C6237" s="3" t="s">
        <v>4853</v>
      </c>
      <c r="D6237" s="2" t="b">
        <f t="shared" ca="1" si="95"/>
        <v>1</v>
      </c>
      <c r="E6237" s="2" cm="1">
        <f t="array" aca="1" ref="E6237" ca="1">IF(F6237&lt;&gt;"",INDIRECT("'"&amp;F6237&amp;"'!"&amp;G6237),"")</f>
        <v>0</v>
      </c>
      <c r="F6237" s="1502" t="s">
        <v>6934</v>
      </c>
      <c r="G6237" t="s">
        <v>4832</v>
      </c>
      <c r="R6237" s="1504"/>
    </row>
    <row r="6238" spans="1:18" ht="15">
      <c r="A6238">
        <v>6233</v>
      </c>
      <c r="B6238" s="7">
        <f>'EstExp 11-19'!J17</f>
        <v>0</v>
      </c>
      <c r="C6238" s="3" t="s">
        <v>4853</v>
      </c>
      <c r="D6238" s="2" t="b">
        <f t="shared" ca="1" si="95"/>
        <v>1</v>
      </c>
      <c r="E6238" s="2" cm="1">
        <f t="array" aca="1" ref="E6238" ca="1">IF(F6238&lt;&gt;"",INDIRECT("'"&amp;F6238&amp;"'!"&amp;G6238),"")</f>
        <v>0</v>
      </c>
      <c r="F6238" s="1502" t="s">
        <v>6934</v>
      </c>
      <c r="G6238" t="s">
        <v>4885</v>
      </c>
      <c r="R6238" s="1504"/>
    </row>
    <row r="6239" spans="1:18" ht="15">
      <c r="A6239">
        <v>6234</v>
      </c>
      <c r="B6239" s="7">
        <f>'EstExp 11-19'!K17</f>
        <v>0</v>
      </c>
      <c r="C6239" s="3" t="s">
        <v>4853</v>
      </c>
      <c r="D6239" s="2" t="b">
        <f t="shared" ca="1" si="95"/>
        <v>1</v>
      </c>
      <c r="E6239" s="2" cm="1">
        <f t="array" aca="1" ref="E6239" ca="1">IF(F6239&lt;&gt;"",INDIRECT("'"&amp;F6239&amp;"'!"&amp;G6239),"")</f>
        <v>0</v>
      </c>
      <c r="F6239" s="1502" t="s">
        <v>6934</v>
      </c>
      <c r="G6239" t="s">
        <v>3599</v>
      </c>
      <c r="H6239" s="4"/>
      <c r="I6239" s="4"/>
      <c r="J6239" s="4"/>
      <c r="R6239" s="1504"/>
    </row>
    <row r="6240" spans="1:18" ht="15">
      <c r="A6240">
        <v>6235</v>
      </c>
      <c r="B6240" s="7">
        <f>'EstExp 11-19'!I18</f>
        <v>0</v>
      </c>
      <c r="C6240" s="3" t="s">
        <v>4853</v>
      </c>
      <c r="D6240" s="2" t="b">
        <f t="shared" ca="1" si="95"/>
        <v>1</v>
      </c>
      <c r="E6240" s="2" cm="1">
        <f t="array" aca="1" ref="E6240" ca="1">IF(F6240&lt;&gt;"",INDIRECT("'"&amp;F6240&amp;"'!"&amp;G6240),"")</f>
        <v>0</v>
      </c>
      <c r="F6240" s="1502" t="s">
        <v>6934</v>
      </c>
      <c r="G6240" t="s">
        <v>4833</v>
      </c>
      <c r="H6240" s="4"/>
      <c r="I6240" s="4"/>
      <c r="J6240" s="4"/>
      <c r="R6240" s="1504"/>
    </row>
    <row r="6241" spans="1:18" ht="15">
      <c r="A6241">
        <v>6236</v>
      </c>
      <c r="B6241" s="7">
        <f>'EstExp 11-19'!I19</f>
        <v>0</v>
      </c>
      <c r="C6241" s="3" t="s">
        <v>4853</v>
      </c>
      <c r="D6241" s="2" t="b">
        <f t="shared" ca="1" si="95"/>
        <v>1</v>
      </c>
      <c r="E6241" s="2" cm="1">
        <f t="array" aca="1" ref="E6241" ca="1">IF(F6241&lt;&gt;"",INDIRECT("'"&amp;F6241&amp;"'!"&amp;G6241),"")</f>
        <v>0</v>
      </c>
      <c r="F6241" s="1502" t="s">
        <v>6934</v>
      </c>
      <c r="G6241" t="s">
        <v>3590</v>
      </c>
      <c r="H6241" s="4"/>
      <c r="I6241" s="4"/>
      <c r="J6241" s="4"/>
      <c r="R6241" s="1504"/>
    </row>
    <row r="6242" spans="1:18" ht="15">
      <c r="A6242">
        <v>6237</v>
      </c>
      <c r="B6242" s="7">
        <f>'EstExp 11-19'!J19</f>
        <v>0</v>
      </c>
      <c r="C6242" s="3" t="s">
        <v>4853</v>
      </c>
      <c r="D6242" s="2" t="b">
        <f t="shared" ca="1" si="95"/>
        <v>1</v>
      </c>
      <c r="E6242" s="2" cm="1">
        <f t="array" aca="1" ref="E6242" ca="1">IF(F6242&lt;&gt;"",INDIRECT("'"&amp;F6242&amp;"'!"&amp;G6242),"")</f>
        <v>0</v>
      </c>
      <c r="F6242" s="1502" t="s">
        <v>6934</v>
      </c>
      <c r="G6242" t="s">
        <v>4862</v>
      </c>
      <c r="H6242" s="4"/>
      <c r="I6242" s="4"/>
      <c r="J6242" s="4"/>
      <c r="R6242" s="1504"/>
    </row>
    <row r="6243" spans="1:18" ht="15">
      <c r="A6243">
        <v>6238</v>
      </c>
      <c r="B6243" s="7">
        <f>'EstExp 11-19'!H20</f>
        <v>0</v>
      </c>
      <c r="C6243" s="3" t="s">
        <v>4853</v>
      </c>
      <c r="D6243" s="2" t="b">
        <f t="shared" ca="1" si="95"/>
        <v>1</v>
      </c>
      <c r="E6243" s="2" cm="1">
        <f t="array" aca="1" ref="E6243" ca="1">IF(F6243&lt;&gt;"",INDIRECT("'"&amp;F6243&amp;"'!"&amp;G6243),"")</f>
        <v>0</v>
      </c>
      <c r="F6243" s="1502" t="s">
        <v>6934</v>
      </c>
      <c r="G6243" t="s">
        <v>3581</v>
      </c>
      <c r="H6243" s="4"/>
      <c r="I6243" s="4"/>
      <c r="J6243" s="4"/>
      <c r="R6243" s="1504"/>
    </row>
    <row r="6244" spans="1:18" ht="15">
      <c r="A6244">
        <v>6239</v>
      </c>
      <c r="B6244" s="7">
        <f>'EstExp 11-19'!K20</f>
        <v>0</v>
      </c>
      <c r="C6244" s="3" t="s">
        <v>4853</v>
      </c>
      <c r="D6244" s="2" t="b">
        <f t="shared" ca="1" si="95"/>
        <v>1</v>
      </c>
      <c r="E6244" s="2" cm="1">
        <f t="array" aca="1" ref="E6244" ca="1">IF(F6244&lt;&gt;"",INDIRECT("'"&amp;F6244&amp;"'!"&amp;G6244),"")</f>
        <v>0</v>
      </c>
      <c r="F6244" s="1502" t="s">
        <v>6934</v>
      </c>
      <c r="G6244" t="s">
        <v>3601</v>
      </c>
      <c r="H6244" s="4"/>
      <c r="I6244" s="4"/>
      <c r="J6244" s="4"/>
      <c r="R6244" s="1504"/>
    </row>
    <row r="6245" spans="1:18" ht="15">
      <c r="A6245">
        <v>6240</v>
      </c>
      <c r="B6245" s="7">
        <f>'EstExp 11-19'!H21</f>
        <v>0</v>
      </c>
      <c r="C6245" s="3" t="s">
        <v>4853</v>
      </c>
      <c r="D6245" s="2" t="b">
        <f t="shared" ca="1" si="95"/>
        <v>1</v>
      </c>
      <c r="E6245" s="2" cm="1">
        <f t="array" aca="1" ref="E6245" ca="1">IF(F6245&lt;&gt;"",INDIRECT("'"&amp;F6245&amp;"'!"&amp;G6245),"")</f>
        <v>0</v>
      </c>
      <c r="F6245" s="1502" t="s">
        <v>6934</v>
      </c>
      <c r="G6245" t="s">
        <v>3582</v>
      </c>
      <c r="H6245" s="4"/>
      <c r="I6245" s="4"/>
      <c r="J6245" s="4"/>
      <c r="R6245" s="1504"/>
    </row>
    <row r="6246" spans="1:18" ht="15">
      <c r="A6246">
        <v>6241</v>
      </c>
      <c r="B6246" s="7">
        <f>'EstExp 11-19'!K21</f>
        <v>0</v>
      </c>
      <c r="C6246" s="3" t="s">
        <v>4853</v>
      </c>
      <c r="D6246" s="2" t="b">
        <f t="shared" ca="1" si="95"/>
        <v>1</v>
      </c>
      <c r="E6246" s="2" cm="1">
        <f t="array" aca="1" ref="E6246" ca="1">IF(F6246&lt;&gt;"",INDIRECT("'"&amp;F6246&amp;"'!"&amp;G6246),"")</f>
        <v>0</v>
      </c>
      <c r="F6246" s="1502" t="s">
        <v>6934</v>
      </c>
      <c r="G6246" t="s">
        <v>3602</v>
      </c>
      <c r="H6246" s="4"/>
      <c r="I6246" s="4"/>
      <c r="J6246" s="4"/>
      <c r="R6246" s="1504"/>
    </row>
    <row r="6247" spans="1:18" ht="15">
      <c r="A6247">
        <v>6242</v>
      </c>
      <c r="B6247" s="7">
        <f>'EstExp 11-19'!H22</f>
        <v>0</v>
      </c>
      <c r="C6247" s="3" t="s">
        <v>4853</v>
      </c>
      <c r="D6247" s="2" t="b">
        <f t="shared" ca="1" si="95"/>
        <v>1</v>
      </c>
      <c r="E6247" s="2" cm="1">
        <f t="array" aca="1" ref="E6247" ca="1">IF(F6247&lt;&gt;"",INDIRECT("'"&amp;F6247&amp;"'!"&amp;G6247),"")</f>
        <v>0</v>
      </c>
      <c r="F6247" s="1502" t="s">
        <v>6934</v>
      </c>
      <c r="G6247" t="s">
        <v>4196</v>
      </c>
      <c r="H6247" s="4"/>
      <c r="I6247" s="4"/>
      <c r="J6247" s="4"/>
      <c r="R6247" s="1504"/>
    </row>
    <row r="6248" spans="1:18" ht="15">
      <c r="A6248">
        <v>6243</v>
      </c>
      <c r="B6248" s="7">
        <f>'EstExp 11-19'!K22</f>
        <v>0</v>
      </c>
      <c r="C6248" s="3" t="s">
        <v>4853</v>
      </c>
      <c r="D6248" s="2" t="b">
        <f t="shared" ca="1" si="95"/>
        <v>1</v>
      </c>
      <c r="E6248" s="2" cm="1">
        <f t="array" aca="1" ref="E6248" ca="1">IF(F6248&lt;&gt;"",INDIRECT("'"&amp;F6248&amp;"'!"&amp;G6248),"")</f>
        <v>0</v>
      </c>
      <c r="F6248" s="1502" t="s">
        <v>6934</v>
      </c>
      <c r="G6248" t="s">
        <v>4364</v>
      </c>
      <c r="H6248" s="4"/>
      <c r="I6248" s="4"/>
      <c r="J6248" s="4"/>
      <c r="R6248" s="1504"/>
    </row>
    <row r="6249" spans="1:18" ht="15">
      <c r="A6249">
        <v>6244</v>
      </c>
      <c r="B6249" s="7">
        <f>'EstExp 11-19'!H23</f>
        <v>0</v>
      </c>
      <c r="C6249" s="3" t="s">
        <v>4853</v>
      </c>
      <c r="D6249" s="2" t="b">
        <f t="shared" ca="1" si="95"/>
        <v>1</v>
      </c>
      <c r="E6249" s="2" cm="1">
        <f t="array" aca="1" ref="E6249" ca="1">IF(F6249&lt;&gt;"",INDIRECT("'"&amp;F6249&amp;"'!"&amp;G6249),"")</f>
        <v>0</v>
      </c>
      <c r="F6249" s="1502" t="s">
        <v>6934</v>
      </c>
      <c r="G6249" t="s">
        <v>4979</v>
      </c>
      <c r="H6249" s="4"/>
      <c r="I6249" s="4"/>
      <c r="J6249" s="4"/>
      <c r="R6249" s="1504"/>
    </row>
    <row r="6250" spans="1:18" ht="15">
      <c r="A6250">
        <v>6245</v>
      </c>
      <c r="B6250" s="7">
        <f>'EstExp 11-19'!K23</f>
        <v>0</v>
      </c>
      <c r="C6250" s="3" t="s">
        <v>4853</v>
      </c>
      <c r="D6250" s="2" t="b">
        <f t="shared" ref="D6250:D6313" ca="1" si="96">E6250=B6250</f>
        <v>1</v>
      </c>
      <c r="E6250" s="2" cm="1">
        <f t="array" aca="1" ref="E6250" ca="1">IF(F6250&lt;&gt;"",INDIRECT("'"&amp;F6250&amp;"'!"&amp;G6250),"")</f>
        <v>0</v>
      </c>
      <c r="F6250" s="1502" t="s">
        <v>6934</v>
      </c>
      <c r="G6250" t="s">
        <v>4980</v>
      </c>
      <c r="R6250" s="1504"/>
    </row>
    <row r="6251" spans="1:18" ht="15">
      <c r="A6251">
        <v>6246</v>
      </c>
      <c r="B6251" s="7">
        <f>'EstExp 11-19'!H24</f>
        <v>0</v>
      </c>
      <c r="C6251" s="3" t="s">
        <v>4853</v>
      </c>
      <c r="D6251" s="2" t="b">
        <f t="shared" ca="1" si="96"/>
        <v>1</v>
      </c>
      <c r="E6251" s="2" cm="1">
        <f t="array" aca="1" ref="E6251" ca="1">IF(F6251&lt;&gt;"",INDIRECT("'"&amp;F6251&amp;"'!"&amp;G6251),"")</f>
        <v>0</v>
      </c>
      <c r="F6251" s="1502" t="s">
        <v>6934</v>
      </c>
      <c r="G6251" t="s">
        <v>4981</v>
      </c>
      <c r="R6251" s="1504"/>
    </row>
    <row r="6252" spans="1:18" ht="15">
      <c r="A6252">
        <v>6247</v>
      </c>
      <c r="B6252" s="7">
        <f>'EstExp 11-19'!K24</f>
        <v>0</v>
      </c>
      <c r="C6252" s="3" t="s">
        <v>4853</v>
      </c>
      <c r="D6252" s="2" t="b">
        <f t="shared" ca="1" si="96"/>
        <v>1</v>
      </c>
      <c r="E6252" s="2" cm="1">
        <f t="array" aca="1" ref="E6252" ca="1">IF(F6252&lt;&gt;"",INDIRECT("'"&amp;F6252&amp;"'!"&amp;G6252),"")</f>
        <v>0</v>
      </c>
      <c r="F6252" s="1502" t="s">
        <v>6934</v>
      </c>
      <c r="G6252" t="s">
        <v>4982</v>
      </c>
      <c r="R6252" s="1504"/>
    </row>
    <row r="6253" spans="1:18" ht="15">
      <c r="A6253">
        <v>6248</v>
      </c>
      <c r="B6253" s="7">
        <f>'EstExp 11-19'!H25</f>
        <v>0</v>
      </c>
      <c r="C6253" s="3" t="s">
        <v>4853</v>
      </c>
      <c r="D6253" s="2" t="b">
        <f t="shared" ca="1" si="96"/>
        <v>1</v>
      </c>
      <c r="E6253" s="2" cm="1">
        <f t="array" aca="1" ref="E6253" ca="1">IF(F6253&lt;&gt;"",INDIRECT("'"&amp;F6253&amp;"'!"&amp;G6253),"")</f>
        <v>0</v>
      </c>
      <c r="F6253" s="1502" t="s">
        <v>6934</v>
      </c>
      <c r="G6253" t="s">
        <v>4983</v>
      </c>
      <c r="R6253" s="1504"/>
    </row>
    <row r="6254" spans="1:18" ht="15">
      <c r="A6254">
        <v>6249</v>
      </c>
      <c r="B6254" s="7">
        <f>'EstExp 11-19'!K25</f>
        <v>0</v>
      </c>
      <c r="C6254" s="3" t="s">
        <v>4853</v>
      </c>
      <c r="D6254" s="2" t="b">
        <f t="shared" ca="1" si="96"/>
        <v>1</v>
      </c>
      <c r="E6254" s="2" cm="1">
        <f t="array" aca="1" ref="E6254" ca="1">IF(F6254&lt;&gt;"",INDIRECT("'"&amp;F6254&amp;"'!"&amp;G6254),"")</f>
        <v>0</v>
      </c>
      <c r="F6254" s="1502" t="s">
        <v>6934</v>
      </c>
      <c r="G6254" t="s">
        <v>4984</v>
      </c>
      <c r="R6254" s="1504"/>
    </row>
    <row r="6255" spans="1:18" ht="15">
      <c r="A6255">
        <v>6250</v>
      </c>
      <c r="B6255" s="7">
        <f>'EstExp 11-19'!H26</f>
        <v>0</v>
      </c>
      <c r="C6255" s="3" t="s">
        <v>4853</v>
      </c>
      <c r="D6255" s="2" t="b">
        <f t="shared" ca="1" si="96"/>
        <v>1</v>
      </c>
      <c r="E6255" s="2" cm="1">
        <f t="array" aca="1" ref="E6255" ca="1">IF(F6255&lt;&gt;"",INDIRECT("'"&amp;F6255&amp;"'!"&amp;G6255),"")</f>
        <v>0</v>
      </c>
      <c r="F6255" s="1502" t="s">
        <v>6934</v>
      </c>
      <c r="G6255" t="s">
        <v>4985</v>
      </c>
      <c r="R6255" s="1504"/>
    </row>
    <row r="6256" spans="1:18" ht="15">
      <c r="A6256">
        <v>6251</v>
      </c>
      <c r="B6256" s="7">
        <f>'EstExp 11-19'!K26</f>
        <v>0</v>
      </c>
      <c r="C6256" s="3" t="s">
        <v>4853</v>
      </c>
      <c r="D6256" s="2" t="b">
        <f t="shared" ca="1" si="96"/>
        <v>1</v>
      </c>
      <c r="E6256" s="2" cm="1">
        <f t="array" aca="1" ref="E6256" ca="1">IF(F6256&lt;&gt;"",INDIRECT("'"&amp;F6256&amp;"'!"&amp;G6256),"")</f>
        <v>0</v>
      </c>
      <c r="F6256" s="1502" t="s">
        <v>6934</v>
      </c>
      <c r="G6256" t="s">
        <v>4986</v>
      </c>
      <c r="R6256" s="1504"/>
    </row>
    <row r="6257" spans="1:18" ht="15">
      <c r="A6257">
        <v>6252</v>
      </c>
      <c r="B6257" s="7">
        <f>'EstExp 11-19'!H27</f>
        <v>0</v>
      </c>
      <c r="C6257" s="3" t="s">
        <v>4853</v>
      </c>
      <c r="D6257" s="2" t="b">
        <f t="shared" ca="1" si="96"/>
        <v>1</v>
      </c>
      <c r="E6257" s="2" cm="1">
        <f t="array" aca="1" ref="E6257" ca="1">IF(F6257&lt;&gt;"",INDIRECT("'"&amp;F6257&amp;"'!"&amp;G6257),"")</f>
        <v>0</v>
      </c>
      <c r="F6257" s="1502" t="s">
        <v>6934</v>
      </c>
      <c r="G6257" t="s">
        <v>4987</v>
      </c>
      <c r="R6257" s="1504"/>
    </row>
    <row r="6258" spans="1:18" ht="15">
      <c r="A6258">
        <v>6253</v>
      </c>
      <c r="B6258" s="7">
        <f>'EstExp 11-19'!K27</f>
        <v>0</v>
      </c>
      <c r="C6258" s="3" t="s">
        <v>4853</v>
      </c>
      <c r="D6258" s="2" t="b">
        <f t="shared" ca="1" si="96"/>
        <v>1</v>
      </c>
      <c r="E6258" s="2" cm="1">
        <f t="array" aca="1" ref="E6258" ca="1">IF(F6258&lt;&gt;"",INDIRECT("'"&amp;F6258&amp;"'!"&amp;G6258),"")</f>
        <v>0</v>
      </c>
      <c r="F6258" s="1502" t="s">
        <v>6934</v>
      </c>
      <c r="G6258" t="s">
        <v>4988</v>
      </c>
      <c r="R6258" s="1504"/>
    </row>
    <row r="6259" spans="1:18" ht="15">
      <c r="A6259">
        <v>6254</v>
      </c>
      <c r="B6259" s="7">
        <f>'EstExp 11-19'!H28</f>
        <v>0</v>
      </c>
      <c r="C6259" s="3" t="s">
        <v>4853</v>
      </c>
      <c r="D6259" s="2" t="b">
        <f t="shared" ca="1" si="96"/>
        <v>1</v>
      </c>
      <c r="E6259" s="2" cm="1">
        <f t="array" aca="1" ref="E6259" ca="1">IF(F6259&lt;&gt;"",INDIRECT("'"&amp;F6259&amp;"'!"&amp;G6259),"")</f>
        <v>0</v>
      </c>
      <c r="F6259" s="1502" t="s">
        <v>6934</v>
      </c>
      <c r="G6259" t="s">
        <v>4360</v>
      </c>
      <c r="R6259" s="1504"/>
    </row>
    <row r="6260" spans="1:18" ht="15">
      <c r="A6260">
        <v>6255</v>
      </c>
      <c r="B6260" s="7">
        <f>'EstExp 11-19'!K28</f>
        <v>0</v>
      </c>
      <c r="C6260" s="3" t="s">
        <v>4853</v>
      </c>
      <c r="D6260" s="2" t="b">
        <f t="shared" ca="1" si="96"/>
        <v>1</v>
      </c>
      <c r="E6260" s="2" cm="1">
        <f t="array" aca="1" ref="E6260" ca="1">IF(F6260&lt;&gt;"",INDIRECT("'"&amp;F6260&amp;"'!"&amp;G6260),"")</f>
        <v>0</v>
      </c>
      <c r="F6260" s="1502" t="s">
        <v>6934</v>
      </c>
      <c r="G6260" t="s">
        <v>4365</v>
      </c>
      <c r="R6260" s="1504"/>
    </row>
    <row r="6261" spans="1:18" ht="15">
      <c r="A6261">
        <v>6256</v>
      </c>
      <c r="B6261" s="7">
        <f>'EstExp 11-19'!H29</f>
        <v>0</v>
      </c>
      <c r="C6261" s="3" t="s">
        <v>4853</v>
      </c>
      <c r="D6261" s="2" t="b">
        <f t="shared" ca="1" si="96"/>
        <v>1</v>
      </c>
      <c r="E6261" s="2" cm="1">
        <f t="array" aca="1" ref="E6261" ca="1">IF(F6261&lt;&gt;"",INDIRECT("'"&amp;F6261&amp;"'!"&amp;G6261),"")</f>
        <v>0</v>
      </c>
      <c r="F6261" s="1502" t="s">
        <v>6934</v>
      </c>
      <c r="G6261" t="s">
        <v>4989</v>
      </c>
      <c r="R6261" s="1504"/>
    </row>
    <row r="6262" spans="1:18" ht="15">
      <c r="A6262">
        <v>6257</v>
      </c>
      <c r="B6262" s="7">
        <f>'EstExp 11-19'!K29</f>
        <v>0</v>
      </c>
      <c r="C6262" s="3" t="s">
        <v>4853</v>
      </c>
      <c r="D6262" s="2" t="b">
        <f t="shared" ca="1" si="96"/>
        <v>1</v>
      </c>
      <c r="E6262" s="2" cm="1">
        <f t="array" aca="1" ref="E6262" ca="1">IF(F6262&lt;&gt;"",INDIRECT("'"&amp;F6262&amp;"'!"&amp;G6262),"")</f>
        <v>0</v>
      </c>
      <c r="F6262" s="1502" t="s">
        <v>6934</v>
      </c>
      <c r="G6262" t="s">
        <v>4990</v>
      </c>
      <c r="R6262" s="1504"/>
    </row>
    <row r="6263" spans="1:18" ht="15">
      <c r="A6263">
        <v>6258</v>
      </c>
      <c r="B6263" s="7">
        <f>'EstExp 11-19'!H30</f>
        <v>0</v>
      </c>
      <c r="C6263" s="3" t="s">
        <v>4853</v>
      </c>
      <c r="D6263" s="2" t="b">
        <f t="shared" ca="1" si="96"/>
        <v>1</v>
      </c>
      <c r="E6263" s="2" cm="1">
        <f t="array" aca="1" ref="E6263" ca="1">IF(F6263&lt;&gt;"",INDIRECT("'"&amp;F6263&amp;"'!"&amp;G6263),"")</f>
        <v>0</v>
      </c>
      <c r="F6263" s="1502" t="s">
        <v>6934</v>
      </c>
      <c r="G6263" t="s">
        <v>4212</v>
      </c>
      <c r="R6263" s="1504"/>
    </row>
    <row r="6264" spans="1:18" ht="15">
      <c r="A6264">
        <v>6259</v>
      </c>
      <c r="B6264" s="7">
        <f>'EstExp 11-19'!K30</f>
        <v>0</v>
      </c>
      <c r="C6264" s="3" t="s">
        <v>4853</v>
      </c>
      <c r="D6264" s="2" t="b">
        <f t="shared" ca="1" si="96"/>
        <v>1</v>
      </c>
      <c r="E6264" s="2" cm="1">
        <f t="array" aca="1" ref="E6264" ca="1">IF(F6264&lt;&gt;"",INDIRECT("'"&amp;F6264&amp;"'!"&amp;G6264),"")</f>
        <v>0</v>
      </c>
      <c r="F6264" s="1502" t="s">
        <v>6934</v>
      </c>
      <c r="G6264" t="s">
        <v>4366</v>
      </c>
      <c r="R6264" s="1504"/>
    </row>
    <row r="6265" spans="1:18" ht="15">
      <c r="A6265">
        <v>6260</v>
      </c>
      <c r="B6265" s="7">
        <f>'EstExp 11-19'!H31</f>
        <v>0</v>
      </c>
      <c r="C6265" s="3" t="s">
        <v>4853</v>
      </c>
      <c r="D6265" s="2" t="b">
        <f t="shared" ca="1" si="96"/>
        <v>1</v>
      </c>
      <c r="E6265" s="2" cm="1">
        <f t="array" aca="1" ref="E6265" ca="1">IF(F6265&lt;&gt;"",INDIRECT("'"&amp;F6265&amp;"'!"&amp;G6265),"")</f>
        <v>0</v>
      </c>
      <c r="F6265" s="1502" t="s">
        <v>6934</v>
      </c>
      <c r="G6265" t="s">
        <v>4991</v>
      </c>
      <c r="R6265" s="1504"/>
    </row>
    <row r="6266" spans="1:18" ht="15">
      <c r="A6266">
        <v>6261</v>
      </c>
      <c r="B6266" s="7">
        <f>'EstExp 11-19'!K31</f>
        <v>0</v>
      </c>
      <c r="C6266" s="3" t="s">
        <v>4853</v>
      </c>
      <c r="D6266" s="2" t="b">
        <f t="shared" ca="1" si="96"/>
        <v>1</v>
      </c>
      <c r="E6266" s="2" cm="1">
        <f t="array" aca="1" ref="E6266" ca="1">IF(F6266&lt;&gt;"",INDIRECT("'"&amp;F6266&amp;"'!"&amp;G6266),"")</f>
        <v>0</v>
      </c>
      <c r="F6266" s="1502" t="s">
        <v>6934</v>
      </c>
      <c r="G6266" t="s">
        <v>4992</v>
      </c>
      <c r="R6266" s="1504"/>
    </row>
    <row r="6267" spans="1:18" ht="15">
      <c r="A6267">
        <v>6262</v>
      </c>
      <c r="B6267" s="7">
        <f>'EstExp 11-19'!H32</f>
        <v>0</v>
      </c>
      <c r="C6267" s="3" t="s">
        <v>4853</v>
      </c>
      <c r="D6267" s="2" t="b">
        <f t="shared" ca="1" si="96"/>
        <v>1</v>
      </c>
      <c r="E6267" s="2" cm="1">
        <f t="array" aca="1" ref="E6267" ca="1">IF(F6267&lt;&gt;"",INDIRECT("'"&amp;F6267&amp;"'!"&amp;G6267),"")</f>
        <v>0</v>
      </c>
      <c r="F6267" s="1502" t="s">
        <v>6934</v>
      </c>
      <c r="G6267" t="s">
        <v>4993</v>
      </c>
      <c r="R6267" s="1504"/>
    </row>
    <row r="6268" spans="1:18" ht="15">
      <c r="A6268">
        <v>6263</v>
      </c>
      <c r="B6268" s="7">
        <f>'EstExp 11-19'!K32</f>
        <v>0</v>
      </c>
      <c r="C6268" s="3" t="s">
        <v>4853</v>
      </c>
      <c r="D6268" s="2" t="b">
        <f t="shared" ca="1" si="96"/>
        <v>1</v>
      </c>
      <c r="E6268" s="2" cm="1">
        <f t="array" aca="1" ref="E6268" ca="1">IF(F6268&lt;&gt;"",INDIRECT("'"&amp;F6268&amp;"'!"&amp;G6268),"")</f>
        <v>0</v>
      </c>
      <c r="F6268" s="1502" t="s">
        <v>6934</v>
      </c>
      <c r="G6268" t="s">
        <v>4994</v>
      </c>
      <c r="R6268" s="1504"/>
    </row>
    <row r="6269" spans="1:18" ht="15">
      <c r="A6269">
        <v>6264</v>
      </c>
      <c r="B6269" s="7">
        <f>'EstExp 11-19'!I34</f>
        <v>40000</v>
      </c>
      <c r="C6269" s="3" t="s">
        <v>4853</v>
      </c>
      <c r="D6269" s="2" t="b">
        <f t="shared" ca="1" si="96"/>
        <v>1</v>
      </c>
      <c r="E6269" s="2" cm="1">
        <f t="array" aca="1" ref="E6269" ca="1">IF(F6269&lt;&gt;"",INDIRECT("'"&amp;F6269&amp;"'!"&amp;G6269),"")</f>
        <v>40000</v>
      </c>
      <c r="F6269" s="1502" t="s">
        <v>6934</v>
      </c>
      <c r="G6269" t="s">
        <v>4995</v>
      </c>
      <c r="R6269" s="1504"/>
    </row>
    <row r="6270" spans="1:18" ht="15">
      <c r="A6270">
        <v>6265</v>
      </c>
      <c r="B6270" s="7">
        <f>'EstExp 11-19'!J34</f>
        <v>0</v>
      </c>
      <c r="C6270" s="3" t="s">
        <v>4853</v>
      </c>
      <c r="D6270" s="2" t="b">
        <f t="shared" ca="1" si="96"/>
        <v>1</v>
      </c>
      <c r="E6270" s="2" cm="1">
        <f t="array" aca="1" ref="E6270" ca="1">IF(F6270&lt;&gt;"",INDIRECT("'"&amp;F6270&amp;"'!"&amp;G6270),"")</f>
        <v>0</v>
      </c>
      <c r="F6270" s="1502" t="s">
        <v>6934</v>
      </c>
      <c r="G6270" t="s">
        <v>4996</v>
      </c>
      <c r="R6270" s="1504"/>
    </row>
    <row r="6271" spans="1:18" ht="15">
      <c r="A6271">
        <v>6266</v>
      </c>
      <c r="B6271" s="7">
        <f>'EstExp 11-19'!I38</f>
        <v>0</v>
      </c>
      <c r="C6271" s="3" t="s">
        <v>4853</v>
      </c>
      <c r="D6271" s="2" t="b">
        <f t="shared" ca="1" si="96"/>
        <v>1</v>
      </c>
      <c r="E6271" s="2" cm="1">
        <f t="array" aca="1" ref="E6271" ca="1">IF(F6271&lt;&gt;"",INDIRECT("'"&amp;F6271&amp;"'!"&amp;G6271),"")</f>
        <v>0</v>
      </c>
      <c r="F6271" s="1502" t="s">
        <v>6934</v>
      </c>
      <c r="G6271" t="s">
        <v>4997</v>
      </c>
      <c r="R6271" s="1504"/>
    </row>
    <row r="6272" spans="1:18" ht="15">
      <c r="A6272">
        <v>6267</v>
      </c>
      <c r="B6272" s="7">
        <f>'EstExp 11-19'!J38</f>
        <v>0</v>
      </c>
      <c r="C6272" s="3" t="s">
        <v>4853</v>
      </c>
      <c r="D6272" s="2" t="b">
        <f t="shared" ca="1" si="96"/>
        <v>1</v>
      </c>
      <c r="E6272" s="2" cm="1">
        <f t="array" aca="1" ref="E6272" ca="1">IF(F6272&lt;&gt;"",INDIRECT("'"&amp;F6272&amp;"'!"&amp;G6272),"")</f>
        <v>0</v>
      </c>
      <c r="F6272" s="1502" t="s">
        <v>6934</v>
      </c>
      <c r="G6272" t="s">
        <v>4871</v>
      </c>
      <c r="R6272" s="1504"/>
    </row>
    <row r="6273" spans="1:18" ht="15">
      <c r="A6273">
        <v>6268</v>
      </c>
      <c r="B6273" s="7">
        <f>'EstExp 11-19'!I39</f>
        <v>0</v>
      </c>
      <c r="C6273" s="3" t="s">
        <v>4853</v>
      </c>
      <c r="D6273" s="2" t="b">
        <f t="shared" ca="1" si="96"/>
        <v>1</v>
      </c>
      <c r="E6273" s="2" cm="1">
        <f t="array" aca="1" ref="E6273" ca="1">IF(F6273&lt;&gt;"",INDIRECT("'"&amp;F6273&amp;"'!"&amp;G6273),"")</f>
        <v>0</v>
      </c>
      <c r="F6273" s="1502" t="s">
        <v>6934</v>
      </c>
      <c r="G6273" t="s">
        <v>4998</v>
      </c>
      <c r="R6273" s="1504"/>
    </row>
    <row r="6274" spans="1:18" ht="15">
      <c r="A6274">
        <v>6269</v>
      </c>
      <c r="B6274" s="7">
        <f>'EstExp 11-19'!J39</f>
        <v>0</v>
      </c>
      <c r="C6274" s="3" t="s">
        <v>4853</v>
      </c>
      <c r="D6274" s="2" t="b">
        <f t="shared" ca="1" si="96"/>
        <v>1</v>
      </c>
      <c r="E6274" s="2" cm="1">
        <f t="array" aca="1" ref="E6274" ca="1">IF(F6274&lt;&gt;"",INDIRECT("'"&amp;F6274&amp;"'!"&amp;G6274),"")</f>
        <v>0</v>
      </c>
      <c r="F6274" s="1502" t="s">
        <v>6934</v>
      </c>
      <c r="G6274" t="s">
        <v>4999</v>
      </c>
      <c r="H6274" s="4"/>
      <c r="I6274" s="4"/>
      <c r="J6274" s="4"/>
      <c r="R6274" s="1504"/>
    </row>
    <row r="6275" spans="1:18" ht="15">
      <c r="A6275">
        <v>6270</v>
      </c>
      <c r="B6275" s="7">
        <f>'EstExp 11-19'!I40</f>
        <v>0</v>
      </c>
      <c r="C6275" s="3" t="s">
        <v>4853</v>
      </c>
      <c r="D6275" s="2" t="b">
        <f t="shared" ca="1" si="96"/>
        <v>1</v>
      </c>
      <c r="E6275" s="2" cm="1">
        <f t="array" aca="1" ref="E6275" ca="1">IF(F6275&lt;&gt;"",INDIRECT("'"&amp;F6275&amp;"'!"&amp;G6275),"")</f>
        <v>0</v>
      </c>
      <c r="F6275" s="1502" t="s">
        <v>6934</v>
      </c>
      <c r="G6275" t="s">
        <v>5000</v>
      </c>
      <c r="R6275" s="1504"/>
    </row>
    <row r="6276" spans="1:18" ht="15">
      <c r="A6276">
        <v>6271</v>
      </c>
      <c r="B6276" s="7">
        <f>'EstExp 11-19'!J40</f>
        <v>0</v>
      </c>
      <c r="C6276" s="3" t="s">
        <v>4853</v>
      </c>
      <c r="D6276" s="2" t="b">
        <f t="shared" ca="1" si="96"/>
        <v>1</v>
      </c>
      <c r="E6276" s="2" cm="1">
        <f t="array" aca="1" ref="E6276" ca="1">IF(F6276&lt;&gt;"",INDIRECT("'"&amp;F6276&amp;"'!"&amp;G6276),"")</f>
        <v>0</v>
      </c>
      <c r="F6276" s="1502" t="s">
        <v>6934</v>
      </c>
      <c r="G6276" t="s">
        <v>5001</v>
      </c>
      <c r="R6276" s="1504"/>
    </row>
    <row r="6277" spans="1:18" ht="15">
      <c r="A6277">
        <v>6272</v>
      </c>
      <c r="B6277" s="7">
        <f>'EstExp 11-19'!I41</f>
        <v>0</v>
      </c>
      <c r="C6277" s="3" t="s">
        <v>4853</v>
      </c>
      <c r="D6277" s="2" t="b">
        <f t="shared" ca="1" si="96"/>
        <v>1</v>
      </c>
      <c r="E6277" s="2" cm="1">
        <f t="array" aca="1" ref="E6277" ca="1">IF(F6277&lt;&gt;"",INDIRECT("'"&amp;F6277&amp;"'!"&amp;G6277),"")</f>
        <v>0</v>
      </c>
      <c r="F6277" s="1502" t="s">
        <v>6934</v>
      </c>
      <c r="G6277" t="s">
        <v>5002</v>
      </c>
      <c r="R6277" s="1504"/>
    </row>
    <row r="6278" spans="1:18" ht="15">
      <c r="A6278">
        <v>6273</v>
      </c>
      <c r="B6278" s="7">
        <f>'EstExp 11-19'!J41</f>
        <v>0</v>
      </c>
      <c r="C6278" s="3" t="s">
        <v>4853</v>
      </c>
      <c r="D6278" s="2" t="b">
        <f t="shared" ca="1" si="96"/>
        <v>1</v>
      </c>
      <c r="E6278" s="2" cm="1">
        <f t="array" aca="1" ref="E6278" ca="1">IF(F6278&lt;&gt;"",INDIRECT("'"&amp;F6278&amp;"'!"&amp;G6278),"")</f>
        <v>0</v>
      </c>
      <c r="F6278" s="1502" t="s">
        <v>6934</v>
      </c>
      <c r="G6278" t="s">
        <v>5003</v>
      </c>
      <c r="R6278" s="1504"/>
    </row>
    <row r="6279" spans="1:18" ht="15">
      <c r="A6279">
        <v>6274</v>
      </c>
      <c r="B6279" s="7">
        <f>'EstExp 11-19'!I42</f>
        <v>0</v>
      </c>
      <c r="C6279" s="3" t="s">
        <v>4853</v>
      </c>
      <c r="D6279" s="2" t="b">
        <f t="shared" ca="1" si="96"/>
        <v>1</v>
      </c>
      <c r="E6279" s="2" cm="1">
        <f t="array" aca="1" ref="E6279" ca="1">IF(F6279&lt;&gt;"",INDIRECT("'"&amp;F6279&amp;"'!"&amp;G6279),"")</f>
        <v>0</v>
      </c>
      <c r="F6279" s="1502" t="s">
        <v>6934</v>
      </c>
      <c r="G6279" t="s">
        <v>5004</v>
      </c>
      <c r="R6279" s="1504"/>
    </row>
    <row r="6280" spans="1:18" ht="15">
      <c r="A6280">
        <v>6275</v>
      </c>
      <c r="B6280" s="7">
        <f>'EstExp 11-19'!J42</f>
        <v>0</v>
      </c>
      <c r="C6280" s="3" t="s">
        <v>4853</v>
      </c>
      <c r="D6280" s="2" t="b">
        <f t="shared" ca="1" si="96"/>
        <v>1</v>
      </c>
      <c r="E6280" s="2" cm="1">
        <f t="array" aca="1" ref="E6280" ca="1">IF(F6280&lt;&gt;"",INDIRECT("'"&amp;F6280&amp;"'!"&amp;G6280),"")</f>
        <v>0</v>
      </c>
      <c r="F6280" s="1502" t="s">
        <v>6934</v>
      </c>
      <c r="G6280" t="s">
        <v>5005</v>
      </c>
      <c r="H6280" s="4"/>
      <c r="I6280" s="4"/>
      <c r="J6280" s="4"/>
      <c r="R6280" s="1504"/>
    </row>
    <row r="6281" spans="1:18" ht="15">
      <c r="A6281">
        <v>6276</v>
      </c>
      <c r="B6281" s="7">
        <f>'EstExp 11-19'!I43</f>
        <v>0</v>
      </c>
      <c r="C6281" s="3" t="s">
        <v>4853</v>
      </c>
      <c r="D6281" s="2" t="b">
        <f t="shared" ca="1" si="96"/>
        <v>1</v>
      </c>
      <c r="E6281" s="2" cm="1">
        <f t="array" aca="1" ref="E6281" ca="1">IF(F6281&lt;&gt;"",INDIRECT("'"&amp;F6281&amp;"'!"&amp;G6281),"")</f>
        <v>0</v>
      </c>
      <c r="F6281" s="1502" t="s">
        <v>6934</v>
      </c>
      <c r="G6281" t="s">
        <v>5006</v>
      </c>
      <c r="R6281" s="1504"/>
    </row>
    <row r="6282" spans="1:18" ht="15">
      <c r="A6282">
        <v>6277</v>
      </c>
      <c r="B6282" s="7">
        <f>'EstExp 11-19'!J43</f>
        <v>0</v>
      </c>
      <c r="C6282" s="3" t="s">
        <v>4853</v>
      </c>
      <c r="D6282" s="2" t="b">
        <f t="shared" ca="1" si="96"/>
        <v>1</v>
      </c>
      <c r="E6282" s="2" cm="1">
        <f t="array" aca="1" ref="E6282" ca="1">IF(F6282&lt;&gt;"",INDIRECT("'"&amp;F6282&amp;"'!"&amp;G6282),"")</f>
        <v>0</v>
      </c>
      <c r="F6282" s="1502" t="s">
        <v>6934</v>
      </c>
      <c r="G6282" t="s">
        <v>5007</v>
      </c>
      <c r="R6282" s="1504"/>
    </row>
    <row r="6283" spans="1:18" ht="15">
      <c r="A6283">
        <v>6278</v>
      </c>
      <c r="B6283" s="7">
        <f>'EstExp 11-19'!I44</f>
        <v>0</v>
      </c>
      <c r="C6283" s="3" t="s">
        <v>4853</v>
      </c>
      <c r="D6283" s="2" t="b">
        <f t="shared" ca="1" si="96"/>
        <v>1</v>
      </c>
      <c r="E6283" s="2" cm="1">
        <f t="array" aca="1" ref="E6283" ca="1">IF(F6283&lt;&gt;"",INDIRECT("'"&amp;F6283&amp;"'!"&amp;G6283),"")</f>
        <v>0</v>
      </c>
      <c r="F6283" s="1502" t="s">
        <v>6934</v>
      </c>
      <c r="G6283" t="s">
        <v>5008</v>
      </c>
      <c r="R6283" s="1504"/>
    </row>
    <row r="6284" spans="1:18" ht="15">
      <c r="A6284">
        <v>6279</v>
      </c>
      <c r="B6284" s="7">
        <f>'EstExp 11-19'!J44</f>
        <v>0</v>
      </c>
      <c r="C6284" s="3" t="s">
        <v>4853</v>
      </c>
      <c r="D6284" s="2" t="b">
        <f t="shared" ca="1" si="96"/>
        <v>1</v>
      </c>
      <c r="E6284" s="2" cm="1">
        <f t="array" aca="1" ref="E6284" ca="1">IF(F6284&lt;&gt;"",INDIRECT("'"&amp;F6284&amp;"'!"&amp;G6284),"")</f>
        <v>0</v>
      </c>
      <c r="F6284" s="1502" t="s">
        <v>6934</v>
      </c>
      <c r="G6284" t="s">
        <v>5009</v>
      </c>
      <c r="R6284" s="1504"/>
    </row>
    <row r="6285" spans="1:18" ht="15">
      <c r="A6285">
        <v>6280</v>
      </c>
      <c r="B6285" s="7">
        <f>'EstExp 11-19'!I46</f>
        <v>0</v>
      </c>
      <c r="C6285" s="3" t="s">
        <v>4853</v>
      </c>
      <c r="D6285" s="2" t="b">
        <f t="shared" ca="1" si="96"/>
        <v>1</v>
      </c>
      <c r="E6285" s="2" cm="1">
        <f t="array" aca="1" ref="E6285" ca="1">IF(F6285&lt;&gt;"",INDIRECT("'"&amp;F6285&amp;"'!"&amp;G6285),"")</f>
        <v>0</v>
      </c>
      <c r="F6285" s="1502" t="s">
        <v>6934</v>
      </c>
      <c r="G6285" t="s">
        <v>4334</v>
      </c>
      <c r="R6285" s="1504"/>
    </row>
    <row r="6286" spans="1:18" ht="15">
      <c r="A6286">
        <v>6281</v>
      </c>
      <c r="B6286" s="7">
        <f>'EstExp 11-19'!J46</f>
        <v>0</v>
      </c>
      <c r="C6286" s="3" t="s">
        <v>4853</v>
      </c>
      <c r="D6286" s="2" t="b">
        <f t="shared" ca="1" si="96"/>
        <v>1</v>
      </c>
      <c r="E6286" s="2" cm="1">
        <f t="array" aca="1" ref="E6286" ca="1">IF(F6286&lt;&gt;"",INDIRECT("'"&amp;F6286&amp;"'!"&amp;G6286),"")</f>
        <v>0</v>
      </c>
      <c r="F6286" s="1502" t="s">
        <v>6934</v>
      </c>
      <c r="G6286" t="s">
        <v>4872</v>
      </c>
      <c r="H6286" s="4"/>
      <c r="I6286" s="4"/>
      <c r="J6286" s="4"/>
      <c r="R6286" s="1504"/>
    </row>
    <row r="6287" spans="1:18" ht="15">
      <c r="A6287">
        <v>6282</v>
      </c>
      <c r="B6287" s="7">
        <f>'EstExp 11-19'!I47</f>
        <v>0</v>
      </c>
      <c r="C6287" s="3" t="s">
        <v>4853</v>
      </c>
      <c r="D6287" s="2" t="b">
        <f t="shared" ca="1" si="96"/>
        <v>1</v>
      </c>
      <c r="E6287" s="2" cm="1">
        <f t="array" aca="1" ref="E6287" ca="1">IF(F6287&lt;&gt;"",INDIRECT("'"&amp;F6287&amp;"'!"&amp;G6287),"")</f>
        <v>0</v>
      </c>
      <c r="F6287" s="1502" t="s">
        <v>6934</v>
      </c>
      <c r="G6287" t="s">
        <v>5010</v>
      </c>
      <c r="R6287" s="1504"/>
    </row>
    <row r="6288" spans="1:18" ht="15">
      <c r="A6288">
        <v>6283</v>
      </c>
      <c r="B6288" s="7">
        <f>'EstExp 11-19'!J47</f>
        <v>0</v>
      </c>
      <c r="C6288" s="3" t="s">
        <v>4853</v>
      </c>
      <c r="D6288" s="2" t="b">
        <f t="shared" ca="1" si="96"/>
        <v>1</v>
      </c>
      <c r="E6288" s="2" cm="1">
        <f t="array" aca="1" ref="E6288" ca="1">IF(F6288&lt;&gt;"",INDIRECT("'"&amp;F6288&amp;"'!"&amp;G6288),"")</f>
        <v>0</v>
      </c>
      <c r="F6288" s="1502" t="s">
        <v>6934</v>
      </c>
      <c r="G6288" t="s">
        <v>5011</v>
      </c>
      <c r="R6288" s="1504"/>
    </row>
    <row r="6289" spans="1:18" ht="15">
      <c r="A6289">
        <v>6284</v>
      </c>
      <c r="B6289" s="7">
        <f>'EstExp 11-19'!I48</f>
        <v>0</v>
      </c>
      <c r="C6289" s="3" t="s">
        <v>4853</v>
      </c>
      <c r="D6289" s="2" t="b">
        <f t="shared" ca="1" si="96"/>
        <v>1</v>
      </c>
      <c r="E6289" s="2" cm="1">
        <f t="array" aca="1" ref="E6289" ca="1">IF(F6289&lt;&gt;"",INDIRECT("'"&amp;F6289&amp;"'!"&amp;G6289),"")</f>
        <v>0</v>
      </c>
      <c r="F6289" s="1502" t="s">
        <v>6934</v>
      </c>
      <c r="G6289" t="s">
        <v>5012</v>
      </c>
      <c r="R6289" s="1504"/>
    </row>
    <row r="6290" spans="1:18" ht="15">
      <c r="A6290">
        <v>6285</v>
      </c>
      <c r="B6290" s="7">
        <f>'EstExp 11-19'!J48</f>
        <v>0</v>
      </c>
      <c r="C6290" s="3" t="s">
        <v>4853</v>
      </c>
      <c r="D6290" s="2" t="b">
        <f t="shared" ca="1" si="96"/>
        <v>1</v>
      </c>
      <c r="E6290" s="2" cm="1">
        <f t="array" aca="1" ref="E6290" ca="1">IF(F6290&lt;&gt;"",INDIRECT("'"&amp;F6290&amp;"'!"&amp;G6290),"")</f>
        <v>0</v>
      </c>
      <c r="F6290" s="1502" t="s">
        <v>6934</v>
      </c>
      <c r="G6290" t="s">
        <v>5013</v>
      </c>
      <c r="R6290" s="1504"/>
    </row>
    <row r="6291" spans="1:18" ht="15">
      <c r="A6291">
        <v>6286</v>
      </c>
      <c r="B6291" s="7">
        <f>'EstExp 11-19'!I49</f>
        <v>0</v>
      </c>
      <c r="C6291" s="3" t="s">
        <v>4853</v>
      </c>
      <c r="D6291" s="2" t="b">
        <f t="shared" ca="1" si="96"/>
        <v>1</v>
      </c>
      <c r="E6291" s="2" cm="1">
        <f t="array" aca="1" ref="E6291" ca="1">IF(F6291&lt;&gt;"",INDIRECT("'"&amp;F6291&amp;"'!"&amp;G6291),"")</f>
        <v>0</v>
      </c>
      <c r="F6291" s="1502" t="s">
        <v>6934</v>
      </c>
      <c r="G6291" t="s">
        <v>5014</v>
      </c>
      <c r="R6291" s="1504"/>
    </row>
    <row r="6292" spans="1:18" ht="15">
      <c r="A6292">
        <v>6287</v>
      </c>
      <c r="B6292" s="7">
        <f>'EstExp 11-19'!J49</f>
        <v>0</v>
      </c>
      <c r="C6292" s="3" t="s">
        <v>4853</v>
      </c>
      <c r="D6292" s="2" t="b">
        <f t="shared" ca="1" si="96"/>
        <v>1</v>
      </c>
      <c r="E6292" s="2" cm="1">
        <f t="array" aca="1" ref="E6292" ca="1">IF(F6292&lt;&gt;"",INDIRECT("'"&amp;F6292&amp;"'!"&amp;G6292),"")</f>
        <v>0</v>
      </c>
      <c r="F6292" s="1502" t="s">
        <v>6934</v>
      </c>
      <c r="G6292" t="s">
        <v>5015</v>
      </c>
      <c r="H6292" s="4"/>
      <c r="I6292" s="4"/>
      <c r="J6292" s="4"/>
      <c r="R6292" s="1504"/>
    </row>
    <row r="6293" spans="1:18" ht="15">
      <c r="A6293">
        <v>6288</v>
      </c>
      <c r="B6293" s="7">
        <f>'EstExp 11-19'!I51</f>
        <v>0</v>
      </c>
      <c r="C6293" s="3" t="s">
        <v>4853</v>
      </c>
      <c r="D6293" s="2" t="b">
        <f t="shared" ca="1" si="96"/>
        <v>1</v>
      </c>
      <c r="E6293" s="2" cm="1">
        <f t="array" aca="1" ref="E6293" ca="1">IF(F6293&lt;&gt;"",INDIRECT("'"&amp;F6293&amp;"'!"&amp;G6293),"")</f>
        <v>0</v>
      </c>
      <c r="F6293" s="1502" t="s">
        <v>6934</v>
      </c>
      <c r="G6293" t="s">
        <v>4177</v>
      </c>
      <c r="R6293" s="1504"/>
    </row>
    <row r="6294" spans="1:18" ht="15">
      <c r="A6294">
        <v>6289</v>
      </c>
      <c r="B6294" s="7">
        <f>'EstExp 11-19'!J51</f>
        <v>0</v>
      </c>
      <c r="C6294" s="3" t="s">
        <v>4853</v>
      </c>
      <c r="D6294" s="2" t="b">
        <f t="shared" ca="1" si="96"/>
        <v>1</v>
      </c>
      <c r="E6294" s="2" cm="1">
        <f t="array" aca="1" ref="E6294" ca="1">IF(F6294&lt;&gt;"",INDIRECT("'"&amp;F6294&amp;"'!"&amp;G6294),"")</f>
        <v>0</v>
      </c>
      <c r="F6294" s="1502" t="s">
        <v>6934</v>
      </c>
      <c r="G6294" t="s">
        <v>5016</v>
      </c>
      <c r="R6294" s="1504"/>
    </row>
    <row r="6295" spans="1:18" ht="15">
      <c r="A6295">
        <v>6290</v>
      </c>
      <c r="B6295" s="7">
        <f>'EstExp 11-19'!I52</f>
        <v>0</v>
      </c>
      <c r="C6295" s="3" t="s">
        <v>4853</v>
      </c>
      <c r="D6295" s="2" t="b">
        <f t="shared" ca="1" si="96"/>
        <v>1</v>
      </c>
      <c r="E6295" s="2" cm="1">
        <f t="array" aca="1" ref="E6295" ca="1">IF(F6295&lt;&gt;"",INDIRECT("'"&amp;F6295&amp;"'!"&amp;G6295),"")</f>
        <v>0</v>
      </c>
      <c r="F6295" s="1502" t="s">
        <v>6934</v>
      </c>
      <c r="G6295" t="s">
        <v>5017</v>
      </c>
      <c r="R6295" s="1504"/>
    </row>
    <row r="6296" spans="1:18" ht="15">
      <c r="A6296">
        <v>6291</v>
      </c>
      <c r="B6296" s="7">
        <f>'EstExp 11-19'!J52</f>
        <v>0</v>
      </c>
      <c r="C6296" s="3" t="s">
        <v>4853</v>
      </c>
      <c r="D6296" s="2" t="b">
        <f t="shared" ca="1" si="96"/>
        <v>1</v>
      </c>
      <c r="E6296" s="2" cm="1">
        <f t="array" aca="1" ref="E6296" ca="1">IF(F6296&lt;&gt;"",INDIRECT("'"&amp;F6296&amp;"'!"&amp;G6296),"")</f>
        <v>0</v>
      </c>
      <c r="F6296" s="1502" t="s">
        <v>6934</v>
      </c>
      <c r="G6296" t="s">
        <v>5018</v>
      </c>
      <c r="R6296" s="1504"/>
    </row>
    <row r="6297" spans="1:18" ht="15">
      <c r="A6297">
        <v>6292</v>
      </c>
      <c r="B6297" s="7">
        <f>'EstExp 11-19'!I53</f>
        <v>0</v>
      </c>
      <c r="C6297" s="3" t="s">
        <v>4853</v>
      </c>
      <c r="D6297" s="2" t="b">
        <f t="shared" ca="1" si="96"/>
        <v>1</v>
      </c>
      <c r="E6297" s="2" cm="1">
        <f t="array" aca="1" ref="E6297" ca="1">IF(F6297&lt;&gt;"",INDIRECT("'"&amp;F6297&amp;"'!"&amp;G6297),"")</f>
        <v>0</v>
      </c>
      <c r="F6297" s="1502" t="s">
        <v>6934</v>
      </c>
      <c r="G6297" t="s">
        <v>5019</v>
      </c>
      <c r="R6297" s="1504"/>
    </row>
    <row r="6298" spans="1:18" ht="15">
      <c r="A6298">
        <v>6293</v>
      </c>
      <c r="B6298" s="7">
        <f>'EstExp 11-19'!J53</f>
        <v>0</v>
      </c>
      <c r="C6298" s="3" t="s">
        <v>4853</v>
      </c>
      <c r="D6298" s="2" t="b">
        <f t="shared" ca="1" si="96"/>
        <v>1</v>
      </c>
      <c r="E6298" s="2" cm="1">
        <f t="array" aca="1" ref="E6298" ca="1">IF(F6298&lt;&gt;"",INDIRECT("'"&amp;F6298&amp;"'!"&amp;G6298),"")</f>
        <v>0</v>
      </c>
      <c r="F6298" s="1502" t="s">
        <v>6934</v>
      </c>
      <c r="G6298" t="s">
        <v>4852</v>
      </c>
      <c r="R6298" s="1504"/>
    </row>
    <row r="6299" spans="1:18" ht="15">
      <c r="A6299">
        <v>6294</v>
      </c>
      <c r="B6299" s="7">
        <f>'EstExp 11-19'!I55</f>
        <v>0</v>
      </c>
      <c r="C6299" s="3" t="s">
        <v>4853</v>
      </c>
      <c r="D6299" s="2" t="b">
        <f t="shared" ca="1" si="96"/>
        <v>1</v>
      </c>
      <c r="E6299" s="2" cm="1">
        <f t="array" aca="1" ref="E6299" ca="1">IF(F6299&lt;&gt;"",INDIRECT("'"&amp;F6299&amp;"'!"&amp;G6299),"")</f>
        <v>0</v>
      </c>
      <c r="F6299" s="1502" t="s">
        <v>6934</v>
      </c>
      <c r="G6299" t="s">
        <v>5020</v>
      </c>
      <c r="R6299" s="1504"/>
    </row>
    <row r="6300" spans="1:18" ht="15">
      <c r="A6300">
        <v>6295</v>
      </c>
      <c r="B6300" s="7">
        <f>'EstExp 11-19'!J55</f>
        <v>0</v>
      </c>
      <c r="C6300" s="3" t="s">
        <v>4853</v>
      </c>
      <c r="D6300" s="2" t="b">
        <f t="shared" ca="1" si="96"/>
        <v>1</v>
      </c>
      <c r="E6300" s="2" cm="1">
        <f t="array" aca="1" ref="E6300" ca="1">IF(F6300&lt;&gt;"",INDIRECT("'"&amp;F6300&amp;"'!"&amp;G6300),"")</f>
        <v>0</v>
      </c>
      <c r="F6300" s="1502" t="s">
        <v>6934</v>
      </c>
      <c r="G6300" t="s">
        <v>5021</v>
      </c>
      <c r="R6300" s="1504"/>
    </row>
    <row r="6301" spans="1:18" ht="15">
      <c r="A6301">
        <v>6296</v>
      </c>
      <c r="B6301" s="7">
        <f>'EstExp 11-19'!I57</f>
        <v>0</v>
      </c>
      <c r="C6301" s="3" t="s">
        <v>4853</v>
      </c>
      <c r="D6301" s="2" t="b">
        <f t="shared" ca="1" si="96"/>
        <v>1</v>
      </c>
      <c r="E6301" s="2" cm="1">
        <f t="array" aca="1" ref="E6301" ca="1">IF(F6301&lt;&gt;"",INDIRECT("'"&amp;F6301&amp;"'!"&amp;G6301),"")</f>
        <v>0</v>
      </c>
      <c r="F6301" s="1502" t="s">
        <v>6934</v>
      </c>
      <c r="G6301" t="s">
        <v>5022</v>
      </c>
      <c r="R6301" s="1504"/>
    </row>
    <row r="6302" spans="1:18" ht="15">
      <c r="A6302">
        <v>6297</v>
      </c>
      <c r="B6302" s="7">
        <f>'EstExp 11-19'!J57</f>
        <v>0</v>
      </c>
      <c r="C6302" s="3" t="s">
        <v>4853</v>
      </c>
      <c r="D6302" s="2" t="b">
        <f t="shared" ca="1" si="96"/>
        <v>1</v>
      </c>
      <c r="E6302" s="2" cm="1">
        <f t="array" aca="1" ref="E6302" ca="1">IF(F6302&lt;&gt;"",INDIRECT("'"&amp;F6302&amp;"'!"&amp;G6302),"")</f>
        <v>0</v>
      </c>
      <c r="F6302" s="1502" t="s">
        <v>6934</v>
      </c>
      <c r="G6302" t="s">
        <v>5023</v>
      </c>
      <c r="R6302" s="1504"/>
    </row>
    <row r="6303" spans="1:18" ht="15">
      <c r="A6303">
        <v>6298</v>
      </c>
      <c r="B6303" s="7">
        <f>'EstExp 11-19'!I58</f>
        <v>0</v>
      </c>
      <c r="C6303" s="3" t="s">
        <v>4853</v>
      </c>
      <c r="D6303" s="2" t="b">
        <f t="shared" ca="1" si="96"/>
        <v>1</v>
      </c>
      <c r="E6303" s="2" cm="1">
        <f t="array" aca="1" ref="E6303" ca="1">IF(F6303&lt;&gt;"",INDIRECT("'"&amp;F6303&amp;"'!"&amp;G6303),"")</f>
        <v>0</v>
      </c>
      <c r="F6303" s="1502" t="s">
        <v>6934</v>
      </c>
      <c r="G6303" t="s">
        <v>5024</v>
      </c>
      <c r="R6303" s="1504"/>
    </row>
    <row r="6304" spans="1:18" ht="15">
      <c r="A6304">
        <v>6299</v>
      </c>
      <c r="B6304" s="7">
        <f>'EstExp 11-19'!J58</f>
        <v>0</v>
      </c>
      <c r="C6304" s="3" t="s">
        <v>4853</v>
      </c>
      <c r="D6304" s="2" t="b">
        <f t="shared" ca="1" si="96"/>
        <v>1</v>
      </c>
      <c r="E6304" s="2" cm="1">
        <f t="array" aca="1" ref="E6304" ca="1">IF(F6304&lt;&gt;"",INDIRECT("'"&amp;F6304&amp;"'!"&amp;G6304),"")</f>
        <v>0</v>
      </c>
      <c r="F6304" s="1502" t="s">
        <v>6934</v>
      </c>
      <c r="G6304" t="s">
        <v>5025</v>
      </c>
      <c r="H6304" s="4"/>
      <c r="I6304" s="4"/>
      <c r="J6304" s="4"/>
      <c r="R6304" s="1504"/>
    </row>
    <row r="6305" spans="1:18" ht="15">
      <c r="A6305">
        <v>6300</v>
      </c>
      <c r="B6305" s="7">
        <f>'EstExp 11-19'!I59</f>
        <v>0</v>
      </c>
      <c r="C6305" s="3" t="s">
        <v>4853</v>
      </c>
      <c r="D6305" s="2" t="b">
        <f t="shared" ca="1" si="96"/>
        <v>1</v>
      </c>
      <c r="E6305" s="2" cm="1">
        <f t="array" aca="1" ref="E6305" ca="1">IF(F6305&lt;&gt;"",INDIRECT("'"&amp;F6305&amp;"'!"&amp;G6305),"")</f>
        <v>0</v>
      </c>
      <c r="F6305" s="1502" t="s">
        <v>6934</v>
      </c>
      <c r="G6305" t="s">
        <v>5026</v>
      </c>
      <c r="H6305" s="4"/>
      <c r="I6305" s="4"/>
      <c r="J6305" s="4"/>
      <c r="R6305" s="1504"/>
    </row>
    <row r="6306" spans="1:18" ht="15">
      <c r="A6306">
        <v>6301</v>
      </c>
      <c r="B6306" s="7">
        <f>'EstExp 11-19'!J59</f>
        <v>0</v>
      </c>
      <c r="C6306" s="3" t="s">
        <v>4853</v>
      </c>
      <c r="D6306" s="2" t="b">
        <f t="shared" ca="1" si="96"/>
        <v>1</v>
      </c>
      <c r="E6306" s="2" cm="1">
        <f t="array" aca="1" ref="E6306" ca="1">IF(F6306&lt;&gt;"",INDIRECT("'"&amp;F6306&amp;"'!"&amp;G6306),"")</f>
        <v>0</v>
      </c>
      <c r="F6306" s="1502" t="s">
        <v>6934</v>
      </c>
      <c r="G6306" t="s">
        <v>5027</v>
      </c>
      <c r="H6306" s="4"/>
      <c r="I6306" s="4"/>
      <c r="J6306" s="4"/>
      <c r="R6306" s="1504"/>
    </row>
    <row r="6307" spans="1:18" ht="15">
      <c r="A6307">
        <v>6302</v>
      </c>
      <c r="B6307" s="7">
        <f>'EstExp 11-19'!I61</f>
        <v>0</v>
      </c>
      <c r="C6307" s="3" t="s">
        <v>4853</v>
      </c>
      <c r="D6307" s="2" t="b">
        <f t="shared" ca="1" si="96"/>
        <v>1</v>
      </c>
      <c r="E6307" s="2" cm="1">
        <f t="array" aca="1" ref="E6307" ca="1">IF(F6307&lt;&gt;"",INDIRECT("'"&amp;F6307&amp;"'!"&amp;G6307),"")</f>
        <v>0</v>
      </c>
      <c r="F6307" s="1502" t="s">
        <v>6934</v>
      </c>
      <c r="G6307" t="s">
        <v>5028</v>
      </c>
      <c r="H6307" s="4"/>
      <c r="I6307" s="4"/>
      <c r="J6307" s="4"/>
      <c r="R6307" s="1504"/>
    </row>
    <row r="6308" spans="1:18" ht="15">
      <c r="A6308">
        <v>6303</v>
      </c>
      <c r="B6308" s="7">
        <f>'EstExp 11-19'!J61</f>
        <v>0</v>
      </c>
      <c r="C6308" s="3" t="s">
        <v>4853</v>
      </c>
      <c r="D6308" s="2" t="b">
        <f t="shared" ca="1" si="96"/>
        <v>1</v>
      </c>
      <c r="E6308" s="2" cm="1">
        <f t="array" aca="1" ref="E6308" ca="1">IF(F6308&lt;&gt;"",INDIRECT("'"&amp;F6308&amp;"'!"&amp;G6308),"")</f>
        <v>0</v>
      </c>
      <c r="F6308" s="1502" t="s">
        <v>6934</v>
      </c>
      <c r="G6308" t="s">
        <v>5029</v>
      </c>
      <c r="H6308" s="4"/>
      <c r="I6308" s="4"/>
      <c r="J6308" s="4"/>
      <c r="R6308" s="1504"/>
    </row>
    <row r="6309" spans="1:18" ht="15">
      <c r="A6309">
        <v>6304</v>
      </c>
      <c r="B6309" s="7">
        <f>'EstExp 11-19'!I62</f>
        <v>0</v>
      </c>
      <c r="C6309" s="3" t="s">
        <v>4853</v>
      </c>
      <c r="D6309" s="2" t="b">
        <f t="shared" ca="1" si="96"/>
        <v>1</v>
      </c>
      <c r="E6309" s="2" cm="1">
        <f t="array" aca="1" ref="E6309" ca="1">IF(F6309&lt;&gt;"",INDIRECT("'"&amp;F6309&amp;"'!"&amp;G6309),"")</f>
        <v>0</v>
      </c>
      <c r="F6309" s="1502" t="s">
        <v>6934</v>
      </c>
      <c r="G6309" t="s">
        <v>5030</v>
      </c>
      <c r="H6309" s="4"/>
      <c r="I6309" s="4"/>
      <c r="J6309" s="4"/>
      <c r="R6309" s="1504"/>
    </row>
    <row r="6310" spans="1:18" ht="15">
      <c r="A6310">
        <v>6305</v>
      </c>
      <c r="B6310" s="7">
        <f>'EstExp 11-19'!J62</f>
        <v>0</v>
      </c>
      <c r="C6310" s="3" t="s">
        <v>4853</v>
      </c>
      <c r="D6310" s="2" t="b">
        <f t="shared" ca="1" si="96"/>
        <v>1</v>
      </c>
      <c r="E6310" s="2" cm="1">
        <f t="array" aca="1" ref="E6310" ca="1">IF(F6310&lt;&gt;"",INDIRECT("'"&amp;F6310&amp;"'!"&amp;G6310),"")</f>
        <v>0</v>
      </c>
      <c r="F6310" s="1502" t="s">
        <v>6934</v>
      </c>
      <c r="G6310" t="s">
        <v>5031</v>
      </c>
      <c r="H6310" s="4"/>
      <c r="I6310" s="4"/>
      <c r="J6310" s="4"/>
      <c r="R6310" s="1504"/>
    </row>
    <row r="6311" spans="1:18" ht="15">
      <c r="A6311">
        <v>6306</v>
      </c>
      <c r="B6311" s="7">
        <f>'EstExp 11-19'!I63</f>
        <v>0</v>
      </c>
      <c r="C6311" s="3" t="s">
        <v>4853</v>
      </c>
      <c r="D6311" s="2" t="b">
        <f t="shared" ca="1" si="96"/>
        <v>1</v>
      </c>
      <c r="E6311" s="2" cm="1">
        <f t="array" aca="1" ref="E6311" ca="1">IF(F6311&lt;&gt;"",INDIRECT("'"&amp;F6311&amp;"'!"&amp;G6311),"")</f>
        <v>0</v>
      </c>
      <c r="F6311" s="1502" t="s">
        <v>6934</v>
      </c>
      <c r="G6311" t="s">
        <v>5032</v>
      </c>
      <c r="H6311" s="4"/>
      <c r="I6311" s="4"/>
      <c r="J6311" s="4"/>
      <c r="R6311" s="1504"/>
    </row>
    <row r="6312" spans="1:18" ht="15">
      <c r="A6312">
        <v>6307</v>
      </c>
      <c r="B6312" s="7">
        <f>'EstExp 11-19'!J63</f>
        <v>0</v>
      </c>
      <c r="C6312" s="3" t="s">
        <v>4853</v>
      </c>
      <c r="D6312" s="2" t="b">
        <f t="shared" ca="1" si="96"/>
        <v>1</v>
      </c>
      <c r="E6312" s="2" cm="1">
        <f t="array" aca="1" ref="E6312" ca="1">IF(F6312&lt;&gt;"",INDIRECT("'"&amp;F6312&amp;"'!"&amp;G6312),"")</f>
        <v>0</v>
      </c>
      <c r="F6312" s="1502" t="s">
        <v>6934</v>
      </c>
      <c r="G6312" t="s">
        <v>5033</v>
      </c>
      <c r="H6312" s="4"/>
      <c r="I6312" s="4"/>
      <c r="J6312" s="4"/>
      <c r="R6312" s="1504"/>
    </row>
    <row r="6313" spans="1:18" ht="15">
      <c r="A6313">
        <v>6308</v>
      </c>
      <c r="B6313" s="7">
        <f>'EstExp 11-19'!I64</f>
        <v>0</v>
      </c>
      <c r="C6313" s="3" t="s">
        <v>4853</v>
      </c>
      <c r="D6313" s="2" t="b">
        <f t="shared" ca="1" si="96"/>
        <v>1</v>
      </c>
      <c r="E6313" s="2" cm="1">
        <f t="array" aca="1" ref="E6313" ca="1">IF(F6313&lt;&gt;"",INDIRECT("'"&amp;F6313&amp;"'!"&amp;G6313),"")</f>
        <v>0</v>
      </c>
      <c r="F6313" s="1502" t="s">
        <v>6934</v>
      </c>
      <c r="G6313" t="s">
        <v>5034</v>
      </c>
      <c r="H6313" s="4"/>
      <c r="I6313" s="4"/>
      <c r="J6313" s="4"/>
      <c r="R6313" s="1504"/>
    </row>
    <row r="6314" spans="1:18" ht="15">
      <c r="A6314">
        <v>6309</v>
      </c>
      <c r="B6314" s="7">
        <f>'EstExp 11-19'!J64</f>
        <v>0</v>
      </c>
      <c r="C6314" s="3" t="s">
        <v>4853</v>
      </c>
      <c r="D6314" s="2" t="b">
        <f t="shared" ref="D6314:D6377" ca="1" si="97">E6314=B6314</f>
        <v>1</v>
      </c>
      <c r="E6314" s="2" cm="1">
        <f t="array" aca="1" ref="E6314" ca="1">IF(F6314&lt;&gt;"",INDIRECT("'"&amp;F6314&amp;"'!"&amp;G6314),"")</f>
        <v>0</v>
      </c>
      <c r="F6314" s="1502" t="s">
        <v>6934</v>
      </c>
      <c r="G6314" t="s">
        <v>5035</v>
      </c>
      <c r="H6314" s="4"/>
      <c r="I6314" s="4"/>
      <c r="J6314" s="4"/>
      <c r="R6314" s="1504"/>
    </row>
    <row r="6315" spans="1:18" ht="15">
      <c r="A6315">
        <v>6310</v>
      </c>
      <c r="B6315" s="7">
        <f>'EstExp 11-19'!I65</f>
        <v>0</v>
      </c>
      <c r="C6315" s="3" t="s">
        <v>4853</v>
      </c>
      <c r="D6315" s="2" t="b">
        <f t="shared" ca="1" si="97"/>
        <v>1</v>
      </c>
      <c r="E6315" s="2" cm="1">
        <f t="array" aca="1" ref="E6315" ca="1">IF(F6315&lt;&gt;"",INDIRECT("'"&amp;F6315&amp;"'!"&amp;G6315),"")</f>
        <v>0</v>
      </c>
      <c r="F6315" s="1502" t="s">
        <v>6934</v>
      </c>
      <c r="G6315" t="s">
        <v>4834</v>
      </c>
      <c r="H6315" s="4"/>
      <c r="I6315" s="4"/>
      <c r="J6315" s="4"/>
      <c r="R6315" s="1504"/>
    </row>
    <row r="6316" spans="1:18" ht="15">
      <c r="A6316">
        <v>6311</v>
      </c>
      <c r="B6316" s="7">
        <f>'EstExp 11-19'!J65</f>
        <v>0</v>
      </c>
      <c r="C6316" s="3" t="s">
        <v>4853</v>
      </c>
      <c r="D6316" s="2" t="b">
        <f t="shared" ca="1" si="97"/>
        <v>1</v>
      </c>
      <c r="E6316" s="2" cm="1">
        <f t="array" aca="1" ref="E6316" ca="1">IF(F6316&lt;&gt;"",INDIRECT("'"&amp;F6316&amp;"'!"&amp;G6316),"")</f>
        <v>0</v>
      </c>
      <c r="F6316" s="1502" t="s">
        <v>6934</v>
      </c>
      <c r="G6316" t="s">
        <v>4892</v>
      </c>
      <c r="H6316" s="4"/>
      <c r="I6316" s="4"/>
      <c r="J6316" s="4"/>
      <c r="R6316" s="1504"/>
    </row>
    <row r="6317" spans="1:18" ht="15">
      <c r="A6317">
        <v>6312</v>
      </c>
      <c r="B6317" s="7">
        <f>'EstExp 11-19'!I66</f>
        <v>0</v>
      </c>
      <c r="C6317" s="3" t="s">
        <v>4853</v>
      </c>
      <c r="D6317" s="2" t="b">
        <f t="shared" ca="1" si="97"/>
        <v>1</v>
      </c>
      <c r="E6317" s="2" cm="1">
        <f t="array" aca="1" ref="E6317" ca="1">IF(F6317&lt;&gt;"",INDIRECT("'"&amp;F6317&amp;"'!"&amp;G6317),"")</f>
        <v>0</v>
      </c>
      <c r="F6317" s="1502" t="s">
        <v>6934</v>
      </c>
      <c r="G6317" t="s">
        <v>4835</v>
      </c>
      <c r="H6317" s="4"/>
      <c r="I6317" s="4"/>
      <c r="J6317" s="4"/>
      <c r="R6317" s="1504"/>
    </row>
    <row r="6318" spans="1:18" ht="15">
      <c r="A6318">
        <v>6313</v>
      </c>
      <c r="B6318" s="7">
        <f>'EstExp 11-19'!J66</f>
        <v>0</v>
      </c>
      <c r="C6318" s="3" t="s">
        <v>4853</v>
      </c>
      <c r="D6318" s="2" t="b">
        <f t="shared" ca="1" si="97"/>
        <v>1</v>
      </c>
      <c r="E6318" s="2" cm="1">
        <f t="array" aca="1" ref="E6318" ca="1">IF(F6318&lt;&gt;"",INDIRECT("'"&amp;F6318&amp;"'!"&amp;G6318),"")</f>
        <v>0</v>
      </c>
      <c r="F6318" s="1502" t="s">
        <v>6934</v>
      </c>
      <c r="G6318" t="s">
        <v>4893</v>
      </c>
      <c r="H6318" s="4"/>
      <c r="I6318" s="4"/>
      <c r="J6318" s="4"/>
      <c r="R6318" s="1504"/>
    </row>
    <row r="6319" spans="1:18" ht="15">
      <c r="A6319">
        <v>6314</v>
      </c>
      <c r="B6319" s="7">
        <f>'EstExp 11-19'!I67</f>
        <v>0</v>
      </c>
      <c r="C6319" s="3" t="s">
        <v>4853</v>
      </c>
      <c r="D6319" s="2" t="b">
        <f t="shared" ca="1" si="97"/>
        <v>1</v>
      </c>
      <c r="E6319" s="2" cm="1">
        <f t="array" aca="1" ref="E6319" ca="1">IF(F6319&lt;&gt;"",INDIRECT("'"&amp;F6319&amp;"'!"&amp;G6319),"")</f>
        <v>0</v>
      </c>
      <c r="F6319" s="1502" t="s">
        <v>6934</v>
      </c>
      <c r="G6319" t="s">
        <v>5036</v>
      </c>
      <c r="R6319" s="1504"/>
    </row>
    <row r="6320" spans="1:18" ht="15">
      <c r="A6320">
        <v>6315</v>
      </c>
      <c r="B6320" s="7">
        <f>'EstExp 11-19'!J67</f>
        <v>0</v>
      </c>
      <c r="C6320" s="3" t="s">
        <v>4853</v>
      </c>
      <c r="D6320" s="2" t="b">
        <f t="shared" ca="1" si="97"/>
        <v>1</v>
      </c>
      <c r="E6320" s="2" cm="1">
        <f t="array" aca="1" ref="E6320" ca="1">IF(F6320&lt;&gt;"",INDIRECT("'"&amp;F6320&amp;"'!"&amp;G6320),"")</f>
        <v>0</v>
      </c>
      <c r="F6320" s="1502" t="s">
        <v>6934</v>
      </c>
      <c r="G6320" t="s">
        <v>5037</v>
      </c>
      <c r="R6320" s="1504"/>
    </row>
    <row r="6321" spans="1:18" ht="15">
      <c r="A6321">
        <v>6316</v>
      </c>
      <c r="B6321" s="7">
        <f>'EstExp 11-19'!I69</f>
        <v>0</v>
      </c>
      <c r="C6321" s="3" t="s">
        <v>4853</v>
      </c>
      <c r="D6321" s="2" t="b">
        <f t="shared" ca="1" si="97"/>
        <v>1</v>
      </c>
      <c r="E6321" s="2" cm="1">
        <f t="array" aca="1" ref="E6321" ca="1">IF(F6321&lt;&gt;"",INDIRECT("'"&amp;F6321&amp;"'!"&amp;G6321),"")</f>
        <v>0</v>
      </c>
      <c r="F6321" s="1502" t="s">
        <v>6934</v>
      </c>
      <c r="G6321" t="s">
        <v>5038</v>
      </c>
      <c r="H6321" s="4"/>
      <c r="I6321" s="4"/>
      <c r="J6321" s="4"/>
      <c r="R6321" s="1504"/>
    </row>
    <row r="6322" spans="1:18" ht="15">
      <c r="A6322">
        <v>6317</v>
      </c>
      <c r="B6322" s="7">
        <f>'EstExp 11-19'!J69</f>
        <v>0</v>
      </c>
      <c r="C6322" s="3" t="s">
        <v>4853</v>
      </c>
      <c r="D6322" s="2" t="b">
        <f t="shared" ca="1" si="97"/>
        <v>1</v>
      </c>
      <c r="E6322" s="2" cm="1">
        <f t="array" aca="1" ref="E6322" ca="1">IF(F6322&lt;&gt;"",INDIRECT("'"&amp;F6322&amp;"'!"&amp;G6322),"")</f>
        <v>0</v>
      </c>
      <c r="F6322" s="1502" t="s">
        <v>6934</v>
      </c>
      <c r="G6322" t="s">
        <v>5039</v>
      </c>
      <c r="H6322" s="4"/>
      <c r="I6322" s="4"/>
      <c r="J6322" s="4"/>
      <c r="R6322" s="1504"/>
    </row>
    <row r="6323" spans="1:18">
      <c r="A6323">
        <v>6318</v>
      </c>
      <c r="B6323" s="7">
        <f>'EstExp 11-19'!I70</f>
        <v>0</v>
      </c>
      <c r="C6323" s="3" t="s">
        <v>4853</v>
      </c>
      <c r="D6323" s="2" t="b">
        <f t="shared" ca="1" si="97"/>
        <v>1</v>
      </c>
      <c r="E6323" s="2" cm="1">
        <f t="array" aca="1" ref="E6323" ca="1">IF(F6323&lt;&gt;"",INDIRECT("'"&amp;F6323&amp;"'!"&amp;G6323),"")</f>
        <v>0</v>
      </c>
      <c r="F6323" s="1502" t="s">
        <v>6934</v>
      </c>
      <c r="G6323" t="s">
        <v>5040</v>
      </c>
      <c r="R6323" s="1502"/>
    </row>
    <row r="6324" spans="1:18" ht="15">
      <c r="A6324">
        <v>6319</v>
      </c>
      <c r="B6324" s="7">
        <f>'EstExp 11-19'!J70</f>
        <v>0</v>
      </c>
      <c r="C6324" s="3" t="s">
        <v>4853</v>
      </c>
      <c r="D6324" s="2" t="b">
        <f t="shared" ca="1" si="97"/>
        <v>1</v>
      </c>
      <c r="E6324" s="2" cm="1">
        <f t="array" aca="1" ref="E6324" ca="1">IF(F6324&lt;&gt;"",INDIRECT("'"&amp;F6324&amp;"'!"&amp;G6324),"")</f>
        <v>0</v>
      </c>
      <c r="F6324" s="1502" t="s">
        <v>6934</v>
      </c>
      <c r="G6324" t="s">
        <v>5041</v>
      </c>
      <c r="R6324" s="1504"/>
    </row>
    <row r="6325" spans="1:18" ht="15">
      <c r="A6325">
        <v>6320</v>
      </c>
      <c r="B6325" s="7">
        <f>'EstExp 11-19'!I71</f>
        <v>0</v>
      </c>
      <c r="C6325" s="3" t="s">
        <v>4853</v>
      </c>
      <c r="D6325" s="2" t="b">
        <f t="shared" ca="1" si="97"/>
        <v>1</v>
      </c>
      <c r="E6325" s="2" cm="1">
        <f t="array" aca="1" ref="E6325" ca="1">IF(F6325&lt;&gt;"",INDIRECT("'"&amp;F6325&amp;"'!"&amp;G6325),"")</f>
        <v>0</v>
      </c>
      <c r="F6325" s="1502" t="s">
        <v>6934</v>
      </c>
      <c r="G6325" t="s">
        <v>5042</v>
      </c>
      <c r="R6325" s="1504"/>
    </row>
    <row r="6326" spans="1:18" ht="15">
      <c r="A6326">
        <v>6321</v>
      </c>
      <c r="B6326" s="7">
        <f>'EstExp 11-19'!J71</f>
        <v>0</v>
      </c>
      <c r="C6326" s="3" t="s">
        <v>4853</v>
      </c>
      <c r="D6326" s="2" t="b">
        <f t="shared" ca="1" si="97"/>
        <v>1</v>
      </c>
      <c r="E6326" s="2" cm="1">
        <f t="array" aca="1" ref="E6326" ca="1">IF(F6326&lt;&gt;"",INDIRECT("'"&amp;F6326&amp;"'!"&amp;G6326),"")</f>
        <v>0</v>
      </c>
      <c r="F6326" s="1502" t="s">
        <v>6934</v>
      </c>
      <c r="G6326" t="s">
        <v>5043</v>
      </c>
      <c r="R6326" s="1504"/>
    </row>
    <row r="6327" spans="1:18" ht="15">
      <c r="A6327">
        <v>6322</v>
      </c>
      <c r="B6327" s="7">
        <f>'EstExp 11-19'!I72</f>
        <v>0</v>
      </c>
      <c r="C6327" s="3" t="s">
        <v>4853</v>
      </c>
      <c r="D6327" s="2" t="b">
        <f t="shared" ca="1" si="97"/>
        <v>1</v>
      </c>
      <c r="E6327" s="2" cm="1">
        <f t="array" aca="1" ref="E6327" ca="1">IF(F6327&lt;&gt;"",INDIRECT("'"&amp;F6327&amp;"'!"&amp;G6327),"")</f>
        <v>0</v>
      </c>
      <c r="F6327" s="1502" t="s">
        <v>6934</v>
      </c>
      <c r="G6327" t="s">
        <v>5044</v>
      </c>
      <c r="R6327" s="1504"/>
    </row>
    <row r="6328" spans="1:18" ht="15">
      <c r="A6328">
        <v>6323</v>
      </c>
      <c r="B6328" s="7">
        <f>'EstExp 11-19'!J72</f>
        <v>251000</v>
      </c>
      <c r="C6328" s="3" t="s">
        <v>4853</v>
      </c>
      <c r="D6328" s="2" t="b">
        <f t="shared" ca="1" si="97"/>
        <v>1</v>
      </c>
      <c r="E6328" s="2" cm="1">
        <f t="array" aca="1" ref="E6328" ca="1">IF(F6328&lt;&gt;"",INDIRECT("'"&amp;F6328&amp;"'!"&amp;G6328),"")</f>
        <v>251000</v>
      </c>
      <c r="F6328" s="1502" t="s">
        <v>6934</v>
      </c>
      <c r="G6328" t="s">
        <v>5045</v>
      </c>
      <c r="R6328" s="1504"/>
    </row>
    <row r="6329" spans="1:18">
      <c r="A6329">
        <v>6324</v>
      </c>
      <c r="B6329" s="7">
        <f>'EstExp 11-19'!I73</f>
        <v>0</v>
      </c>
      <c r="C6329" s="3" t="s">
        <v>4853</v>
      </c>
      <c r="D6329" s="2" t="b">
        <f t="shared" ca="1" si="97"/>
        <v>1</v>
      </c>
      <c r="E6329" s="2" cm="1">
        <f t="array" aca="1" ref="E6329" ca="1">IF(F6329&lt;&gt;"",INDIRECT("'"&amp;F6329&amp;"'!"&amp;G6329),"")</f>
        <v>0</v>
      </c>
      <c r="F6329" s="1502" t="s">
        <v>6934</v>
      </c>
      <c r="G6329" t="s">
        <v>5046</v>
      </c>
      <c r="R6329" s="1502"/>
    </row>
    <row r="6330" spans="1:18">
      <c r="A6330">
        <v>6325</v>
      </c>
      <c r="B6330" s="7">
        <f>'EstExp 11-19'!J73</f>
        <v>0</v>
      </c>
      <c r="C6330" s="3" t="s">
        <v>4853</v>
      </c>
      <c r="D6330" s="2" t="b">
        <f t="shared" ca="1" si="97"/>
        <v>1</v>
      </c>
      <c r="E6330" s="2" cm="1">
        <f t="array" aca="1" ref="E6330" ca="1">IF(F6330&lt;&gt;"",INDIRECT("'"&amp;F6330&amp;"'!"&amp;G6330),"")</f>
        <v>0</v>
      </c>
      <c r="F6330" s="1502" t="s">
        <v>6934</v>
      </c>
      <c r="G6330" t="s">
        <v>5047</v>
      </c>
      <c r="R6330" s="1502"/>
    </row>
    <row r="6331" spans="1:18">
      <c r="A6331">
        <v>6326</v>
      </c>
      <c r="B6331" s="7">
        <f>'EstExp 11-19'!I74</f>
        <v>0</v>
      </c>
      <c r="C6331" s="3" t="s">
        <v>4853</v>
      </c>
      <c r="D6331" s="2" t="b">
        <f t="shared" ca="1" si="97"/>
        <v>1</v>
      </c>
      <c r="E6331" s="2" cm="1">
        <f t="array" aca="1" ref="E6331" ca="1">IF(F6331&lt;&gt;"",INDIRECT("'"&amp;F6331&amp;"'!"&amp;G6331),"")</f>
        <v>0</v>
      </c>
      <c r="F6331" s="1502" t="s">
        <v>6934</v>
      </c>
      <c r="G6331" t="s">
        <v>5048</v>
      </c>
      <c r="R6331" s="1502"/>
    </row>
    <row r="6332" spans="1:18">
      <c r="A6332">
        <v>6327</v>
      </c>
      <c r="B6332" s="7">
        <f>'EstExp 11-19'!J74</f>
        <v>251000</v>
      </c>
      <c r="C6332" s="3" t="s">
        <v>4853</v>
      </c>
      <c r="D6332" s="2" t="b">
        <f t="shared" ca="1" si="97"/>
        <v>1</v>
      </c>
      <c r="E6332" s="2" cm="1">
        <f t="array" aca="1" ref="E6332" ca="1">IF(F6332&lt;&gt;"",INDIRECT("'"&amp;F6332&amp;"'!"&amp;G6332),"")</f>
        <v>251000</v>
      </c>
      <c r="F6332" s="1502" t="s">
        <v>6934</v>
      </c>
      <c r="G6332" t="s">
        <v>5049</v>
      </c>
      <c r="R6332" s="1502"/>
    </row>
    <row r="6333" spans="1:18">
      <c r="A6333">
        <v>6328</v>
      </c>
      <c r="B6333" s="7">
        <f>'EstExp 11-19'!I75</f>
        <v>0</v>
      </c>
      <c r="C6333" s="3" t="s">
        <v>4853</v>
      </c>
      <c r="D6333" s="2" t="b">
        <f t="shared" ca="1" si="97"/>
        <v>1</v>
      </c>
      <c r="E6333" s="2" cm="1">
        <f t="array" aca="1" ref="E6333" ca="1">IF(F6333&lt;&gt;"",INDIRECT("'"&amp;F6333&amp;"'!"&amp;G6333),"")</f>
        <v>0</v>
      </c>
      <c r="F6333" s="1502" t="s">
        <v>6934</v>
      </c>
      <c r="G6333" t="s">
        <v>5050</v>
      </c>
      <c r="R6333" s="1502"/>
    </row>
    <row r="6334" spans="1:18">
      <c r="A6334">
        <v>6329</v>
      </c>
      <c r="B6334" s="7">
        <f>'EstExp 11-19'!J75</f>
        <v>0</v>
      </c>
      <c r="C6334" s="3" t="s">
        <v>4853</v>
      </c>
      <c r="D6334" s="2" t="b">
        <f t="shared" ca="1" si="97"/>
        <v>1</v>
      </c>
      <c r="E6334" s="2" cm="1">
        <f t="array" aca="1" ref="E6334" ca="1">IF(F6334&lt;&gt;"",INDIRECT("'"&amp;F6334&amp;"'!"&amp;G6334),"")</f>
        <v>0</v>
      </c>
      <c r="F6334" s="1502" t="s">
        <v>6934</v>
      </c>
      <c r="G6334" t="s">
        <v>5051</v>
      </c>
      <c r="R6334" s="1502"/>
    </row>
    <row r="6335" spans="1:18">
      <c r="A6335">
        <v>6330</v>
      </c>
      <c r="B6335" s="7">
        <f>'EstExp 11-19'!I76</f>
        <v>0</v>
      </c>
      <c r="C6335" s="3" t="s">
        <v>4853</v>
      </c>
      <c r="D6335" s="2" t="b">
        <f t="shared" ca="1" si="97"/>
        <v>1</v>
      </c>
      <c r="E6335" s="2" cm="1">
        <f t="array" aca="1" ref="E6335" ca="1">IF(F6335&lt;&gt;"",INDIRECT("'"&amp;F6335&amp;"'!"&amp;G6335),"")</f>
        <v>0</v>
      </c>
      <c r="F6335" s="1502" t="s">
        <v>6934</v>
      </c>
      <c r="G6335" t="s">
        <v>5052</v>
      </c>
      <c r="R6335" s="1502"/>
    </row>
    <row r="6336" spans="1:18">
      <c r="A6336">
        <v>6331</v>
      </c>
      <c r="B6336" s="7">
        <f>'EstExp 11-19'!J76</f>
        <v>251000</v>
      </c>
      <c r="C6336" s="3" t="s">
        <v>4853</v>
      </c>
      <c r="D6336" s="2" t="b">
        <f t="shared" ca="1" si="97"/>
        <v>1</v>
      </c>
      <c r="E6336" s="2" cm="1">
        <f t="array" aca="1" ref="E6336" ca="1">IF(F6336&lt;&gt;"",INDIRECT("'"&amp;F6336&amp;"'!"&amp;G6336),"")</f>
        <v>251000</v>
      </c>
      <c r="F6336" s="1502" t="s">
        <v>6934</v>
      </c>
      <c r="G6336" t="s">
        <v>5053</v>
      </c>
      <c r="R6336" s="1502"/>
    </row>
    <row r="6337" spans="1:18" ht="15">
      <c r="A6337">
        <v>6332</v>
      </c>
      <c r="B6337" s="7">
        <f>'EstExp 11-19'!I77</f>
        <v>0</v>
      </c>
      <c r="C6337" s="3" t="s">
        <v>4853</v>
      </c>
      <c r="D6337" s="2" t="b">
        <f t="shared" ca="1" si="97"/>
        <v>1</v>
      </c>
      <c r="E6337" s="2" cm="1">
        <f t="array" aca="1" ref="E6337" ca="1">IF(F6337&lt;&gt;"",INDIRECT("'"&amp;F6337&amp;"'!"&amp;G6337),"")</f>
        <v>0</v>
      </c>
      <c r="F6337" s="1502" t="s">
        <v>6934</v>
      </c>
      <c r="G6337" t="s">
        <v>5054</v>
      </c>
      <c r="H6337" s="4"/>
      <c r="I6337" s="4"/>
      <c r="J6337" s="4"/>
      <c r="R6337" s="1504"/>
    </row>
    <row r="6338" spans="1:18" ht="15">
      <c r="A6338">
        <v>6333</v>
      </c>
      <c r="B6338" s="7">
        <f>'EstExp 11-19'!J77</f>
        <v>0</v>
      </c>
      <c r="C6338" s="3" t="s">
        <v>4853</v>
      </c>
      <c r="D6338" s="2" t="b">
        <f t="shared" ca="1" si="97"/>
        <v>1</v>
      </c>
      <c r="E6338" s="2" cm="1">
        <f t="array" aca="1" ref="E6338" ca="1">IF(F6338&lt;&gt;"",INDIRECT("'"&amp;F6338&amp;"'!"&amp;G6338),"")</f>
        <v>0</v>
      </c>
      <c r="F6338" s="1502" t="s">
        <v>6934</v>
      </c>
      <c r="G6338" t="s">
        <v>5055</v>
      </c>
      <c r="H6338" s="4"/>
      <c r="I6338" s="4"/>
      <c r="J6338" s="4"/>
      <c r="R6338" s="1504"/>
    </row>
    <row r="6339" spans="1:18" ht="15">
      <c r="A6339">
        <v>6334</v>
      </c>
      <c r="B6339" s="7">
        <f>'EstExp 11-19'!H87</f>
        <v>0</v>
      </c>
      <c r="C6339" s="3" t="s">
        <v>4853</v>
      </c>
      <c r="D6339" s="2" t="b">
        <f t="shared" ca="1" si="97"/>
        <v>1</v>
      </c>
      <c r="E6339" s="2" cm="1">
        <f t="array" aca="1" ref="E6339" ca="1">IF(F6339&lt;&gt;"",INDIRECT("'"&amp;F6339&amp;"'!"&amp;G6339),"")</f>
        <v>0</v>
      </c>
      <c r="F6339" s="1502" t="s">
        <v>6934</v>
      </c>
      <c r="G6339" t="s">
        <v>5056</v>
      </c>
      <c r="H6339" s="4"/>
      <c r="I6339" s="4"/>
      <c r="J6339" s="4"/>
      <c r="R6339" s="1504"/>
    </row>
    <row r="6340" spans="1:18" ht="15">
      <c r="A6340">
        <v>6335</v>
      </c>
      <c r="B6340" s="7">
        <f>'EstExp 11-19'!K87</f>
        <v>0</v>
      </c>
      <c r="C6340" s="3" t="s">
        <v>4853</v>
      </c>
      <c r="D6340" s="2" t="b">
        <f t="shared" ca="1" si="97"/>
        <v>1</v>
      </c>
      <c r="E6340" s="2" cm="1">
        <f t="array" aca="1" ref="E6340" ca="1">IF(F6340&lt;&gt;"",INDIRECT("'"&amp;F6340&amp;"'!"&amp;G6340),"")</f>
        <v>0</v>
      </c>
      <c r="F6340" s="1502" t="s">
        <v>6934</v>
      </c>
      <c r="G6340" t="s">
        <v>5057</v>
      </c>
      <c r="R6340" s="1504"/>
    </row>
    <row r="6341" spans="1:18" ht="15">
      <c r="A6341">
        <v>6336</v>
      </c>
      <c r="B6341" s="7">
        <f>'EstExp 11-19'!H88</f>
        <v>0</v>
      </c>
      <c r="C6341" s="3" t="s">
        <v>4853</v>
      </c>
      <c r="D6341" s="2" t="b">
        <f t="shared" ca="1" si="97"/>
        <v>1</v>
      </c>
      <c r="E6341" s="2" cm="1">
        <f t="array" aca="1" ref="E6341" ca="1">IF(F6341&lt;&gt;"",INDIRECT("'"&amp;F6341&amp;"'!"&amp;G6341),"")</f>
        <v>0</v>
      </c>
      <c r="F6341" s="1502" t="s">
        <v>6934</v>
      </c>
      <c r="G6341" t="s">
        <v>5058</v>
      </c>
      <c r="R6341" s="1504"/>
    </row>
    <row r="6342" spans="1:18" ht="15">
      <c r="A6342">
        <v>6337</v>
      </c>
      <c r="B6342" s="7">
        <f>'EstExp 11-19'!K88</f>
        <v>0</v>
      </c>
      <c r="C6342" s="3" t="s">
        <v>4853</v>
      </c>
      <c r="D6342" s="2" t="b">
        <f t="shared" ca="1" si="97"/>
        <v>1</v>
      </c>
      <c r="E6342" s="2" cm="1">
        <f t="array" aca="1" ref="E6342" ca="1">IF(F6342&lt;&gt;"",INDIRECT("'"&amp;F6342&amp;"'!"&amp;G6342),"")</f>
        <v>0</v>
      </c>
      <c r="F6342" s="1502" t="s">
        <v>6934</v>
      </c>
      <c r="G6342" t="s">
        <v>5059</v>
      </c>
      <c r="H6342" s="4"/>
      <c r="I6342" s="4"/>
      <c r="J6342" s="4"/>
      <c r="R6342" s="1504"/>
    </row>
    <row r="6343" spans="1:18" ht="15">
      <c r="A6343">
        <v>6338</v>
      </c>
      <c r="B6343" s="7">
        <f>'EstExp 11-19'!H89</f>
        <v>0</v>
      </c>
      <c r="C6343" s="3" t="s">
        <v>4853</v>
      </c>
      <c r="D6343" s="2" t="b">
        <f t="shared" ca="1" si="97"/>
        <v>1</v>
      </c>
      <c r="E6343" s="2" cm="1">
        <f t="array" aca="1" ref="E6343" ca="1">IF(F6343&lt;&gt;"",INDIRECT("'"&amp;F6343&amp;"'!"&amp;G6343),"")</f>
        <v>0</v>
      </c>
      <c r="F6343" s="1502" t="s">
        <v>6934</v>
      </c>
      <c r="G6343" t="s">
        <v>5060</v>
      </c>
      <c r="R6343" s="1504"/>
    </row>
    <row r="6344" spans="1:18">
      <c r="A6344">
        <v>6339</v>
      </c>
      <c r="B6344" s="7">
        <f>'EstExp 11-19'!K89</f>
        <v>0</v>
      </c>
      <c r="C6344" s="3" t="s">
        <v>4853</v>
      </c>
      <c r="D6344" s="2" t="b">
        <f t="shared" ca="1" si="97"/>
        <v>1</v>
      </c>
      <c r="E6344" s="2" cm="1">
        <f t="array" aca="1" ref="E6344" ca="1">IF(F6344&lt;&gt;"",INDIRECT("'"&amp;F6344&amp;"'!"&amp;G6344),"")</f>
        <v>0</v>
      </c>
      <c r="F6344" s="1502" t="s">
        <v>6934</v>
      </c>
      <c r="G6344" t="s">
        <v>5061</v>
      </c>
      <c r="R6344" s="1502"/>
    </row>
    <row r="6345" spans="1:18" ht="15">
      <c r="A6345">
        <v>6340</v>
      </c>
      <c r="B6345" s="7">
        <f>'EstExp 11-19'!H90</f>
        <v>0</v>
      </c>
      <c r="C6345" s="3" t="s">
        <v>4853</v>
      </c>
      <c r="D6345" s="2" t="b">
        <f t="shared" ca="1" si="97"/>
        <v>1</v>
      </c>
      <c r="E6345" s="2" cm="1">
        <f t="array" aca="1" ref="E6345" ca="1">IF(F6345&lt;&gt;"",INDIRECT("'"&amp;F6345&amp;"'!"&amp;G6345),"")</f>
        <v>0</v>
      </c>
      <c r="F6345" s="1502" t="s">
        <v>6934</v>
      </c>
      <c r="G6345" t="s">
        <v>5062</v>
      </c>
      <c r="H6345" s="4"/>
      <c r="I6345" s="4"/>
      <c r="J6345" s="4"/>
      <c r="R6345" s="1504"/>
    </row>
    <row r="6346" spans="1:18" ht="15">
      <c r="A6346">
        <v>6341</v>
      </c>
      <c r="B6346" s="7">
        <f>'EstExp 11-19'!K90</f>
        <v>0</v>
      </c>
      <c r="C6346" s="3" t="s">
        <v>4853</v>
      </c>
      <c r="D6346" s="2" t="b">
        <f t="shared" ca="1" si="97"/>
        <v>1</v>
      </c>
      <c r="E6346" s="2" cm="1">
        <f t="array" aca="1" ref="E6346" ca="1">IF(F6346&lt;&gt;"",INDIRECT("'"&amp;F6346&amp;"'!"&amp;G6346),"")</f>
        <v>0</v>
      </c>
      <c r="F6346" s="1502" t="s">
        <v>6934</v>
      </c>
      <c r="G6346" t="s">
        <v>5063</v>
      </c>
      <c r="H6346" s="4"/>
      <c r="I6346" s="4"/>
      <c r="J6346" s="4"/>
      <c r="R6346" s="1504"/>
    </row>
    <row r="6347" spans="1:18">
      <c r="A6347">
        <v>6342</v>
      </c>
      <c r="B6347" s="7">
        <f>'EstExp 11-19'!H91</f>
        <v>0</v>
      </c>
      <c r="C6347" s="3" t="s">
        <v>4853</v>
      </c>
      <c r="D6347" s="2" t="b">
        <f t="shared" ca="1" si="97"/>
        <v>1</v>
      </c>
      <c r="E6347" s="2" cm="1">
        <f t="array" aca="1" ref="E6347" ca="1">IF(F6347&lt;&gt;"",INDIRECT("'"&amp;F6347&amp;"'!"&amp;G6347),"")</f>
        <v>0</v>
      </c>
      <c r="F6347" s="1502" t="s">
        <v>6934</v>
      </c>
      <c r="G6347" t="s">
        <v>5064</v>
      </c>
      <c r="R6347" s="1502"/>
    </row>
    <row r="6348" spans="1:18">
      <c r="A6348">
        <v>6343</v>
      </c>
      <c r="B6348" s="7">
        <f>'EstExp 11-19'!K91</f>
        <v>0</v>
      </c>
      <c r="C6348" s="3" t="s">
        <v>4853</v>
      </c>
      <c r="D6348" s="2" t="b">
        <f t="shared" ca="1" si="97"/>
        <v>1</v>
      </c>
      <c r="E6348" s="2" cm="1">
        <f t="array" aca="1" ref="E6348" ca="1">IF(F6348&lt;&gt;"",INDIRECT("'"&amp;F6348&amp;"'!"&amp;G6348),"")</f>
        <v>0</v>
      </c>
      <c r="F6348" s="1502" t="s">
        <v>6934</v>
      </c>
      <c r="G6348" t="s">
        <v>5065</v>
      </c>
      <c r="R6348" s="1502"/>
    </row>
    <row r="6349" spans="1:18" ht="15">
      <c r="A6349">
        <v>6344</v>
      </c>
      <c r="B6349" s="7">
        <f>'EstExp 11-19'!H92</f>
        <v>0</v>
      </c>
      <c r="C6349" s="3" t="s">
        <v>4853</v>
      </c>
      <c r="D6349" s="2" t="b">
        <f t="shared" ca="1" si="97"/>
        <v>1</v>
      </c>
      <c r="E6349" s="2" cm="1">
        <f t="array" aca="1" ref="E6349" ca="1">IF(F6349&lt;&gt;"",INDIRECT("'"&amp;F6349&amp;"'!"&amp;G6349),"")</f>
        <v>0</v>
      </c>
      <c r="F6349" s="1502" t="s">
        <v>6934</v>
      </c>
      <c r="G6349" t="s">
        <v>5066</v>
      </c>
      <c r="R6349" s="1504"/>
    </row>
    <row r="6350" spans="1:18" ht="15">
      <c r="A6350">
        <v>6345</v>
      </c>
      <c r="B6350" s="7">
        <f>'EstExp 11-19'!K92</f>
        <v>0</v>
      </c>
      <c r="C6350" s="3" t="s">
        <v>4853</v>
      </c>
      <c r="D6350" s="2" t="b">
        <f t="shared" ca="1" si="97"/>
        <v>1</v>
      </c>
      <c r="E6350" s="2" cm="1">
        <f t="array" aca="1" ref="E6350" ca="1">IF(F6350&lt;&gt;"",INDIRECT("'"&amp;F6350&amp;"'!"&amp;G6350),"")</f>
        <v>0</v>
      </c>
      <c r="F6350" s="1502" t="s">
        <v>6934</v>
      </c>
      <c r="G6350" t="s">
        <v>5067</v>
      </c>
      <c r="R6350" s="1504"/>
    </row>
    <row r="6351" spans="1:18" ht="15">
      <c r="A6351">
        <v>6346</v>
      </c>
      <c r="B6351" s="7">
        <f>'EstExp 11-19'!H93</f>
        <v>0</v>
      </c>
      <c r="C6351" s="3" t="s">
        <v>4853</v>
      </c>
      <c r="D6351" s="2" t="b">
        <f t="shared" ca="1" si="97"/>
        <v>1</v>
      </c>
      <c r="E6351" s="2" cm="1">
        <f t="array" aca="1" ref="E6351" ca="1">IF(F6351&lt;&gt;"",INDIRECT("'"&amp;F6351&amp;"'!"&amp;G6351),"")</f>
        <v>0</v>
      </c>
      <c r="F6351" s="1502" t="s">
        <v>6934</v>
      </c>
      <c r="G6351" t="s">
        <v>5068</v>
      </c>
      <c r="R6351" s="1504"/>
    </row>
    <row r="6352" spans="1:18" ht="15">
      <c r="A6352">
        <v>6347</v>
      </c>
      <c r="B6352" s="7">
        <f>'EstExp 11-19'!K93</f>
        <v>0</v>
      </c>
      <c r="C6352" s="3" t="s">
        <v>4853</v>
      </c>
      <c r="D6352" s="2" t="b">
        <f t="shared" ca="1" si="97"/>
        <v>1</v>
      </c>
      <c r="E6352" s="2" cm="1">
        <f t="array" aca="1" ref="E6352" ca="1">IF(F6352&lt;&gt;"",INDIRECT("'"&amp;F6352&amp;"'!"&amp;G6352),"")</f>
        <v>0</v>
      </c>
      <c r="F6352" s="1502" t="s">
        <v>6934</v>
      </c>
      <c r="G6352" t="s">
        <v>5069</v>
      </c>
      <c r="R6352" s="1504"/>
    </row>
    <row r="6353" spans="1:18" ht="15">
      <c r="A6353">
        <v>6348</v>
      </c>
      <c r="B6353" s="7">
        <f>'EstExp 11-19'!H95</f>
        <v>0</v>
      </c>
      <c r="C6353" s="3" t="s">
        <v>4853</v>
      </c>
      <c r="D6353" s="2" t="b">
        <f t="shared" ca="1" si="97"/>
        <v>1</v>
      </c>
      <c r="E6353" s="2" cm="1">
        <f t="array" aca="1" ref="E6353" ca="1">IF(F6353&lt;&gt;"",INDIRECT("'"&amp;F6353&amp;"'!"&amp;G6353),"")</f>
        <v>0</v>
      </c>
      <c r="F6353" s="1502" t="s">
        <v>6934</v>
      </c>
      <c r="G6353" t="s">
        <v>5070</v>
      </c>
      <c r="R6353" s="1504"/>
    </row>
    <row r="6354" spans="1:18" ht="15">
      <c r="A6354">
        <v>6349</v>
      </c>
      <c r="B6354" s="7">
        <f>'EstExp 11-19'!K95</f>
        <v>0</v>
      </c>
      <c r="C6354" s="3" t="s">
        <v>4853</v>
      </c>
      <c r="D6354" s="2" t="b">
        <f t="shared" ca="1" si="97"/>
        <v>1</v>
      </c>
      <c r="E6354" s="2" cm="1">
        <f t="array" aca="1" ref="E6354" ca="1">IF(F6354&lt;&gt;"",INDIRECT("'"&amp;F6354&amp;"'!"&amp;G6354),"")</f>
        <v>0</v>
      </c>
      <c r="F6354" s="1502" t="s">
        <v>6934</v>
      </c>
      <c r="G6354" t="s">
        <v>5071</v>
      </c>
      <c r="R6354" s="1504"/>
    </row>
    <row r="6355" spans="1:18" ht="15">
      <c r="A6355">
        <v>6350</v>
      </c>
      <c r="B6355" s="7">
        <f>'EstExp 11-19'!H96</f>
        <v>0</v>
      </c>
      <c r="C6355" s="3" t="s">
        <v>4853</v>
      </c>
      <c r="D6355" s="2" t="b">
        <f t="shared" ca="1" si="97"/>
        <v>1</v>
      </c>
      <c r="E6355" s="2" cm="1">
        <f t="array" aca="1" ref="E6355" ca="1">IF(F6355&lt;&gt;"",INDIRECT("'"&amp;F6355&amp;"'!"&amp;G6355),"")</f>
        <v>0</v>
      </c>
      <c r="F6355" s="1502" t="s">
        <v>6934</v>
      </c>
      <c r="G6355" t="s">
        <v>5072</v>
      </c>
      <c r="H6355" s="4"/>
      <c r="I6355" s="4"/>
      <c r="J6355" s="4"/>
      <c r="R6355" s="1504"/>
    </row>
    <row r="6356" spans="1:18" ht="15">
      <c r="A6356">
        <v>6351</v>
      </c>
      <c r="B6356" s="7">
        <f>'EstExp 11-19'!K96</f>
        <v>0</v>
      </c>
      <c r="C6356" s="3" t="s">
        <v>4853</v>
      </c>
      <c r="D6356" s="2" t="b">
        <f t="shared" ca="1" si="97"/>
        <v>1</v>
      </c>
      <c r="E6356" s="2" cm="1">
        <f t="array" aca="1" ref="E6356" ca="1">IF(F6356&lt;&gt;"",INDIRECT("'"&amp;F6356&amp;"'!"&amp;G6356),"")</f>
        <v>0</v>
      </c>
      <c r="F6356" s="1502" t="s">
        <v>6934</v>
      </c>
      <c r="G6356" t="s">
        <v>5073</v>
      </c>
      <c r="R6356" s="1504"/>
    </row>
    <row r="6357" spans="1:18" ht="15">
      <c r="A6357">
        <v>6352</v>
      </c>
      <c r="B6357" s="7">
        <f>'EstExp 11-19'!H97</f>
        <v>0</v>
      </c>
      <c r="C6357" s="3" t="s">
        <v>4853</v>
      </c>
      <c r="D6357" s="2" t="b">
        <f t="shared" ca="1" si="97"/>
        <v>1</v>
      </c>
      <c r="E6357" s="2" cm="1">
        <f t="array" aca="1" ref="E6357" ca="1">IF(F6357&lt;&gt;"",INDIRECT("'"&amp;F6357&amp;"'!"&amp;G6357),"")</f>
        <v>0</v>
      </c>
      <c r="F6357" s="1502" t="s">
        <v>6934</v>
      </c>
      <c r="G6357" t="s">
        <v>5074</v>
      </c>
      <c r="H6357" s="4"/>
      <c r="I6357" s="4"/>
      <c r="J6357" s="4"/>
      <c r="R6357" s="1504"/>
    </row>
    <row r="6358" spans="1:18" ht="15">
      <c r="A6358">
        <v>6353</v>
      </c>
      <c r="B6358" s="7">
        <f>'EstExp 11-19'!K97</f>
        <v>0</v>
      </c>
      <c r="C6358" s="3" t="s">
        <v>4853</v>
      </c>
      <c r="D6358" s="2" t="b">
        <f t="shared" ca="1" si="97"/>
        <v>1</v>
      </c>
      <c r="E6358" s="2" cm="1">
        <f t="array" aca="1" ref="E6358" ca="1">IF(F6358&lt;&gt;"",INDIRECT("'"&amp;F6358&amp;"'!"&amp;G6358),"")</f>
        <v>0</v>
      </c>
      <c r="F6358" s="1502" t="s">
        <v>6934</v>
      </c>
      <c r="G6358" t="s">
        <v>5075</v>
      </c>
      <c r="H6358" s="4"/>
      <c r="I6358" s="4"/>
      <c r="J6358" s="4"/>
      <c r="R6358" s="1504"/>
    </row>
    <row r="6359" spans="1:18" ht="15">
      <c r="A6359">
        <v>6354</v>
      </c>
      <c r="B6359" s="7">
        <f>'EstExp 11-19'!H98</f>
        <v>0</v>
      </c>
      <c r="C6359" s="3" t="s">
        <v>4853</v>
      </c>
      <c r="D6359" s="2" t="b">
        <f t="shared" ca="1" si="97"/>
        <v>1</v>
      </c>
      <c r="E6359" s="2" cm="1">
        <f t="array" aca="1" ref="E6359" ca="1">IF(F6359&lt;&gt;"",INDIRECT("'"&amp;F6359&amp;"'!"&amp;G6359),"")</f>
        <v>0</v>
      </c>
      <c r="F6359" s="1502" t="s">
        <v>6934</v>
      </c>
      <c r="G6359" t="s">
        <v>5076</v>
      </c>
      <c r="H6359" s="4"/>
      <c r="I6359" s="4"/>
      <c r="J6359" s="4"/>
      <c r="R6359" s="1504"/>
    </row>
    <row r="6360" spans="1:18" ht="15">
      <c r="A6360">
        <v>6355</v>
      </c>
      <c r="B6360" s="7">
        <f>'EstExp 11-19'!K98</f>
        <v>0</v>
      </c>
      <c r="C6360" s="3" t="s">
        <v>4853</v>
      </c>
      <c r="D6360" s="2" t="b">
        <f t="shared" ca="1" si="97"/>
        <v>1</v>
      </c>
      <c r="E6360" s="2" cm="1">
        <f t="array" aca="1" ref="E6360" ca="1">IF(F6360&lt;&gt;"",INDIRECT("'"&amp;F6360&amp;"'!"&amp;G6360),"")</f>
        <v>0</v>
      </c>
      <c r="F6360" s="1502" t="s">
        <v>6934</v>
      </c>
      <c r="G6360" t="s">
        <v>5077</v>
      </c>
      <c r="H6360" s="4"/>
      <c r="I6360" s="4"/>
      <c r="J6360" s="4"/>
      <c r="R6360" s="1504"/>
    </row>
    <row r="6361" spans="1:18" ht="15">
      <c r="A6361">
        <v>6356</v>
      </c>
      <c r="B6361" s="7">
        <f>'EstExp 11-19'!H99</f>
        <v>0</v>
      </c>
      <c r="C6361" s="3" t="s">
        <v>4853</v>
      </c>
      <c r="D6361" s="2" t="b">
        <f t="shared" ca="1" si="97"/>
        <v>1</v>
      </c>
      <c r="E6361" s="2" cm="1">
        <f t="array" aca="1" ref="E6361" ca="1">IF(F6361&lt;&gt;"",INDIRECT("'"&amp;F6361&amp;"'!"&amp;G6361),"")</f>
        <v>0</v>
      </c>
      <c r="F6361" s="1502" t="s">
        <v>6934</v>
      </c>
      <c r="G6361" t="s">
        <v>4822</v>
      </c>
      <c r="H6361" s="4"/>
      <c r="I6361" s="4"/>
      <c r="J6361" s="4"/>
      <c r="R6361" s="1504"/>
    </row>
    <row r="6362" spans="1:18" ht="15">
      <c r="A6362">
        <v>6357</v>
      </c>
      <c r="B6362" s="7">
        <f>'EstExp 11-19'!K99</f>
        <v>0</v>
      </c>
      <c r="C6362" s="3" t="s">
        <v>4853</v>
      </c>
      <c r="D6362" s="2" t="b">
        <f t="shared" ca="1" si="97"/>
        <v>1</v>
      </c>
      <c r="E6362" s="2" cm="1">
        <f t="array" aca="1" ref="E6362" ca="1">IF(F6362&lt;&gt;"",INDIRECT("'"&amp;F6362&amp;"'!"&amp;G6362),"")</f>
        <v>0</v>
      </c>
      <c r="F6362" s="1502" t="s">
        <v>6934</v>
      </c>
      <c r="G6362" t="s">
        <v>4842</v>
      </c>
      <c r="H6362" s="4"/>
      <c r="I6362" s="4"/>
      <c r="J6362" s="4"/>
      <c r="R6362" s="1504"/>
    </row>
    <row r="6363" spans="1:18" ht="15">
      <c r="A6363">
        <v>6358</v>
      </c>
      <c r="B6363" s="7">
        <f>'EstExp 11-19'!H100</f>
        <v>0</v>
      </c>
      <c r="C6363" s="3" t="s">
        <v>4853</v>
      </c>
      <c r="D6363" s="2" t="b">
        <f t="shared" ca="1" si="97"/>
        <v>1</v>
      </c>
      <c r="E6363" s="2" cm="1">
        <f t="array" aca="1" ref="E6363" ca="1">IF(F6363&lt;&gt;"",INDIRECT("'"&amp;F6363&amp;"'!"&amp;G6363),"")</f>
        <v>0</v>
      </c>
      <c r="F6363" s="1502" t="s">
        <v>6934</v>
      </c>
      <c r="G6363" t="s">
        <v>4900</v>
      </c>
      <c r="H6363" s="4"/>
      <c r="I6363" s="4"/>
      <c r="J6363" s="4"/>
      <c r="R6363" s="1504"/>
    </row>
    <row r="6364" spans="1:18" ht="15">
      <c r="A6364">
        <v>6359</v>
      </c>
      <c r="B6364" s="7">
        <f>'EstExp 11-19'!K100</f>
        <v>0</v>
      </c>
      <c r="C6364" s="3" t="s">
        <v>4853</v>
      </c>
      <c r="D6364" s="2" t="b">
        <f t="shared" ca="1" si="97"/>
        <v>1</v>
      </c>
      <c r="E6364" s="2" cm="1">
        <f t="array" aca="1" ref="E6364" ca="1">IF(F6364&lt;&gt;"",INDIRECT("'"&amp;F6364&amp;"'!"&amp;G6364),"")</f>
        <v>0</v>
      </c>
      <c r="F6364" s="1502" t="s">
        <v>6934</v>
      </c>
      <c r="G6364" t="s">
        <v>4903</v>
      </c>
      <c r="H6364" s="4"/>
      <c r="I6364" s="4"/>
      <c r="J6364" s="4"/>
      <c r="R6364" s="1504"/>
    </row>
    <row r="6365" spans="1:18" ht="15">
      <c r="A6365">
        <v>6360</v>
      </c>
      <c r="B6365" s="7">
        <f>'EstExp 11-19'!E101</f>
        <v>0</v>
      </c>
      <c r="C6365" s="3" t="s">
        <v>4853</v>
      </c>
      <c r="D6365" s="2" t="b">
        <f t="shared" ca="1" si="97"/>
        <v>1</v>
      </c>
      <c r="E6365" s="2" cm="1">
        <f t="array" aca="1" ref="E6365" ca="1">IF(F6365&lt;&gt;"",INDIRECT("'"&amp;F6365&amp;"'!"&amp;G6365),"")</f>
        <v>0</v>
      </c>
      <c r="F6365" s="1502" t="s">
        <v>6934</v>
      </c>
      <c r="G6365" t="s">
        <v>5078</v>
      </c>
      <c r="H6365" s="4"/>
      <c r="I6365" s="4"/>
      <c r="J6365" s="4"/>
      <c r="R6365" s="1504"/>
    </row>
    <row r="6366" spans="1:18" ht="15">
      <c r="A6366">
        <v>6361</v>
      </c>
      <c r="B6366" s="7">
        <f>'EstExp 11-19'!H101</f>
        <v>0</v>
      </c>
      <c r="C6366" s="3" t="s">
        <v>4853</v>
      </c>
      <c r="D6366" s="2" t="b">
        <f t="shared" ca="1" si="97"/>
        <v>1</v>
      </c>
      <c r="E6366" s="2" cm="1">
        <f t="array" aca="1" ref="E6366" ca="1">IF(F6366&lt;&gt;"",INDIRECT("'"&amp;F6366&amp;"'!"&amp;G6366),"")</f>
        <v>0</v>
      </c>
      <c r="F6366" s="1502" t="s">
        <v>6934</v>
      </c>
      <c r="G6366" t="s">
        <v>5079</v>
      </c>
      <c r="H6366" s="4"/>
      <c r="I6366" s="4"/>
      <c r="J6366" s="4"/>
      <c r="R6366" s="1504"/>
    </row>
    <row r="6367" spans="1:18" ht="15">
      <c r="A6367">
        <v>6362</v>
      </c>
      <c r="B6367" s="7">
        <f>'EstExp 11-19'!K101</f>
        <v>0</v>
      </c>
      <c r="C6367" s="3" t="s">
        <v>4853</v>
      </c>
      <c r="D6367" s="2" t="b">
        <f t="shared" ca="1" si="97"/>
        <v>1</v>
      </c>
      <c r="E6367" s="2" cm="1">
        <f t="array" aca="1" ref="E6367" ca="1">IF(F6367&lt;&gt;"",INDIRECT("'"&amp;F6367&amp;"'!"&amp;G6367),"")</f>
        <v>0</v>
      </c>
      <c r="F6367" s="1502" t="s">
        <v>6934</v>
      </c>
      <c r="G6367" t="s">
        <v>5080</v>
      </c>
      <c r="H6367" s="4"/>
      <c r="I6367" s="4"/>
      <c r="J6367" s="4"/>
      <c r="R6367" s="1504"/>
    </row>
    <row r="6368" spans="1:18" ht="15">
      <c r="A6368">
        <v>6363</v>
      </c>
      <c r="B6368" s="7">
        <f>'EstExp 11-19'!H103</f>
        <v>0</v>
      </c>
      <c r="C6368" s="3" t="s">
        <v>4853</v>
      </c>
      <c r="D6368" s="2" t="b">
        <f t="shared" ca="1" si="97"/>
        <v>1</v>
      </c>
      <c r="E6368" s="2" cm="1">
        <f t="array" aca="1" ref="E6368" ca="1">IF(F6368&lt;&gt;"",INDIRECT("'"&amp;F6368&amp;"'!"&amp;G6368),"")</f>
        <v>0</v>
      </c>
      <c r="F6368" s="1502" t="s">
        <v>6934</v>
      </c>
      <c r="G6368" t="s">
        <v>4909</v>
      </c>
      <c r="H6368" s="4"/>
      <c r="I6368" s="4"/>
      <c r="J6368" s="4"/>
      <c r="R6368" s="1504"/>
    </row>
    <row r="6369" spans="1:18" ht="15">
      <c r="A6369">
        <v>6364</v>
      </c>
      <c r="B6369" s="7">
        <f>'EstExp 11-19'!I116</f>
        <v>40000</v>
      </c>
      <c r="C6369" s="3" t="s">
        <v>4853</v>
      </c>
      <c r="D6369" s="2" t="b">
        <f t="shared" ca="1" si="97"/>
        <v>1</v>
      </c>
      <c r="E6369" s="2" cm="1">
        <f t="array" aca="1" ref="E6369" ca="1">IF(F6369&lt;&gt;"",INDIRECT("'"&amp;F6369&amp;"'!"&amp;G6369),"")</f>
        <v>40000</v>
      </c>
      <c r="F6369" s="1502" t="s">
        <v>6934</v>
      </c>
      <c r="G6369" t="s">
        <v>5081</v>
      </c>
      <c r="H6369" s="4"/>
      <c r="I6369" s="4"/>
      <c r="J6369" s="4"/>
      <c r="R6369" s="1504"/>
    </row>
    <row r="6370" spans="1:18" ht="15">
      <c r="A6370">
        <v>6365</v>
      </c>
      <c r="B6370" s="7">
        <f>'EstExp 11-19'!J116</f>
        <v>251000</v>
      </c>
      <c r="C6370" s="3" t="s">
        <v>4853</v>
      </c>
      <c r="D6370" s="2" t="b">
        <f t="shared" ca="1" si="97"/>
        <v>1</v>
      </c>
      <c r="E6370" s="2" cm="1">
        <f t="array" aca="1" ref="E6370" ca="1">IF(F6370&lt;&gt;"",INDIRECT("'"&amp;F6370&amp;"'!"&amp;G6370),"")</f>
        <v>251000</v>
      </c>
      <c r="F6370" s="1502" t="s">
        <v>6934</v>
      </c>
      <c r="G6370" t="s">
        <v>5082</v>
      </c>
      <c r="H6370" s="4"/>
      <c r="I6370" s="4"/>
      <c r="J6370" s="4"/>
      <c r="R6370" s="1504"/>
    </row>
    <row r="6371" spans="1:18" ht="15">
      <c r="A6371" s="2">
        <v>6366</v>
      </c>
      <c r="B6371" s="7">
        <f>'EstExp 11-19'!I124</f>
        <v>0</v>
      </c>
      <c r="C6371" s="3" t="s">
        <v>4853</v>
      </c>
      <c r="D6371" s="2" t="b">
        <f t="shared" ca="1" si="97"/>
        <v>1</v>
      </c>
      <c r="E6371" s="2" cm="1">
        <f t="array" aca="1" ref="E6371" ca="1">IF(F6371&lt;&gt;"",INDIRECT("'"&amp;F6371&amp;"'!"&amp;G6371),"")</f>
        <v>0</v>
      </c>
      <c r="F6371" s="1502" t="s">
        <v>6934</v>
      </c>
      <c r="G6371" t="s">
        <v>5083</v>
      </c>
      <c r="H6371" s="4"/>
      <c r="I6371" s="4"/>
      <c r="J6371" s="4"/>
      <c r="R6371" s="1504"/>
    </row>
    <row r="6372" spans="1:18" ht="15">
      <c r="A6372" s="2">
        <v>6367</v>
      </c>
      <c r="B6372" s="7">
        <f>'EstExp 11-19'!J124</f>
        <v>0</v>
      </c>
      <c r="C6372" s="3" t="s">
        <v>4853</v>
      </c>
      <c r="D6372" s="2" t="b">
        <f t="shared" ca="1" si="97"/>
        <v>1</v>
      </c>
      <c r="E6372" s="2" cm="1">
        <f t="array" aca="1" ref="E6372" ca="1">IF(F6372&lt;&gt;"",INDIRECT("'"&amp;F6372&amp;"'!"&amp;G6372),"")</f>
        <v>0</v>
      </c>
      <c r="F6372" s="1502" t="s">
        <v>6934</v>
      </c>
      <c r="G6372" t="s">
        <v>4935</v>
      </c>
      <c r="H6372" s="4"/>
      <c r="I6372" s="4"/>
      <c r="J6372" s="4"/>
      <c r="R6372" s="1504"/>
    </row>
    <row r="6373" spans="1:18" ht="15">
      <c r="A6373" s="2">
        <v>6368</v>
      </c>
      <c r="B6373" s="7">
        <f>'EstExp 11-19'!I126</f>
        <v>0</v>
      </c>
      <c r="C6373" s="3" t="s">
        <v>4853</v>
      </c>
      <c r="D6373" s="2" t="b">
        <f t="shared" ca="1" si="97"/>
        <v>1</v>
      </c>
      <c r="E6373" s="2" cm="1">
        <f t="array" aca="1" ref="E6373" ca="1">IF(F6373&lt;&gt;"",INDIRECT("'"&amp;F6373&amp;"'!"&amp;G6373),"")</f>
        <v>0</v>
      </c>
      <c r="F6373" s="1502" t="s">
        <v>6934</v>
      </c>
      <c r="G6373" t="s">
        <v>5084</v>
      </c>
      <c r="R6373" s="1504"/>
    </row>
    <row r="6374" spans="1:18" ht="15">
      <c r="A6374" s="2">
        <v>6369</v>
      </c>
      <c r="B6374" s="7">
        <f>'EstExp 11-19'!J126</f>
        <v>0</v>
      </c>
      <c r="C6374" s="3" t="s">
        <v>4853</v>
      </c>
      <c r="D6374" s="2" t="b">
        <f t="shared" ca="1" si="97"/>
        <v>1</v>
      </c>
      <c r="E6374" s="2" cm="1">
        <f t="array" aca="1" ref="E6374" ca="1">IF(F6374&lt;&gt;"",INDIRECT("'"&amp;F6374&amp;"'!"&amp;G6374),"")</f>
        <v>0</v>
      </c>
      <c r="F6374" s="1502" t="s">
        <v>6934</v>
      </c>
      <c r="G6374" t="s">
        <v>5085</v>
      </c>
      <c r="H6374" s="4"/>
      <c r="I6374" s="4"/>
      <c r="J6374" s="4"/>
      <c r="R6374" s="1504"/>
    </row>
    <row r="6375" spans="1:18" ht="15">
      <c r="A6375">
        <v>6370</v>
      </c>
      <c r="B6375" s="7">
        <f>'EstExp 11-19'!I127</f>
        <v>0</v>
      </c>
      <c r="C6375" s="3" t="s">
        <v>4853</v>
      </c>
      <c r="D6375" s="2" t="b">
        <f t="shared" ca="1" si="97"/>
        <v>1</v>
      </c>
      <c r="E6375" s="2" cm="1">
        <f t="array" aca="1" ref="E6375" ca="1">IF(F6375&lt;&gt;"",INDIRECT("'"&amp;F6375&amp;"'!"&amp;G6375),"")</f>
        <v>0</v>
      </c>
      <c r="F6375" s="1502" t="s">
        <v>6934</v>
      </c>
      <c r="G6375" t="s">
        <v>5086</v>
      </c>
      <c r="H6375" s="4"/>
      <c r="I6375" s="4"/>
      <c r="J6375" s="4"/>
      <c r="R6375" s="1504"/>
    </row>
    <row r="6376" spans="1:18" ht="15">
      <c r="A6376">
        <v>6371</v>
      </c>
      <c r="B6376" s="7">
        <f>'EstExp 11-19'!J127</f>
        <v>0</v>
      </c>
      <c r="C6376" s="3" t="s">
        <v>4853</v>
      </c>
      <c r="D6376" s="2" t="b">
        <f t="shared" ca="1" si="97"/>
        <v>1</v>
      </c>
      <c r="E6376" s="2" cm="1">
        <f t="array" aca="1" ref="E6376" ca="1">IF(F6376&lt;&gt;"",INDIRECT("'"&amp;F6376&amp;"'!"&amp;G6376),"")</f>
        <v>0</v>
      </c>
      <c r="F6376" s="1502" t="s">
        <v>6934</v>
      </c>
      <c r="G6376" t="s">
        <v>5087</v>
      </c>
      <c r="H6376" s="4"/>
      <c r="I6376" s="4"/>
      <c r="J6376" s="4"/>
      <c r="R6376" s="1504"/>
    </row>
    <row r="6377" spans="1:18" ht="15">
      <c r="A6377">
        <v>6372</v>
      </c>
      <c r="B6377" s="7">
        <f>'EstExp 11-19'!I128</f>
        <v>0</v>
      </c>
      <c r="C6377" s="3" t="s">
        <v>4853</v>
      </c>
      <c r="D6377" s="2" t="b">
        <f t="shared" ca="1" si="97"/>
        <v>1</v>
      </c>
      <c r="E6377" s="2" cm="1">
        <f t="array" aca="1" ref="E6377" ca="1">IF(F6377&lt;&gt;"",INDIRECT("'"&amp;F6377&amp;"'!"&amp;G6377),"")</f>
        <v>0</v>
      </c>
      <c r="F6377" s="1502" t="s">
        <v>6934</v>
      </c>
      <c r="G6377" t="s">
        <v>5088</v>
      </c>
      <c r="H6377" s="4"/>
      <c r="I6377" s="4"/>
      <c r="J6377" s="4"/>
      <c r="R6377" s="1504"/>
    </row>
    <row r="6378" spans="1:18" ht="15">
      <c r="A6378">
        <v>6373</v>
      </c>
      <c r="B6378" s="7">
        <f>'EstExp 11-19'!J128</f>
        <v>0</v>
      </c>
      <c r="C6378" s="3" t="s">
        <v>4853</v>
      </c>
      <c r="D6378" s="2" t="b">
        <f t="shared" ref="D6378:D6391" ca="1" si="98">E6378=B6378</f>
        <v>1</v>
      </c>
      <c r="E6378" s="2" cm="1">
        <f t="array" aca="1" ref="E6378" ca="1">IF(F6378&lt;&gt;"",INDIRECT("'"&amp;F6378&amp;"'!"&amp;G6378),"")</f>
        <v>0</v>
      </c>
      <c r="F6378" s="1502" t="s">
        <v>6934</v>
      </c>
      <c r="G6378" t="s">
        <v>5089</v>
      </c>
      <c r="H6378" s="4"/>
      <c r="I6378" s="4"/>
      <c r="J6378" s="4"/>
      <c r="R6378" s="1504"/>
    </row>
    <row r="6379" spans="1:18" ht="15">
      <c r="A6379">
        <v>6374</v>
      </c>
      <c r="B6379" s="7">
        <f>'EstExp 11-19'!I129</f>
        <v>0</v>
      </c>
      <c r="C6379" s="3" t="s">
        <v>4853</v>
      </c>
      <c r="D6379" s="2" t="b">
        <f t="shared" ca="1" si="98"/>
        <v>1</v>
      </c>
      <c r="E6379" s="2" cm="1">
        <f t="array" aca="1" ref="E6379" ca="1">IF(F6379&lt;&gt;"",INDIRECT("'"&amp;F6379&amp;"'!"&amp;G6379),"")</f>
        <v>0</v>
      </c>
      <c r="F6379" s="1502" t="s">
        <v>6934</v>
      </c>
      <c r="G6379" t="s">
        <v>5090</v>
      </c>
      <c r="H6379" s="4"/>
      <c r="I6379" s="4"/>
      <c r="J6379" s="4"/>
      <c r="R6379" s="1504"/>
    </row>
    <row r="6380" spans="1:18" ht="15">
      <c r="A6380">
        <v>6375</v>
      </c>
      <c r="B6380" s="7">
        <f>'EstExp 11-19'!J129</f>
        <v>0</v>
      </c>
      <c r="C6380" s="3" t="s">
        <v>4853</v>
      </c>
      <c r="D6380" s="2" t="b">
        <f t="shared" ca="1" si="98"/>
        <v>1</v>
      </c>
      <c r="E6380" s="2" cm="1">
        <f t="array" aca="1" ref="E6380" ca="1">IF(F6380&lt;&gt;"",INDIRECT("'"&amp;F6380&amp;"'!"&amp;G6380),"")</f>
        <v>0</v>
      </c>
      <c r="F6380" s="1502" t="s">
        <v>6934</v>
      </c>
      <c r="G6380" t="s">
        <v>5091</v>
      </c>
      <c r="H6380" s="4"/>
      <c r="I6380" s="4"/>
      <c r="J6380" s="4"/>
      <c r="R6380" s="1504"/>
    </row>
    <row r="6381" spans="1:18" ht="15">
      <c r="A6381">
        <v>6376</v>
      </c>
      <c r="B6381" s="7">
        <f>'EstExp 11-19'!I130</f>
        <v>0</v>
      </c>
      <c r="C6381" s="3" t="s">
        <v>4853</v>
      </c>
      <c r="D6381" s="2" t="b">
        <f t="shared" ca="1" si="98"/>
        <v>1</v>
      </c>
      <c r="E6381" s="2" cm="1">
        <f t="array" aca="1" ref="E6381" ca="1">IF(F6381&lt;&gt;"",INDIRECT("'"&amp;F6381&amp;"'!"&amp;G6381),"")</f>
        <v>0</v>
      </c>
      <c r="F6381" s="1502" t="s">
        <v>6934</v>
      </c>
      <c r="G6381" t="s">
        <v>5092</v>
      </c>
      <c r="H6381" s="4"/>
      <c r="I6381" s="4"/>
      <c r="J6381" s="4"/>
      <c r="R6381" s="1504"/>
    </row>
    <row r="6382" spans="1:18" ht="15">
      <c r="A6382">
        <v>6377</v>
      </c>
      <c r="B6382" s="7">
        <f>'EstExp 11-19'!I131</f>
        <v>0</v>
      </c>
      <c r="C6382" s="3" t="s">
        <v>4853</v>
      </c>
      <c r="D6382" s="2" t="b">
        <f t="shared" ca="1" si="98"/>
        <v>1</v>
      </c>
      <c r="E6382" s="2" cm="1">
        <f t="array" aca="1" ref="E6382" ca="1">IF(F6382&lt;&gt;"",INDIRECT("'"&amp;F6382&amp;"'!"&amp;G6382),"")</f>
        <v>0</v>
      </c>
      <c r="F6382" s="1502" t="s">
        <v>6934</v>
      </c>
      <c r="G6382" t="s">
        <v>5093</v>
      </c>
      <c r="H6382" s="4"/>
      <c r="I6382" s="4"/>
      <c r="J6382" s="4"/>
      <c r="R6382" s="1504"/>
    </row>
    <row r="6383" spans="1:18" ht="15">
      <c r="A6383">
        <v>6378</v>
      </c>
      <c r="B6383" s="7">
        <f>'EstExp 11-19'!J131</f>
        <v>0</v>
      </c>
      <c r="C6383" s="3" t="s">
        <v>4853</v>
      </c>
      <c r="D6383" s="2" t="b">
        <f t="shared" ca="1" si="98"/>
        <v>1</v>
      </c>
      <c r="E6383" s="2" cm="1">
        <f t="array" aca="1" ref="E6383" ca="1">IF(F6383&lt;&gt;"",INDIRECT("'"&amp;F6383&amp;"'!"&amp;G6383),"")</f>
        <v>0</v>
      </c>
      <c r="F6383" s="1502" t="s">
        <v>6934</v>
      </c>
      <c r="G6383" t="s">
        <v>5094</v>
      </c>
      <c r="H6383" s="4"/>
      <c r="I6383" s="4"/>
      <c r="J6383" s="4"/>
      <c r="R6383" s="1504"/>
    </row>
    <row r="6384" spans="1:18" ht="15">
      <c r="A6384">
        <v>6379</v>
      </c>
      <c r="B6384" s="7">
        <f>'EstExp 11-19'!I132</f>
        <v>0</v>
      </c>
      <c r="C6384" s="3" t="s">
        <v>4853</v>
      </c>
      <c r="D6384" s="2" t="b">
        <f t="shared" ca="1" si="98"/>
        <v>1</v>
      </c>
      <c r="E6384" s="2" cm="1">
        <f t="array" aca="1" ref="E6384" ca="1">IF(F6384&lt;&gt;"",INDIRECT("'"&amp;F6384&amp;"'!"&amp;G6384),"")</f>
        <v>0</v>
      </c>
      <c r="F6384" s="1502" t="s">
        <v>6934</v>
      </c>
      <c r="G6384" t="s">
        <v>5095</v>
      </c>
      <c r="H6384" s="4"/>
      <c r="I6384" s="4"/>
      <c r="J6384" s="4"/>
      <c r="R6384" s="1504"/>
    </row>
    <row r="6385" spans="1:18" ht="15">
      <c r="A6385">
        <v>6380</v>
      </c>
      <c r="B6385" s="7">
        <f>'EstExp 11-19'!J132</f>
        <v>0</v>
      </c>
      <c r="C6385" s="3" t="s">
        <v>4853</v>
      </c>
      <c r="D6385" s="2" t="b">
        <f t="shared" ca="1" si="98"/>
        <v>1</v>
      </c>
      <c r="E6385" s="2" cm="1">
        <f t="array" aca="1" ref="E6385" ca="1">IF(F6385&lt;&gt;"",INDIRECT("'"&amp;F6385&amp;"'!"&amp;G6385),"")</f>
        <v>0</v>
      </c>
      <c r="F6385" s="1502" t="s">
        <v>6934</v>
      </c>
      <c r="G6385" t="s">
        <v>5096</v>
      </c>
      <c r="H6385" s="4"/>
      <c r="I6385" s="4"/>
      <c r="J6385" s="4"/>
      <c r="R6385" s="1504"/>
    </row>
    <row r="6386" spans="1:18" ht="15">
      <c r="A6386">
        <v>6381</v>
      </c>
      <c r="B6386" s="7">
        <f>'EstExp 11-19'!I133</f>
        <v>0</v>
      </c>
      <c r="C6386" s="3" t="s">
        <v>4853</v>
      </c>
      <c r="D6386" s="2" t="b">
        <f t="shared" ca="1" si="98"/>
        <v>1</v>
      </c>
      <c r="E6386" s="2" cm="1">
        <f t="array" aca="1" ref="E6386" ca="1">IF(F6386&lt;&gt;"",INDIRECT("'"&amp;F6386&amp;"'!"&amp;G6386),"")</f>
        <v>0</v>
      </c>
      <c r="F6386" s="1502" t="s">
        <v>6934</v>
      </c>
      <c r="G6386" t="s">
        <v>5097</v>
      </c>
      <c r="H6386" s="4"/>
      <c r="I6386" s="4"/>
      <c r="J6386" s="4"/>
      <c r="R6386" s="1504"/>
    </row>
    <row r="6387" spans="1:18" ht="15">
      <c r="A6387">
        <v>6382</v>
      </c>
      <c r="B6387" s="7">
        <f>'EstExp 11-19'!J133</f>
        <v>0</v>
      </c>
      <c r="C6387" s="3" t="s">
        <v>4853</v>
      </c>
      <c r="D6387" s="2" t="b">
        <f t="shared" ca="1" si="98"/>
        <v>1</v>
      </c>
      <c r="E6387" s="2" cm="1">
        <f t="array" aca="1" ref="E6387" ca="1">IF(F6387&lt;&gt;"",INDIRECT("'"&amp;F6387&amp;"'!"&amp;G6387),"")</f>
        <v>0</v>
      </c>
      <c r="F6387" s="1502" t="s">
        <v>6934</v>
      </c>
      <c r="G6387" t="s">
        <v>5098</v>
      </c>
      <c r="H6387" s="4"/>
      <c r="I6387" s="4"/>
      <c r="J6387" s="4"/>
      <c r="R6387" s="1504"/>
    </row>
    <row r="6388" spans="1:18" ht="15">
      <c r="A6388">
        <v>6383</v>
      </c>
      <c r="B6388" s="7">
        <f>'EstExp 11-19'!I134</f>
        <v>0</v>
      </c>
      <c r="C6388" s="3" t="s">
        <v>4853</v>
      </c>
      <c r="D6388" s="2" t="b">
        <f t="shared" ca="1" si="98"/>
        <v>1</v>
      </c>
      <c r="E6388" s="2" cm="1">
        <f t="array" aca="1" ref="E6388" ca="1">IF(F6388&lt;&gt;"",INDIRECT("'"&amp;F6388&amp;"'!"&amp;G6388),"")</f>
        <v>0</v>
      </c>
      <c r="F6388" s="1502" t="s">
        <v>6934</v>
      </c>
      <c r="G6388" t="s">
        <v>5099</v>
      </c>
      <c r="H6388" s="4"/>
      <c r="I6388" s="4"/>
      <c r="J6388" s="4"/>
      <c r="R6388" s="1504"/>
    </row>
    <row r="6389" spans="1:18" ht="15">
      <c r="A6389">
        <v>6384</v>
      </c>
      <c r="B6389" s="7">
        <f>'EstExp 11-19'!J134</f>
        <v>0</v>
      </c>
      <c r="C6389" s="3" t="s">
        <v>4853</v>
      </c>
      <c r="D6389" s="2" t="b">
        <f t="shared" ca="1" si="98"/>
        <v>1</v>
      </c>
      <c r="E6389" s="2" cm="1">
        <f t="array" aca="1" ref="E6389" ca="1">IF(F6389&lt;&gt;"",INDIRECT("'"&amp;F6389&amp;"'!"&amp;G6389),"")</f>
        <v>0</v>
      </c>
      <c r="F6389" s="1502" t="s">
        <v>6934</v>
      </c>
      <c r="G6389" t="s">
        <v>5100</v>
      </c>
      <c r="H6389" s="4"/>
      <c r="I6389" s="4"/>
      <c r="J6389" s="4"/>
      <c r="R6389" s="1504"/>
    </row>
    <row r="6390" spans="1:18" ht="15">
      <c r="A6390">
        <v>6385</v>
      </c>
      <c r="B6390" s="7">
        <f>'EstExp 11-19'!I155</f>
        <v>0</v>
      </c>
      <c r="C6390" s="3" t="s">
        <v>4853</v>
      </c>
      <c r="D6390" s="2" t="b">
        <f t="shared" ca="1" si="98"/>
        <v>1</v>
      </c>
      <c r="E6390" s="2" cm="1">
        <f t="array" aca="1" ref="E6390" ca="1">IF(F6390&lt;&gt;"",INDIRECT("'"&amp;F6390&amp;"'!"&amp;G6390),"")</f>
        <v>0</v>
      </c>
      <c r="F6390" s="1502" t="s">
        <v>6934</v>
      </c>
      <c r="G6390" t="s">
        <v>5101</v>
      </c>
      <c r="H6390" s="4"/>
      <c r="I6390" s="4"/>
      <c r="J6390" s="4"/>
      <c r="R6390" s="1504"/>
    </row>
    <row r="6391" spans="1:18" ht="15">
      <c r="A6391">
        <v>6386</v>
      </c>
      <c r="B6391" s="7">
        <f>'EstExp 11-19'!J155</f>
        <v>0</v>
      </c>
      <c r="C6391" s="3" t="s">
        <v>4853</v>
      </c>
      <c r="D6391" s="2" t="b">
        <f t="shared" ca="1" si="98"/>
        <v>1</v>
      </c>
      <c r="E6391" s="2" cm="1">
        <f t="array" aca="1" ref="E6391" ca="1">IF(F6391&lt;&gt;"",INDIRECT("'"&amp;F6391&amp;"'!"&amp;G6391),"")</f>
        <v>0</v>
      </c>
      <c r="F6391" s="1502" t="s">
        <v>6934</v>
      </c>
      <c r="G6391" t="s">
        <v>5102</v>
      </c>
      <c r="H6391" s="4"/>
      <c r="I6391" s="4"/>
      <c r="J6391" s="4"/>
      <c r="R6391" s="1504"/>
    </row>
    <row r="6392" spans="1:18" ht="16">
      <c r="A6392" s="1">
        <v>6387</v>
      </c>
      <c r="C6392" s="3" t="s">
        <v>4853</v>
      </c>
      <c r="E6392" s="2" t="str" cm="1">
        <f t="array" aca="1" ref="E6392" ca="1">IF(F6392&lt;&gt;"",INDIRECT("'"&amp;F6392&amp;"'!"&amp;G6392),"")</f>
        <v/>
      </c>
      <c r="F6392" s="1851"/>
      <c r="R6392" s="1502"/>
    </row>
    <row r="6393" spans="1:18" ht="16">
      <c r="A6393" s="1">
        <v>6388</v>
      </c>
      <c r="C6393" s="3" t="s">
        <v>5103</v>
      </c>
      <c r="E6393" s="2" t="str" cm="1">
        <f t="array" aca="1" ref="E6393" ca="1">IF(F6393&lt;&gt;"",INDIRECT("'"&amp;F6393&amp;"'!"&amp;G6393),"")</f>
        <v/>
      </c>
      <c r="F6393" s="1851"/>
      <c r="R6393" s="1502"/>
    </row>
    <row r="6394" spans="1:18" ht="16">
      <c r="A6394" s="1">
        <v>6389</v>
      </c>
      <c r="C6394" s="3" t="s">
        <v>5103</v>
      </c>
      <c r="E6394" s="2" t="str" cm="1">
        <f t="array" aca="1" ref="E6394" ca="1">IF(F6394&lt;&gt;"",INDIRECT("'"&amp;F6394&amp;"'!"&amp;G6394),"")</f>
        <v/>
      </c>
      <c r="F6394" s="1851"/>
      <c r="R6394" s="1502"/>
    </row>
    <row r="6395" spans="1:18" ht="16">
      <c r="A6395" s="1">
        <v>6390</v>
      </c>
      <c r="C6395" s="3" t="s">
        <v>5103</v>
      </c>
      <c r="E6395" s="2" t="str" cm="1">
        <f t="array" aca="1" ref="E6395" ca="1">IF(F6395&lt;&gt;"",INDIRECT("'"&amp;F6395&amp;"'!"&amp;G6395),"")</f>
        <v/>
      </c>
      <c r="F6395" s="1851"/>
      <c r="R6395" s="1502"/>
    </row>
    <row r="6396" spans="1:18" ht="15">
      <c r="A6396">
        <v>6391</v>
      </c>
      <c r="B6396" s="7">
        <f>'EstExp 11-19'!I184</f>
        <v>0</v>
      </c>
      <c r="C6396" s="3" t="s">
        <v>4853</v>
      </c>
      <c r="D6396" s="2" t="b">
        <f t="shared" ref="D6396:D6415" ca="1" si="99">E6396=B6396</f>
        <v>1</v>
      </c>
      <c r="E6396" s="2" cm="1">
        <f t="array" aca="1" ref="E6396" ca="1">IF(F6396&lt;&gt;"",INDIRECT("'"&amp;F6396&amp;"'!"&amp;G6396),"")</f>
        <v>0</v>
      </c>
      <c r="F6396" s="1502" t="s">
        <v>6934</v>
      </c>
      <c r="G6396" t="s">
        <v>5104</v>
      </c>
      <c r="H6396" s="4"/>
      <c r="I6396" s="4"/>
      <c r="J6396" s="4"/>
      <c r="R6396" s="1504"/>
    </row>
    <row r="6397" spans="1:18" ht="15">
      <c r="A6397">
        <v>6392</v>
      </c>
      <c r="B6397" s="7">
        <f>'EstExp 11-19'!J184</f>
        <v>0</v>
      </c>
      <c r="C6397" s="3" t="s">
        <v>4853</v>
      </c>
      <c r="D6397" s="2" t="b">
        <f t="shared" ca="1" si="99"/>
        <v>1</v>
      </c>
      <c r="E6397" s="2" cm="1">
        <f t="array" aca="1" ref="E6397" ca="1">IF(F6397&lt;&gt;"",INDIRECT("'"&amp;F6397&amp;"'!"&amp;G6397),"")</f>
        <v>0</v>
      </c>
      <c r="F6397" s="1502" t="s">
        <v>6934</v>
      </c>
      <c r="G6397" t="s">
        <v>5105</v>
      </c>
      <c r="H6397" s="4"/>
      <c r="I6397" s="4"/>
      <c r="J6397" s="4"/>
      <c r="R6397" s="1504"/>
    </row>
    <row r="6398" spans="1:18" ht="15">
      <c r="A6398">
        <v>6393</v>
      </c>
      <c r="B6398" s="7">
        <f>'EstExp 11-19'!I186</f>
        <v>0</v>
      </c>
      <c r="C6398" s="3" t="s">
        <v>4853</v>
      </c>
      <c r="D6398" s="2" t="b">
        <f t="shared" ca="1" si="99"/>
        <v>1</v>
      </c>
      <c r="E6398" s="2" cm="1">
        <f t="array" aca="1" ref="E6398" ca="1">IF(F6398&lt;&gt;"",INDIRECT("'"&amp;F6398&amp;"'!"&amp;G6398),"")</f>
        <v>0</v>
      </c>
      <c r="F6398" s="1502" t="s">
        <v>6934</v>
      </c>
      <c r="G6398" t="s">
        <v>5106</v>
      </c>
      <c r="H6398" s="4"/>
      <c r="I6398" s="4"/>
      <c r="J6398" s="4"/>
      <c r="R6398" s="1504"/>
    </row>
    <row r="6399" spans="1:18" ht="15">
      <c r="A6399">
        <v>6394</v>
      </c>
      <c r="B6399" s="7">
        <f>'EstExp 11-19'!J186</f>
        <v>0</v>
      </c>
      <c r="C6399" s="3" t="s">
        <v>4853</v>
      </c>
      <c r="D6399" s="2" t="b">
        <f t="shared" ca="1" si="99"/>
        <v>1</v>
      </c>
      <c r="E6399" s="2" cm="1">
        <f t="array" aca="1" ref="E6399" ca="1">IF(F6399&lt;&gt;"",INDIRECT("'"&amp;F6399&amp;"'!"&amp;G6399),"")</f>
        <v>0</v>
      </c>
      <c r="F6399" s="1502" t="s">
        <v>6934</v>
      </c>
      <c r="G6399" t="s">
        <v>5107</v>
      </c>
      <c r="H6399" s="4"/>
      <c r="I6399" s="4"/>
      <c r="J6399" s="4"/>
      <c r="R6399" s="1504"/>
    </row>
    <row r="6400" spans="1:18" ht="15">
      <c r="A6400">
        <v>6395</v>
      </c>
      <c r="B6400" s="7">
        <f>'EstExp 11-19'!I187</f>
        <v>0</v>
      </c>
      <c r="C6400" s="3" t="s">
        <v>4853</v>
      </c>
      <c r="D6400" s="2" t="b">
        <f t="shared" ca="1" si="99"/>
        <v>1</v>
      </c>
      <c r="E6400" s="2" cm="1">
        <f t="array" aca="1" ref="E6400" ca="1">IF(F6400&lt;&gt;"",INDIRECT("'"&amp;F6400&amp;"'!"&amp;G6400),"")</f>
        <v>0</v>
      </c>
      <c r="F6400" s="1502" t="s">
        <v>6934</v>
      </c>
      <c r="G6400" t="s">
        <v>5108</v>
      </c>
      <c r="H6400" s="4"/>
      <c r="I6400" s="4"/>
      <c r="J6400" s="4"/>
      <c r="R6400" s="1504"/>
    </row>
    <row r="6401" spans="1:18" ht="15">
      <c r="A6401">
        <v>6396</v>
      </c>
      <c r="B6401" s="7">
        <f>'EstExp 11-19'!J187</f>
        <v>0</v>
      </c>
      <c r="C6401" s="3" t="s">
        <v>4853</v>
      </c>
      <c r="D6401" s="2" t="b">
        <f t="shared" ca="1" si="99"/>
        <v>1</v>
      </c>
      <c r="E6401" s="2" cm="1">
        <f t="array" aca="1" ref="E6401" ca="1">IF(F6401&lt;&gt;"",INDIRECT("'"&amp;F6401&amp;"'!"&amp;G6401),"")</f>
        <v>0</v>
      </c>
      <c r="F6401" s="1502" t="s">
        <v>6934</v>
      </c>
      <c r="G6401" t="s">
        <v>5109</v>
      </c>
      <c r="H6401" s="4"/>
      <c r="I6401" s="4"/>
      <c r="J6401" s="4"/>
      <c r="R6401" s="1504"/>
    </row>
    <row r="6402" spans="1:18" ht="15">
      <c r="A6402">
        <v>6397</v>
      </c>
      <c r="B6402" s="7">
        <f>'EstExp 11-19'!I188</f>
        <v>0</v>
      </c>
      <c r="C6402" s="3" t="s">
        <v>4853</v>
      </c>
      <c r="D6402" s="2" t="b">
        <f t="shared" ca="1" si="99"/>
        <v>1</v>
      </c>
      <c r="E6402" s="2" cm="1">
        <f t="array" aca="1" ref="E6402" ca="1">IF(F6402&lt;&gt;"",INDIRECT("'"&amp;F6402&amp;"'!"&amp;G6402),"")</f>
        <v>0</v>
      </c>
      <c r="F6402" s="1502" t="s">
        <v>6934</v>
      </c>
      <c r="G6402" t="s">
        <v>5110</v>
      </c>
      <c r="H6402" s="4"/>
      <c r="I6402" s="4"/>
      <c r="J6402" s="4"/>
      <c r="R6402" s="1504"/>
    </row>
    <row r="6403" spans="1:18" ht="15">
      <c r="A6403">
        <v>6398</v>
      </c>
      <c r="B6403" s="7">
        <f>'EstExp 11-19'!J188</f>
        <v>0</v>
      </c>
      <c r="C6403" s="3" t="s">
        <v>4853</v>
      </c>
      <c r="D6403" s="2" t="b">
        <f t="shared" ca="1" si="99"/>
        <v>1</v>
      </c>
      <c r="E6403" s="2" cm="1">
        <f t="array" aca="1" ref="E6403" ca="1">IF(F6403&lt;&gt;"",INDIRECT("'"&amp;F6403&amp;"'!"&amp;G6403),"")</f>
        <v>0</v>
      </c>
      <c r="F6403" s="1502" t="s">
        <v>6934</v>
      </c>
      <c r="G6403" t="s">
        <v>5111</v>
      </c>
      <c r="H6403" s="4"/>
      <c r="I6403" s="4"/>
      <c r="J6403" s="4"/>
      <c r="R6403" s="1504"/>
    </row>
    <row r="6404" spans="1:18" ht="15">
      <c r="A6404">
        <v>6399</v>
      </c>
      <c r="B6404" s="7">
        <f>'EstExp 11-19'!I189</f>
        <v>0</v>
      </c>
      <c r="C6404" s="3" t="s">
        <v>4853</v>
      </c>
      <c r="D6404" s="2" t="b">
        <f t="shared" ca="1" si="99"/>
        <v>1</v>
      </c>
      <c r="E6404" s="2" cm="1">
        <f t="array" aca="1" ref="E6404" ca="1">IF(F6404&lt;&gt;"",INDIRECT("'"&amp;F6404&amp;"'!"&amp;G6404),"")</f>
        <v>0</v>
      </c>
      <c r="F6404" s="1502" t="s">
        <v>6934</v>
      </c>
      <c r="G6404" t="s">
        <v>5112</v>
      </c>
      <c r="H6404" s="4"/>
      <c r="I6404" s="4"/>
      <c r="J6404" s="4"/>
      <c r="R6404" s="1504"/>
    </row>
    <row r="6405" spans="1:18" ht="15">
      <c r="A6405">
        <v>6400</v>
      </c>
      <c r="B6405" s="7">
        <f>'EstExp 11-19'!J189</f>
        <v>0</v>
      </c>
      <c r="C6405" s="3" t="s">
        <v>4853</v>
      </c>
      <c r="D6405" s="2" t="b">
        <f t="shared" ca="1" si="99"/>
        <v>1</v>
      </c>
      <c r="E6405" s="2" cm="1">
        <f t="array" aca="1" ref="E6405" ca="1">IF(F6405&lt;&gt;"",INDIRECT("'"&amp;F6405&amp;"'!"&amp;G6405),"")</f>
        <v>0</v>
      </c>
      <c r="F6405" s="1502" t="s">
        <v>6934</v>
      </c>
      <c r="G6405" t="s">
        <v>5113</v>
      </c>
      <c r="H6405" s="4"/>
      <c r="I6405" s="4"/>
      <c r="J6405" s="4"/>
      <c r="R6405" s="1504"/>
    </row>
    <row r="6406" spans="1:18" ht="15">
      <c r="A6406">
        <v>6401</v>
      </c>
      <c r="B6406" s="7">
        <f>'EstExp 11-19'!I214</f>
        <v>0</v>
      </c>
      <c r="C6406" s="3" t="s">
        <v>4853</v>
      </c>
      <c r="D6406" s="2" t="b">
        <f t="shared" ca="1" si="99"/>
        <v>1</v>
      </c>
      <c r="E6406" s="2" cm="1">
        <f t="array" aca="1" ref="E6406" ca="1">IF(F6406&lt;&gt;"",INDIRECT("'"&amp;F6406&amp;"'!"&amp;G6406),"")</f>
        <v>0</v>
      </c>
      <c r="F6406" s="1502" t="s">
        <v>6934</v>
      </c>
      <c r="G6406" t="s">
        <v>5114</v>
      </c>
      <c r="H6406" s="4"/>
      <c r="I6406" s="4"/>
      <c r="J6406" s="4"/>
      <c r="R6406" s="1504"/>
    </row>
    <row r="6407" spans="1:18" ht="15">
      <c r="A6407">
        <v>6402</v>
      </c>
      <c r="B6407" s="7">
        <f>'EstExp 11-19'!J214</f>
        <v>0</v>
      </c>
      <c r="C6407" s="3" t="s">
        <v>4853</v>
      </c>
      <c r="D6407" s="2" t="b">
        <f t="shared" ca="1" si="99"/>
        <v>1</v>
      </c>
      <c r="E6407" s="2" cm="1">
        <f t="array" aca="1" ref="E6407" ca="1">IF(F6407&lt;&gt;"",INDIRECT("'"&amp;F6407&amp;"'!"&amp;G6407),"")</f>
        <v>0</v>
      </c>
      <c r="F6407" s="1502" t="s">
        <v>6934</v>
      </c>
      <c r="G6407" t="s">
        <v>5115</v>
      </c>
      <c r="H6407" s="4"/>
      <c r="I6407" s="4"/>
      <c r="J6407" s="4"/>
      <c r="R6407" s="1504"/>
    </row>
    <row r="6408" spans="1:18" ht="15">
      <c r="A6408">
        <v>6403</v>
      </c>
      <c r="B6408" s="7">
        <f>'EstExp 11-19'!D220</f>
        <v>0</v>
      </c>
      <c r="C6408" s="3" t="s">
        <v>4853</v>
      </c>
      <c r="D6408" s="2" t="b">
        <f t="shared" ca="1" si="99"/>
        <v>1</v>
      </c>
      <c r="E6408" s="2" cm="1">
        <f t="array" aca="1" ref="E6408" ca="1">IF(F6408&lt;&gt;"",INDIRECT("'"&amp;F6408&amp;"'!"&amp;G6408),"")</f>
        <v>0</v>
      </c>
      <c r="F6408" s="1502" t="s">
        <v>6934</v>
      </c>
      <c r="G6408" t="s">
        <v>5116</v>
      </c>
      <c r="H6408" s="4"/>
      <c r="I6408" s="4"/>
      <c r="J6408" s="4"/>
      <c r="R6408" s="1504"/>
    </row>
    <row r="6409" spans="1:18" ht="15">
      <c r="A6409">
        <v>6404</v>
      </c>
      <c r="B6409" s="7">
        <f>'EstExp 11-19'!K220</f>
        <v>0</v>
      </c>
      <c r="C6409" s="3" t="s">
        <v>4853</v>
      </c>
      <c r="D6409" s="2" t="b">
        <f t="shared" ca="1" si="99"/>
        <v>1</v>
      </c>
      <c r="E6409" s="2" cm="1">
        <f t="array" aca="1" ref="E6409" ca="1">IF(F6409&lt;&gt;"",INDIRECT("'"&amp;F6409&amp;"'!"&amp;G6409),"")</f>
        <v>0</v>
      </c>
      <c r="F6409" s="1502" t="s">
        <v>6934</v>
      </c>
      <c r="G6409" t="s">
        <v>5117</v>
      </c>
      <c r="H6409" s="4"/>
      <c r="I6409" s="4"/>
      <c r="J6409" s="4"/>
      <c r="R6409" s="1504"/>
    </row>
    <row r="6410" spans="1:18" ht="15">
      <c r="A6410">
        <v>6405</v>
      </c>
      <c r="B6410" s="7">
        <f>'EstExp 11-19'!D222</f>
        <v>0</v>
      </c>
      <c r="C6410" s="3" t="s">
        <v>4853</v>
      </c>
      <c r="D6410" s="2" t="b">
        <f t="shared" ca="1" si="99"/>
        <v>1</v>
      </c>
      <c r="E6410" s="2" cm="1">
        <f t="array" aca="1" ref="E6410" ca="1">IF(F6410&lt;&gt;"",INDIRECT("'"&amp;F6410&amp;"'!"&amp;G6410),"")</f>
        <v>0</v>
      </c>
      <c r="F6410" s="1502" t="s">
        <v>6934</v>
      </c>
      <c r="G6410" t="s">
        <v>5118</v>
      </c>
      <c r="H6410" s="4"/>
      <c r="I6410" s="4"/>
      <c r="J6410" s="4"/>
      <c r="R6410" s="1504"/>
    </row>
    <row r="6411" spans="1:18" ht="15">
      <c r="A6411">
        <v>6406</v>
      </c>
      <c r="B6411" s="7">
        <f>'EstExp 11-19'!K222</f>
        <v>0</v>
      </c>
      <c r="C6411" s="3" t="s">
        <v>4853</v>
      </c>
      <c r="D6411" s="2" t="b">
        <f t="shared" ca="1" si="99"/>
        <v>1</v>
      </c>
      <c r="E6411" s="2" cm="1">
        <f t="array" aca="1" ref="E6411" ca="1">IF(F6411&lt;&gt;"",INDIRECT("'"&amp;F6411&amp;"'!"&amp;G6411),"")</f>
        <v>0</v>
      </c>
      <c r="F6411" s="1502" t="s">
        <v>6934</v>
      </c>
      <c r="G6411" t="s">
        <v>5119</v>
      </c>
      <c r="H6411" s="4"/>
      <c r="I6411" s="4"/>
      <c r="J6411" s="4"/>
      <c r="R6411" s="1504"/>
    </row>
    <row r="6412" spans="1:18" ht="15">
      <c r="A6412">
        <v>6407</v>
      </c>
      <c r="B6412" s="7">
        <f>'EstExp 11-19'!D224</f>
        <v>0</v>
      </c>
      <c r="C6412" s="3" t="s">
        <v>4853</v>
      </c>
      <c r="D6412" s="2" t="b">
        <f t="shared" ca="1" si="99"/>
        <v>1</v>
      </c>
      <c r="E6412" s="2" cm="1">
        <f t="array" aca="1" ref="E6412" ca="1">IF(F6412&lt;&gt;"",INDIRECT("'"&amp;F6412&amp;"'!"&amp;G6412),"")</f>
        <v>0</v>
      </c>
      <c r="F6412" s="1502" t="s">
        <v>6934</v>
      </c>
      <c r="G6412" t="s">
        <v>5120</v>
      </c>
      <c r="H6412" s="4"/>
      <c r="I6412" s="4"/>
      <c r="J6412" s="4"/>
      <c r="R6412" s="1504"/>
    </row>
    <row r="6413" spans="1:18" ht="15">
      <c r="A6413">
        <v>6408</v>
      </c>
      <c r="B6413" s="7">
        <f>'EstExp 11-19'!K224</f>
        <v>0</v>
      </c>
      <c r="C6413" s="3" t="s">
        <v>4853</v>
      </c>
      <c r="D6413" s="2" t="b">
        <f t="shared" ca="1" si="99"/>
        <v>1</v>
      </c>
      <c r="E6413" s="2" cm="1">
        <f t="array" aca="1" ref="E6413" ca="1">IF(F6413&lt;&gt;"",INDIRECT("'"&amp;F6413&amp;"'!"&amp;G6413),"")</f>
        <v>0</v>
      </c>
      <c r="F6413" s="1502" t="s">
        <v>6934</v>
      </c>
      <c r="G6413" t="s">
        <v>5121</v>
      </c>
      <c r="H6413" s="4"/>
      <c r="I6413" s="4"/>
      <c r="J6413" s="4"/>
      <c r="R6413" s="1504"/>
    </row>
    <row r="6414" spans="1:18" ht="15">
      <c r="A6414">
        <v>6409</v>
      </c>
      <c r="B6414" s="7">
        <f>'EstExp 11-19'!D230</f>
        <v>0</v>
      </c>
      <c r="C6414" s="3" t="s">
        <v>4853</v>
      </c>
      <c r="D6414" s="2" t="b">
        <f t="shared" ca="1" si="99"/>
        <v>1</v>
      </c>
      <c r="E6414" s="2" cm="1">
        <f t="array" aca="1" ref="E6414" ca="1">IF(F6414&lt;&gt;"",INDIRECT("'"&amp;F6414&amp;"'!"&amp;G6414),"")</f>
        <v>0</v>
      </c>
      <c r="F6414" s="1502" t="s">
        <v>6934</v>
      </c>
      <c r="G6414" t="s">
        <v>4550</v>
      </c>
      <c r="H6414" s="4"/>
      <c r="I6414" s="4"/>
      <c r="J6414" s="4"/>
      <c r="R6414" s="1504"/>
    </row>
    <row r="6415" spans="1:18" ht="15">
      <c r="A6415">
        <v>6410</v>
      </c>
      <c r="B6415" s="7">
        <f>'EstExp 11-19'!K230</f>
        <v>0</v>
      </c>
      <c r="C6415" s="3" t="s">
        <v>4853</v>
      </c>
      <c r="D6415" s="2" t="b">
        <f t="shared" ca="1" si="99"/>
        <v>1</v>
      </c>
      <c r="E6415" s="2" cm="1">
        <f t="array" aca="1" ref="E6415" ca="1">IF(F6415&lt;&gt;"",INDIRECT("'"&amp;F6415&amp;"'!"&amp;G6415),"")</f>
        <v>0</v>
      </c>
      <c r="F6415" s="1502" t="s">
        <v>6934</v>
      </c>
      <c r="G6415" t="s">
        <v>5122</v>
      </c>
      <c r="H6415" s="4"/>
      <c r="I6415" s="4"/>
      <c r="J6415" s="4"/>
      <c r="R6415" s="1504"/>
    </row>
    <row r="6416" spans="1:18" ht="16">
      <c r="A6416" s="1">
        <v>6411</v>
      </c>
      <c r="C6416" s="3" t="s">
        <v>4853</v>
      </c>
      <c r="E6416" s="2" t="str" cm="1">
        <f t="array" aca="1" ref="E6416" ca="1">IF(F6416&lt;&gt;"",INDIRECT("'"&amp;F6416&amp;"'!"&amp;G6416),"")</f>
        <v/>
      </c>
      <c r="F6416" s="1851"/>
      <c r="R6416" s="1502"/>
    </row>
    <row r="6417" spans="1:18" ht="16">
      <c r="A6417" s="1">
        <v>6412</v>
      </c>
      <c r="C6417" s="3" t="s">
        <v>4853</v>
      </c>
      <c r="E6417" s="2" t="str" cm="1">
        <f t="array" aca="1" ref="E6417" ca="1">IF(F6417&lt;&gt;"",INDIRECT("'"&amp;F6417&amp;"'!"&amp;G6417),"")</f>
        <v/>
      </c>
      <c r="F6417" s="1851"/>
      <c r="R6417" s="1502"/>
    </row>
    <row r="6418" spans="1:18" ht="15">
      <c r="A6418">
        <v>6413</v>
      </c>
      <c r="B6418" s="7">
        <f>'EstExp 11-19'!D252</f>
        <v>0</v>
      </c>
      <c r="C6418" s="3" t="s">
        <v>4853</v>
      </c>
      <c r="D6418" s="2" t="b">
        <f ca="1">E6418=B6418</f>
        <v>1</v>
      </c>
      <c r="E6418" s="2" cm="1">
        <f t="array" aca="1" ref="E6418" ca="1">IF(F6418&lt;&gt;"",INDIRECT("'"&amp;F6418&amp;"'!"&amp;G6418),"")</f>
        <v>0</v>
      </c>
      <c r="F6418" s="1502" t="s">
        <v>6934</v>
      </c>
      <c r="G6418" t="s">
        <v>5123</v>
      </c>
      <c r="H6418" s="4"/>
      <c r="I6418" s="4"/>
      <c r="J6418" s="4"/>
      <c r="R6418" s="1504"/>
    </row>
    <row r="6419" spans="1:18" ht="15">
      <c r="A6419">
        <v>6414</v>
      </c>
      <c r="B6419" s="7">
        <f>'EstExp 11-19'!K252</f>
        <v>0</v>
      </c>
      <c r="C6419" s="3" t="s">
        <v>4853</v>
      </c>
      <c r="D6419" s="2" t="b">
        <f ca="1">E6419=B6419</f>
        <v>1</v>
      </c>
      <c r="E6419" s="2" cm="1">
        <f t="array" aca="1" ref="E6419" ca="1">IF(F6419&lt;&gt;"",INDIRECT("'"&amp;F6419&amp;"'!"&amp;G6419),"")</f>
        <v>0</v>
      </c>
      <c r="F6419" s="1502" t="s">
        <v>6934</v>
      </c>
      <c r="G6419" t="s">
        <v>5124</v>
      </c>
      <c r="H6419" s="4"/>
      <c r="I6419" s="4"/>
      <c r="J6419" s="4"/>
      <c r="R6419" s="1504"/>
    </row>
    <row r="6420" spans="1:18" ht="16">
      <c r="A6420" s="1">
        <v>6415</v>
      </c>
      <c r="C6420" s="3" t="s">
        <v>5125</v>
      </c>
      <c r="E6420" s="2" t="str" cm="1">
        <f t="array" aca="1" ref="E6420" ca="1">IF(F6420&lt;&gt;"",INDIRECT("'"&amp;F6420&amp;"'!"&amp;G6420),"")</f>
        <v/>
      </c>
      <c r="F6420" s="1851"/>
      <c r="R6420" s="1502"/>
    </row>
    <row r="6421" spans="1:18" ht="16">
      <c r="A6421" s="1">
        <v>6416</v>
      </c>
      <c r="C6421" s="3" t="s">
        <v>5125</v>
      </c>
      <c r="E6421" s="2" t="str" cm="1">
        <f t="array" aca="1" ref="E6421" ca="1">IF(F6421&lt;&gt;"",INDIRECT("'"&amp;F6421&amp;"'!"&amp;G6421),"")</f>
        <v/>
      </c>
      <c r="F6421" s="1851"/>
      <c r="R6421" s="1502"/>
    </row>
    <row r="6422" spans="1:18" ht="16">
      <c r="A6422" s="1">
        <v>6417</v>
      </c>
      <c r="C6422" s="3" t="s">
        <v>5125</v>
      </c>
      <c r="E6422" s="2" t="str" cm="1">
        <f t="array" aca="1" ref="E6422" ca="1">IF(F6422&lt;&gt;"",INDIRECT("'"&amp;F6422&amp;"'!"&amp;G6422),"")</f>
        <v/>
      </c>
      <c r="F6422" s="1851"/>
      <c r="R6422" s="1502"/>
    </row>
    <row r="6423" spans="1:18" ht="16">
      <c r="A6423" s="1">
        <v>6418</v>
      </c>
      <c r="C6423" s="3" t="s">
        <v>5125</v>
      </c>
      <c r="E6423" s="2" t="str" cm="1">
        <f t="array" aca="1" ref="E6423" ca="1">IF(F6423&lt;&gt;"",INDIRECT("'"&amp;F6423&amp;"'!"&amp;G6423),"")</f>
        <v/>
      </c>
      <c r="F6423" s="1851"/>
      <c r="R6423" s="1502"/>
    </row>
    <row r="6424" spans="1:18" ht="16">
      <c r="A6424" s="1">
        <v>6419</v>
      </c>
      <c r="C6424" s="3" t="s">
        <v>5125</v>
      </c>
      <c r="E6424" s="2" t="str" cm="1">
        <f t="array" aca="1" ref="E6424" ca="1">IF(F6424&lt;&gt;"",INDIRECT("'"&amp;F6424&amp;"'!"&amp;G6424),"")</f>
        <v/>
      </c>
      <c r="F6424" s="1851"/>
      <c r="R6424" s="1502"/>
    </row>
    <row r="6425" spans="1:18" ht="16">
      <c r="A6425" s="1">
        <v>6420</v>
      </c>
      <c r="C6425" s="3" t="s">
        <v>5125</v>
      </c>
      <c r="E6425" s="2" t="str" cm="1">
        <f t="array" aca="1" ref="E6425" ca="1">IF(F6425&lt;&gt;"",INDIRECT("'"&amp;F6425&amp;"'!"&amp;G6425),"")</f>
        <v/>
      </c>
      <c r="F6425" s="1851"/>
      <c r="R6425" s="1502"/>
    </row>
    <row r="6426" spans="1:18" ht="15">
      <c r="A6426">
        <v>6421</v>
      </c>
      <c r="B6426" s="7">
        <f>'EstExp 11-19'!D253</f>
        <v>0</v>
      </c>
      <c r="C6426" s="3" t="s">
        <v>4853</v>
      </c>
      <c r="D6426" s="2" t="b">
        <f ca="1">E6426=B6426</f>
        <v>1</v>
      </c>
      <c r="E6426" s="2" cm="1">
        <f t="array" aca="1" ref="E6426" ca="1">IF(F6426&lt;&gt;"",INDIRECT("'"&amp;F6426&amp;"'!"&amp;G6426),"")</f>
        <v>0</v>
      </c>
      <c r="F6426" s="1502" t="s">
        <v>6934</v>
      </c>
      <c r="G6426" t="s">
        <v>5126</v>
      </c>
      <c r="H6426" s="4"/>
      <c r="I6426" s="4"/>
      <c r="J6426" s="4"/>
      <c r="R6426" s="1504"/>
    </row>
    <row r="6427" spans="1:18" ht="15">
      <c r="A6427">
        <v>6422</v>
      </c>
      <c r="B6427" s="7">
        <f>'EstExp 11-19'!K253</f>
        <v>0</v>
      </c>
      <c r="C6427" s="3" t="s">
        <v>4853</v>
      </c>
      <c r="D6427" s="2" t="b">
        <f ca="1">E6427=B6427</f>
        <v>1</v>
      </c>
      <c r="E6427" s="2" cm="1">
        <f t="array" aca="1" ref="E6427" ca="1">IF(F6427&lt;&gt;"",INDIRECT("'"&amp;F6427&amp;"'!"&amp;G6427),"")</f>
        <v>0</v>
      </c>
      <c r="F6427" s="1502" t="s">
        <v>6934</v>
      </c>
      <c r="G6427" t="s">
        <v>5127</v>
      </c>
      <c r="H6427" s="4"/>
      <c r="I6427" s="4"/>
      <c r="J6427" s="4"/>
      <c r="R6427" s="1504"/>
    </row>
    <row r="6428" spans="1:18" ht="16">
      <c r="A6428" s="1">
        <v>6423</v>
      </c>
      <c r="C6428" s="3" t="s">
        <v>5125</v>
      </c>
      <c r="E6428" s="2" t="str" cm="1">
        <f t="array" aca="1" ref="E6428" ca="1">IF(F6428&lt;&gt;"",INDIRECT("'"&amp;F6428&amp;"'!"&amp;G6428),"")</f>
        <v/>
      </c>
      <c r="F6428" s="1851"/>
      <c r="R6428" s="1502"/>
    </row>
    <row r="6429" spans="1:18" ht="16">
      <c r="A6429" s="1">
        <v>6424</v>
      </c>
      <c r="C6429" s="3" t="s">
        <v>5125</v>
      </c>
      <c r="E6429" s="2" t="str" cm="1">
        <f t="array" aca="1" ref="E6429" ca="1">IF(F6429&lt;&gt;"",INDIRECT("'"&amp;F6429&amp;"'!"&amp;G6429),"")</f>
        <v/>
      </c>
      <c r="F6429" s="1851"/>
      <c r="R6429" s="1502"/>
    </row>
    <row r="6430" spans="1:18" ht="16">
      <c r="A6430" s="1">
        <v>6425</v>
      </c>
      <c r="C6430" s="3" t="s">
        <v>5125</v>
      </c>
      <c r="E6430" s="2" t="str" cm="1">
        <f t="array" aca="1" ref="E6430" ca="1">IF(F6430&lt;&gt;"",INDIRECT("'"&amp;F6430&amp;"'!"&amp;G6430),"")</f>
        <v/>
      </c>
      <c r="F6430" s="1851"/>
      <c r="R6430" s="1502"/>
    </row>
    <row r="6431" spans="1:18" ht="16">
      <c r="A6431" s="1">
        <v>6426</v>
      </c>
      <c r="C6431" s="3" t="s">
        <v>5125</v>
      </c>
      <c r="E6431" s="2" t="str" cm="1">
        <f t="array" aca="1" ref="E6431" ca="1">IF(F6431&lt;&gt;"",INDIRECT("'"&amp;F6431&amp;"'!"&amp;G6431),"")</f>
        <v/>
      </c>
      <c r="F6431" s="1851"/>
      <c r="R6431" s="1502"/>
    </row>
    <row r="6432" spans="1:18" ht="16">
      <c r="A6432" s="1">
        <v>6427</v>
      </c>
      <c r="C6432" s="3" t="s">
        <v>5125</v>
      </c>
      <c r="E6432" s="2" t="str" cm="1">
        <f t="array" aca="1" ref="E6432" ca="1">IF(F6432&lt;&gt;"",INDIRECT("'"&amp;F6432&amp;"'!"&amp;G6432),"")</f>
        <v/>
      </c>
      <c r="F6432" s="1851"/>
      <c r="R6432" s="1502"/>
    </row>
    <row r="6433" spans="1:18" ht="16">
      <c r="A6433" s="1">
        <v>6428</v>
      </c>
      <c r="C6433" s="3" t="s">
        <v>5125</v>
      </c>
      <c r="E6433" s="2" t="str" cm="1">
        <f t="array" aca="1" ref="E6433" ca="1">IF(F6433&lt;&gt;"",INDIRECT("'"&amp;F6433&amp;"'!"&amp;G6433),"")</f>
        <v/>
      </c>
      <c r="F6433" s="1851"/>
      <c r="R6433" s="1502"/>
    </row>
    <row r="6434" spans="1:18" ht="16">
      <c r="A6434" s="1">
        <v>6429</v>
      </c>
      <c r="C6434" s="3" t="s">
        <v>5125</v>
      </c>
      <c r="E6434" s="2" t="str" cm="1">
        <f t="array" aca="1" ref="E6434" ca="1">IF(F6434&lt;&gt;"",INDIRECT("'"&amp;F6434&amp;"'!"&amp;G6434),"")</f>
        <v/>
      </c>
      <c r="F6434" s="1851"/>
      <c r="R6434" s="1502"/>
    </row>
    <row r="6435" spans="1:18" ht="16">
      <c r="A6435" s="1">
        <v>6430</v>
      </c>
      <c r="C6435" s="3" t="s">
        <v>5125</v>
      </c>
      <c r="E6435" s="2" t="str" cm="1">
        <f t="array" aca="1" ref="E6435" ca="1">IF(F6435&lt;&gt;"",INDIRECT("'"&amp;F6435&amp;"'!"&amp;G6435),"")</f>
        <v/>
      </c>
      <c r="F6435" s="1851"/>
      <c r="R6435" s="1502"/>
    </row>
    <row r="6436" spans="1:18" ht="15">
      <c r="A6436" s="2">
        <v>6431</v>
      </c>
      <c r="B6436" s="8">
        <f>'EstExp 11-19'!H94</f>
        <v>0</v>
      </c>
      <c r="C6436" s="3" t="s">
        <v>5128</v>
      </c>
      <c r="D6436" s="2" t="b">
        <f ca="1">E6436=B6436</f>
        <v>1</v>
      </c>
      <c r="E6436" s="2" cm="1">
        <f t="array" aca="1" ref="E6436" ca="1">IF(F6436&lt;&gt;"",INDIRECT("'"&amp;F6436&amp;"'!"&amp;G6436),"")</f>
        <v>0</v>
      </c>
      <c r="F6436" s="1502" t="s">
        <v>6934</v>
      </c>
      <c r="G6436" t="s">
        <v>5129</v>
      </c>
      <c r="H6436" s="4"/>
      <c r="I6436" s="4"/>
      <c r="J6436" s="4"/>
      <c r="R6436" s="1504"/>
    </row>
    <row r="6437" spans="1:18" ht="15">
      <c r="A6437" s="2">
        <v>6432</v>
      </c>
      <c r="B6437" s="8">
        <f>'EstExp 11-19'!E102</f>
        <v>0</v>
      </c>
      <c r="C6437" s="3" t="s">
        <v>5128</v>
      </c>
      <c r="D6437" s="2" t="b">
        <f ca="1">E6437=B6437</f>
        <v>1</v>
      </c>
      <c r="E6437" s="2" cm="1">
        <f t="array" aca="1" ref="E6437" ca="1">IF(F6437&lt;&gt;"",INDIRECT("'"&amp;F6437&amp;"'!"&amp;G6437),"")</f>
        <v>0</v>
      </c>
      <c r="F6437" s="1502" t="s">
        <v>6934</v>
      </c>
      <c r="G6437" t="s">
        <v>4727</v>
      </c>
      <c r="H6437" s="4"/>
      <c r="I6437" s="4"/>
      <c r="J6437" s="4"/>
      <c r="R6437" s="1504"/>
    </row>
    <row r="6438" spans="1:18" ht="15">
      <c r="A6438" s="1">
        <v>6433</v>
      </c>
      <c r="B6438" s="8">
        <f>'EstExp 11-19'!H102</f>
        <v>0</v>
      </c>
      <c r="C6438" s="3" t="s">
        <v>5103</v>
      </c>
      <c r="D6438" s="2" t="b">
        <f ca="1">E6438=B6438</f>
        <v>1</v>
      </c>
      <c r="E6438" s="2" cm="1">
        <f t="array" aca="1" ref="E6438" ca="1">IF(F6438&lt;&gt;"",INDIRECT("'"&amp;F6438&amp;"'!"&amp;G6438),"")</f>
        <v>0</v>
      </c>
      <c r="F6438" s="1502" t="s">
        <v>6934</v>
      </c>
      <c r="G6438" t="s">
        <v>4823</v>
      </c>
      <c r="H6438" s="4"/>
      <c r="I6438" s="4"/>
      <c r="J6438" s="4"/>
      <c r="R6438" s="1504"/>
    </row>
    <row r="6439" spans="1:18" ht="15">
      <c r="A6439" s="2">
        <v>6434</v>
      </c>
      <c r="B6439" s="8">
        <f>'EstRev 6-10'!J111</f>
        <v>0</v>
      </c>
      <c r="C6439" s="3" t="s">
        <v>5130</v>
      </c>
      <c r="D6439" s="2" t="b">
        <f ca="1">E6439=B6439</f>
        <v>1</v>
      </c>
      <c r="E6439" s="2" cm="1">
        <f t="array" aca="1" ref="E6439" ca="1">IF(F6439&lt;&gt;"",INDIRECT("'"&amp;F6439&amp;"'!"&amp;G6439),"")</f>
        <v>0</v>
      </c>
      <c r="F6439" s="1502" t="s">
        <v>6935</v>
      </c>
      <c r="G6439" t="s">
        <v>5131</v>
      </c>
      <c r="H6439" s="4"/>
      <c r="I6439" s="4"/>
      <c r="J6439" s="4"/>
      <c r="R6439" s="1504"/>
    </row>
    <row r="6440" spans="1:18" ht="16">
      <c r="A6440" s="1">
        <v>6435</v>
      </c>
      <c r="C6440" s="3" t="s">
        <v>5103</v>
      </c>
      <c r="E6440" s="2" t="str" cm="1">
        <f t="array" aca="1" ref="E6440" ca="1">IF(F6440&lt;&gt;"",INDIRECT("'"&amp;F6440&amp;"'!"&amp;G6440),"")</f>
        <v/>
      </c>
      <c r="F6440" s="1851"/>
      <c r="R6440" s="1502"/>
    </row>
    <row r="6441" spans="1:18" ht="16">
      <c r="A6441" s="1">
        <v>6436</v>
      </c>
      <c r="C6441" s="3" t="s">
        <v>5103</v>
      </c>
      <c r="E6441" s="2" t="str" cm="1">
        <f t="array" aca="1" ref="E6441" ca="1">IF(F6441&lt;&gt;"",INDIRECT("'"&amp;F6441&amp;"'!"&amp;G6441),"")</f>
        <v/>
      </c>
      <c r="F6441" s="1851"/>
      <c r="R6441" s="1502"/>
    </row>
    <row r="6442" spans="1:18" ht="16">
      <c r="A6442" s="1">
        <v>6437</v>
      </c>
      <c r="C6442" s="3" t="s">
        <v>5103</v>
      </c>
      <c r="E6442" s="2" t="str" cm="1">
        <f t="array" aca="1" ref="E6442" ca="1">IF(F6442&lt;&gt;"",INDIRECT("'"&amp;F6442&amp;"'!"&amp;G6442),"")</f>
        <v/>
      </c>
      <c r="F6442" s="1851"/>
      <c r="R6442" s="1502"/>
    </row>
    <row r="6443" spans="1:18" ht="16">
      <c r="A6443" s="1">
        <v>6438</v>
      </c>
      <c r="C6443" s="3" t="s">
        <v>5103</v>
      </c>
      <c r="E6443" s="2" t="str" cm="1">
        <f t="array" aca="1" ref="E6443" ca="1">IF(F6443&lt;&gt;"",INDIRECT("'"&amp;F6443&amp;"'!"&amp;G6443),"")</f>
        <v/>
      </c>
      <c r="F6443" s="1851"/>
      <c r="R6443" s="1502"/>
    </row>
    <row r="6444" spans="1:18" ht="16">
      <c r="A6444" s="1">
        <v>6439</v>
      </c>
      <c r="C6444" s="3" t="s">
        <v>5103</v>
      </c>
      <c r="E6444" s="2" t="str" cm="1">
        <f t="array" aca="1" ref="E6444" ca="1">IF(F6444&lt;&gt;"",INDIRECT("'"&amp;F6444&amp;"'!"&amp;G6444),"")</f>
        <v/>
      </c>
      <c r="F6444" s="1851"/>
      <c r="R6444" s="1502"/>
    </row>
    <row r="6445" spans="1:18" ht="16">
      <c r="A6445" s="1">
        <v>6440</v>
      </c>
      <c r="C6445" s="3" t="s">
        <v>5103</v>
      </c>
      <c r="E6445" s="2" t="str" cm="1">
        <f t="array" aca="1" ref="E6445" ca="1">IF(F6445&lt;&gt;"",INDIRECT("'"&amp;F6445&amp;"'!"&amp;G6445),"")</f>
        <v/>
      </c>
      <c r="F6445" s="1851"/>
      <c r="R6445" s="1502"/>
    </row>
    <row r="6446" spans="1:18" ht="16">
      <c r="A6446" s="1">
        <v>6441</v>
      </c>
      <c r="C6446" s="3" t="s">
        <v>5103</v>
      </c>
      <c r="E6446" s="2" t="str" cm="1">
        <f t="array" aca="1" ref="E6446" ca="1">IF(F6446&lt;&gt;"",INDIRECT("'"&amp;F6446&amp;"'!"&amp;G6446),"")</f>
        <v/>
      </c>
      <c r="F6446" s="1851"/>
      <c r="R6446" s="1502"/>
    </row>
    <row r="6447" spans="1:18" ht="16">
      <c r="A6447" s="1">
        <v>6442</v>
      </c>
      <c r="C6447" s="3" t="s">
        <v>5103</v>
      </c>
      <c r="E6447" s="2" t="str" cm="1">
        <f t="array" aca="1" ref="E6447" ca="1">IF(F6447&lt;&gt;"",INDIRECT("'"&amp;F6447&amp;"'!"&amp;G6447),"")</f>
        <v/>
      </c>
      <c r="F6447" s="1851"/>
      <c r="R6447" s="1502"/>
    </row>
    <row r="6448" spans="1:18" ht="16">
      <c r="A6448" s="1">
        <v>6443</v>
      </c>
      <c r="C6448" s="3" t="s">
        <v>5103</v>
      </c>
      <c r="E6448" s="2" t="str" cm="1">
        <f t="array" aca="1" ref="E6448" ca="1">IF(F6448&lt;&gt;"",INDIRECT("'"&amp;F6448&amp;"'!"&amp;G6448),"")</f>
        <v/>
      </c>
      <c r="F6448" s="1851"/>
      <c r="R6448" s="1502"/>
    </row>
    <row r="6449" spans="1:18" ht="16">
      <c r="A6449" s="1">
        <v>6444</v>
      </c>
      <c r="C6449" s="3" t="s">
        <v>5103</v>
      </c>
      <c r="E6449" s="2" t="str" cm="1">
        <f t="array" aca="1" ref="E6449" ca="1">IF(F6449&lt;&gt;"",INDIRECT("'"&amp;F6449&amp;"'!"&amp;G6449),"")</f>
        <v/>
      </c>
      <c r="F6449" s="1851"/>
      <c r="R6449" s="1502"/>
    </row>
    <row r="6450" spans="1:18" ht="16">
      <c r="A6450" s="1">
        <v>6445</v>
      </c>
      <c r="C6450" s="3" t="s">
        <v>5103</v>
      </c>
      <c r="E6450" s="2" t="str" cm="1">
        <f t="array" aca="1" ref="E6450" ca="1">IF(F6450&lt;&gt;"",INDIRECT("'"&amp;F6450&amp;"'!"&amp;G6450),"")</f>
        <v/>
      </c>
      <c r="F6450" s="1851"/>
      <c r="R6450" s="1502"/>
    </row>
    <row r="6451" spans="1:18" ht="16">
      <c r="A6451" s="1">
        <v>6446</v>
      </c>
      <c r="C6451" s="3" t="s">
        <v>5103</v>
      </c>
      <c r="E6451" s="2" t="str" cm="1">
        <f t="array" aca="1" ref="E6451" ca="1">IF(F6451&lt;&gt;"",INDIRECT("'"&amp;F6451&amp;"'!"&amp;G6451),"")</f>
        <v/>
      </c>
      <c r="F6451" s="1851"/>
      <c r="R6451" s="1502"/>
    </row>
    <row r="6452" spans="1:18" ht="16">
      <c r="A6452" s="1">
        <v>6447</v>
      </c>
      <c r="C6452" s="3" t="s">
        <v>5103</v>
      </c>
      <c r="E6452" s="2" t="str" cm="1">
        <f t="array" aca="1" ref="E6452" ca="1">IF(F6452&lt;&gt;"",INDIRECT("'"&amp;F6452&amp;"'!"&amp;G6452),"")</f>
        <v/>
      </c>
      <c r="F6452" s="1851"/>
      <c r="R6452" s="1502"/>
    </row>
    <row r="6453" spans="1:18" ht="16">
      <c r="A6453" s="1">
        <v>6448</v>
      </c>
      <c r="C6453" s="3" t="s">
        <v>5103</v>
      </c>
      <c r="E6453" s="2" t="str" cm="1">
        <f t="array" aca="1" ref="E6453" ca="1">IF(F6453&lt;&gt;"",INDIRECT("'"&amp;F6453&amp;"'!"&amp;G6453),"")</f>
        <v/>
      </c>
      <c r="F6453" s="1851"/>
      <c r="R6453" s="1502"/>
    </row>
    <row r="6454" spans="1:18" ht="16">
      <c r="A6454" s="1">
        <v>6449</v>
      </c>
      <c r="C6454" s="3" t="s">
        <v>5103</v>
      </c>
      <c r="E6454" s="2" t="str" cm="1">
        <f t="array" aca="1" ref="E6454" ca="1">IF(F6454&lt;&gt;"",INDIRECT("'"&amp;F6454&amp;"'!"&amp;G6454),"")</f>
        <v/>
      </c>
      <c r="F6454" s="1851"/>
      <c r="R6454" s="1502"/>
    </row>
    <row r="6455" spans="1:18" ht="16">
      <c r="A6455" s="1">
        <v>6450</v>
      </c>
      <c r="C6455" s="3" t="s">
        <v>5103</v>
      </c>
      <c r="E6455" s="2" t="str" cm="1">
        <f t="array" aca="1" ref="E6455" ca="1">IF(F6455&lt;&gt;"",INDIRECT("'"&amp;F6455&amp;"'!"&amp;G6455),"")</f>
        <v/>
      </c>
      <c r="F6455" s="1851"/>
      <c r="R6455" s="1502"/>
    </row>
    <row r="6456" spans="1:18" ht="16">
      <c r="A6456" s="1">
        <v>6451</v>
      </c>
      <c r="C6456" s="3" t="s">
        <v>5103</v>
      </c>
      <c r="E6456" s="2" t="str" cm="1">
        <f t="array" aca="1" ref="E6456" ca="1">IF(F6456&lt;&gt;"",INDIRECT("'"&amp;F6456&amp;"'!"&amp;G6456),"")</f>
        <v/>
      </c>
      <c r="F6456" s="1851"/>
      <c r="R6456" s="1502"/>
    </row>
    <row r="6457" spans="1:18" ht="16">
      <c r="A6457" s="1">
        <v>6452</v>
      </c>
      <c r="C6457" s="3" t="s">
        <v>5103</v>
      </c>
      <c r="E6457" s="2" t="str" cm="1">
        <f t="array" aca="1" ref="E6457" ca="1">IF(F6457&lt;&gt;"",INDIRECT("'"&amp;F6457&amp;"'!"&amp;G6457),"")</f>
        <v/>
      </c>
      <c r="F6457" s="1851"/>
      <c r="R6457" s="1502"/>
    </row>
    <row r="6458" spans="1:18" ht="16">
      <c r="A6458" s="1">
        <v>6453</v>
      </c>
      <c r="C6458" s="3" t="s">
        <v>5103</v>
      </c>
      <c r="E6458" s="2" t="str" cm="1">
        <f t="array" aca="1" ref="E6458" ca="1">IF(F6458&lt;&gt;"",INDIRECT("'"&amp;F6458&amp;"'!"&amp;G6458),"")</f>
        <v/>
      </c>
      <c r="F6458" s="1851"/>
      <c r="R6458" s="1502"/>
    </row>
    <row r="6459" spans="1:18" ht="16">
      <c r="A6459" s="1">
        <v>6454</v>
      </c>
      <c r="C6459" s="3" t="s">
        <v>5103</v>
      </c>
      <c r="E6459" s="2" t="str" cm="1">
        <f t="array" aca="1" ref="E6459" ca="1">IF(F6459&lt;&gt;"",INDIRECT("'"&amp;F6459&amp;"'!"&amp;G6459),"")</f>
        <v/>
      </c>
      <c r="F6459" s="1851"/>
      <c r="R6459" s="1502"/>
    </row>
    <row r="6460" spans="1:18" ht="16">
      <c r="A6460" s="1">
        <v>6455</v>
      </c>
      <c r="C6460" s="3" t="s">
        <v>5103</v>
      </c>
      <c r="E6460" s="2" t="str" cm="1">
        <f t="array" aca="1" ref="E6460" ca="1">IF(F6460&lt;&gt;"",INDIRECT("'"&amp;F6460&amp;"'!"&amp;G6460),"")</f>
        <v/>
      </c>
      <c r="F6460" s="1851"/>
      <c r="R6460" s="1502"/>
    </row>
    <row r="6461" spans="1:18" ht="16">
      <c r="A6461" s="1">
        <v>6456</v>
      </c>
      <c r="C6461" s="3" t="s">
        <v>5103</v>
      </c>
      <c r="E6461" s="2" t="str" cm="1">
        <f t="array" aca="1" ref="E6461" ca="1">IF(F6461&lt;&gt;"",INDIRECT("'"&amp;F6461&amp;"'!"&amp;G6461),"")</f>
        <v/>
      </c>
      <c r="F6461" s="1851"/>
      <c r="R6461" s="1502"/>
    </row>
    <row r="6462" spans="1:18" ht="15">
      <c r="A6462">
        <v>6457</v>
      </c>
      <c r="B6462" s="7">
        <f>'EstExp 11-19'!I298</f>
        <v>0</v>
      </c>
      <c r="C6462" s="3" t="s">
        <v>4853</v>
      </c>
      <c r="D6462" s="2" t="b">
        <f ca="1">E6462=B6462</f>
        <v>1</v>
      </c>
      <c r="E6462" s="2" cm="1">
        <f t="array" aca="1" ref="E6462" ca="1">IF(F6462&lt;&gt;"",INDIRECT("'"&amp;F6462&amp;"'!"&amp;G6462),"")</f>
        <v>0</v>
      </c>
      <c r="F6462" s="1502" t="s">
        <v>6934</v>
      </c>
      <c r="G6462" t="s">
        <v>5132</v>
      </c>
      <c r="H6462" s="4"/>
      <c r="I6462" s="4"/>
      <c r="J6462" s="4"/>
      <c r="R6462" s="1504"/>
    </row>
    <row r="6463" spans="1:18" ht="16">
      <c r="A6463" s="1">
        <v>6458</v>
      </c>
      <c r="C6463" s="3" t="s">
        <v>4853</v>
      </c>
      <c r="E6463" s="2" t="str" cm="1">
        <f t="array" aca="1" ref="E6463" ca="1">IF(F6463&lt;&gt;"",INDIRECT("'"&amp;F6463&amp;"'!"&amp;G6463),"")</f>
        <v/>
      </c>
      <c r="F6463" s="1851"/>
      <c r="R6463" s="1502"/>
    </row>
    <row r="6464" spans="1:18" ht="15">
      <c r="A6464">
        <v>6459</v>
      </c>
      <c r="B6464" s="7">
        <f>'EstExp 11-19'!I299</f>
        <v>0</v>
      </c>
      <c r="C6464" s="3" t="s">
        <v>4853</v>
      </c>
      <c r="D6464" s="2" t="b">
        <f ca="1">E6464=B6464</f>
        <v>1</v>
      </c>
      <c r="E6464" s="2" cm="1">
        <f t="array" aca="1" ref="E6464" ca="1">IF(F6464&lt;&gt;"",INDIRECT("'"&amp;F6464&amp;"'!"&amp;G6464),"")</f>
        <v>0</v>
      </c>
      <c r="F6464" s="1502" t="s">
        <v>6934</v>
      </c>
      <c r="G6464" t="s">
        <v>5133</v>
      </c>
      <c r="H6464" s="4"/>
      <c r="I6464" s="4"/>
      <c r="J6464" s="4"/>
      <c r="R6464" s="1504"/>
    </row>
    <row r="6465" spans="1:18" ht="16">
      <c r="A6465" s="1">
        <v>6460</v>
      </c>
      <c r="C6465" s="3" t="s">
        <v>4853</v>
      </c>
      <c r="E6465" s="2" t="str" cm="1">
        <f t="array" aca="1" ref="E6465" ca="1">IF(F6465&lt;&gt;"",INDIRECT("'"&amp;F6465&amp;"'!"&amp;G6465),"")</f>
        <v/>
      </c>
      <c r="F6465" s="1851"/>
      <c r="R6465" s="1502"/>
    </row>
    <row r="6466" spans="1:18" ht="15">
      <c r="A6466">
        <v>6461</v>
      </c>
      <c r="B6466" s="7">
        <f>'EstExp 11-19'!I300</f>
        <v>0</v>
      </c>
      <c r="C6466" s="3" t="s">
        <v>4853</v>
      </c>
      <c r="D6466" s="2" t="b">
        <f ca="1">E6466=B6466</f>
        <v>1</v>
      </c>
      <c r="E6466" s="2" cm="1">
        <f t="array" aca="1" ref="E6466" ca="1">IF(F6466&lt;&gt;"",INDIRECT("'"&amp;F6466&amp;"'!"&amp;G6466),"")</f>
        <v>0</v>
      </c>
      <c r="F6466" s="1502" t="s">
        <v>6934</v>
      </c>
      <c r="G6466" t="s">
        <v>5134</v>
      </c>
      <c r="H6466" s="4"/>
      <c r="I6466" s="4"/>
      <c r="J6466" s="4"/>
      <c r="R6466" s="1504"/>
    </row>
    <row r="6467" spans="1:18" ht="16">
      <c r="A6467" s="1">
        <v>6462</v>
      </c>
      <c r="C6467" s="3" t="s">
        <v>4853</v>
      </c>
      <c r="E6467" s="2" t="str" cm="1">
        <f t="array" aca="1" ref="E6467" ca="1">IF(F6467&lt;&gt;"",INDIRECT("'"&amp;F6467&amp;"'!"&amp;G6467),"")</f>
        <v/>
      </c>
      <c r="F6467" s="1851"/>
      <c r="R6467" s="1502"/>
    </row>
    <row r="6468" spans="1:18" ht="16">
      <c r="A6468" s="1">
        <v>6463</v>
      </c>
      <c r="C6468" s="3" t="s">
        <v>5135</v>
      </c>
      <c r="E6468" s="2" t="str" cm="1">
        <f t="array" aca="1" ref="E6468" ca="1">IF(F6468&lt;&gt;"",INDIRECT("'"&amp;F6468&amp;"'!"&amp;G6468),"")</f>
        <v/>
      </c>
      <c r="F6468" s="1851"/>
      <c r="R6468" s="1502"/>
    </row>
    <row r="6469" spans="1:18" ht="16">
      <c r="A6469">
        <v>6464</v>
      </c>
      <c r="C6469" s="3" t="s">
        <v>4853</v>
      </c>
      <c r="E6469" s="2" t="str" cm="1">
        <f t="array" aca="1" ref="E6469" ca="1">IF(F6469&lt;&gt;"",INDIRECT("'"&amp;F6469&amp;"'!"&amp;G6469),"")</f>
        <v/>
      </c>
      <c r="F6469" s="1851"/>
      <c r="R6469" s="1502"/>
    </row>
    <row r="6470" spans="1:18" ht="16">
      <c r="A6470">
        <v>6465</v>
      </c>
      <c r="C6470" s="3" t="s">
        <v>4853</v>
      </c>
      <c r="E6470" s="2" t="str" cm="1">
        <f t="array" aca="1" ref="E6470" ca="1">IF(F6470&lt;&gt;"",INDIRECT("'"&amp;F6470&amp;"'!"&amp;G6470),"")</f>
        <v/>
      </c>
      <c r="F6470" s="1851"/>
      <c r="R6470" s="1502"/>
    </row>
    <row r="6471" spans="1:18" ht="15">
      <c r="A6471">
        <v>6466</v>
      </c>
      <c r="B6471" s="7">
        <f>'EstExp 11-19'!E304</f>
        <v>0</v>
      </c>
      <c r="C6471" s="3" t="s">
        <v>4853</v>
      </c>
      <c r="D6471" s="2" t="b">
        <f t="shared" ref="D6471:D6476" ca="1" si="100">E6471=B6471</f>
        <v>1</v>
      </c>
      <c r="E6471" s="2" cm="1">
        <f t="array" aca="1" ref="E6471" ca="1">IF(F6471&lt;&gt;"",INDIRECT("'"&amp;F6471&amp;"'!"&amp;G6471),"")</f>
        <v>0</v>
      </c>
      <c r="F6471" s="1502" t="s">
        <v>6934</v>
      </c>
      <c r="G6471" t="s">
        <v>5136</v>
      </c>
      <c r="H6471" s="4"/>
      <c r="I6471" s="4"/>
      <c r="J6471" s="4"/>
      <c r="R6471" s="1504"/>
    </row>
    <row r="6472" spans="1:18" ht="15">
      <c r="A6472">
        <v>6467</v>
      </c>
      <c r="B6472" s="7">
        <f>'EstExp 11-19'!H304</f>
        <v>0</v>
      </c>
      <c r="C6472" s="3" t="s">
        <v>4853</v>
      </c>
      <c r="D6472" s="2" t="b">
        <f t="shared" ca="1" si="100"/>
        <v>1</v>
      </c>
      <c r="E6472" s="2" cm="1">
        <f t="array" aca="1" ref="E6472" ca="1">IF(F6472&lt;&gt;"",INDIRECT("'"&amp;F6472&amp;"'!"&amp;G6472),"")</f>
        <v>0</v>
      </c>
      <c r="F6472" s="1502" t="s">
        <v>6934</v>
      </c>
      <c r="G6472" t="s">
        <v>5137</v>
      </c>
      <c r="H6472" s="4"/>
      <c r="I6472" s="4"/>
      <c r="J6472" s="4"/>
      <c r="R6472" s="1504"/>
    </row>
    <row r="6473" spans="1:18" ht="15">
      <c r="A6473">
        <v>6468</v>
      </c>
      <c r="B6473" s="7">
        <f>'EstExp 11-19'!E305</f>
        <v>0</v>
      </c>
      <c r="C6473" s="3" t="s">
        <v>4853</v>
      </c>
      <c r="D6473" s="2" t="b">
        <f t="shared" ca="1" si="100"/>
        <v>1</v>
      </c>
      <c r="E6473" s="2" cm="1">
        <f t="array" aca="1" ref="E6473" ca="1">IF(F6473&lt;&gt;"",INDIRECT("'"&amp;F6473&amp;"'!"&amp;G6473),"")</f>
        <v>0</v>
      </c>
      <c r="F6473" s="1502" t="s">
        <v>6934</v>
      </c>
      <c r="G6473" t="s">
        <v>5138</v>
      </c>
      <c r="H6473" s="4"/>
      <c r="I6473" s="4"/>
      <c r="J6473" s="4"/>
      <c r="R6473" s="1504"/>
    </row>
    <row r="6474" spans="1:18" ht="15">
      <c r="A6474">
        <v>6469</v>
      </c>
      <c r="B6474" s="7">
        <f>'EstExp 11-19'!H305</f>
        <v>0</v>
      </c>
      <c r="C6474" s="3" t="s">
        <v>4853</v>
      </c>
      <c r="D6474" s="2" t="b">
        <f t="shared" ca="1" si="100"/>
        <v>1</v>
      </c>
      <c r="E6474" s="2" cm="1">
        <f t="array" aca="1" ref="E6474" ca="1">IF(F6474&lt;&gt;"",INDIRECT("'"&amp;F6474&amp;"'!"&amp;G6474),"")</f>
        <v>0</v>
      </c>
      <c r="F6474" s="1502" t="s">
        <v>6934</v>
      </c>
      <c r="G6474" t="s">
        <v>5139</v>
      </c>
      <c r="H6474" s="4"/>
      <c r="I6474" s="4"/>
      <c r="J6474" s="4"/>
      <c r="R6474" s="1504"/>
    </row>
    <row r="6475" spans="1:18" ht="15">
      <c r="A6475">
        <v>6470</v>
      </c>
      <c r="B6475" s="7">
        <f>'EstExp 11-19'!E306</f>
        <v>0</v>
      </c>
      <c r="C6475" s="3" t="s">
        <v>4853</v>
      </c>
      <c r="D6475" s="2" t="b">
        <f t="shared" ca="1" si="100"/>
        <v>1</v>
      </c>
      <c r="E6475" s="2" cm="1">
        <f t="array" aca="1" ref="E6475" ca="1">IF(F6475&lt;&gt;"",INDIRECT("'"&amp;F6475&amp;"'!"&amp;G6475),"")</f>
        <v>0</v>
      </c>
      <c r="F6475" s="1502" t="s">
        <v>6934</v>
      </c>
      <c r="G6475" t="s">
        <v>5140</v>
      </c>
      <c r="H6475" s="4"/>
      <c r="I6475" s="4"/>
      <c r="J6475" s="4"/>
      <c r="R6475" s="1504"/>
    </row>
    <row r="6476" spans="1:18" ht="15">
      <c r="A6476">
        <v>6471</v>
      </c>
      <c r="B6476" s="7">
        <f>'EstExp 11-19'!H306</f>
        <v>0</v>
      </c>
      <c r="C6476" s="3" t="s">
        <v>4853</v>
      </c>
      <c r="D6476" s="2" t="b">
        <f t="shared" ca="1" si="100"/>
        <v>1</v>
      </c>
      <c r="E6476" s="2" cm="1">
        <f t="array" aca="1" ref="E6476" ca="1">IF(F6476&lt;&gt;"",INDIRECT("'"&amp;F6476&amp;"'!"&amp;G6476),"")</f>
        <v>0</v>
      </c>
      <c r="F6476" s="1502" t="s">
        <v>6934</v>
      </c>
      <c r="G6476" t="s">
        <v>5141</v>
      </c>
      <c r="H6476" s="4"/>
      <c r="I6476" s="4"/>
      <c r="J6476" s="4"/>
      <c r="R6476" s="1504"/>
    </row>
    <row r="6477" spans="1:18" ht="16">
      <c r="A6477" s="1">
        <v>6472</v>
      </c>
      <c r="C6477" s="3" t="s">
        <v>3858</v>
      </c>
      <c r="E6477" s="2" t="str" cm="1">
        <f t="array" aca="1" ref="E6477" ca="1">IF(F6477&lt;&gt;"",INDIRECT("'"&amp;F6477&amp;"'!"&amp;G6477),"")</f>
        <v/>
      </c>
      <c r="F6477" s="1851"/>
      <c r="R6477" s="1502"/>
    </row>
    <row r="6478" spans="1:18" ht="16">
      <c r="A6478" s="1">
        <v>6473</v>
      </c>
      <c r="C6478" s="3" t="s">
        <v>3858</v>
      </c>
      <c r="E6478" s="2" t="str" cm="1">
        <f t="array" aca="1" ref="E6478" ca="1">IF(F6478&lt;&gt;"",INDIRECT("'"&amp;F6478&amp;"'!"&amp;G6478),"")</f>
        <v/>
      </c>
      <c r="F6478" s="1851"/>
      <c r="R6478" s="1502"/>
    </row>
    <row r="6479" spans="1:18" ht="15">
      <c r="A6479">
        <v>6474</v>
      </c>
      <c r="B6479" s="7">
        <f>'EstExp 11-19'!E307</f>
        <v>0</v>
      </c>
      <c r="C6479" s="3" t="s">
        <v>4853</v>
      </c>
      <c r="D6479" s="2" t="b">
        <f ca="1">E6479=B6479</f>
        <v>1</v>
      </c>
      <c r="E6479" s="2" cm="1">
        <f t="array" aca="1" ref="E6479" ca="1">IF(F6479&lt;&gt;"",INDIRECT("'"&amp;F6479&amp;"'!"&amp;G6479),"")</f>
        <v>0</v>
      </c>
      <c r="F6479" s="1502" t="s">
        <v>6934</v>
      </c>
      <c r="G6479" t="s">
        <v>5142</v>
      </c>
      <c r="H6479" s="4"/>
      <c r="I6479" s="4"/>
      <c r="J6479" s="4"/>
      <c r="R6479" s="1504"/>
    </row>
    <row r="6480" spans="1:18" ht="15">
      <c r="A6480">
        <v>6475</v>
      </c>
      <c r="B6480" s="7">
        <f>'EstExp 11-19'!H307</f>
        <v>0</v>
      </c>
      <c r="C6480" s="3" t="s">
        <v>4853</v>
      </c>
      <c r="D6480" s="2" t="b">
        <f ca="1">E6480=B6480</f>
        <v>1</v>
      </c>
      <c r="E6480" s="2" cm="1">
        <f t="array" aca="1" ref="E6480" ca="1">IF(F6480&lt;&gt;"",INDIRECT("'"&amp;F6480&amp;"'!"&amp;G6480),"")</f>
        <v>0</v>
      </c>
      <c r="F6480" s="1502" t="s">
        <v>6934</v>
      </c>
      <c r="G6480" t="s">
        <v>5143</v>
      </c>
      <c r="H6480" s="4"/>
      <c r="I6480" s="4"/>
      <c r="J6480" s="4"/>
      <c r="R6480" s="1504"/>
    </row>
    <row r="6481" spans="1:18" ht="15">
      <c r="A6481">
        <v>6476</v>
      </c>
      <c r="B6481" s="7">
        <f>'EstExp 11-19'!I309</f>
        <v>0</v>
      </c>
      <c r="C6481" s="3" t="s">
        <v>4853</v>
      </c>
      <c r="D6481" s="2" t="b">
        <f ca="1">E6481=B6481</f>
        <v>1</v>
      </c>
      <c r="E6481" s="2" cm="1">
        <f t="array" aca="1" ref="E6481" ca="1">IF(F6481&lt;&gt;"",INDIRECT("'"&amp;F6481&amp;"'!"&amp;G6481),"")</f>
        <v>0</v>
      </c>
      <c r="F6481" s="1502" t="s">
        <v>6934</v>
      </c>
      <c r="G6481" t="s">
        <v>5144</v>
      </c>
      <c r="H6481" s="4"/>
      <c r="I6481" s="4"/>
      <c r="J6481" s="4"/>
      <c r="R6481" s="1504"/>
    </row>
    <row r="6482" spans="1:18" ht="16">
      <c r="A6482" s="1">
        <v>6477</v>
      </c>
      <c r="C6482" s="3" t="s">
        <v>4853</v>
      </c>
      <c r="E6482" s="2" t="str" cm="1">
        <f t="array" aca="1" ref="E6482" ca="1">IF(F6482&lt;&gt;"",INDIRECT("'"&amp;F6482&amp;"'!"&amp;G6482),"")</f>
        <v/>
      </c>
      <c r="F6482" s="1851"/>
      <c r="R6482" s="1502"/>
    </row>
    <row r="6483" spans="1:18" ht="15">
      <c r="A6483">
        <v>6478</v>
      </c>
      <c r="B6483" s="7">
        <f>'EstExp 11-19'!C363</f>
        <v>0</v>
      </c>
      <c r="C6483" s="3" t="s">
        <v>4853</v>
      </c>
      <c r="D6483" s="2" t="b">
        <f t="shared" ref="D6483:D6489" ca="1" si="101">E6483=B6483</f>
        <v>1</v>
      </c>
      <c r="E6483" s="2" cm="1">
        <f t="array" aca="1" ref="E6483" ca="1">IF(F6483&lt;&gt;"",INDIRECT("'"&amp;F6483&amp;"'!"&amp;G6483),"")</f>
        <v>0</v>
      </c>
      <c r="F6483" s="1502" t="s">
        <v>6934</v>
      </c>
      <c r="G6483" t="s">
        <v>5145</v>
      </c>
      <c r="H6483" s="4"/>
      <c r="I6483" s="4"/>
      <c r="J6483" s="4"/>
      <c r="R6483" s="1504"/>
    </row>
    <row r="6484" spans="1:18" ht="15">
      <c r="A6484">
        <v>6479</v>
      </c>
      <c r="B6484" s="7">
        <f>'EstExp 11-19'!D363</f>
        <v>0</v>
      </c>
      <c r="C6484" s="3" t="s">
        <v>4853</v>
      </c>
      <c r="D6484" s="2" t="b">
        <f t="shared" ca="1" si="101"/>
        <v>1</v>
      </c>
      <c r="E6484" s="2" cm="1">
        <f t="array" aca="1" ref="E6484" ca="1">IF(F6484&lt;&gt;"",INDIRECT("'"&amp;F6484&amp;"'!"&amp;G6484),"")</f>
        <v>0</v>
      </c>
      <c r="F6484" s="1502" t="s">
        <v>6934</v>
      </c>
      <c r="G6484" t="s">
        <v>5146</v>
      </c>
      <c r="H6484" s="4"/>
      <c r="I6484" s="4"/>
      <c r="J6484" s="4"/>
      <c r="R6484" s="1504"/>
    </row>
    <row r="6485" spans="1:18" ht="15">
      <c r="A6485">
        <v>6480</v>
      </c>
      <c r="B6485" s="7">
        <f>'EstExp 11-19'!E363</f>
        <v>0</v>
      </c>
      <c r="C6485" s="3" t="s">
        <v>4853</v>
      </c>
      <c r="D6485" s="2" t="b">
        <f t="shared" ca="1" si="101"/>
        <v>1</v>
      </c>
      <c r="E6485" s="2" cm="1">
        <f t="array" aca="1" ref="E6485" ca="1">IF(F6485&lt;&gt;"",INDIRECT("'"&amp;F6485&amp;"'!"&amp;G6485),"")</f>
        <v>0</v>
      </c>
      <c r="F6485" s="1502" t="s">
        <v>6934</v>
      </c>
      <c r="G6485" t="s">
        <v>5147</v>
      </c>
      <c r="H6485" s="4"/>
      <c r="I6485" s="4"/>
      <c r="J6485" s="4"/>
      <c r="R6485" s="1504"/>
    </row>
    <row r="6486" spans="1:18" ht="15">
      <c r="A6486">
        <v>6481</v>
      </c>
      <c r="B6486" s="7">
        <f>'EstExp 11-19'!F363</f>
        <v>0</v>
      </c>
      <c r="C6486" s="3" t="s">
        <v>4853</v>
      </c>
      <c r="D6486" s="2" t="b">
        <f t="shared" ca="1" si="101"/>
        <v>1</v>
      </c>
      <c r="E6486" s="2" cm="1">
        <f t="array" aca="1" ref="E6486" ca="1">IF(F6486&lt;&gt;"",INDIRECT("'"&amp;F6486&amp;"'!"&amp;G6486),"")</f>
        <v>0</v>
      </c>
      <c r="F6486" s="1502" t="s">
        <v>6934</v>
      </c>
      <c r="G6486" t="s">
        <v>5148</v>
      </c>
      <c r="H6486" s="4"/>
      <c r="I6486" s="4"/>
      <c r="J6486" s="4"/>
      <c r="R6486" s="1504"/>
    </row>
    <row r="6487" spans="1:18" ht="15">
      <c r="A6487">
        <v>6482</v>
      </c>
      <c r="B6487" s="7">
        <f>'EstExp 11-19'!G363</f>
        <v>0</v>
      </c>
      <c r="C6487" s="3" t="s">
        <v>4853</v>
      </c>
      <c r="D6487" s="2" t="b">
        <f t="shared" ca="1" si="101"/>
        <v>1</v>
      </c>
      <c r="E6487" s="2" cm="1">
        <f t="array" aca="1" ref="E6487" ca="1">IF(F6487&lt;&gt;"",INDIRECT("'"&amp;F6487&amp;"'!"&amp;G6487),"")</f>
        <v>0</v>
      </c>
      <c r="F6487" s="1502" t="s">
        <v>6934</v>
      </c>
      <c r="G6487" t="s">
        <v>5149</v>
      </c>
      <c r="H6487" s="4"/>
      <c r="I6487" s="4"/>
      <c r="J6487" s="4"/>
      <c r="R6487" s="1504"/>
    </row>
    <row r="6488" spans="1:18" ht="15">
      <c r="A6488">
        <v>6483</v>
      </c>
      <c r="B6488" s="7">
        <f>'EstExp 11-19'!H363</f>
        <v>0</v>
      </c>
      <c r="C6488" s="3" t="s">
        <v>4853</v>
      </c>
      <c r="D6488" s="2" t="b">
        <f t="shared" ca="1" si="101"/>
        <v>1</v>
      </c>
      <c r="E6488" s="2" cm="1">
        <f t="array" aca="1" ref="E6488" ca="1">IF(F6488&lt;&gt;"",INDIRECT("'"&amp;F6488&amp;"'!"&amp;G6488),"")</f>
        <v>0</v>
      </c>
      <c r="F6488" s="1502" t="s">
        <v>6934</v>
      </c>
      <c r="G6488" t="s">
        <v>5150</v>
      </c>
      <c r="H6488" s="4"/>
      <c r="I6488" s="4"/>
      <c r="J6488" s="4"/>
      <c r="R6488" s="1504"/>
    </row>
    <row r="6489" spans="1:18" ht="15">
      <c r="A6489">
        <v>6484</v>
      </c>
      <c r="B6489" s="7">
        <f>'EstExp 11-19'!I363</f>
        <v>0</v>
      </c>
      <c r="C6489" s="3" t="s">
        <v>4853</v>
      </c>
      <c r="D6489" s="2" t="b">
        <f t="shared" ca="1" si="101"/>
        <v>1</v>
      </c>
      <c r="E6489" s="2" cm="1">
        <f t="array" aca="1" ref="E6489" ca="1">IF(F6489&lt;&gt;"",INDIRECT("'"&amp;F6489&amp;"'!"&amp;G6489),"")</f>
        <v>0</v>
      </c>
      <c r="F6489" s="1502" t="s">
        <v>6934</v>
      </c>
      <c r="G6489" t="s">
        <v>5151</v>
      </c>
      <c r="H6489" s="4"/>
      <c r="I6489" s="4"/>
      <c r="J6489" s="4"/>
      <c r="R6489" s="1504"/>
    </row>
    <row r="6490" spans="1:18" ht="16">
      <c r="A6490" s="1">
        <v>6485</v>
      </c>
      <c r="C6490" s="3" t="s">
        <v>4853</v>
      </c>
      <c r="E6490" s="2" t="str" cm="1">
        <f t="array" aca="1" ref="E6490" ca="1">IF(F6490&lt;&gt;"",INDIRECT("'"&amp;F6490&amp;"'!"&amp;G6490),"")</f>
        <v/>
      </c>
      <c r="F6490" s="1851"/>
      <c r="R6490" s="1502"/>
    </row>
    <row r="6491" spans="1:18" ht="15">
      <c r="A6491">
        <v>6486</v>
      </c>
      <c r="B6491" s="7">
        <f>'EstExp 11-19'!K363</f>
        <v>0</v>
      </c>
      <c r="C6491" s="3" t="s">
        <v>4853</v>
      </c>
      <c r="D6491" s="2" t="b">
        <f ca="1">E6491=B6491</f>
        <v>1</v>
      </c>
      <c r="E6491" s="2" cm="1">
        <f t="array" aca="1" ref="E6491" ca="1">IF(F6491&lt;&gt;"",INDIRECT("'"&amp;F6491&amp;"'!"&amp;G6491),"")</f>
        <v>0</v>
      </c>
      <c r="F6491" s="1502" t="s">
        <v>6934</v>
      </c>
      <c r="G6491" t="s">
        <v>5152</v>
      </c>
      <c r="H6491" s="4"/>
      <c r="I6491" s="4"/>
      <c r="J6491" s="4"/>
      <c r="R6491" s="1504"/>
    </row>
    <row r="6492" spans="1:18" ht="16">
      <c r="A6492" s="1">
        <v>6487</v>
      </c>
      <c r="C6492" s="3" t="s">
        <v>4853</v>
      </c>
      <c r="E6492" s="2" t="str" cm="1">
        <f t="array" aca="1" ref="E6492" ca="1">IF(F6492&lt;&gt;"",INDIRECT("'"&amp;F6492&amp;"'!"&amp;G6492),"")</f>
        <v/>
      </c>
      <c r="F6492" s="1851"/>
      <c r="R6492" s="1502"/>
    </row>
    <row r="6493" spans="1:18" ht="16">
      <c r="A6493" s="1">
        <v>6488</v>
      </c>
      <c r="C6493" s="3" t="s">
        <v>4853</v>
      </c>
      <c r="E6493" s="2" t="str" cm="1">
        <f t="array" aca="1" ref="E6493" ca="1">IF(F6493&lt;&gt;"",INDIRECT("'"&amp;F6493&amp;"'!"&amp;G6493),"")</f>
        <v/>
      </c>
      <c r="F6493" s="1851"/>
      <c r="R6493" s="1502"/>
    </row>
    <row r="6494" spans="1:18" ht="16">
      <c r="A6494" s="1">
        <v>6489</v>
      </c>
      <c r="C6494" s="3" t="s">
        <v>4853</v>
      </c>
      <c r="E6494" s="2" t="str" cm="1">
        <f t="array" aca="1" ref="E6494" ca="1">IF(F6494&lt;&gt;"",INDIRECT("'"&amp;F6494&amp;"'!"&amp;G6494),"")</f>
        <v/>
      </c>
      <c r="F6494" s="1851"/>
      <c r="R6494" s="1502"/>
    </row>
    <row r="6495" spans="1:18" ht="16">
      <c r="A6495" s="1">
        <v>6490</v>
      </c>
      <c r="C6495" s="3" t="s">
        <v>4853</v>
      </c>
      <c r="E6495" s="2" t="str" cm="1">
        <f t="array" aca="1" ref="E6495" ca="1">IF(F6495&lt;&gt;"",INDIRECT("'"&amp;F6495&amp;"'!"&amp;G6495),"")</f>
        <v/>
      </c>
      <c r="F6495" s="1851"/>
      <c r="R6495" s="1502"/>
    </row>
    <row r="6496" spans="1:18" ht="16">
      <c r="A6496" s="1">
        <v>6491</v>
      </c>
      <c r="C6496" s="3" t="s">
        <v>4853</v>
      </c>
      <c r="E6496" s="2" t="str" cm="1">
        <f t="array" aca="1" ref="E6496" ca="1">IF(F6496&lt;&gt;"",INDIRECT("'"&amp;F6496&amp;"'!"&amp;G6496),"")</f>
        <v/>
      </c>
      <c r="F6496" s="1851"/>
      <c r="R6496" s="1502"/>
    </row>
    <row r="6497" spans="1:18" ht="16">
      <c r="A6497" s="1">
        <v>6492</v>
      </c>
      <c r="C6497" s="3" t="s">
        <v>4853</v>
      </c>
      <c r="E6497" s="2" t="str" cm="1">
        <f t="array" aca="1" ref="E6497" ca="1">IF(F6497&lt;&gt;"",INDIRECT("'"&amp;F6497&amp;"'!"&amp;G6497),"")</f>
        <v/>
      </c>
      <c r="F6497" s="1851"/>
      <c r="R6497" s="1502"/>
    </row>
    <row r="6498" spans="1:18" ht="16">
      <c r="A6498" s="1">
        <v>6493</v>
      </c>
      <c r="C6498" s="3" t="s">
        <v>4853</v>
      </c>
      <c r="E6498" s="2" t="str" cm="1">
        <f t="array" aca="1" ref="E6498" ca="1">IF(F6498&lt;&gt;"",INDIRECT("'"&amp;F6498&amp;"'!"&amp;G6498),"")</f>
        <v/>
      </c>
      <c r="F6498" s="1851"/>
      <c r="R6498" s="1502"/>
    </row>
    <row r="6499" spans="1:18" ht="16">
      <c r="A6499" s="1">
        <v>6494</v>
      </c>
      <c r="C6499" s="3" t="s">
        <v>4853</v>
      </c>
      <c r="E6499" s="2" t="str" cm="1">
        <f t="array" aca="1" ref="E6499" ca="1">IF(F6499&lt;&gt;"",INDIRECT("'"&amp;F6499&amp;"'!"&amp;G6499),"")</f>
        <v/>
      </c>
      <c r="F6499" s="1851"/>
      <c r="R6499" s="1502"/>
    </row>
    <row r="6500" spans="1:18" ht="16">
      <c r="A6500" s="1">
        <v>6495</v>
      </c>
      <c r="C6500" s="3" t="s">
        <v>4853</v>
      </c>
      <c r="E6500" s="2" t="str" cm="1">
        <f t="array" aca="1" ref="E6500" ca="1">IF(F6500&lt;&gt;"",INDIRECT("'"&amp;F6500&amp;"'!"&amp;G6500),"")</f>
        <v/>
      </c>
      <c r="F6500" s="1851"/>
      <c r="R6500" s="1502"/>
    </row>
    <row r="6501" spans="1:18" ht="16">
      <c r="A6501" s="1">
        <v>6496</v>
      </c>
      <c r="C6501" s="3" t="s">
        <v>4853</v>
      </c>
      <c r="E6501" s="2" t="str" cm="1">
        <f t="array" aca="1" ref="E6501" ca="1">IF(F6501&lt;&gt;"",INDIRECT("'"&amp;F6501&amp;"'!"&amp;G6501),"")</f>
        <v/>
      </c>
      <c r="F6501" s="1851"/>
      <c r="R6501" s="1502"/>
    </row>
    <row r="6502" spans="1:18" ht="16">
      <c r="A6502" s="1">
        <v>6497</v>
      </c>
      <c r="C6502" s="3" t="s">
        <v>4853</v>
      </c>
      <c r="E6502" s="2" t="str" cm="1">
        <f t="array" aca="1" ref="E6502" ca="1">IF(F6502&lt;&gt;"",INDIRECT("'"&amp;F6502&amp;"'!"&amp;G6502),"")</f>
        <v/>
      </c>
      <c r="F6502" s="1851"/>
      <c r="R6502" s="1502"/>
    </row>
    <row r="6503" spans="1:18" ht="16">
      <c r="A6503" s="1">
        <v>6498</v>
      </c>
      <c r="C6503" s="3" t="s">
        <v>4853</v>
      </c>
      <c r="E6503" s="2" t="str" cm="1">
        <f t="array" aca="1" ref="E6503" ca="1">IF(F6503&lt;&gt;"",INDIRECT("'"&amp;F6503&amp;"'!"&amp;G6503),"")</f>
        <v/>
      </c>
      <c r="F6503" s="1851"/>
      <c r="R6503" s="1502"/>
    </row>
    <row r="6504" spans="1:18" ht="16">
      <c r="A6504" s="1">
        <v>6499</v>
      </c>
      <c r="C6504" s="3" t="s">
        <v>4853</v>
      </c>
      <c r="E6504" s="2" t="str" cm="1">
        <f t="array" aca="1" ref="E6504" ca="1">IF(F6504&lt;&gt;"",INDIRECT("'"&amp;F6504&amp;"'!"&amp;G6504),"")</f>
        <v/>
      </c>
      <c r="F6504" s="1851"/>
      <c r="R6504" s="1502"/>
    </row>
    <row r="6505" spans="1:18" ht="16">
      <c r="A6505" s="1">
        <v>6500</v>
      </c>
      <c r="C6505" s="3" t="s">
        <v>4853</v>
      </c>
      <c r="E6505" s="2" t="str" cm="1">
        <f t="array" aca="1" ref="E6505" ca="1">IF(F6505&lt;&gt;"",INDIRECT("'"&amp;F6505&amp;"'!"&amp;G6505),"")</f>
        <v/>
      </c>
      <c r="F6505" s="1851"/>
      <c r="R6505" s="1502"/>
    </row>
    <row r="6506" spans="1:18" ht="16">
      <c r="A6506" s="1">
        <v>6501</v>
      </c>
      <c r="C6506" s="3" t="s">
        <v>4853</v>
      </c>
      <c r="E6506" s="2" t="str" cm="1">
        <f t="array" aca="1" ref="E6506" ca="1">IF(F6506&lt;&gt;"",INDIRECT("'"&amp;F6506&amp;"'!"&amp;G6506),"")</f>
        <v/>
      </c>
      <c r="F6506" s="1851"/>
      <c r="R6506" s="1502"/>
    </row>
    <row r="6507" spans="1:18" ht="16">
      <c r="A6507" s="1">
        <v>6502</v>
      </c>
      <c r="C6507" s="3" t="s">
        <v>4853</v>
      </c>
      <c r="E6507" s="2" t="str" cm="1">
        <f t="array" aca="1" ref="E6507" ca="1">IF(F6507&lt;&gt;"",INDIRECT("'"&amp;F6507&amp;"'!"&amp;G6507),"")</f>
        <v/>
      </c>
      <c r="F6507" s="1851"/>
      <c r="R6507" s="1502"/>
    </row>
    <row r="6508" spans="1:18" ht="16">
      <c r="A6508" s="1">
        <v>6503</v>
      </c>
      <c r="C6508" s="3" t="s">
        <v>4853</v>
      </c>
      <c r="E6508" s="2" t="str" cm="1">
        <f t="array" aca="1" ref="E6508" ca="1">IF(F6508&lt;&gt;"",INDIRECT("'"&amp;F6508&amp;"'!"&amp;G6508),"")</f>
        <v/>
      </c>
      <c r="F6508" s="1851"/>
      <c r="R6508" s="1502"/>
    </row>
    <row r="6509" spans="1:18" ht="16">
      <c r="A6509" s="1">
        <v>6504</v>
      </c>
      <c r="C6509" s="3" t="s">
        <v>4853</v>
      </c>
      <c r="E6509" s="2" t="str" cm="1">
        <f t="array" aca="1" ref="E6509" ca="1">IF(F6509&lt;&gt;"",INDIRECT("'"&amp;F6509&amp;"'!"&amp;G6509),"")</f>
        <v/>
      </c>
      <c r="F6509" s="1851"/>
      <c r="R6509" s="1502"/>
    </row>
    <row r="6510" spans="1:18" ht="16">
      <c r="A6510" s="1">
        <v>6505</v>
      </c>
      <c r="C6510" s="3" t="s">
        <v>4853</v>
      </c>
      <c r="E6510" s="2" t="str" cm="1">
        <f t="array" aca="1" ref="E6510" ca="1">IF(F6510&lt;&gt;"",INDIRECT("'"&amp;F6510&amp;"'!"&amp;G6510),"")</f>
        <v/>
      </c>
      <c r="F6510" s="1851"/>
      <c r="R6510" s="1502"/>
    </row>
    <row r="6511" spans="1:18" ht="16">
      <c r="A6511" s="1">
        <v>6506</v>
      </c>
      <c r="C6511" s="3" t="s">
        <v>4853</v>
      </c>
      <c r="E6511" s="2" t="str" cm="1">
        <f t="array" aca="1" ref="E6511" ca="1">IF(F6511&lt;&gt;"",INDIRECT("'"&amp;F6511&amp;"'!"&amp;G6511),"")</f>
        <v/>
      </c>
      <c r="F6511" s="1851"/>
      <c r="R6511" s="1502"/>
    </row>
    <row r="6512" spans="1:18" ht="16">
      <c r="A6512" s="1">
        <v>6507</v>
      </c>
      <c r="C6512" s="3" t="s">
        <v>4853</v>
      </c>
      <c r="E6512" s="2" t="str" cm="1">
        <f t="array" aca="1" ref="E6512" ca="1">IF(F6512&lt;&gt;"",INDIRECT("'"&amp;F6512&amp;"'!"&amp;G6512),"")</f>
        <v/>
      </c>
      <c r="F6512" s="1851"/>
      <c r="R6512" s="1502"/>
    </row>
    <row r="6513" spans="1:18" ht="16">
      <c r="A6513" s="1">
        <v>6508</v>
      </c>
      <c r="C6513" s="3" t="s">
        <v>4853</v>
      </c>
      <c r="E6513" s="2" t="str" cm="1">
        <f t="array" aca="1" ref="E6513" ca="1">IF(F6513&lt;&gt;"",INDIRECT("'"&amp;F6513&amp;"'!"&amp;G6513),"")</f>
        <v/>
      </c>
      <c r="F6513" s="1851"/>
      <c r="R6513" s="1502"/>
    </row>
    <row r="6514" spans="1:18" ht="16">
      <c r="A6514" s="1">
        <v>6509</v>
      </c>
      <c r="C6514" s="3" t="s">
        <v>4853</v>
      </c>
      <c r="E6514" s="2" t="str" cm="1">
        <f t="array" aca="1" ref="E6514" ca="1">IF(F6514&lt;&gt;"",INDIRECT("'"&amp;F6514&amp;"'!"&amp;G6514),"")</f>
        <v/>
      </c>
      <c r="F6514" s="1851"/>
      <c r="R6514" s="1502"/>
    </row>
    <row r="6515" spans="1:18" ht="16">
      <c r="A6515" s="1">
        <v>6510</v>
      </c>
      <c r="C6515" s="3" t="s">
        <v>4853</v>
      </c>
      <c r="E6515" s="2" t="str" cm="1">
        <f t="array" aca="1" ref="E6515" ca="1">IF(F6515&lt;&gt;"",INDIRECT("'"&amp;F6515&amp;"'!"&amp;G6515),"")</f>
        <v/>
      </c>
      <c r="F6515" s="1851"/>
      <c r="R6515" s="1502"/>
    </row>
    <row r="6516" spans="1:18" ht="16">
      <c r="A6516" s="1">
        <v>6511</v>
      </c>
      <c r="C6516" s="3" t="s">
        <v>4853</v>
      </c>
      <c r="E6516" s="2" t="str" cm="1">
        <f t="array" aca="1" ref="E6516" ca="1">IF(F6516&lt;&gt;"",INDIRECT("'"&amp;F6516&amp;"'!"&amp;G6516),"")</f>
        <v/>
      </c>
      <c r="F6516" s="1851"/>
      <c r="R6516" s="1502"/>
    </row>
    <row r="6517" spans="1:18" ht="16">
      <c r="A6517" s="1">
        <v>6512</v>
      </c>
      <c r="C6517" s="3" t="s">
        <v>4853</v>
      </c>
      <c r="E6517" s="2" t="str" cm="1">
        <f t="array" aca="1" ref="E6517" ca="1">IF(F6517&lt;&gt;"",INDIRECT("'"&amp;F6517&amp;"'!"&amp;G6517),"")</f>
        <v/>
      </c>
      <c r="F6517" s="1851"/>
      <c r="R6517" s="1502"/>
    </row>
    <row r="6518" spans="1:18" ht="16">
      <c r="A6518" s="1">
        <v>6513</v>
      </c>
      <c r="C6518" s="3" t="s">
        <v>4853</v>
      </c>
      <c r="E6518" s="2" t="str" cm="1">
        <f t="array" aca="1" ref="E6518" ca="1">IF(F6518&lt;&gt;"",INDIRECT("'"&amp;F6518&amp;"'!"&amp;G6518),"")</f>
        <v/>
      </c>
      <c r="F6518" s="1851"/>
      <c r="R6518" s="1502"/>
    </row>
    <row r="6519" spans="1:18" ht="15">
      <c r="A6519">
        <v>6514</v>
      </c>
      <c r="B6519" s="7">
        <f>'EstExp 11-19'!C364</f>
        <v>0</v>
      </c>
      <c r="C6519" s="3" t="s">
        <v>4853</v>
      </c>
      <c r="D6519" s="2" t="b">
        <f t="shared" ref="D6519:D6525" ca="1" si="102">E6519=B6519</f>
        <v>1</v>
      </c>
      <c r="E6519" s="2" cm="1">
        <f t="array" aca="1" ref="E6519" ca="1">IF(F6519&lt;&gt;"",INDIRECT("'"&amp;F6519&amp;"'!"&amp;G6519),"")</f>
        <v>0</v>
      </c>
      <c r="F6519" s="1502" t="s">
        <v>6934</v>
      </c>
      <c r="G6519" t="s">
        <v>5153</v>
      </c>
      <c r="H6519" s="4"/>
      <c r="I6519" s="4"/>
      <c r="J6519" s="4"/>
      <c r="R6519" s="1504"/>
    </row>
    <row r="6520" spans="1:18" ht="15">
      <c r="A6520">
        <v>6515</v>
      </c>
      <c r="B6520" s="7">
        <f>'EstExp 11-19'!D364</f>
        <v>0</v>
      </c>
      <c r="C6520" s="3" t="s">
        <v>4853</v>
      </c>
      <c r="D6520" s="2" t="b">
        <f t="shared" ca="1" si="102"/>
        <v>1</v>
      </c>
      <c r="E6520" s="2" cm="1">
        <f t="array" aca="1" ref="E6520" ca="1">IF(F6520&lt;&gt;"",INDIRECT("'"&amp;F6520&amp;"'!"&amp;G6520),"")</f>
        <v>0</v>
      </c>
      <c r="F6520" s="1502" t="s">
        <v>6934</v>
      </c>
      <c r="G6520" t="s">
        <v>5154</v>
      </c>
      <c r="H6520" s="4"/>
      <c r="I6520" s="4"/>
      <c r="J6520" s="4"/>
      <c r="R6520" s="1504"/>
    </row>
    <row r="6521" spans="1:18" ht="15">
      <c r="A6521">
        <v>6516</v>
      </c>
      <c r="B6521" s="7">
        <f>'EstExp 11-19'!E364</f>
        <v>0</v>
      </c>
      <c r="C6521" s="3" t="s">
        <v>4853</v>
      </c>
      <c r="D6521" s="2" t="b">
        <f t="shared" ca="1" si="102"/>
        <v>1</v>
      </c>
      <c r="E6521" s="2" cm="1">
        <f t="array" aca="1" ref="E6521" ca="1">IF(F6521&lt;&gt;"",INDIRECT("'"&amp;F6521&amp;"'!"&amp;G6521),"")</f>
        <v>0</v>
      </c>
      <c r="F6521" s="1502" t="s">
        <v>6934</v>
      </c>
      <c r="G6521" t="s">
        <v>5155</v>
      </c>
      <c r="H6521" s="4"/>
      <c r="I6521" s="4"/>
      <c r="J6521" s="4"/>
      <c r="R6521" s="1504"/>
    </row>
    <row r="6522" spans="1:18" ht="15">
      <c r="A6522">
        <v>6517</v>
      </c>
      <c r="B6522" s="7">
        <f>'EstExp 11-19'!F364</f>
        <v>0</v>
      </c>
      <c r="C6522" s="3" t="s">
        <v>4853</v>
      </c>
      <c r="D6522" s="2" t="b">
        <f t="shared" ca="1" si="102"/>
        <v>1</v>
      </c>
      <c r="E6522" s="2" cm="1">
        <f t="array" aca="1" ref="E6522" ca="1">IF(F6522&lt;&gt;"",INDIRECT("'"&amp;F6522&amp;"'!"&amp;G6522),"")</f>
        <v>0</v>
      </c>
      <c r="F6522" s="1502" t="s">
        <v>6934</v>
      </c>
      <c r="G6522" t="s">
        <v>5156</v>
      </c>
      <c r="H6522" s="4"/>
      <c r="I6522" s="4"/>
      <c r="J6522" s="4"/>
      <c r="R6522" s="1504"/>
    </row>
    <row r="6523" spans="1:18" ht="15">
      <c r="A6523">
        <v>6518</v>
      </c>
      <c r="B6523" s="7">
        <f>'EstExp 11-19'!G364</f>
        <v>0</v>
      </c>
      <c r="C6523" s="3" t="s">
        <v>4853</v>
      </c>
      <c r="D6523" s="2" t="b">
        <f t="shared" ca="1" si="102"/>
        <v>1</v>
      </c>
      <c r="E6523" s="2" cm="1">
        <f t="array" aca="1" ref="E6523" ca="1">IF(F6523&lt;&gt;"",INDIRECT("'"&amp;F6523&amp;"'!"&amp;G6523),"")</f>
        <v>0</v>
      </c>
      <c r="F6523" s="1502" t="s">
        <v>6934</v>
      </c>
      <c r="G6523" t="s">
        <v>5157</v>
      </c>
      <c r="H6523" s="4"/>
      <c r="I6523" s="4"/>
      <c r="J6523" s="4"/>
      <c r="R6523" s="1504"/>
    </row>
    <row r="6524" spans="1:18" ht="15">
      <c r="A6524">
        <v>6519</v>
      </c>
      <c r="B6524" s="7">
        <f>'EstExp 11-19'!H364</f>
        <v>0</v>
      </c>
      <c r="C6524" s="3" t="s">
        <v>4853</v>
      </c>
      <c r="D6524" s="2" t="b">
        <f t="shared" ca="1" si="102"/>
        <v>1</v>
      </c>
      <c r="E6524" s="2" cm="1">
        <f t="array" aca="1" ref="E6524" ca="1">IF(F6524&lt;&gt;"",INDIRECT("'"&amp;F6524&amp;"'!"&amp;G6524),"")</f>
        <v>0</v>
      </c>
      <c r="F6524" s="1502" t="s">
        <v>6934</v>
      </c>
      <c r="G6524" t="s">
        <v>5158</v>
      </c>
      <c r="H6524" s="4"/>
      <c r="I6524" s="4"/>
      <c r="J6524" s="4"/>
      <c r="R6524" s="1504"/>
    </row>
    <row r="6525" spans="1:18" ht="15">
      <c r="A6525">
        <v>6520</v>
      </c>
      <c r="B6525" s="7">
        <f>'EstExp 11-19'!I364</f>
        <v>0</v>
      </c>
      <c r="C6525" s="3" t="s">
        <v>4853</v>
      </c>
      <c r="D6525" s="2" t="b">
        <f t="shared" ca="1" si="102"/>
        <v>1</v>
      </c>
      <c r="E6525" s="2" cm="1">
        <f t="array" aca="1" ref="E6525" ca="1">IF(F6525&lt;&gt;"",INDIRECT("'"&amp;F6525&amp;"'!"&amp;G6525),"")</f>
        <v>0</v>
      </c>
      <c r="F6525" s="1502" t="s">
        <v>6934</v>
      </c>
      <c r="G6525" t="s">
        <v>5159</v>
      </c>
      <c r="H6525" s="4"/>
      <c r="I6525" s="4"/>
      <c r="J6525" s="4"/>
      <c r="R6525" s="1504"/>
    </row>
    <row r="6526" spans="1:18" ht="16">
      <c r="A6526" s="1">
        <v>6521</v>
      </c>
      <c r="C6526" s="3" t="s">
        <v>4853</v>
      </c>
      <c r="E6526" s="2" t="str" cm="1">
        <f t="array" aca="1" ref="E6526" ca="1">IF(F6526&lt;&gt;"",INDIRECT("'"&amp;F6526&amp;"'!"&amp;G6526),"")</f>
        <v/>
      </c>
      <c r="F6526" s="1851"/>
      <c r="R6526" s="1502"/>
    </row>
    <row r="6527" spans="1:18" ht="15">
      <c r="A6527">
        <v>6522</v>
      </c>
      <c r="B6527" s="7">
        <f>'EstExp 11-19'!K364</f>
        <v>0</v>
      </c>
      <c r="C6527" s="3" t="s">
        <v>4853</v>
      </c>
      <c r="D6527" s="2" t="b">
        <f ca="1">E6527=B6527</f>
        <v>1</v>
      </c>
      <c r="E6527" s="2" cm="1">
        <f t="array" aca="1" ref="E6527" ca="1">IF(F6527&lt;&gt;"",INDIRECT("'"&amp;F6527&amp;"'!"&amp;G6527),"")</f>
        <v>0</v>
      </c>
      <c r="F6527" s="1502" t="s">
        <v>6934</v>
      </c>
      <c r="G6527" t="s">
        <v>5160</v>
      </c>
      <c r="H6527" s="4"/>
      <c r="I6527" s="4"/>
      <c r="J6527" s="4"/>
      <c r="R6527" s="1504"/>
    </row>
    <row r="6528" spans="1:18" ht="16">
      <c r="A6528" s="1">
        <v>6523</v>
      </c>
      <c r="C6528" s="3" t="s">
        <v>4853</v>
      </c>
      <c r="E6528" s="2" t="str" cm="1">
        <f t="array" aca="1" ref="E6528" ca="1">IF(F6528&lt;&gt;"",INDIRECT("'"&amp;F6528&amp;"'!"&amp;G6528),"")</f>
        <v/>
      </c>
      <c r="F6528" s="1851"/>
      <c r="R6528" s="1502"/>
    </row>
    <row r="6529" spans="1:18" ht="16">
      <c r="A6529" s="1">
        <v>6524</v>
      </c>
      <c r="C6529" s="3" t="s">
        <v>4853</v>
      </c>
      <c r="E6529" s="2" t="str" cm="1">
        <f t="array" aca="1" ref="E6529" ca="1">IF(F6529&lt;&gt;"",INDIRECT("'"&amp;F6529&amp;"'!"&amp;G6529),"")</f>
        <v/>
      </c>
      <c r="F6529" s="1851"/>
      <c r="R6529" s="1502"/>
    </row>
    <row r="6530" spans="1:18" ht="16">
      <c r="A6530" s="1">
        <v>6525</v>
      </c>
      <c r="C6530" s="3" t="s">
        <v>4853</v>
      </c>
      <c r="E6530" s="2" t="str" cm="1">
        <f t="array" aca="1" ref="E6530" ca="1">IF(F6530&lt;&gt;"",INDIRECT("'"&amp;F6530&amp;"'!"&amp;G6530),"")</f>
        <v/>
      </c>
      <c r="F6530" s="1851"/>
      <c r="R6530" s="1502"/>
    </row>
    <row r="6531" spans="1:18" ht="16">
      <c r="A6531" s="1">
        <v>6526</v>
      </c>
      <c r="C6531" s="3" t="s">
        <v>4853</v>
      </c>
      <c r="E6531" s="2" t="str" cm="1">
        <f t="array" aca="1" ref="E6531" ca="1">IF(F6531&lt;&gt;"",INDIRECT("'"&amp;F6531&amp;"'!"&amp;G6531),"")</f>
        <v/>
      </c>
      <c r="F6531" s="1851"/>
      <c r="R6531" s="1502"/>
    </row>
    <row r="6532" spans="1:18" ht="16">
      <c r="A6532" s="1">
        <v>6527</v>
      </c>
      <c r="C6532" s="3" t="s">
        <v>4853</v>
      </c>
      <c r="E6532" s="2" t="str" cm="1">
        <f t="array" aca="1" ref="E6532" ca="1">IF(F6532&lt;&gt;"",INDIRECT("'"&amp;F6532&amp;"'!"&amp;G6532),"")</f>
        <v/>
      </c>
      <c r="F6532" s="1851"/>
      <c r="R6532" s="1502"/>
    </row>
    <row r="6533" spans="1:18" ht="16">
      <c r="A6533" s="1">
        <v>6528</v>
      </c>
      <c r="C6533" s="3" t="s">
        <v>4853</v>
      </c>
      <c r="E6533" s="2" t="str" cm="1">
        <f t="array" aca="1" ref="E6533" ca="1">IF(F6533&lt;&gt;"",INDIRECT("'"&amp;F6533&amp;"'!"&amp;G6533),"")</f>
        <v/>
      </c>
      <c r="F6533" s="1851"/>
      <c r="R6533" s="1502"/>
    </row>
    <row r="6534" spans="1:18" ht="16">
      <c r="A6534" s="1">
        <v>6529</v>
      </c>
      <c r="C6534" s="3" t="s">
        <v>4853</v>
      </c>
      <c r="E6534" s="2" t="str" cm="1">
        <f t="array" aca="1" ref="E6534" ca="1">IF(F6534&lt;&gt;"",INDIRECT("'"&amp;F6534&amp;"'!"&amp;G6534),"")</f>
        <v/>
      </c>
      <c r="F6534" s="1851"/>
      <c r="R6534" s="1502"/>
    </row>
    <row r="6535" spans="1:18" ht="16">
      <c r="A6535" s="1">
        <v>6530</v>
      </c>
      <c r="C6535" s="3" t="s">
        <v>4853</v>
      </c>
      <c r="E6535" s="2" t="str" cm="1">
        <f t="array" aca="1" ref="E6535" ca="1">IF(F6535&lt;&gt;"",INDIRECT("'"&amp;F6535&amp;"'!"&amp;G6535),"")</f>
        <v/>
      </c>
      <c r="F6535" s="1851"/>
      <c r="R6535" s="1502"/>
    </row>
    <row r="6536" spans="1:18" ht="16">
      <c r="A6536" s="1">
        <v>6531</v>
      </c>
      <c r="C6536" s="3" t="s">
        <v>4853</v>
      </c>
      <c r="E6536" s="2" t="str" cm="1">
        <f t="array" aca="1" ref="E6536" ca="1">IF(F6536&lt;&gt;"",INDIRECT("'"&amp;F6536&amp;"'!"&amp;G6536),"")</f>
        <v/>
      </c>
      <c r="F6536" s="1851"/>
      <c r="R6536" s="1502"/>
    </row>
    <row r="6537" spans="1:18" ht="16">
      <c r="A6537" s="1">
        <v>6532</v>
      </c>
      <c r="C6537" s="3" t="s">
        <v>4853</v>
      </c>
      <c r="E6537" s="2" t="str" cm="1">
        <f t="array" aca="1" ref="E6537" ca="1">IF(F6537&lt;&gt;"",INDIRECT("'"&amp;F6537&amp;"'!"&amp;G6537),"")</f>
        <v/>
      </c>
      <c r="F6537" s="1851"/>
      <c r="R6537" s="1502"/>
    </row>
    <row r="6538" spans="1:18" ht="16">
      <c r="A6538" s="1">
        <v>6533</v>
      </c>
      <c r="C6538" s="3" t="s">
        <v>4853</v>
      </c>
      <c r="E6538" s="2" t="str" cm="1">
        <f t="array" aca="1" ref="E6538" ca="1">IF(F6538&lt;&gt;"",INDIRECT("'"&amp;F6538&amp;"'!"&amp;G6538),"")</f>
        <v/>
      </c>
      <c r="F6538" s="1851"/>
      <c r="R6538" s="1502"/>
    </row>
    <row r="6539" spans="1:18" ht="16">
      <c r="A6539" s="1">
        <v>6534</v>
      </c>
      <c r="C6539" s="3" t="s">
        <v>4853</v>
      </c>
      <c r="E6539" s="2" t="str" cm="1">
        <f t="array" aca="1" ref="E6539" ca="1">IF(F6539&lt;&gt;"",INDIRECT("'"&amp;F6539&amp;"'!"&amp;G6539),"")</f>
        <v/>
      </c>
      <c r="F6539" s="1851"/>
      <c r="R6539" s="1502"/>
    </row>
    <row r="6540" spans="1:18" ht="16">
      <c r="A6540" s="1">
        <v>6535</v>
      </c>
      <c r="C6540" s="3" t="s">
        <v>4853</v>
      </c>
      <c r="E6540" s="2" t="str" cm="1">
        <f t="array" aca="1" ref="E6540" ca="1">IF(F6540&lt;&gt;"",INDIRECT("'"&amp;F6540&amp;"'!"&amp;G6540),"")</f>
        <v/>
      </c>
      <c r="F6540" s="1851"/>
      <c r="R6540" s="1502"/>
    </row>
    <row r="6541" spans="1:18" ht="16">
      <c r="A6541" s="1">
        <v>6536</v>
      </c>
      <c r="C6541" s="3" t="s">
        <v>4853</v>
      </c>
      <c r="E6541" s="2" t="str" cm="1">
        <f t="array" aca="1" ref="E6541" ca="1">IF(F6541&lt;&gt;"",INDIRECT("'"&amp;F6541&amp;"'!"&amp;G6541),"")</f>
        <v/>
      </c>
      <c r="F6541" s="1851"/>
      <c r="R6541" s="1502"/>
    </row>
    <row r="6542" spans="1:18" ht="16">
      <c r="A6542" s="1">
        <v>6537</v>
      </c>
      <c r="C6542" s="3" t="s">
        <v>4853</v>
      </c>
      <c r="E6542" s="2" t="str" cm="1">
        <f t="array" aca="1" ref="E6542" ca="1">IF(F6542&lt;&gt;"",INDIRECT("'"&amp;F6542&amp;"'!"&amp;G6542),"")</f>
        <v/>
      </c>
      <c r="F6542" s="1851"/>
      <c r="R6542" s="1502"/>
    </row>
    <row r="6543" spans="1:18" ht="16">
      <c r="A6543" s="1">
        <v>6538</v>
      </c>
      <c r="C6543" s="3" t="s">
        <v>4853</v>
      </c>
      <c r="E6543" s="2" t="str" cm="1">
        <f t="array" aca="1" ref="E6543" ca="1">IF(F6543&lt;&gt;"",INDIRECT("'"&amp;F6543&amp;"'!"&amp;G6543),"")</f>
        <v/>
      </c>
      <c r="F6543" s="1851"/>
      <c r="R6543" s="1502"/>
    </row>
    <row r="6544" spans="1:18" ht="16">
      <c r="A6544" s="1">
        <v>6539</v>
      </c>
      <c r="C6544" s="3" t="s">
        <v>4853</v>
      </c>
      <c r="E6544" s="2" t="str" cm="1">
        <f t="array" aca="1" ref="E6544" ca="1">IF(F6544&lt;&gt;"",INDIRECT("'"&amp;F6544&amp;"'!"&amp;G6544),"")</f>
        <v/>
      </c>
      <c r="F6544" s="1851"/>
      <c r="R6544" s="1502"/>
    </row>
    <row r="6545" spans="1:18" ht="16">
      <c r="A6545" s="1">
        <v>6540</v>
      </c>
      <c r="C6545" s="3" t="s">
        <v>4853</v>
      </c>
      <c r="E6545" s="2" t="str" cm="1">
        <f t="array" aca="1" ref="E6545" ca="1">IF(F6545&lt;&gt;"",INDIRECT("'"&amp;F6545&amp;"'!"&amp;G6545),"")</f>
        <v/>
      </c>
      <c r="F6545" s="1851"/>
      <c r="R6545" s="1502"/>
    </row>
    <row r="6546" spans="1:18" ht="16">
      <c r="A6546" s="1">
        <v>6541</v>
      </c>
      <c r="C6546" s="3" t="s">
        <v>4853</v>
      </c>
      <c r="E6546" s="2" t="str" cm="1">
        <f t="array" aca="1" ref="E6546" ca="1">IF(F6546&lt;&gt;"",INDIRECT("'"&amp;F6546&amp;"'!"&amp;G6546),"")</f>
        <v/>
      </c>
      <c r="F6546" s="1851"/>
      <c r="R6546" s="1502"/>
    </row>
    <row r="6547" spans="1:18" ht="16">
      <c r="A6547" s="1">
        <v>6542</v>
      </c>
      <c r="C6547" s="3" t="s">
        <v>4853</v>
      </c>
      <c r="E6547" s="2" t="str" cm="1">
        <f t="array" aca="1" ref="E6547" ca="1">IF(F6547&lt;&gt;"",INDIRECT("'"&amp;F6547&amp;"'!"&amp;G6547),"")</f>
        <v/>
      </c>
      <c r="F6547" s="1851"/>
      <c r="R6547" s="1502"/>
    </row>
    <row r="6548" spans="1:18" ht="16">
      <c r="A6548" s="1">
        <v>6543</v>
      </c>
      <c r="C6548" s="3" t="s">
        <v>4853</v>
      </c>
      <c r="E6548" s="2" t="str" cm="1">
        <f t="array" aca="1" ref="E6548" ca="1">IF(F6548&lt;&gt;"",INDIRECT("'"&amp;F6548&amp;"'!"&amp;G6548),"")</f>
        <v/>
      </c>
      <c r="F6548" s="1851"/>
      <c r="R6548" s="1502"/>
    </row>
    <row r="6549" spans="1:18" ht="16">
      <c r="A6549" s="1">
        <v>6544</v>
      </c>
      <c r="C6549" s="3" t="s">
        <v>4853</v>
      </c>
      <c r="E6549" s="2" t="str" cm="1">
        <f t="array" aca="1" ref="E6549" ca="1">IF(F6549&lt;&gt;"",INDIRECT("'"&amp;F6549&amp;"'!"&amp;G6549),"")</f>
        <v/>
      </c>
      <c r="F6549" s="1851"/>
      <c r="R6549" s="1502"/>
    </row>
    <row r="6550" spans="1:18" ht="16">
      <c r="A6550" s="1">
        <v>6545</v>
      </c>
      <c r="C6550" s="3" t="s">
        <v>4853</v>
      </c>
      <c r="E6550" s="2" t="str" cm="1">
        <f t="array" aca="1" ref="E6550" ca="1">IF(F6550&lt;&gt;"",INDIRECT("'"&amp;F6550&amp;"'!"&amp;G6550),"")</f>
        <v/>
      </c>
      <c r="F6550" s="1851"/>
      <c r="R6550" s="1502"/>
    </row>
    <row r="6551" spans="1:18" ht="16">
      <c r="A6551" s="1">
        <v>6546</v>
      </c>
      <c r="C6551" s="3" t="s">
        <v>4853</v>
      </c>
      <c r="E6551" s="2" t="str" cm="1">
        <f t="array" aca="1" ref="E6551" ca="1">IF(F6551&lt;&gt;"",INDIRECT("'"&amp;F6551&amp;"'!"&amp;G6551),"")</f>
        <v/>
      </c>
      <c r="F6551" s="1851"/>
      <c r="R6551" s="1502"/>
    </row>
    <row r="6552" spans="1:18" ht="16">
      <c r="A6552" s="1">
        <v>6547</v>
      </c>
      <c r="C6552" s="3" t="s">
        <v>4853</v>
      </c>
      <c r="E6552" s="2" t="str" cm="1">
        <f t="array" aca="1" ref="E6552" ca="1">IF(F6552&lt;&gt;"",INDIRECT("'"&amp;F6552&amp;"'!"&amp;G6552),"")</f>
        <v/>
      </c>
      <c r="F6552" s="1851"/>
      <c r="R6552" s="1502"/>
    </row>
    <row r="6553" spans="1:18" ht="16">
      <c r="A6553" s="1">
        <v>6548</v>
      </c>
      <c r="C6553" s="3" t="s">
        <v>4853</v>
      </c>
      <c r="E6553" s="2" t="str" cm="1">
        <f t="array" aca="1" ref="E6553" ca="1">IF(F6553&lt;&gt;"",INDIRECT("'"&amp;F6553&amp;"'!"&amp;G6553),"")</f>
        <v/>
      </c>
      <c r="F6553" s="1851"/>
      <c r="R6553" s="1502"/>
    </row>
    <row r="6554" spans="1:18" ht="16">
      <c r="A6554" s="1">
        <v>6549</v>
      </c>
      <c r="C6554" s="3" t="s">
        <v>4853</v>
      </c>
      <c r="E6554" s="2" t="str" cm="1">
        <f t="array" aca="1" ref="E6554" ca="1">IF(F6554&lt;&gt;"",INDIRECT("'"&amp;F6554&amp;"'!"&amp;G6554),"")</f>
        <v/>
      </c>
      <c r="F6554" s="1851"/>
      <c r="R6554" s="1502"/>
    </row>
    <row r="6555" spans="1:18" ht="16">
      <c r="A6555" s="1">
        <v>6550</v>
      </c>
      <c r="C6555" s="3" t="s">
        <v>4853</v>
      </c>
      <c r="E6555" s="2" t="str" cm="1">
        <f t="array" aca="1" ref="E6555" ca="1">IF(F6555&lt;&gt;"",INDIRECT("'"&amp;F6555&amp;"'!"&amp;G6555),"")</f>
        <v/>
      </c>
      <c r="F6555" s="1851"/>
      <c r="R6555" s="1502"/>
    </row>
    <row r="6556" spans="1:18" ht="16">
      <c r="A6556" s="1">
        <v>6551</v>
      </c>
      <c r="C6556" s="3" t="s">
        <v>4853</v>
      </c>
      <c r="E6556" s="2" t="str" cm="1">
        <f t="array" aca="1" ref="E6556" ca="1">IF(F6556&lt;&gt;"",INDIRECT("'"&amp;F6556&amp;"'!"&amp;G6556),"")</f>
        <v/>
      </c>
      <c r="F6556" s="1851"/>
      <c r="R6556" s="1502"/>
    </row>
    <row r="6557" spans="1:18" ht="16">
      <c r="A6557" s="1">
        <v>6552</v>
      </c>
      <c r="C6557" s="3" t="s">
        <v>4853</v>
      </c>
      <c r="E6557" s="2" t="str" cm="1">
        <f t="array" aca="1" ref="E6557" ca="1">IF(F6557&lt;&gt;"",INDIRECT("'"&amp;F6557&amp;"'!"&amp;G6557),"")</f>
        <v/>
      </c>
      <c r="F6557" s="1851"/>
      <c r="R6557" s="1502"/>
    </row>
    <row r="6558" spans="1:18" ht="16">
      <c r="A6558" s="1">
        <v>6553</v>
      </c>
      <c r="C6558" s="3" t="s">
        <v>4853</v>
      </c>
      <c r="E6558" s="2" t="str" cm="1">
        <f t="array" aca="1" ref="E6558" ca="1">IF(F6558&lt;&gt;"",INDIRECT("'"&amp;F6558&amp;"'!"&amp;G6558),"")</f>
        <v/>
      </c>
      <c r="F6558" s="1851"/>
      <c r="R6558" s="1502"/>
    </row>
    <row r="6559" spans="1:18" ht="16">
      <c r="A6559" s="1">
        <v>6554</v>
      </c>
      <c r="C6559" s="3" t="s">
        <v>4853</v>
      </c>
      <c r="E6559" s="2" t="str" cm="1">
        <f t="array" aca="1" ref="E6559" ca="1">IF(F6559&lt;&gt;"",INDIRECT("'"&amp;F6559&amp;"'!"&amp;G6559),"")</f>
        <v/>
      </c>
      <c r="F6559" s="1851"/>
      <c r="R6559" s="1502"/>
    </row>
    <row r="6560" spans="1:18" ht="16">
      <c r="A6560" s="1">
        <v>6555</v>
      </c>
      <c r="C6560" s="3" t="s">
        <v>4853</v>
      </c>
      <c r="E6560" s="2" t="str" cm="1">
        <f t="array" aca="1" ref="E6560" ca="1">IF(F6560&lt;&gt;"",INDIRECT("'"&amp;F6560&amp;"'!"&amp;G6560),"")</f>
        <v/>
      </c>
      <c r="F6560" s="1851"/>
      <c r="R6560" s="1502"/>
    </row>
    <row r="6561" spans="1:18" ht="16">
      <c r="A6561" s="1">
        <v>6556</v>
      </c>
      <c r="C6561" s="3" t="s">
        <v>4853</v>
      </c>
      <c r="E6561" s="2" t="str" cm="1">
        <f t="array" aca="1" ref="E6561" ca="1">IF(F6561&lt;&gt;"",INDIRECT("'"&amp;F6561&amp;"'!"&amp;G6561),"")</f>
        <v/>
      </c>
      <c r="F6561" s="1851"/>
      <c r="R6561" s="1502"/>
    </row>
    <row r="6562" spans="1:18" ht="16">
      <c r="A6562" s="1">
        <v>6557</v>
      </c>
      <c r="C6562" s="3" t="s">
        <v>4853</v>
      </c>
      <c r="E6562" s="2" t="str" cm="1">
        <f t="array" aca="1" ref="E6562" ca="1">IF(F6562&lt;&gt;"",INDIRECT("'"&amp;F6562&amp;"'!"&amp;G6562),"")</f>
        <v/>
      </c>
      <c r="F6562" s="1851"/>
      <c r="R6562" s="1502"/>
    </row>
    <row r="6563" spans="1:18" ht="16">
      <c r="A6563" s="1">
        <v>6558</v>
      </c>
      <c r="C6563" s="3" t="s">
        <v>4853</v>
      </c>
      <c r="E6563" s="2" t="str" cm="1">
        <f t="array" aca="1" ref="E6563" ca="1">IF(F6563&lt;&gt;"",INDIRECT("'"&amp;F6563&amp;"'!"&amp;G6563),"")</f>
        <v/>
      </c>
      <c r="F6563" s="1851"/>
      <c r="R6563" s="1502"/>
    </row>
    <row r="6564" spans="1:18" ht="15">
      <c r="A6564">
        <v>6559</v>
      </c>
      <c r="B6564" s="8">
        <f>'EstExp 11-19'!C365</f>
        <v>0</v>
      </c>
      <c r="C6564" s="3" t="s">
        <v>4853</v>
      </c>
      <c r="D6564" s="2" t="b">
        <f t="shared" ref="D6564:D6570" ca="1" si="103">E6564=B6564</f>
        <v>1</v>
      </c>
      <c r="E6564" s="2" cm="1">
        <f t="array" aca="1" ref="E6564" ca="1">IF(F6564&lt;&gt;"",INDIRECT("'"&amp;F6564&amp;"'!"&amp;G6564),"")</f>
        <v>0</v>
      </c>
      <c r="F6564" s="1502" t="s">
        <v>6934</v>
      </c>
      <c r="G6564" t="s">
        <v>5161</v>
      </c>
      <c r="H6564" s="4"/>
      <c r="I6564" s="4"/>
      <c r="J6564" s="4"/>
      <c r="R6564" s="1504"/>
    </row>
    <row r="6565" spans="1:18" ht="15">
      <c r="A6565">
        <v>6560</v>
      </c>
      <c r="B6565" s="8">
        <f>'EstExp 11-19'!D365</f>
        <v>0</v>
      </c>
      <c r="C6565" s="3" t="s">
        <v>4853</v>
      </c>
      <c r="D6565" s="2" t="b">
        <f t="shared" ca="1" si="103"/>
        <v>1</v>
      </c>
      <c r="E6565" s="2" cm="1">
        <f t="array" aca="1" ref="E6565" ca="1">IF(F6565&lt;&gt;"",INDIRECT("'"&amp;F6565&amp;"'!"&amp;G6565),"")</f>
        <v>0</v>
      </c>
      <c r="F6565" s="1502" t="s">
        <v>6934</v>
      </c>
      <c r="G6565" t="s">
        <v>5162</v>
      </c>
      <c r="H6565" s="4"/>
      <c r="I6565" s="4"/>
      <c r="J6565" s="4"/>
      <c r="R6565" s="1504"/>
    </row>
    <row r="6566" spans="1:18" ht="15">
      <c r="A6566">
        <v>6561</v>
      </c>
      <c r="B6566" s="8">
        <f>'EstExp 11-19'!E365</f>
        <v>0</v>
      </c>
      <c r="C6566" s="3" t="s">
        <v>4853</v>
      </c>
      <c r="D6566" s="2" t="b">
        <f t="shared" ca="1" si="103"/>
        <v>1</v>
      </c>
      <c r="E6566" s="2" cm="1">
        <f t="array" aca="1" ref="E6566" ca="1">IF(F6566&lt;&gt;"",INDIRECT("'"&amp;F6566&amp;"'!"&amp;G6566),"")</f>
        <v>0</v>
      </c>
      <c r="F6566" s="1502" t="s">
        <v>6934</v>
      </c>
      <c r="G6566" t="s">
        <v>5163</v>
      </c>
      <c r="H6566" s="4"/>
      <c r="I6566" s="4"/>
      <c r="J6566" s="4"/>
      <c r="R6566" s="1504"/>
    </row>
    <row r="6567" spans="1:18" ht="15">
      <c r="A6567">
        <v>6562</v>
      </c>
      <c r="B6567" s="8">
        <f>'EstExp 11-19'!F365</f>
        <v>0</v>
      </c>
      <c r="C6567" s="3" t="s">
        <v>4853</v>
      </c>
      <c r="D6567" s="2" t="b">
        <f t="shared" ca="1" si="103"/>
        <v>1</v>
      </c>
      <c r="E6567" s="2" cm="1">
        <f t="array" aca="1" ref="E6567" ca="1">IF(F6567&lt;&gt;"",INDIRECT("'"&amp;F6567&amp;"'!"&amp;G6567),"")</f>
        <v>0</v>
      </c>
      <c r="F6567" s="1502" t="s">
        <v>6934</v>
      </c>
      <c r="G6567" t="s">
        <v>5164</v>
      </c>
      <c r="H6567" s="4"/>
      <c r="I6567" s="4"/>
      <c r="J6567" s="4"/>
      <c r="R6567" s="1504"/>
    </row>
    <row r="6568" spans="1:18" ht="15">
      <c r="A6568">
        <v>6563</v>
      </c>
      <c r="B6568" s="8">
        <f>'EstExp 11-19'!G365</f>
        <v>0</v>
      </c>
      <c r="C6568" s="3" t="s">
        <v>4853</v>
      </c>
      <c r="D6568" s="2" t="b">
        <f t="shared" ca="1" si="103"/>
        <v>1</v>
      </c>
      <c r="E6568" s="2" cm="1">
        <f t="array" aca="1" ref="E6568" ca="1">IF(F6568&lt;&gt;"",INDIRECT("'"&amp;F6568&amp;"'!"&amp;G6568),"")</f>
        <v>0</v>
      </c>
      <c r="F6568" s="1502" t="s">
        <v>6934</v>
      </c>
      <c r="G6568" t="s">
        <v>5165</v>
      </c>
      <c r="H6568" s="4"/>
      <c r="I6568" s="4"/>
      <c r="J6568" s="4"/>
      <c r="R6568" s="1504"/>
    </row>
    <row r="6569" spans="1:18" ht="15">
      <c r="A6569">
        <v>6564</v>
      </c>
      <c r="B6569" s="8">
        <f>'EstExp 11-19'!H365</f>
        <v>0</v>
      </c>
      <c r="C6569" s="3" t="s">
        <v>4853</v>
      </c>
      <c r="D6569" s="2" t="b">
        <f t="shared" ca="1" si="103"/>
        <v>1</v>
      </c>
      <c r="E6569" s="2" cm="1">
        <f t="array" aca="1" ref="E6569" ca="1">IF(F6569&lt;&gt;"",INDIRECT("'"&amp;F6569&amp;"'!"&amp;G6569),"")</f>
        <v>0</v>
      </c>
      <c r="F6569" s="1502" t="s">
        <v>6934</v>
      </c>
      <c r="G6569" t="s">
        <v>5166</v>
      </c>
      <c r="H6569" s="4"/>
      <c r="I6569" s="4"/>
      <c r="J6569" s="4"/>
      <c r="R6569" s="1504"/>
    </row>
    <row r="6570" spans="1:18" ht="15">
      <c r="A6570">
        <v>6565</v>
      </c>
      <c r="B6570" s="8">
        <f>'EstExp 11-19'!I365</f>
        <v>0</v>
      </c>
      <c r="C6570" s="3" t="s">
        <v>4853</v>
      </c>
      <c r="D6570" s="2" t="b">
        <f t="shared" ca="1" si="103"/>
        <v>1</v>
      </c>
      <c r="E6570" s="2" cm="1">
        <f t="array" aca="1" ref="E6570" ca="1">IF(F6570&lt;&gt;"",INDIRECT("'"&amp;F6570&amp;"'!"&amp;G6570),"")</f>
        <v>0</v>
      </c>
      <c r="F6570" s="1502" t="s">
        <v>6934</v>
      </c>
      <c r="G6570" t="s">
        <v>5167</v>
      </c>
      <c r="H6570" s="4"/>
      <c r="I6570" s="4"/>
      <c r="J6570" s="4"/>
      <c r="R6570" s="1504"/>
    </row>
    <row r="6571" spans="1:18" ht="16">
      <c r="A6571" s="1">
        <v>6566</v>
      </c>
      <c r="C6571" s="3" t="s">
        <v>4853</v>
      </c>
      <c r="E6571" s="2" t="str" cm="1">
        <f t="array" aca="1" ref="E6571" ca="1">IF(F6571&lt;&gt;"",INDIRECT("'"&amp;F6571&amp;"'!"&amp;G6571),"")</f>
        <v/>
      </c>
      <c r="F6571" s="1851"/>
      <c r="R6571" s="1502"/>
    </row>
    <row r="6572" spans="1:18" ht="15">
      <c r="A6572">
        <v>6567</v>
      </c>
      <c r="B6572" s="8">
        <f>'EstExp 11-19'!K365</f>
        <v>0</v>
      </c>
      <c r="C6572" s="3" t="s">
        <v>4853</v>
      </c>
      <c r="D6572" s="2" t="b">
        <f t="shared" ref="D6572:D6581" ca="1" si="104">E6572=B6572</f>
        <v>1</v>
      </c>
      <c r="E6572" s="2" cm="1">
        <f t="array" aca="1" ref="E6572" ca="1">IF(F6572&lt;&gt;"",INDIRECT("'"&amp;F6572&amp;"'!"&amp;G6572),"")</f>
        <v>0</v>
      </c>
      <c r="F6572" s="1502" t="s">
        <v>6934</v>
      </c>
      <c r="G6572" t="s">
        <v>5168</v>
      </c>
      <c r="H6572" s="4"/>
      <c r="I6572" s="4"/>
      <c r="J6572" s="4"/>
      <c r="R6572" s="1504"/>
    </row>
    <row r="6573" spans="1:18" ht="15">
      <c r="A6573" s="2">
        <v>6568</v>
      </c>
      <c r="B6573" s="8">
        <f>'EstExp 11-19'!H418</f>
        <v>0</v>
      </c>
      <c r="C6573" s="3" t="s">
        <v>4853</v>
      </c>
      <c r="D6573" s="2" t="b">
        <f t="shared" ca="1" si="104"/>
        <v>1</v>
      </c>
      <c r="E6573" s="2" cm="1">
        <f t="array" aca="1" ref="E6573" ca="1">IF(F6573&lt;&gt;"",INDIRECT("'"&amp;F6573&amp;"'!"&amp;G6573),"")</f>
        <v>0</v>
      </c>
      <c r="F6573" s="1502" t="s">
        <v>6934</v>
      </c>
      <c r="G6573" t="s">
        <v>5169</v>
      </c>
      <c r="H6573" s="4"/>
      <c r="I6573" s="4"/>
      <c r="J6573" s="4"/>
      <c r="R6573" s="1504"/>
    </row>
    <row r="6574" spans="1:18" ht="15">
      <c r="A6574" s="2">
        <v>6569</v>
      </c>
      <c r="B6574" s="8">
        <f>'EstExp 11-19'!K418</f>
        <v>0</v>
      </c>
      <c r="C6574" s="3" t="s">
        <v>4853</v>
      </c>
      <c r="D6574" s="2" t="b">
        <f t="shared" ca="1" si="104"/>
        <v>1</v>
      </c>
      <c r="E6574" s="2" cm="1">
        <f t="array" aca="1" ref="E6574" ca="1">IF(F6574&lt;&gt;"",INDIRECT("'"&amp;F6574&amp;"'!"&amp;G6574),"")</f>
        <v>0</v>
      </c>
      <c r="F6574" s="1502" t="s">
        <v>6934</v>
      </c>
      <c r="G6574" t="s">
        <v>5170</v>
      </c>
      <c r="H6574" s="4"/>
      <c r="I6574" s="4"/>
      <c r="J6574" s="4"/>
      <c r="R6574" s="1504"/>
    </row>
    <row r="6575" spans="1:18" ht="15">
      <c r="A6575" s="2">
        <v>6570</v>
      </c>
      <c r="B6575" s="8">
        <f>'EstExp 11-19'!H420</f>
        <v>0</v>
      </c>
      <c r="C6575" s="3" t="s">
        <v>4853</v>
      </c>
      <c r="D6575" s="2" t="b">
        <f t="shared" ca="1" si="104"/>
        <v>1</v>
      </c>
      <c r="E6575" s="2" cm="1">
        <f t="array" aca="1" ref="E6575" ca="1">IF(F6575&lt;&gt;"",INDIRECT("'"&amp;F6575&amp;"'!"&amp;G6575),"")</f>
        <v>0</v>
      </c>
      <c r="F6575" s="1502" t="s">
        <v>6934</v>
      </c>
      <c r="G6575" t="s">
        <v>5171</v>
      </c>
      <c r="H6575" s="4"/>
      <c r="I6575" s="4"/>
      <c r="J6575" s="4"/>
      <c r="R6575" s="1504"/>
    </row>
    <row r="6576" spans="1:18" ht="15">
      <c r="A6576" s="2">
        <v>6571</v>
      </c>
      <c r="B6576" s="8">
        <f>'EstExp 11-19'!K420</f>
        <v>0</v>
      </c>
      <c r="C6576" s="3" t="s">
        <v>4853</v>
      </c>
      <c r="D6576" s="2" t="b">
        <f t="shared" ca="1" si="104"/>
        <v>1</v>
      </c>
      <c r="E6576" s="2" cm="1">
        <f t="array" aca="1" ref="E6576" ca="1">IF(F6576&lt;&gt;"",INDIRECT("'"&amp;F6576&amp;"'!"&amp;G6576),"")</f>
        <v>0</v>
      </c>
      <c r="F6576" s="1502" t="s">
        <v>6934</v>
      </c>
      <c r="G6576" t="s">
        <v>5172</v>
      </c>
      <c r="H6576" s="4"/>
      <c r="I6576" s="4"/>
      <c r="J6576" s="4"/>
      <c r="R6576" s="1504"/>
    </row>
    <row r="6577" spans="1:18" ht="15">
      <c r="A6577">
        <v>6572</v>
      </c>
      <c r="B6577" s="8">
        <f>'EstExp 11-19'!C428</f>
        <v>0</v>
      </c>
      <c r="C6577" s="3" t="s">
        <v>4853</v>
      </c>
      <c r="D6577" s="2" t="b">
        <f t="shared" ca="1" si="104"/>
        <v>1</v>
      </c>
      <c r="E6577" s="2" cm="1">
        <f t="array" aca="1" ref="E6577" ca="1">IF(F6577&lt;&gt;"",INDIRECT("'"&amp;F6577&amp;"'!"&amp;G6577),"")</f>
        <v>0</v>
      </c>
      <c r="F6577" s="1502" t="s">
        <v>6934</v>
      </c>
      <c r="G6577" t="s">
        <v>5173</v>
      </c>
      <c r="H6577" s="4"/>
      <c r="I6577" s="4"/>
      <c r="J6577" s="4"/>
      <c r="R6577" s="1504"/>
    </row>
    <row r="6578" spans="1:18" ht="15">
      <c r="A6578">
        <v>6573</v>
      </c>
      <c r="B6578" s="8">
        <f>'EstExp 11-19'!D428</f>
        <v>0</v>
      </c>
      <c r="C6578" s="3" t="s">
        <v>4853</v>
      </c>
      <c r="D6578" s="2" t="b">
        <f t="shared" ca="1" si="104"/>
        <v>1</v>
      </c>
      <c r="E6578" s="2" cm="1">
        <f t="array" aca="1" ref="E6578" ca="1">IF(F6578&lt;&gt;"",INDIRECT("'"&amp;F6578&amp;"'!"&amp;G6578),"")</f>
        <v>0</v>
      </c>
      <c r="F6578" s="1502" t="s">
        <v>6934</v>
      </c>
      <c r="G6578" t="s">
        <v>5174</v>
      </c>
      <c r="H6578" s="4"/>
      <c r="I6578" s="4"/>
      <c r="J6578" s="4"/>
      <c r="R6578" s="1504"/>
    </row>
    <row r="6579" spans="1:18" ht="15">
      <c r="A6579">
        <v>6574</v>
      </c>
      <c r="B6579" s="8">
        <f>'EstExp 11-19'!F428</f>
        <v>0</v>
      </c>
      <c r="C6579" s="3" t="s">
        <v>4853</v>
      </c>
      <c r="D6579" s="2" t="b">
        <f t="shared" ca="1" si="104"/>
        <v>1</v>
      </c>
      <c r="E6579" s="2" cm="1">
        <f t="array" aca="1" ref="E6579" ca="1">IF(F6579&lt;&gt;"",INDIRECT("'"&amp;F6579&amp;"'!"&amp;G6579),"")</f>
        <v>0</v>
      </c>
      <c r="F6579" s="1502" t="s">
        <v>6934</v>
      </c>
      <c r="G6579" t="s">
        <v>5175</v>
      </c>
      <c r="H6579" s="4"/>
      <c r="I6579" s="4"/>
      <c r="J6579" s="4"/>
      <c r="R6579" s="1504"/>
    </row>
    <row r="6580" spans="1:18" ht="15">
      <c r="A6580">
        <v>6575</v>
      </c>
      <c r="B6580" s="8">
        <f>'EstExp 11-19'!G428</f>
        <v>0</v>
      </c>
      <c r="C6580" s="3" t="s">
        <v>4853</v>
      </c>
      <c r="D6580" s="2" t="b">
        <f t="shared" ca="1" si="104"/>
        <v>1</v>
      </c>
      <c r="E6580" s="2" cm="1">
        <f t="array" aca="1" ref="E6580" ca="1">IF(F6580&lt;&gt;"",INDIRECT("'"&amp;F6580&amp;"'!"&amp;G6580),"")</f>
        <v>0</v>
      </c>
      <c r="F6580" s="1502" t="s">
        <v>6934</v>
      </c>
      <c r="G6580" t="s">
        <v>5176</v>
      </c>
      <c r="H6580" s="4"/>
      <c r="I6580" s="4"/>
      <c r="J6580" s="4"/>
      <c r="R6580" s="1504"/>
    </row>
    <row r="6581" spans="1:18" ht="15">
      <c r="A6581">
        <v>6576</v>
      </c>
      <c r="B6581" s="8">
        <f>'EstExp 11-19'!I428</f>
        <v>0</v>
      </c>
      <c r="C6581" s="3" t="s">
        <v>4853</v>
      </c>
      <c r="D6581" s="2" t="b">
        <f t="shared" ca="1" si="104"/>
        <v>1</v>
      </c>
      <c r="E6581" s="2" cm="1">
        <f t="array" aca="1" ref="E6581" ca="1">IF(F6581&lt;&gt;"",INDIRECT("'"&amp;F6581&amp;"'!"&amp;G6581),"")</f>
        <v>0</v>
      </c>
      <c r="F6581" s="1502" t="s">
        <v>6934</v>
      </c>
      <c r="G6581" t="s">
        <v>5177</v>
      </c>
      <c r="H6581" s="4"/>
      <c r="I6581" s="4"/>
      <c r="J6581" s="4"/>
      <c r="R6581" s="1504"/>
    </row>
    <row r="6582" spans="1:18" ht="16">
      <c r="A6582" s="1">
        <v>6577</v>
      </c>
      <c r="C6582" s="3" t="s">
        <v>4853</v>
      </c>
      <c r="E6582" s="2" t="str" cm="1">
        <f t="array" aca="1" ref="E6582" ca="1">IF(F6582&lt;&gt;"",INDIRECT("'"&amp;F6582&amp;"'!"&amp;G6582),"")</f>
        <v/>
      </c>
      <c r="F6582" s="1851"/>
      <c r="R6582" s="1502"/>
    </row>
    <row r="6583" spans="1:18" ht="15">
      <c r="A6583">
        <v>6578</v>
      </c>
      <c r="B6583" s="7">
        <f>'EstExp 11-19'!I434</f>
        <v>0</v>
      </c>
      <c r="C6583" s="3" t="s">
        <v>4853</v>
      </c>
      <c r="D6583" s="2" t="b">
        <f ca="1">E6583=B6583</f>
        <v>1</v>
      </c>
      <c r="E6583" s="2" cm="1">
        <f t="array" aca="1" ref="E6583" ca="1">IF(F6583&lt;&gt;"",INDIRECT("'"&amp;F6583&amp;"'!"&amp;G6583),"")</f>
        <v>0</v>
      </c>
      <c r="F6583" s="1502" t="s">
        <v>6934</v>
      </c>
      <c r="G6583" t="s">
        <v>5178</v>
      </c>
      <c r="H6583" s="4"/>
      <c r="I6583" s="4"/>
      <c r="J6583" s="4"/>
      <c r="R6583" s="1504"/>
    </row>
    <row r="6584" spans="1:18" ht="16">
      <c r="A6584" s="1">
        <v>6579</v>
      </c>
      <c r="C6584" s="3" t="s">
        <v>4853</v>
      </c>
      <c r="E6584" s="2" t="str" cm="1">
        <f t="array" aca="1" ref="E6584" ca="1">IF(F6584&lt;&gt;"",INDIRECT("'"&amp;F6584&amp;"'!"&amp;G6584),"")</f>
        <v/>
      </c>
      <c r="F6584" s="1851"/>
      <c r="R6584" s="1502"/>
    </row>
    <row r="6585" spans="1:18" ht="15">
      <c r="A6585">
        <v>6580</v>
      </c>
      <c r="B6585" s="7">
        <f>'EstExp 11-19'!I435</f>
        <v>0</v>
      </c>
      <c r="C6585" s="3" t="s">
        <v>4853</v>
      </c>
      <c r="D6585" s="2" t="b">
        <f ca="1">E6585=B6585</f>
        <v>1</v>
      </c>
      <c r="E6585" s="2" cm="1">
        <f t="array" aca="1" ref="E6585" ca="1">IF(F6585&lt;&gt;"",INDIRECT("'"&amp;F6585&amp;"'!"&amp;G6585),"")</f>
        <v>0</v>
      </c>
      <c r="F6585" s="1502" t="s">
        <v>6934</v>
      </c>
      <c r="G6585" t="s">
        <v>5179</v>
      </c>
      <c r="H6585" s="4"/>
      <c r="I6585" s="4"/>
      <c r="J6585" s="4"/>
      <c r="R6585" s="1504"/>
    </row>
    <row r="6586" spans="1:18" ht="16">
      <c r="A6586" s="1">
        <v>6581</v>
      </c>
      <c r="C6586" s="3" t="s">
        <v>4853</v>
      </c>
      <c r="E6586" s="2" t="str" cm="1">
        <f t="array" aca="1" ref="E6586" ca="1">IF(F6586&lt;&gt;"",INDIRECT("'"&amp;F6586&amp;"'!"&amp;G6586),"")</f>
        <v/>
      </c>
      <c r="F6586" s="1851"/>
      <c r="R6586" s="1502"/>
    </row>
    <row r="6587" spans="1:18" ht="15">
      <c r="A6587">
        <v>6582</v>
      </c>
      <c r="B6587" s="7">
        <f>'EstExp 11-19'!I436</f>
        <v>0</v>
      </c>
      <c r="C6587" s="3" t="s">
        <v>4853</v>
      </c>
      <c r="D6587" s="2" t="b">
        <f ca="1">E6587=B6587</f>
        <v>1</v>
      </c>
      <c r="E6587" s="2" cm="1">
        <f t="array" aca="1" ref="E6587" ca="1">IF(F6587&lt;&gt;"",INDIRECT("'"&amp;F6587&amp;"'!"&amp;G6587),"")</f>
        <v>0</v>
      </c>
      <c r="F6587" s="1502" t="s">
        <v>6934</v>
      </c>
      <c r="G6587" t="s">
        <v>5180</v>
      </c>
      <c r="H6587" s="4"/>
      <c r="I6587" s="4"/>
      <c r="J6587" s="4"/>
      <c r="R6587" s="1504"/>
    </row>
    <row r="6588" spans="1:18" ht="16">
      <c r="A6588" s="1">
        <v>6583</v>
      </c>
      <c r="C6588" s="3" t="s">
        <v>4853</v>
      </c>
      <c r="E6588" s="2" t="str" cm="1">
        <f t="array" aca="1" ref="E6588" ca="1">IF(F6588&lt;&gt;"",INDIRECT("'"&amp;F6588&amp;"'!"&amp;G6588),"")</f>
        <v/>
      </c>
      <c r="F6588" s="1851"/>
      <c r="R6588" s="1502"/>
    </row>
    <row r="6589" spans="1:18" ht="15">
      <c r="A6589">
        <v>6584</v>
      </c>
      <c r="B6589" s="7">
        <f>'EstExp 11-19'!I437</f>
        <v>0</v>
      </c>
      <c r="C6589" s="3" t="s">
        <v>4853</v>
      </c>
      <c r="D6589" s="2" t="b">
        <f ca="1">E6589=B6589</f>
        <v>1</v>
      </c>
      <c r="E6589" s="2" cm="1">
        <f t="array" aca="1" ref="E6589" ca="1">IF(F6589&lt;&gt;"",INDIRECT("'"&amp;F6589&amp;"'!"&amp;G6589),"")</f>
        <v>0</v>
      </c>
      <c r="F6589" s="1502" t="s">
        <v>6934</v>
      </c>
      <c r="G6589" t="s">
        <v>5181</v>
      </c>
      <c r="H6589" s="4"/>
      <c r="I6589" s="4"/>
      <c r="J6589" s="4"/>
      <c r="R6589" s="1504"/>
    </row>
    <row r="6590" spans="1:18" ht="16">
      <c r="A6590" s="1">
        <v>6585</v>
      </c>
      <c r="C6590" s="3" t="s">
        <v>4853</v>
      </c>
      <c r="E6590" s="2" t="str" cm="1">
        <f t="array" aca="1" ref="E6590" ca="1">IF(F6590&lt;&gt;"",INDIRECT("'"&amp;F6590&amp;"'!"&amp;G6590),"")</f>
        <v/>
      </c>
      <c r="F6590" s="1851"/>
      <c r="R6590" s="1502"/>
    </row>
    <row r="6591" spans="1:18" ht="15">
      <c r="A6591">
        <v>6586</v>
      </c>
      <c r="B6591" s="7">
        <f>'EstExp 11-19'!I438</f>
        <v>0</v>
      </c>
      <c r="C6591" s="3" t="s">
        <v>4853</v>
      </c>
      <c r="D6591" s="2" t="b">
        <f ca="1">E6591=B6591</f>
        <v>1</v>
      </c>
      <c r="E6591" s="2" cm="1">
        <f t="array" aca="1" ref="E6591" ca="1">IF(F6591&lt;&gt;"",INDIRECT("'"&amp;F6591&amp;"'!"&amp;G6591),"")</f>
        <v>0</v>
      </c>
      <c r="F6591" s="1502" t="s">
        <v>6934</v>
      </c>
      <c r="G6591" t="s">
        <v>5182</v>
      </c>
      <c r="H6591" s="4"/>
      <c r="I6591" s="4"/>
      <c r="J6591" s="4"/>
      <c r="R6591" s="1504"/>
    </row>
    <row r="6592" spans="1:18" ht="16">
      <c r="A6592" s="1">
        <v>6587</v>
      </c>
      <c r="C6592" s="3" t="s">
        <v>4853</v>
      </c>
      <c r="E6592" s="2" t="str" cm="1">
        <f t="array" aca="1" ref="E6592" ca="1">IF(F6592&lt;&gt;"",INDIRECT("'"&amp;F6592&amp;"'!"&amp;G6592),"")</f>
        <v/>
      </c>
      <c r="F6592" s="1851"/>
      <c r="R6592" s="1502"/>
    </row>
    <row r="6593" spans="1:18" ht="15">
      <c r="A6593">
        <v>6588</v>
      </c>
      <c r="B6593" s="7">
        <f>'EstExp 11-19'!H447</f>
        <v>0</v>
      </c>
      <c r="C6593" s="3" t="s">
        <v>4853</v>
      </c>
      <c r="D6593" s="2" t="b">
        <f ca="1">E6593=B6593</f>
        <v>1</v>
      </c>
      <c r="E6593" s="2" cm="1">
        <f t="array" aca="1" ref="E6593" ca="1">IF(F6593&lt;&gt;"",INDIRECT("'"&amp;F6593&amp;"'!"&amp;G6593),"")</f>
        <v>0</v>
      </c>
      <c r="F6593" s="1502" t="s">
        <v>6934</v>
      </c>
      <c r="G6593" t="s">
        <v>5183</v>
      </c>
      <c r="H6593" s="4"/>
      <c r="I6593" s="4"/>
      <c r="J6593" s="4"/>
      <c r="R6593" s="1504"/>
    </row>
    <row r="6594" spans="1:18" ht="15">
      <c r="A6594">
        <v>6589</v>
      </c>
      <c r="B6594" s="7">
        <f>'EstExp 11-19'!K447</f>
        <v>0</v>
      </c>
      <c r="C6594" s="3" t="s">
        <v>4853</v>
      </c>
      <c r="D6594" s="2" t="b">
        <f ca="1">E6594=B6594</f>
        <v>1</v>
      </c>
      <c r="E6594" s="2" cm="1">
        <f t="array" aca="1" ref="E6594" ca="1">IF(F6594&lt;&gt;"",INDIRECT("'"&amp;F6594&amp;"'!"&amp;G6594),"")</f>
        <v>0</v>
      </c>
      <c r="F6594" s="1502" t="s">
        <v>6934</v>
      </c>
      <c r="G6594" t="s">
        <v>5184</v>
      </c>
      <c r="H6594" s="4"/>
      <c r="I6594" s="4"/>
      <c r="J6594" s="4"/>
      <c r="R6594" s="1504"/>
    </row>
    <row r="6595" spans="1:18" ht="15">
      <c r="A6595">
        <v>6590</v>
      </c>
      <c r="B6595" s="7">
        <f>'EstExp 11-19'!I453</f>
        <v>0</v>
      </c>
      <c r="C6595" s="3" t="s">
        <v>4853</v>
      </c>
      <c r="D6595" s="2" t="b">
        <f ca="1">E6595=B6595</f>
        <v>1</v>
      </c>
      <c r="E6595" s="2" cm="1">
        <f t="array" aca="1" ref="E6595" ca="1">IF(F6595&lt;&gt;"",INDIRECT("'"&amp;F6595&amp;"'!"&amp;G6595),"")</f>
        <v>0</v>
      </c>
      <c r="F6595" s="1502" t="s">
        <v>6934</v>
      </c>
      <c r="G6595" t="s">
        <v>5185</v>
      </c>
      <c r="H6595" s="4"/>
      <c r="I6595" s="4"/>
      <c r="J6595" s="4"/>
      <c r="R6595" s="1504"/>
    </row>
    <row r="6596" spans="1:18" ht="16">
      <c r="A6596" s="1">
        <v>6591</v>
      </c>
      <c r="C6596" s="3" t="s">
        <v>4853</v>
      </c>
      <c r="E6596" s="2" t="str" cm="1">
        <f t="array" aca="1" ref="E6596" ca="1">IF(F6596&lt;&gt;"",INDIRECT("'"&amp;F6596&amp;"'!"&amp;G6596),"")</f>
        <v/>
      </c>
      <c r="F6596" s="1851"/>
      <c r="R6596" s="1502"/>
    </row>
    <row r="6597" spans="1:18" ht="15">
      <c r="A6597" s="2">
        <v>6592</v>
      </c>
      <c r="B6597" s="8">
        <f>'EstExp 11-19'!H427</f>
        <v>0</v>
      </c>
      <c r="C6597" s="3" t="s">
        <v>4853</v>
      </c>
      <c r="D6597" s="2" t="b">
        <f ca="1">E6597=B6597</f>
        <v>1</v>
      </c>
      <c r="E6597" s="2" cm="1">
        <f t="array" aca="1" ref="E6597" ca="1">IF(F6597&lt;&gt;"",INDIRECT("'"&amp;F6597&amp;"'!"&amp;G6597),"")</f>
        <v>0</v>
      </c>
      <c r="F6597" s="1502" t="s">
        <v>6934</v>
      </c>
      <c r="G6597" t="s">
        <v>5186</v>
      </c>
      <c r="H6597" s="4"/>
      <c r="I6597" s="4"/>
      <c r="J6597" s="4"/>
      <c r="R6597" s="1504"/>
    </row>
    <row r="6598" spans="1:18" ht="15">
      <c r="A6598" s="2">
        <v>6593</v>
      </c>
      <c r="B6598" s="8">
        <f>'EstExp 11-19'!K427</f>
        <v>0</v>
      </c>
      <c r="C6598" s="3" t="s">
        <v>4853</v>
      </c>
      <c r="D6598" s="2" t="b">
        <f ca="1">E6598=B6598</f>
        <v>1</v>
      </c>
      <c r="E6598" s="2" cm="1">
        <f t="array" aca="1" ref="E6598" ca="1">IF(F6598&lt;&gt;"",INDIRECT("'"&amp;F6598&amp;"'!"&amp;G6598),"")</f>
        <v>0</v>
      </c>
      <c r="F6598" s="1502" t="s">
        <v>6934</v>
      </c>
      <c r="G6598" t="s">
        <v>5187</v>
      </c>
      <c r="H6598" s="4"/>
      <c r="I6598" s="4"/>
      <c r="J6598" s="4"/>
      <c r="R6598" s="1504"/>
    </row>
    <row r="6599" spans="1:18" ht="16">
      <c r="A6599" s="1">
        <v>6594</v>
      </c>
      <c r="C6599" s="3" t="s">
        <v>4932</v>
      </c>
      <c r="E6599" s="2" t="str" cm="1">
        <f t="array" aca="1" ref="E6599" ca="1">IF(F6599&lt;&gt;"",INDIRECT("'"&amp;F6599&amp;"'!"&amp;G6599),"")</f>
        <v/>
      </c>
      <c r="F6599" s="1851"/>
      <c r="R6599" s="1502"/>
    </row>
    <row r="6600" spans="1:18" ht="16">
      <c r="A6600" s="1">
        <v>6595</v>
      </c>
      <c r="C6600" s="3" t="s">
        <v>4932</v>
      </c>
      <c r="E6600" s="2" t="str" cm="1">
        <f t="array" aca="1" ref="E6600" ca="1">IF(F6600&lt;&gt;"",INDIRECT("'"&amp;F6600&amp;"'!"&amp;G6600),"")</f>
        <v/>
      </c>
      <c r="F6600" s="1851"/>
      <c r="R6600" s="1502"/>
    </row>
    <row r="6601" spans="1:18" ht="16">
      <c r="A6601" s="1">
        <v>6596</v>
      </c>
      <c r="C6601" s="3" t="s">
        <v>4932</v>
      </c>
      <c r="E6601" s="2" t="str" cm="1">
        <f t="array" aca="1" ref="E6601" ca="1">IF(F6601&lt;&gt;"",INDIRECT("'"&amp;F6601&amp;"'!"&amp;G6601),"")</f>
        <v/>
      </c>
      <c r="F6601" s="1851"/>
      <c r="R6601" s="1502"/>
    </row>
    <row r="6602" spans="1:18" ht="16">
      <c r="A6602" s="1">
        <v>6597</v>
      </c>
      <c r="C6602" s="3" t="s">
        <v>4932</v>
      </c>
      <c r="E6602" s="2" t="str" cm="1">
        <f t="array" aca="1" ref="E6602" ca="1">IF(F6602&lt;&gt;"",INDIRECT("'"&amp;F6602&amp;"'!"&amp;G6602),"")</f>
        <v/>
      </c>
      <c r="F6602" s="1851"/>
      <c r="R6602" s="1502"/>
    </row>
    <row r="6603" spans="1:18" ht="16">
      <c r="A6603" s="1">
        <v>6598</v>
      </c>
      <c r="C6603" s="3" t="s">
        <v>4861</v>
      </c>
      <c r="E6603" s="2" t="str" cm="1">
        <f t="array" aca="1" ref="E6603" ca="1">IF(F6603&lt;&gt;"",INDIRECT("'"&amp;F6603&amp;"'!"&amp;G6603),"")</f>
        <v/>
      </c>
      <c r="F6603" s="1851"/>
      <c r="R6603" s="1502"/>
    </row>
    <row r="6604" spans="1:18" ht="15">
      <c r="A6604">
        <v>6599</v>
      </c>
      <c r="B6604" s="8">
        <f>'CashSum 5'!I9</f>
        <v>0</v>
      </c>
      <c r="C6604" s="3" t="s">
        <v>4853</v>
      </c>
      <c r="D6604" s="2" t="b">
        <f t="shared" ref="D6604:D6616" ca="1" si="105">E6604=B6604</f>
        <v>1</v>
      </c>
      <c r="E6604" s="2" cm="1">
        <f t="array" aca="1" ref="E6604" ca="1">IF(F6604&lt;&gt;"",INDIRECT("'"&amp;F6604&amp;"'!"&amp;G6604),"")</f>
        <v>0</v>
      </c>
      <c r="F6604" s="1502" t="s">
        <v>3515</v>
      </c>
      <c r="G6604" t="s">
        <v>4310</v>
      </c>
      <c r="H6604" s="4"/>
      <c r="I6604" s="4"/>
      <c r="J6604" s="4"/>
      <c r="R6604" s="1504"/>
    </row>
    <row r="6605" spans="1:18" ht="15">
      <c r="A6605">
        <v>6600</v>
      </c>
      <c r="B6605" s="8">
        <f>'CashSum 5'!J9</f>
        <v>0</v>
      </c>
      <c r="C6605" s="3" t="s">
        <v>4853</v>
      </c>
      <c r="D6605" s="2" t="b">
        <f t="shared" ca="1" si="105"/>
        <v>1</v>
      </c>
      <c r="E6605" s="2" cm="1">
        <f t="array" aca="1" ref="E6605" ca="1">IF(F6605&lt;&gt;"",INDIRECT("'"&amp;F6605&amp;"'!"&amp;G6605),"")</f>
        <v>0</v>
      </c>
      <c r="F6605" s="1502" t="s">
        <v>3515</v>
      </c>
      <c r="G6605" t="s">
        <v>4858</v>
      </c>
      <c r="H6605" s="4"/>
      <c r="I6605" s="4"/>
      <c r="J6605" s="4"/>
      <c r="R6605" s="1504"/>
    </row>
    <row r="6606" spans="1:18" ht="15">
      <c r="A6606">
        <v>6601</v>
      </c>
      <c r="B6606" s="8">
        <f>'CashSum 5'!H18</f>
        <v>0</v>
      </c>
      <c r="C6606" s="3" t="s">
        <v>4853</v>
      </c>
      <c r="D6606" s="2" t="b">
        <f t="shared" ca="1" si="105"/>
        <v>1</v>
      </c>
      <c r="E6606" s="2" cm="1">
        <f t="array" aca="1" ref="E6606" ca="1">IF(F6606&lt;&gt;"",INDIRECT("'"&amp;F6606&amp;"'!"&amp;G6606),"")</f>
        <v>0</v>
      </c>
      <c r="F6606" s="1502" t="s">
        <v>3515</v>
      </c>
      <c r="G6606" t="s">
        <v>3513</v>
      </c>
      <c r="H6606" s="4"/>
      <c r="I6606" s="4"/>
      <c r="J6606" s="4"/>
      <c r="R6606" s="1504"/>
    </row>
    <row r="6607" spans="1:18" ht="15">
      <c r="A6607">
        <v>6602</v>
      </c>
      <c r="B6607" s="8">
        <f>'CashSum 5'!I18</f>
        <v>0</v>
      </c>
      <c r="C6607" s="3" t="s">
        <v>4853</v>
      </c>
      <c r="D6607" s="2" t="b">
        <f t="shared" ca="1" si="105"/>
        <v>1</v>
      </c>
      <c r="E6607" s="2" cm="1">
        <f t="array" aca="1" ref="E6607" ca="1">IF(F6607&lt;&gt;"",INDIRECT("'"&amp;F6607&amp;"'!"&amp;G6607),"")</f>
        <v>0</v>
      </c>
      <c r="F6607" s="1502" t="s">
        <v>3515</v>
      </c>
      <c r="G6607" t="s">
        <v>4833</v>
      </c>
      <c r="H6607" s="4"/>
      <c r="I6607" s="4"/>
      <c r="J6607" s="4"/>
      <c r="R6607" s="1504"/>
    </row>
    <row r="6608" spans="1:18" ht="15">
      <c r="A6608">
        <v>6603</v>
      </c>
      <c r="B6608" s="8">
        <f>'CashSum 5'!J18</f>
        <v>0</v>
      </c>
      <c r="C6608" s="3" t="s">
        <v>4853</v>
      </c>
      <c r="D6608" s="2" t="b">
        <f t="shared" ca="1" si="105"/>
        <v>1</v>
      </c>
      <c r="E6608" s="2" cm="1">
        <f t="array" aca="1" ref="E6608" ca="1">IF(F6608&lt;&gt;"",INDIRECT("'"&amp;F6608&amp;"'!"&amp;G6608),"")</f>
        <v>0</v>
      </c>
      <c r="F6608" s="1502" t="s">
        <v>3515</v>
      </c>
      <c r="G6608" t="s">
        <v>3617</v>
      </c>
      <c r="H6608" s="4"/>
      <c r="I6608" s="4"/>
      <c r="J6608" s="4"/>
      <c r="R6608" s="1504"/>
    </row>
    <row r="6609" spans="1:18" ht="15">
      <c r="A6609" s="2">
        <v>6604</v>
      </c>
      <c r="B6609" s="8">
        <f>'EstExp 11-19'!H422</f>
        <v>0</v>
      </c>
      <c r="C6609" s="3" t="s">
        <v>5188</v>
      </c>
      <c r="D6609" s="2" t="b">
        <f t="shared" ca="1" si="105"/>
        <v>1</v>
      </c>
      <c r="E6609" s="2" cm="1">
        <f t="array" aca="1" ref="E6609" ca="1">IF(F6609&lt;&gt;"",INDIRECT("'"&amp;F6609&amp;"'!"&amp;G6609),"")</f>
        <v>0</v>
      </c>
      <c r="F6609" s="1502" t="s">
        <v>6934</v>
      </c>
      <c r="G6609" t="s">
        <v>5189</v>
      </c>
      <c r="H6609" s="4"/>
      <c r="I6609" s="4"/>
      <c r="J6609" s="4"/>
      <c r="R6609" s="1504"/>
    </row>
    <row r="6610" spans="1:18" ht="15">
      <c r="A6610" s="2">
        <v>6605</v>
      </c>
      <c r="B6610" s="8">
        <f>'EstExp 11-19'!K422</f>
        <v>0</v>
      </c>
      <c r="C6610" s="3" t="s">
        <v>5188</v>
      </c>
      <c r="D6610" s="2" t="b">
        <f t="shared" ca="1" si="105"/>
        <v>1</v>
      </c>
      <c r="E6610" s="2" cm="1">
        <f t="array" aca="1" ref="E6610" ca="1">IF(F6610&lt;&gt;"",INDIRECT("'"&amp;F6610&amp;"'!"&amp;G6610),"")</f>
        <v>0</v>
      </c>
      <c r="F6610" s="1502" t="s">
        <v>6934</v>
      </c>
      <c r="G6610" t="s">
        <v>5190</v>
      </c>
      <c r="H6610" s="4"/>
      <c r="I6610" s="4"/>
      <c r="J6610" s="4"/>
      <c r="R6610" s="1504"/>
    </row>
    <row r="6611" spans="1:18" ht="15">
      <c r="A6611" s="2">
        <v>6606</v>
      </c>
      <c r="B6611" s="8">
        <f>'EstExp 11-19'!H426</f>
        <v>0</v>
      </c>
      <c r="C6611" s="3" t="s">
        <v>5188</v>
      </c>
      <c r="D6611" s="2" t="b">
        <f t="shared" ca="1" si="105"/>
        <v>1</v>
      </c>
      <c r="E6611" s="2" cm="1">
        <f t="array" aca="1" ref="E6611" ca="1">IF(F6611&lt;&gt;"",INDIRECT("'"&amp;F6611&amp;"'!"&amp;G6611),"")</f>
        <v>0</v>
      </c>
      <c r="F6611" s="1502" t="s">
        <v>6934</v>
      </c>
      <c r="G6611" t="s">
        <v>5191</v>
      </c>
      <c r="H6611" s="4"/>
      <c r="I6611" s="4"/>
      <c r="J6611" s="4"/>
      <c r="R6611" s="1504"/>
    </row>
    <row r="6612" spans="1:18" ht="15">
      <c r="A6612" s="2">
        <v>6607</v>
      </c>
      <c r="B6612" s="8">
        <f>'EstExp 11-19'!K426</f>
        <v>0</v>
      </c>
      <c r="C6612" s="3" t="s">
        <v>5188</v>
      </c>
      <c r="D6612" s="2" t="b">
        <f t="shared" ca="1" si="105"/>
        <v>1</v>
      </c>
      <c r="E6612" s="2" cm="1">
        <f t="array" aca="1" ref="E6612" ca="1">IF(F6612&lt;&gt;"",INDIRECT("'"&amp;F6612&amp;"'!"&amp;G6612),"")</f>
        <v>0</v>
      </c>
      <c r="F6612" s="1502" t="s">
        <v>6934</v>
      </c>
      <c r="G6612" t="s">
        <v>5192</v>
      </c>
      <c r="H6612" s="4"/>
      <c r="I6612" s="4"/>
      <c r="J6612" s="4"/>
      <c r="R6612" s="1504"/>
    </row>
    <row r="6613" spans="1:18" ht="15">
      <c r="A6613">
        <v>6608</v>
      </c>
      <c r="B6613" s="8">
        <f>'EstExp 11-19'!E428</f>
        <v>0</v>
      </c>
      <c r="C6613" s="3" t="s">
        <v>5188</v>
      </c>
      <c r="D6613" s="2" t="b">
        <f t="shared" ca="1" si="105"/>
        <v>1</v>
      </c>
      <c r="E6613" s="2" cm="1">
        <f t="array" aca="1" ref="E6613" ca="1">IF(F6613&lt;&gt;"",INDIRECT("'"&amp;F6613&amp;"'!"&amp;G6613),"")</f>
        <v>0</v>
      </c>
      <c r="F6613" s="1502" t="s">
        <v>6934</v>
      </c>
      <c r="G6613" t="s">
        <v>5193</v>
      </c>
      <c r="H6613" s="4"/>
      <c r="I6613" s="4"/>
      <c r="J6613" s="4"/>
      <c r="R6613" s="1504"/>
    </row>
    <row r="6614" spans="1:18" ht="15">
      <c r="A6614">
        <v>6609</v>
      </c>
      <c r="B6614" s="8">
        <f>'EstExp 11-19'!H428</f>
        <v>0</v>
      </c>
      <c r="C6614" s="3" t="s">
        <v>5188</v>
      </c>
      <c r="D6614" s="2" t="b">
        <f t="shared" ca="1" si="105"/>
        <v>1</v>
      </c>
      <c r="E6614" s="2" cm="1">
        <f t="array" aca="1" ref="E6614" ca="1">IF(F6614&lt;&gt;"",INDIRECT("'"&amp;F6614&amp;"'!"&amp;G6614),"")</f>
        <v>0</v>
      </c>
      <c r="F6614" s="1502" t="s">
        <v>6934</v>
      </c>
      <c r="G6614" t="s">
        <v>5194</v>
      </c>
      <c r="H6614" s="4"/>
      <c r="I6614" s="4"/>
      <c r="J6614" s="4"/>
      <c r="R6614" s="1504"/>
    </row>
    <row r="6615" spans="1:18" ht="15">
      <c r="A6615">
        <v>6610</v>
      </c>
      <c r="B6615" s="8">
        <f>'EstExp 11-19'!K428</f>
        <v>0</v>
      </c>
      <c r="C6615" s="3" t="s">
        <v>5188</v>
      </c>
      <c r="D6615" s="2" t="b">
        <f t="shared" ca="1" si="105"/>
        <v>1</v>
      </c>
      <c r="E6615" s="2" cm="1">
        <f t="array" aca="1" ref="E6615" ca="1">IF(F6615&lt;&gt;"",INDIRECT("'"&amp;F6615&amp;"'!"&amp;G6615),"")</f>
        <v>0</v>
      </c>
      <c r="F6615" s="1502" t="s">
        <v>6934</v>
      </c>
      <c r="G6615" t="s">
        <v>5195</v>
      </c>
      <c r="H6615" s="4"/>
      <c r="I6615" s="4"/>
      <c r="J6615" s="4"/>
      <c r="R6615" s="1504"/>
    </row>
    <row r="6616" spans="1:18" ht="15">
      <c r="A6616">
        <v>6611</v>
      </c>
      <c r="B6616" s="8">
        <f>'EstExp 11-19'!K429</f>
        <v>20027</v>
      </c>
      <c r="C6616" s="3" t="s">
        <v>5188</v>
      </c>
      <c r="D6616" s="2" t="b">
        <f t="shared" ca="1" si="105"/>
        <v>1</v>
      </c>
      <c r="E6616" s="2" cm="1">
        <f t="array" aca="1" ref="E6616" ca="1">IF(F6616&lt;&gt;"",INDIRECT("'"&amp;F6616&amp;"'!"&amp;G6616),"")</f>
        <v>20027</v>
      </c>
      <c r="F6616" s="1502" t="s">
        <v>6934</v>
      </c>
      <c r="G6616" t="s">
        <v>5196</v>
      </c>
      <c r="H6616" s="4"/>
      <c r="I6616" s="4"/>
      <c r="J6616" s="4"/>
      <c r="R6616" s="1504"/>
    </row>
    <row r="6617" spans="1:18" ht="16">
      <c r="A6617" s="1">
        <v>6612</v>
      </c>
      <c r="C6617" s="3" t="s">
        <v>5197</v>
      </c>
      <c r="E6617" s="2" t="str" cm="1">
        <f t="array" aca="1" ref="E6617" ca="1">IF(F6617&lt;&gt;"",INDIRECT("'"&amp;F6617&amp;"'!"&amp;G6617),"")</f>
        <v/>
      </c>
      <c r="F6617" s="1851"/>
      <c r="R6617" s="1502"/>
    </row>
    <row r="6618" spans="1:18" ht="16">
      <c r="A6618" s="1">
        <v>6613</v>
      </c>
      <c r="C6618" s="3" t="s">
        <v>5197</v>
      </c>
      <c r="E6618" s="2" t="str" cm="1">
        <f t="array" aca="1" ref="E6618" ca="1">IF(F6618&lt;&gt;"",INDIRECT("'"&amp;F6618&amp;"'!"&amp;G6618),"")</f>
        <v/>
      </c>
      <c r="F6618" s="1851"/>
      <c r="R6618" s="1502"/>
    </row>
    <row r="6619" spans="1:18" ht="15">
      <c r="A6619">
        <v>6614</v>
      </c>
      <c r="B6619" s="7">
        <f>'EstRev 6-10'!E106</f>
        <v>0</v>
      </c>
      <c r="C6619" s="3" t="s">
        <v>5188</v>
      </c>
      <c r="D6619" s="2" t="b">
        <f ca="1">E6619=B6619</f>
        <v>1</v>
      </c>
      <c r="E6619" s="2" cm="1">
        <f t="array" aca="1" ref="E6619" ca="1">IF(F6619&lt;&gt;"",INDIRECT("'"&amp;F6619&amp;"'!"&amp;G6619),"")</f>
        <v>0</v>
      </c>
      <c r="F6619" s="1502" t="s">
        <v>6935</v>
      </c>
      <c r="G6619" t="s">
        <v>5198</v>
      </c>
      <c r="H6619" s="4"/>
      <c r="I6619" s="4"/>
      <c r="J6619" s="4"/>
      <c r="R6619" s="1504"/>
    </row>
    <row r="6620" spans="1:18" ht="16">
      <c r="A6620" s="1">
        <v>6615</v>
      </c>
      <c r="C6620" s="3" t="s">
        <v>5197</v>
      </c>
      <c r="E6620" s="2" t="str" cm="1">
        <f t="array" aca="1" ref="E6620" ca="1">IF(F6620&lt;&gt;"",INDIRECT("'"&amp;F6620&amp;"'!"&amp;G6620),"")</f>
        <v/>
      </c>
      <c r="F6620" s="1851"/>
      <c r="R6620" s="1502"/>
    </row>
    <row r="6621" spans="1:18" ht="16">
      <c r="A6621" s="1">
        <v>6616</v>
      </c>
      <c r="C6621" s="3" t="s">
        <v>5197</v>
      </c>
      <c r="E6621" s="2" t="str" cm="1">
        <f t="array" aca="1" ref="E6621" ca="1">IF(F6621&lt;&gt;"",INDIRECT("'"&amp;F6621&amp;"'!"&amp;G6621),"")</f>
        <v/>
      </c>
      <c r="F6621" s="1851"/>
      <c r="R6621" s="1502"/>
    </row>
    <row r="6622" spans="1:18" ht="15">
      <c r="A6622">
        <v>6617</v>
      </c>
      <c r="B6622" s="7">
        <f>'EstRev 6-10'!H106</f>
        <v>0</v>
      </c>
      <c r="C6622" s="3" t="s">
        <v>5188</v>
      </c>
      <c r="D6622" s="2" t="b">
        <f ca="1">E6622=B6622</f>
        <v>1</v>
      </c>
      <c r="E6622" s="2" cm="1">
        <f t="array" aca="1" ref="E6622" ca="1">IF(F6622&lt;&gt;"",INDIRECT("'"&amp;F6622&amp;"'!"&amp;G6622),"")</f>
        <v>0</v>
      </c>
      <c r="F6622" s="1502" t="s">
        <v>6935</v>
      </c>
      <c r="G6622" t="s">
        <v>5199</v>
      </c>
      <c r="H6622" s="4"/>
      <c r="I6622" s="4"/>
      <c r="J6622" s="4"/>
      <c r="R6622" s="1504"/>
    </row>
    <row r="6623" spans="1:18" ht="16">
      <c r="A6623" s="1">
        <v>6618</v>
      </c>
      <c r="C6623" s="3" t="s">
        <v>5197</v>
      </c>
      <c r="E6623" s="2" t="str" cm="1">
        <f t="array" aca="1" ref="E6623" ca="1">IF(F6623&lt;&gt;"",INDIRECT("'"&amp;F6623&amp;"'!"&amp;G6623),"")</f>
        <v/>
      </c>
      <c r="F6623" s="1851"/>
      <c r="R6623" s="1504"/>
    </row>
    <row r="6624" spans="1:18" ht="16">
      <c r="A6624" s="1">
        <v>6619</v>
      </c>
      <c r="C6624" s="3" t="s">
        <v>5197</v>
      </c>
      <c r="E6624" s="2" t="str" cm="1">
        <f t="array" aca="1" ref="E6624" ca="1">IF(F6624&lt;&gt;"",INDIRECT("'"&amp;F6624&amp;"'!"&amp;G6624),"")</f>
        <v/>
      </c>
      <c r="F6624" s="1851"/>
      <c r="R6624" s="1502"/>
    </row>
    <row r="6625" spans="1:18" ht="16">
      <c r="A6625" s="1">
        <v>6620</v>
      </c>
      <c r="C6625" s="3" t="s">
        <v>5188</v>
      </c>
      <c r="E6625" s="2" t="str" cm="1">
        <f t="array" aca="1" ref="E6625" ca="1">IF(F6625&lt;&gt;"",INDIRECT("'"&amp;F6625&amp;"'!"&amp;G6625),"")</f>
        <v/>
      </c>
      <c r="F6625" s="1851"/>
      <c r="R6625" s="1502"/>
    </row>
    <row r="6626" spans="1:18" ht="15">
      <c r="A6626">
        <v>6621</v>
      </c>
      <c r="B6626" s="7">
        <f>'EstExp 11-19'!C54</f>
        <v>0</v>
      </c>
      <c r="C6626" s="3" t="s">
        <v>5188</v>
      </c>
      <c r="D6626" s="2" t="b">
        <f t="shared" ref="D6626:D6646" ca="1" si="106">E6626=B6626</f>
        <v>1</v>
      </c>
      <c r="E6626" s="2" cm="1">
        <f t="array" aca="1" ref="E6626" ca="1">IF(F6626&lt;&gt;"",INDIRECT("'"&amp;F6626&amp;"'!"&amp;G6626),"")</f>
        <v>0</v>
      </c>
      <c r="F6626" s="1502" t="s">
        <v>6934</v>
      </c>
      <c r="G6626" t="s">
        <v>5200</v>
      </c>
      <c r="H6626" s="4"/>
      <c r="I6626" s="4"/>
      <c r="J6626" s="4"/>
      <c r="R6626" s="1504"/>
    </row>
    <row r="6627" spans="1:18" ht="15">
      <c r="A6627">
        <v>6622</v>
      </c>
      <c r="B6627" s="7">
        <f>'EstExp 11-19'!D54</f>
        <v>0</v>
      </c>
      <c r="C6627" s="3" t="s">
        <v>5188</v>
      </c>
      <c r="D6627" s="2" t="b">
        <f t="shared" ca="1" si="106"/>
        <v>1</v>
      </c>
      <c r="E6627" s="2" cm="1">
        <f t="array" aca="1" ref="E6627" ca="1">IF(F6627&lt;&gt;"",INDIRECT("'"&amp;F6627&amp;"'!"&amp;G6627),"")</f>
        <v>0</v>
      </c>
      <c r="F6627" s="1502" t="s">
        <v>6934</v>
      </c>
      <c r="G6627" t="s">
        <v>5201</v>
      </c>
      <c r="H6627" s="4"/>
      <c r="I6627" s="4"/>
      <c r="J6627" s="4"/>
      <c r="R6627" s="1504"/>
    </row>
    <row r="6628" spans="1:18" ht="15">
      <c r="A6628">
        <v>6623</v>
      </c>
      <c r="B6628" s="7">
        <f>'EstExp 11-19'!E54</f>
        <v>0</v>
      </c>
      <c r="C6628" s="3" t="s">
        <v>5188</v>
      </c>
      <c r="D6628" s="2" t="b">
        <f t="shared" ca="1" si="106"/>
        <v>1</v>
      </c>
      <c r="E6628" s="2" cm="1">
        <f t="array" aca="1" ref="E6628" ca="1">IF(F6628&lt;&gt;"",INDIRECT("'"&amp;F6628&amp;"'!"&amp;G6628),"")</f>
        <v>0</v>
      </c>
      <c r="F6628" s="1502" t="s">
        <v>6934</v>
      </c>
      <c r="G6628" t="s">
        <v>5202</v>
      </c>
      <c r="H6628" s="4"/>
      <c r="I6628" s="4"/>
      <c r="J6628" s="4"/>
      <c r="R6628" s="1504"/>
    </row>
    <row r="6629" spans="1:18" ht="15">
      <c r="A6629">
        <v>6624</v>
      </c>
      <c r="B6629" s="7">
        <f>'EstExp 11-19'!F54</f>
        <v>0</v>
      </c>
      <c r="C6629" s="3" t="s">
        <v>5188</v>
      </c>
      <c r="D6629" s="2" t="b">
        <f t="shared" ca="1" si="106"/>
        <v>1</v>
      </c>
      <c r="E6629" s="2" cm="1">
        <f t="array" aca="1" ref="E6629" ca="1">IF(F6629&lt;&gt;"",INDIRECT("'"&amp;F6629&amp;"'!"&amp;G6629),"")</f>
        <v>0</v>
      </c>
      <c r="F6629" s="1502" t="s">
        <v>6934</v>
      </c>
      <c r="G6629" t="s">
        <v>4891</v>
      </c>
      <c r="H6629" s="4"/>
      <c r="I6629" s="4"/>
      <c r="J6629" s="4"/>
      <c r="R6629" s="1504"/>
    </row>
    <row r="6630" spans="1:18" ht="15">
      <c r="A6630">
        <v>6625</v>
      </c>
      <c r="B6630" s="7">
        <f>'EstExp 11-19'!G54</f>
        <v>0</v>
      </c>
      <c r="C6630" s="3" t="s">
        <v>5188</v>
      </c>
      <c r="D6630" s="2" t="b">
        <f t="shared" ca="1" si="106"/>
        <v>1</v>
      </c>
      <c r="E6630" s="2" cm="1">
        <f t="array" aca="1" ref="E6630" ca="1">IF(F6630&lt;&gt;"",INDIRECT("'"&amp;F6630&amp;"'!"&amp;G6630),"")</f>
        <v>0</v>
      </c>
      <c r="F6630" s="1502" t="s">
        <v>6934</v>
      </c>
      <c r="G6630" t="s">
        <v>5203</v>
      </c>
      <c r="H6630" s="4"/>
      <c r="I6630" s="4"/>
      <c r="J6630" s="4"/>
      <c r="R6630" s="1504"/>
    </row>
    <row r="6631" spans="1:18" ht="15">
      <c r="A6631">
        <v>6626</v>
      </c>
      <c r="B6631" s="7">
        <f>'EstExp 11-19'!H54</f>
        <v>0</v>
      </c>
      <c r="C6631" s="3" t="s">
        <v>5188</v>
      </c>
      <c r="D6631" s="2" t="b">
        <f t="shared" ca="1" si="106"/>
        <v>1</v>
      </c>
      <c r="E6631" s="2" cm="1">
        <f t="array" aca="1" ref="E6631" ca="1">IF(F6631&lt;&gt;"",INDIRECT("'"&amp;F6631&amp;"'!"&amp;G6631),"")</f>
        <v>0</v>
      </c>
      <c r="F6631" s="1502" t="s">
        <v>6934</v>
      </c>
      <c r="G6631" t="s">
        <v>4308</v>
      </c>
      <c r="H6631" s="4"/>
      <c r="I6631" s="4"/>
      <c r="J6631" s="4"/>
      <c r="R6631" s="1504"/>
    </row>
    <row r="6632" spans="1:18" ht="15">
      <c r="A6632">
        <v>6627</v>
      </c>
      <c r="B6632" s="7">
        <f>'EstExp 11-19'!I54</f>
        <v>0</v>
      </c>
      <c r="C6632" s="3" t="s">
        <v>5188</v>
      </c>
      <c r="D6632" s="2" t="b">
        <f t="shared" ca="1" si="106"/>
        <v>1</v>
      </c>
      <c r="E6632" s="2" cm="1">
        <f t="array" aca="1" ref="E6632" ca="1">IF(F6632&lt;&gt;"",INDIRECT("'"&amp;F6632&amp;"'!"&amp;G6632),"")</f>
        <v>0</v>
      </c>
      <c r="F6632" s="1502" t="s">
        <v>6934</v>
      </c>
      <c r="G6632" t="s">
        <v>5204</v>
      </c>
      <c r="H6632" s="4"/>
      <c r="I6632" s="4"/>
      <c r="J6632" s="4"/>
      <c r="R6632" s="1504"/>
    </row>
    <row r="6633" spans="1:18" ht="15">
      <c r="A6633">
        <v>6628</v>
      </c>
      <c r="B6633" s="7">
        <f>'EstExp 11-19'!J54</f>
        <v>0</v>
      </c>
      <c r="C6633" s="3" t="s">
        <v>5188</v>
      </c>
      <c r="D6633" s="2" t="b">
        <f t="shared" ca="1" si="106"/>
        <v>1</v>
      </c>
      <c r="E6633" s="2" cm="1">
        <f t="array" aca="1" ref="E6633" ca="1">IF(F6633&lt;&gt;"",INDIRECT("'"&amp;F6633&amp;"'!"&amp;G6633),"")</f>
        <v>0</v>
      </c>
      <c r="F6633" s="1502" t="s">
        <v>6934</v>
      </c>
      <c r="G6633" t="s">
        <v>5205</v>
      </c>
      <c r="H6633" s="4"/>
      <c r="I6633" s="4"/>
      <c r="J6633" s="4"/>
      <c r="R6633" s="1504"/>
    </row>
    <row r="6634" spans="1:18" ht="15">
      <c r="A6634">
        <v>6629</v>
      </c>
      <c r="B6634" s="7">
        <f>'EstExp 11-19'!K54</f>
        <v>0</v>
      </c>
      <c r="C6634" s="3" t="s">
        <v>5188</v>
      </c>
      <c r="D6634" s="2" t="b">
        <f t="shared" ca="1" si="106"/>
        <v>1</v>
      </c>
      <c r="E6634" s="2" cm="1">
        <f t="array" aca="1" ref="E6634" ca="1">IF(F6634&lt;&gt;"",INDIRECT("'"&amp;F6634&amp;"'!"&amp;G6634),"")</f>
        <v>0</v>
      </c>
      <c r="F6634" s="1502" t="s">
        <v>6934</v>
      </c>
      <c r="G6634" t="s">
        <v>5206</v>
      </c>
      <c r="H6634" s="4"/>
      <c r="I6634" s="4"/>
      <c r="J6634" s="4"/>
      <c r="R6634" s="1504"/>
    </row>
    <row r="6635" spans="1:18" ht="15">
      <c r="A6635">
        <v>6630</v>
      </c>
      <c r="B6635" s="7">
        <f>'EstExp 11-19'!H112</f>
        <v>0</v>
      </c>
      <c r="C6635" s="3" t="s">
        <v>5188</v>
      </c>
      <c r="D6635" s="2" t="b">
        <f t="shared" ca="1" si="106"/>
        <v>1</v>
      </c>
      <c r="E6635" s="2" cm="1">
        <f t="array" aca="1" ref="E6635" ca="1">IF(F6635&lt;&gt;"",INDIRECT("'"&amp;F6635&amp;"'!"&amp;G6635),"")</f>
        <v>0</v>
      </c>
      <c r="F6635" s="1502" t="s">
        <v>6934</v>
      </c>
      <c r="G6635" t="s">
        <v>4847</v>
      </c>
      <c r="H6635" s="4"/>
      <c r="I6635" s="4"/>
      <c r="J6635" s="4"/>
      <c r="R6635" s="1504"/>
    </row>
    <row r="6636" spans="1:18" ht="15">
      <c r="A6636">
        <v>6631</v>
      </c>
      <c r="B6636" s="7">
        <f>'EstExp 11-19'!K112</f>
        <v>0</v>
      </c>
      <c r="C6636" s="3" t="s">
        <v>5188</v>
      </c>
      <c r="D6636" s="2" t="b">
        <f t="shared" ca="1" si="106"/>
        <v>1</v>
      </c>
      <c r="E6636" s="2" cm="1">
        <f t="array" aca="1" ref="E6636" ca="1">IF(F6636&lt;&gt;"",INDIRECT("'"&amp;F6636&amp;"'!"&amp;G6636),"")</f>
        <v>0</v>
      </c>
      <c r="F6636" s="1502" t="s">
        <v>6934</v>
      </c>
      <c r="G6636" t="s">
        <v>4849</v>
      </c>
      <c r="H6636" s="4"/>
      <c r="I6636" s="4"/>
      <c r="J6636" s="4"/>
      <c r="R6636" s="1504"/>
    </row>
    <row r="6637" spans="1:18" ht="15">
      <c r="A6637">
        <v>6632</v>
      </c>
      <c r="B6637" s="7">
        <f>'EstExp 11-19'!H113</f>
        <v>0</v>
      </c>
      <c r="C6637" s="3" t="s">
        <v>5188</v>
      </c>
      <c r="D6637" s="2" t="b">
        <f t="shared" ca="1" si="106"/>
        <v>1</v>
      </c>
      <c r="E6637" s="2" cm="1">
        <f t="array" aca="1" ref="E6637" ca="1">IF(F6637&lt;&gt;"",INDIRECT("'"&amp;F6637&amp;"'!"&amp;G6637),"")</f>
        <v>0</v>
      </c>
      <c r="F6637" s="1502" t="s">
        <v>6934</v>
      </c>
      <c r="G6637" t="s">
        <v>5207</v>
      </c>
      <c r="H6637" s="4"/>
      <c r="I6637" s="4"/>
      <c r="J6637" s="4"/>
      <c r="R6637" s="1504"/>
    </row>
    <row r="6638" spans="1:18" ht="15">
      <c r="A6638">
        <v>6633</v>
      </c>
      <c r="B6638" s="7">
        <f>'EstExp 11-19'!K113</f>
        <v>0</v>
      </c>
      <c r="C6638" s="3" t="s">
        <v>5188</v>
      </c>
      <c r="D6638" s="2" t="b">
        <f t="shared" ca="1" si="106"/>
        <v>1</v>
      </c>
      <c r="E6638" s="2" cm="1">
        <f t="array" aca="1" ref="E6638" ca="1">IF(F6638&lt;&gt;"",INDIRECT("'"&amp;F6638&amp;"'!"&amp;G6638),"")</f>
        <v>0</v>
      </c>
      <c r="F6638" s="1502" t="s">
        <v>6934</v>
      </c>
      <c r="G6638" t="s">
        <v>5208</v>
      </c>
      <c r="H6638" s="4"/>
      <c r="I6638" s="4"/>
      <c r="J6638" s="4"/>
      <c r="R6638" s="1504"/>
    </row>
    <row r="6639" spans="1:18" ht="15">
      <c r="A6639">
        <v>6634</v>
      </c>
      <c r="B6639" s="7">
        <f>'EstExp 11-19'!H151</f>
        <v>0</v>
      </c>
      <c r="C6639" s="3" t="s">
        <v>5188</v>
      </c>
      <c r="D6639" s="2" t="b">
        <f t="shared" ca="1" si="106"/>
        <v>1</v>
      </c>
      <c r="E6639" s="2" cm="1">
        <f t="array" aca="1" ref="E6639" ca="1">IF(F6639&lt;&gt;"",INDIRECT("'"&amp;F6639&amp;"'!"&amp;G6639),"")</f>
        <v>0</v>
      </c>
      <c r="F6639" s="1502" t="s">
        <v>6934</v>
      </c>
      <c r="G6639" t="s">
        <v>5209</v>
      </c>
      <c r="H6639" s="4"/>
      <c r="I6639" s="4"/>
      <c r="J6639" s="4"/>
      <c r="R6639" s="1504"/>
    </row>
    <row r="6640" spans="1:18" ht="15">
      <c r="A6640">
        <v>6635</v>
      </c>
      <c r="B6640" s="7">
        <f>'EstExp 11-19'!K151</f>
        <v>0</v>
      </c>
      <c r="C6640" s="3" t="s">
        <v>5188</v>
      </c>
      <c r="D6640" s="2" t="b">
        <f t="shared" ca="1" si="106"/>
        <v>1</v>
      </c>
      <c r="E6640" s="2" cm="1">
        <f t="array" aca="1" ref="E6640" ca="1">IF(F6640&lt;&gt;"",INDIRECT("'"&amp;F6640&amp;"'!"&amp;G6640),"")</f>
        <v>0</v>
      </c>
      <c r="F6640" s="1502" t="s">
        <v>6934</v>
      </c>
      <c r="G6640" t="s">
        <v>5210</v>
      </c>
      <c r="H6640" s="4"/>
      <c r="I6640" s="4"/>
      <c r="J6640" s="4"/>
      <c r="R6640" s="1504"/>
    </row>
    <row r="6641" spans="1:18" ht="15">
      <c r="A6641">
        <v>6636</v>
      </c>
      <c r="B6641" s="7">
        <f>'EstExp 11-19'!H152</f>
        <v>0</v>
      </c>
      <c r="C6641" s="3" t="s">
        <v>5188</v>
      </c>
      <c r="D6641" s="2" t="b">
        <f t="shared" ca="1" si="106"/>
        <v>1</v>
      </c>
      <c r="E6641" s="2" cm="1">
        <f t="array" aca="1" ref="E6641" ca="1">IF(F6641&lt;&gt;"",INDIRECT("'"&amp;F6641&amp;"'!"&amp;G6641),"")</f>
        <v>0</v>
      </c>
      <c r="F6641" s="1502" t="s">
        <v>6934</v>
      </c>
      <c r="G6641" t="s">
        <v>5211</v>
      </c>
      <c r="H6641" s="4"/>
      <c r="I6641" s="4"/>
      <c r="J6641" s="4"/>
      <c r="R6641" s="1504"/>
    </row>
    <row r="6642" spans="1:18" ht="15">
      <c r="A6642">
        <v>6637</v>
      </c>
      <c r="B6642" s="7">
        <f>'EstExp 11-19'!K152</f>
        <v>0</v>
      </c>
      <c r="C6642" s="3" t="s">
        <v>5188</v>
      </c>
      <c r="D6642" s="2" t="b">
        <f t="shared" ca="1" si="106"/>
        <v>1</v>
      </c>
      <c r="E6642" s="2" cm="1">
        <f t="array" aca="1" ref="E6642" ca="1">IF(F6642&lt;&gt;"",INDIRECT("'"&amp;F6642&amp;"'!"&amp;G6642),"")</f>
        <v>0</v>
      </c>
      <c r="F6642" s="1502" t="s">
        <v>6934</v>
      </c>
      <c r="G6642" t="s">
        <v>5212</v>
      </c>
      <c r="H6642" s="4"/>
      <c r="I6642" s="4"/>
      <c r="J6642" s="4"/>
      <c r="R6642" s="1504"/>
    </row>
    <row r="6643" spans="1:18" ht="15">
      <c r="A6643">
        <v>6638</v>
      </c>
      <c r="B6643" s="7">
        <f>'EstExp 11-19'!H209</f>
        <v>0</v>
      </c>
      <c r="C6643" s="3" t="s">
        <v>5188</v>
      </c>
      <c r="D6643" s="2" t="b">
        <f t="shared" ca="1" si="106"/>
        <v>1</v>
      </c>
      <c r="E6643" s="2" cm="1">
        <f t="array" aca="1" ref="E6643" ca="1">IF(F6643&lt;&gt;"",INDIRECT("'"&amp;F6643&amp;"'!"&amp;G6643),"")</f>
        <v>0</v>
      </c>
      <c r="F6643" s="1502" t="s">
        <v>6934</v>
      </c>
      <c r="G6643" t="s">
        <v>5213</v>
      </c>
      <c r="H6643" s="4"/>
      <c r="I6643" s="4"/>
      <c r="J6643" s="4"/>
      <c r="R6643" s="1504"/>
    </row>
    <row r="6644" spans="1:18" ht="15">
      <c r="A6644">
        <v>6639</v>
      </c>
      <c r="B6644" s="7">
        <f>'EstExp 11-19'!K209</f>
        <v>0</v>
      </c>
      <c r="C6644" s="3" t="s">
        <v>5188</v>
      </c>
      <c r="D6644" s="2" t="b">
        <f t="shared" ca="1" si="106"/>
        <v>1</v>
      </c>
      <c r="E6644" s="2" cm="1">
        <f t="array" aca="1" ref="E6644" ca="1">IF(F6644&lt;&gt;"",INDIRECT("'"&amp;F6644&amp;"'!"&amp;G6644),"")</f>
        <v>0</v>
      </c>
      <c r="F6644" s="1502" t="s">
        <v>6934</v>
      </c>
      <c r="G6644" t="s">
        <v>5214</v>
      </c>
      <c r="H6644" s="4"/>
      <c r="I6644" s="4"/>
      <c r="J6644" s="4"/>
      <c r="R6644" s="1504"/>
    </row>
    <row r="6645" spans="1:18" ht="15">
      <c r="A6645">
        <v>6640</v>
      </c>
      <c r="B6645" s="7">
        <f>'EstExp 11-19'!H211</f>
        <v>0</v>
      </c>
      <c r="C6645" s="3" t="s">
        <v>5188</v>
      </c>
      <c r="D6645" s="2" t="b">
        <f t="shared" ca="1" si="106"/>
        <v>1</v>
      </c>
      <c r="E6645" s="2" cm="1">
        <f t="array" aca="1" ref="E6645" ca="1">IF(F6645&lt;&gt;"",INDIRECT("'"&amp;F6645&amp;"'!"&amp;G6645),"")</f>
        <v>0</v>
      </c>
      <c r="F6645" s="1502" t="s">
        <v>6934</v>
      </c>
      <c r="G6645" t="s">
        <v>5215</v>
      </c>
      <c r="H6645" s="4"/>
      <c r="I6645" s="4"/>
      <c r="J6645" s="4"/>
      <c r="R6645" s="1504"/>
    </row>
    <row r="6646" spans="1:18" ht="15">
      <c r="A6646">
        <v>6641</v>
      </c>
      <c r="B6646" s="7">
        <f>'EstExp 11-19'!K211</f>
        <v>0</v>
      </c>
      <c r="C6646" s="3" t="s">
        <v>5188</v>
      </c>
      <c r="D6646" s="2" t="b">
        <f t="shared" ca="1" si="106"/>
        <v>1</v>
      </c>
      <c r="E6646" s="2" cm="1">
        <f t="array" aca="1" ref="E6646" ca="1">IF(F6646&lt;&gt;"",INDIRECT("'"&amp;F6646&amp;"'!"&amp;G6646),"")</f>
        <v>0</v>
      </c>
      <c r="F6646" s="1502" t="s">
        <v>6934</v>
      </c>
      <c r="G6646" t="s">
        <v>5216</v>
      </c>
      <c r="H6646" s="4"/>
      <c r="I6646" s="4"/>
      <c r="J6646" s="4"/>
      <c r="R6646" s="1504"/>
    </row>
    <row r="6647" spans="1:18" ht="16">
      <c r="A6647" s="1">
        <v>6642</v>
      </c>
      <c r="C6647" s="3" t="s">
        <v>5188</v>
      </c>
      <c r="E6647" s="2" t="str" cm="1">
        <f t="array" aca="1" ref="E6647" ca="1">IF(F6647&lt;&gt;"",INDIRECT("'"&amp;F6647&amp;"'!"&amp;G6647),"")</f>
        <v/>
      </c>
      <c r="F6647" s="1851"/>
      <c r="R6647" s="1502"/>
    </row>
    <row r="6648" spans="1:18" ht="16">
      <c r="A6648" s="1">
        <v>6643</v>
      </c>
      <c r="C6648" s="3" t="s">
        <v>5188</v>
      </c>
      <c r="E6648" s="2" t="str" cm="1">
        <f t="array" aca="1" ref="E6648" ca="1">IF(F6648&lt;&gt;"",INDIRECT("'"&amp;F6648&amp;"'!"&amp;G6648),"")</f>
        <v/>
      </c>
      <c r="F6648" s="1851"/>
      <c r="R6648" s="1502"/>
    </row>
    <row r="6649" spans="1:18" ht="16">
      <c r="A6649" s="1">
        <v>6644</v>
      </c>
      <c r="C6649" s="3" t="s">
        <v>5188</v>
      </c>
      <c r="E6649" s="2" t="str" cm="1">
        <f t="array" aca="1" ref="E6649" ca="1">IF(F6649&lt;&gt;"",INDIRECT("'"&amp;F6649&amp;"'!"&amp;G6649),"")</f>
        <v/>
      </c>
      <c r="F6649" s="1851"/>
      <c r="R6649" s="1502"/>
    </row>
    <row r="6650" spans="1:18" ht="16">
      <c r="A6650" s="1">
        <v>6645</v>
      </c>
      <c r="C6650" s="3" t="s">
        <v>5188</v>
      </c>
      <c r="E6650" s="2" t="str" cm="1">
        <f t="array" aca="1" ref="E6650" ca="1">IF(F6650&lt;&gt;"",INDIRECT("'"&amp;F6650&amp;"'!"&amp;G6650),"")</f>
        <v/>
      </c>
      <c r="F6650" s="1851"/>
      <c r="R6650" s="1502"/>
    </row>
    <row r="6651" spans="1:18" ht="16">
      <c r="A6651" s="1">
        <v>6646</v>
      </c>
      <c r="C6651" s="3" t="s">
        <v>5188</v>
      </c>
      <c r="E6651" s="2" t="str" cm="1">
        <f t="array" aca="1" ref="E6651" ca="1">IF(F6651&lt;&gt;"",INDIRECT("'"&amp;F6651&amp;"'!"&amp;G6651),"")</f>
        <v/>
      </c>
      <c r="F6651" s="1851"/>
      <c r="R6651" s="1502"/>
    </row>
    <row r="6652" spans="1:18" ht="16">
      <c r="A6652" s="1">
        <v>6647</v>
      </c>
      <c r="C6652" s="3" t="s">
        <v>5188</v>
      </c>
      <c r="E6652" s="2" t="str" cm="1">
        <f t="array" aca="1" ref="E6652" ca="1">IF(F6652&lt;&gt;"",INDIRECT("'"&amp;F6652&amp;"'!"&amp;G6652),"")</f>
        <v/>
      </c>
      <c r="F6652" s="1851"/>
      <c r="R6652" s="1502"/>
    </row>
    <row r="6653" spans="1:18" ht="16">
      <c r="A6653" s="1">
        <v>6648</v>
      </c>
      <c r="C6653" s="3" t="s">
        <v>5188</v>
      </c>
      <c r="E6653" s="2" t="str" cm="1">
        <f t="array" aca="1" ref="E6653" ca="1">IF(F6653&lt;&gt;"",INDIRECT("'"&amp;F6653&amp;"'!"&amp;G6653),"")</f>
        <v/>
      </c>
      <c r="F6653" s="1851"/>
      <c r="R6653" s="1502"/>
    </row>
    <row r="6654" spans="1:18" ht="16">
      <c r="A6654" s="1">
        <v>6649</v>
      </c>
      <c r="C6654" s="3" t="s">
        <v>5188</v>
      </c>
      <c r="E6654" s="2" t="str" cm="1">
        <f t="array" aca="1" ref="E6654" ca="1">IF(F6654&lt;&gt;"",INDIRECT("'"&amp;F6654&amp;"'!"&amp;G6654),"")</f>
        <v/>
      </c>
      <c r="F6654" s="1851"/>
      <c r="R6654" s="1502"/>
    </row>
    <row r="6655" spans="1:18" ht="16">
      <c r="A6655" s="1">
        <v>6650</v>
      </c>
      <c r="C6655" s="3" t="s">
        <v>5188</v>
      </c>
      <c r="E6655" s="2" t="str" cm="1">
        <f t="array" aca="1" ref="E6655" ca="1">IF(F6655&lt;&gt;"",INDIRECT("'"&amp;F6655&amp;"'!"&amp;G6655),"")</f>
        <v/>
      </c>
      <c r="F6655" s="1851"/>
      <c r="R6655" s="1502"/>
    </row>
    <row r="6656" spans="1:18" ht="16">
      <c r="A6656" s="1">
        <v>6651</v>
      </c>
      <c r="C6656" s="3" t="s">
        <v>5188</v>
      </c>
      <c r="E6656" s="2" t="str" cm="1">
        <f t="array" aca="1" ref="E6656" ca="1">IF(F6656&lt;&gt;"",INDIRECT("'"&amp;F6656&amp;"'!"&amp;G6656),"")</f>
        <v/>
      </c>
      <c r="F6656" s="1851"/>
      <c r="R6656" s="1502"/>
    </row>
    <row r="6657" spans="1:18" ht="16">
      <c r="A6657" s="1">
        <v>6652</v>
      </c>
      <c r="C6657" s="3" t="s">
        <v>5188</v>
      </c>
      <c r="E6657" s="2" t="str" cm="1">
        <f t="array" aca="1" ref="E6657" ca="1">IF(F6657&lt;&gt;"",INDIRECT("'"&amp;F6657&amp;"'!"&amp;G6657),"")</f>
        <v/>
      </c>
      <c r="F6657" s="1851"/>
      <c r="R6657" s="1502"/>
    </row>
    <row r="6658" spans="1:18" ht="16">
      <c r="A6658" s="1">
        <v>6653</v>
      </c>
      <c r="C6658" s="3" t="s">
        <v>5188</v>
      </c>
      <c r="E6658" s="2" t="str" cm="1">
        <f t="array" aca="1" ref="E6658" ca="1">IF(F6658&lt;&gt;"",INDIRECT("'"&amp;F6658&amp;"'!"&amp;G6658),"")</f>
        <v/>
      </c>
      <c r="F6658" s="1851"/>
      <c r="R6658" s="1502"/>
    </row>
    <row r="6659" spans="1:18" ht="16">
      <c r="A6659" s="1">
        <v>6654</v>
      </c>
      <c r="C6659" s="3" t="s">
        <v>5188</v>
      </c>
      <c r="E6659" s="2" t="str" cm="1">
        <f t="array" aca="1" ref="E6659" ca="1">IF(F6659&lt;&gt;"",INDIRECT("'"&amp;F6659&amp;"'!"&amp;G6659),"")</f>
        <v/>
      </c>
      <c r="F6659" s="1851"/>
      <c r="R6659" s="1502"/>
    </row>
    <row r="6660" spans="1:18" ht="16">
      <c r="A6660" s="1">
        <v>6655</v>
      </c>
      <c r="C6660" s="3" t="s">
        <v>5188</v>
      </c>
      <c r="E6660" s="2" t="str" cm="1">
        <f t="array" aca="1" ref="E6660" ca="1">IF(F6660&lt;&gt;"",INDIRECT("'"&amp;F6660&amp;"'!"&amp;G6660),"")</f>
        <v/>
      </c>
      <c r="F6660" s="1851"/>
      <c r="R6660" s="1502"/>
    </row>
    <row r="6661" spans="1:18" ht="16">
      <c r="A6661" s="1">
        <v>6656</v>
      </c>
      <c r="C6661" s="3" t="s">
        <v>5188</v>
      </c>
      <c r="E6661" s="2" t="str" cm="1">
        <f t="array" aca="1" ref="E6661" ca="1">IF(F6661&lt;&gt;"",INDIRECT("'"&amp;F6661&amp;"'!"&amp;G6661),"")</f>
        <v/>
      </c>
      <c r="F6661" s="1851"/>
      <c r="R6661" s="1502"/>
    </row>
    <row r="6662" spans="1:18" ht="16">
      <c r="A6662" s="1">
        <v>6657</v>
      </c>
      <c r="C6662" s="3" t="s">
        <v>5188</v>
      </c>
      <c r="E6662" s="2" t="str" cm="1">
        <f t="array" aca="1" ref="E6662" ca="1">IF(F6662&lt;&gt;"",INDIRECT("'"&amp;F6662&amp;"'!"&amp;G6662),"")</f>
        <v/>
      </c>
      <c r="F6662" s="1851"/>
      <c r="R6662" s="1502"/>
    </row>
    <row r="6663" spans="1:18" ht="16">
      <c r="A6663" s="1">
        <v>6658</v>
      </c>
      <c r="C6663" s="3" t="s">
        <v>5188</v>
      </c>
      <c r="E6663" s="2" t="str" cm="1">
        <f t="array" aca="1" ref="E6663" ca="1">IF(F6663&lt;&gt;"",INDIRECT("'"&amp;F6663&amp;"'!"&amp;G6663),"")</f>
        <v/>
      </c>
      <c r="F6663" s="1851"/>
      <c r="R6663" s="1502"/>
    </row>
    <row r="6664" spans="1:18" ht="16">
      <c r="A6664" s="1">
        <v>6659</v>
      </c>
      <c r="C6664" s="3" t="s">
        <v>5188</v>
      </c>
      <c r="E6664" s="2" t="str" cm="1">
        <f t="array" aca="1" ref="E6664" ca="1">IF(F6664&lt;&gt;"",INDIRECT("'"&amp;F6664&amp;"'!"&amp;G6664),"")</f>
        <v/>
      </c>
      <c r="F6664" s="1851"/>
      <c r="R6664" s="1502"/>
    </row>
    <row r="6665" spans="1:18" ht="15">
      <c r="A6665">
        <v>6660</v>
      </c>
      <c r="B6665" s="7">
        <f>'EstExp 11-19'!H448</f>
        <v>0</v>
      </c>
      <c r="C6665" s="3" t="s">
        <v>5188</v>
      </c>
      <c r="D6665" s="2" t="b">
        <f ca="1">E6665=B6665</f>
        <v>1</v>
      </c>
      <c r="E6665" s="2" cm="1">
        <f t="array" aca="1" ref="E6665" ca="1">IF(F6665&lt;&gt;"",INDIRECT("'"&amp;F6665&amp;"'!"&amp;G6665),"")</f>
        <v>0</v>
      </c>
      <c r="F6665" s="1502" t="s">
        <v>6934</v>
      </c>
      <c r="G6665" t="s">
        <v>5217</v>
      </c>
      <c r="H6665" s="4"/>
      <c r="I6665" s="4"/>
      <c r="J6665" s="4"/>
      <c r="R6665" s="1504"/>
    </row>
    <row r="6666" spans="1:18" ht="15">
      <c r="A6666">
        <v>6661</v>
      </c>
      <c r="B6666" s="7">
        <f>'EstExp 11-19'!K448</f>
        <v>0</v>
      </c>
      <c r="C6666" s="3" t="s">
        <v>5188</v>
      </c>
      <c r="D6666" s="2" t="b">
        <f ca="1">E6666=B6666</f>
        <v>1</v>
      </c>
      <c r="E6666" s="2" cm="1">
        <f t="array" aca="1" ref="E6666" ca="1">IF(F6666&lt;&gt;"",INDIRECT("'"&amp;F6666&amp;"'!"&amp;G6666),"")</f>
        <v>0</v>
      </c>
      <c r="F6666" s="1502" t="s">
        <v>6934</v>
      </c>
      <c r="G6666" t="s">
        <v>5218</v>
      </c>
      <c r="H6666" s="4"/>
      <c r="I6666" s="4"/>
      <c r="J6666" s="4"/>
      <c r="R6666" s="1504"/>
    </row>
    <row r="6667" spans="1:18" ht="15">
      <c r="A6667">
        <v>6662</v>
      </c>
      <c r="B6667" s="7">
        <f>'EstExp 11-19'!H449</f>
        <v>0</v>
      </c>
      <c r="C6667" s="3" t="s">
        <v>5188</v>
      </c>
      <c r="D6667" s="2" t="b">
        <f ca="1">E6667=B6667</f>
        <v>1</v>
      </c>
      <c r="E6667" s="2" cm="1">
        <f t="array" aca="1" ref="E6667" ca="1">IF(F6667&lt;&gt;"",INDIRECT("'"&amp;F6667&amp;"'!"&amp;G6667),"")</f>
        <v>0</v>
      </c>
      <c r="F6667" s="1502" t="s">
        <v>6934</v>
      </c>
      <c r="G6667" t="s">
        <v>5219</v>
      </c>
      <c r="H6667" s="4"/>
      <c r="I6667" s="4"/>
      <c r="J6667" s="4"/>
      <c r="R6667" s="1504"/>
    </row>
    <row r="6668" spans="1:18" ht="15">
      <c r="A6668">
        <v>6663</v>
      </c>
      <c r="B6668" s="7">
        <f>'EstExp 11-19'!K449</f>
        <v>0</v>
      </c>
      <c r="C6668" s="3" t="s">
        <v>5188</v>
      </c>
      <c r="D6668" s="2" t="b">
        <f ca="1">E6668=B6668</f>
        <v>1</v>
      </c>
      <c r="E6668" s="2" cm="1">
        <f t="array" aca="1" ref="E6668" ca="1">IF(F6668&lt;&gt;"",INDIRECT("'"&amp;F6668&amp;"'!"&amp;G6668),"")</f>
        <v>0</v>
      </c>
      <c r="F6668" s="1502" t="s">
        <v>6934</v>
      </c>
      <c r="G6668" t="s">
        <v>5220</v>
      </c>
      <c r="H6668" s="4"/>
      <c r="I6668" s="4"/>
      <c r="J6668" s="4"/>
      <c r="R6668" s="1504"/>
    </row>
    <row r="6669" spans="1:18" ht="16">
      <c r="A6669" s="1">
        <v>6664</v>
      </c>
      <c r="C6669" s="3" t="s">
        <v>4636</v>
      </c>
      <c r="F6669" s="1851"/>
      <c r="R6669" s="1502"/>
    </row>
    <row r="6670" spans="1:18" ht="16">
      <c r="A6670" s="1">
        <v>6665</v>
      </c>
      <c r="C6670" s="3" t="s">
        <v>4636</v>
      </c>
      <c r="F6670" s="1851"/>
      <c r="R6670" s="1502"/>
    </row>
    <row r="6671" spans="1:18" ht="16">
      <c r="A6671" s="1">
        <v>6666</v>
      </c>
      <c r="C6671" s="3" t="s">
        <v>4636</v>
      </c>
      <c r="F6671" s="1851"/>
      <c r="R6671" s="1502"/>
    </row>
    <row r="6672" spans="1:18" ht="16">
      <c r="A6672" s="1">
        <v>6667</v>
      </c>
      <c r="C6672" s="3" t="s">
        <v>4636</v>
      </c>
      <c r="F6672" s="1851"/>
      <c r="R6672" s="1502"/>
    </row>
    <row r="6673" spans="1:18" ht="16">
      <c r="A6673" s="1">
        <v>6668</v>
      </c>
      <c r="C6673" s="3" t="s">
        <v>4636</v>
      </c>
      <c r="F6673" s="1851"/>
      <c r="R6673" s="1502"/>
    </row>
    <row r="6674" spans="1:18" ht="16">
      <c r="A6674" s="1">
        <v>6669</v>
      </c>
      <c r="C6674" s="3" t="s">
        <v>4636</v>
      </c>
      <c r="F6674" s="1851"/>
      <c r="R6674" s="1502"/>
    </row>
    <row r="6675" spans="1:18" ht="16">
      <c r="A6675" s="1">
        <v>6670</v>
      </c>
      <c r="C6675" s="3" t="s">
        <v>4636</v>
      </c>
      <c r="F6675" s="1851"/>
      <c r="R6675" s="1502"/>
    </row>
    <row r="6676" spans="1:18" ht="16">
      <c r="A6676" s="1">
        <v>6671</v>
      </c>
      <c r="C6676" s="3" t="s">
        <v>4636</v>
      </c>
      <c r="F6676" s="1851"/>
      <c r="R6676" s="1502"/>
    </row>
    <row r="6677" spans="1:18" ht="16">
      <c r="A6677" s="1">
        <v>6672</v>
      </c>
      <c r="C6677" s="3" t="s">
        <v>4636</v>
      </c>
      <c r="F6677" s="1851"/>
      <c r="R6677" s="1502"/>
    </row>
    <row r="6678" spans="1:18" ht="16">
      <c r="A6678" s="1">
        <v>6673</v>
      </c>
      <c r="C6678" s="3" t="s">
        <v>4636</v>
      </c>
      <c r="F6678" s="1851"/>
      <c r="R6678" s="1502"/>
    </row>
    <row r="6679" spans="1:18" ht="16">
      <c r="A6679" s="1">
        <v>6674</v>
      </c>
      <c r="C6679" s="3" t="s">
        <v>4636</v>
      </c>
      <c r="F6679" s="1851"/>
      <c r="R6679" s="1502"/>
    </row>
    <row r="6680" spans="1:18" ht="16">
      <c r="A6680" s="1">
        <v>6675</v>
      </c>
      <c r="C6680" s="3" t="s">
        <v>4636</v>
      </c>
      <c r="F6680" s="1851"/>
      <c r="R6680" s="1502"/>
    </row>
    <row r="6681" spans="1:18" ht="16">
      <c r="A6681" s="1">
        <v>6676</v>
      </c>
      <c r="C6681" s="3" t="s">
        <v>4636</v>
      </c>
      <c r="F6681" s="1851"/>
      <c r="R6681" s="1502"/>
    </row>
    <row r="6682" spans="1:18" ht="16">
      <c r="A6682" s="1">
        <v>6677</v>
      </c>
      <c r="C6682" s="3" t="s">
        <v>4636</v>
      </c>
      <c r="F6682" s="1851"/>
      <c r="R6682" s="1502"/>
    </row>
    <row r="6683" spans="1:18" ht="15">
      <c r="A6683">
        <v>6678</v>
      </c>
      <c r="B6683" s="7">
        <f>'EstRev 6-10'!C219</f>
        <v>0</v>
      </c>
      <c r="C6683" s="3" t="s">
        <v>5188</v>
      </c>
      <c r="D6683" s="2" t="b">
        <f ca="1">E6683=B6683</f>
        <v>1</v>
      </c>
      <c r="E6683" s="2" cm="1">
        <f t="array" aca="1" ref="E6683" ca="1">IF(F6683&lt;&gt;"",INDIRECT("'"&amp;F6683&amp;"'!"&amp;G6683),"")</f>
        <v>0</v>
      </c>
      <c r="F6683" s="1502" t="s">
        <v>6935</v>
      </c>
      <c r="G6683" t="s">
        <v>5221</v>
      </c>
      <c r="H6683" s="4"/>
      <c r="I6683" s="4"/>
      <c r="J6683" s="4"/>
      <c r="R6683" s="1504"/>
    </row>
    <row r="6684" spans="1:18" ht="15">
      <c r="A6684">
        <v>6679</v>
      </c>
      <c r="B6684" s="7">
        <f>'EstRev 6-10'!C220</f>
        <v>0</v>
      </c>
      <c r="C6684" s="3" t="s">
        <v>5188</v>
      </c>
      <c r="D6684" s="2" t="b">
        <f ca="1">E6684=B6684</f>
        <v>1</v>
      </c>
      <c r="E6684" s="2" cm="1">
        <f t="array" aca="1" ref="E6684" ca="1">IF(F6684&lt;&gt;"",INDIRECT("'"&amp;F6684&amp;"'!"&amp;G6684),"")</f>
        <v>0</v>
      </c>
      <c r="F6684" s="1502" t="s">
        <v>6935</v>
      </c>
      <c r="G6684" t="s">
        <v>5222</v>
      </c>
      <c r="H6684" s="4"/>
      <c r="I6684" s="4"/>
      <c r="J6684" s="4"/>
      <c r="R6684" s="1504"/>
    </row>
    <row r="6685" spans="1:18" ht="15">
      <c r="A6685">
        <v>6680</v>
      </c>
      <c r="B6685" s="7">
        <f>'EstRev 6-10'!C221</f>
        <v>0</v>
      </c>
      <c r="C6685" s="3" t="s">
        <v>5188</v>
      </c>
      <c r="D6685" s="2" t="b">
        <f ca="1">E6685=B6685</f>
        <v>1</v>
      </c>
      <c r="E6685" s="2" cm="1">
        <f t="array" aca="1" ref="E6685" ca="1">IF(F6685&lt;&gt;"",INDIRECT("'"&amp;F6685&amp;"'!"&amp;G6685),"")</f>
        <v>0</v>
      </c>
      <c r="F6685" s="1502" t="s">
        <v>6935</v>
      </c>
      <c r="G6685" t="s">
        <v>5223</v>
      </c>
      <c r="H6685" s="4"/>
      <c r="I6685" s="4"/>
      <c r="J6685" s="4"/>
      <c r="R6685" s="1504"/>
    </row>
    <row r="6686" spans="1:18" ht="15">
      <c r="A6686">
        <v>6681</v>
      </c>
      <c r="B6686" s="7">
        <f>'EstRev 6-10'!C222</f>
        <v>0</v>
      </c>
      <c r="C6686" s="3" t="s">
        <v>5188</v>
      </c>
      <c r="D6686" s="2" t="b">
        <f ca="1">E6686=B6686</f>
        <v>1</v>
      </c>
      <c r="E6686" s="2" cm="1">
        <f t="array" aca="1" ref="E6686" ca="1">IF(F6686&lt;&gt;"",INDIRECT("'"&amp;F6686&amp;"'!"&amp;G6686),"")</f>
        <v>0</v>
      </c>
      <c r="F6686" s="1502" t="s">
        <v>6935</v>
      </c>
      <c r="G6686" t="s">
        <v>5224</v>
      </c>
      <c r="H6686" s="4"/>
      <c r="I6686" s="4"/>
      <c r="J6686" s="4"/>
      <c r="R6686" s="1504"/>
    </row>
    <row r="6687" spans="1:18" ht="16">
      <c r="A6687" s="1">
        <v>6682</v>
      </c>
      <c r="C6687" s="3" t="s">
        <v>4636</v>
      </c>
      <c r="F6687" s="1851"/>
      <c r="R6687" s="1502"/>
    </row>
    <row r="6688" spans="1:18" ht="16">
      <c r="A6688" s="1">
        <v>6683</v>
      </c>
      <c r="C6688" s="3" t="s">
        <v>4636</v>
      </c>
      <c r="F6688" s="1851"/>
      <c r="R6688" s="1502"/>
    </row>
    <row r="6689" spans="1:18" ht="16">
      <c r="A6689" s="1">
        <v>6684</v>
      </c>
      <c r="C6689" s="3" t="s">
        <v>4636</v>
      </c>
      <c r="F6689" s="1851"/>
      <c r="R6689" s="1502"/>
    </row>
    <row r="6690" spans="1:18" ht="16">
      <c r="A6690" s="1">
        <v>6685</v>
      </c>
      <c r="C6690" s="3" t="s">
        <v>4636</v>
      </c>
      <c r="F6690" s="1851"/>
      <c r="R6690" s="1502"/>
    </row>
    <row r="6691" spans="1:18" ht="16">
      <c r="A6691" s="1">
        <v>6686</v>
      </c>
      <c r="C6691" s="3" t="s">
        <v>4636</v>
      </c>
      <c r="F6691" s="1851"/>
      <c r="R6691" s="1502"/>
    </row>
    <row r="6692" spans="1:18" ht="16">
      <c r="A6692" s="1">
        <v>6687</v>
      </c>
      <c r="C6692" s="3" t="s">
        <v>4636</v>
      </c>
      <c r="F6692" s="1851"/>
      <c r="R6692" s="1502"/>
    </row>
    <row r="6693" spans="1:18" ht="16">
      <c r="A6693" s="1">
        <v>6688</v>
      </c>
      <c r="C6693" s="3" t="s">
        <v>4636</v>
      </c>
      <c r="F6693" s="1851"/>
      <c r="R6693" s="1502"/>
    </row>
    <row r="6694" spans="1:18" ht="16">
      <c r="A6694" s="1">
        <v>6689</v>
      </c>
      <c r="C6694" s="3" t="s">
        <v>4636</v>
      </c>
      <c r="F6694" s="1851"/>
      <c r="R6694" s="1502"/>
    </row>
    <row r="6695" spans="1:18" ht="16">
      <c r="A6695" s="1">
        <v>6690</v>
      </c>
      <c r="C6695" s="3" t="s">
        <v>4636</v>
      </c>
      <c r="F6695" s="1851"/>
      <c r="R6695" s="1502"/>
    </row>
    <row r="6696" spans="1:18" ht="16">
      <c r="A6696" s="1">
        <v>6691</v>
      </c>
      <c r="C6696" s="3" t="s">
        <v>4636</v>
      </c>
      <c r="F6696" s="1851"/>
      <c r="R6696" s="1502"/>
    </row>
    <row r="6697" spans="1:18" ht="16">
      <c r="A6697" s="1">
        <v>6692</v>
      </c>
      <c r="C6697" s="3" t="s">
        <v>4636</v>
      </c>
      <c r="F6697" s="1851"/>
      <c r="R6697" s="1502"/>
    </row>
    <row r="6698" spans="1:18" ht="15">
      <c r="A6698">
        <v>6693</v>
      </c>
      <c r="B6698" s="7">
        <f>'EstRev 6-10'!C223</f>
        <v>0</v>
      </c>
      <c r="C6698" s="3" t="s">
        <v>5188</v>
      </c>
      <c r="D6698" s="2" t="b">
        <f ca="1">E6698=B6698</f>
        <v>1</v>
      </c>
      <c r="E6698" s="2" cm="1">
        <f t="array" aca="1" ref="E6698" ca="1">IF(F6698&lt;&gt;"",INDIRECT("'"&amp;F6698&amp;"'!"&amp;G6698),"")</f>
        <v>0</v>
      </c>
      <c r="F6698" s="1502" t="s">
        <v>6935</v>
      </c>
      <c r="G6698" t="s">
        <v>5225</v>
      </c>
      <c r="H6698" s="4"/>
      <c r="I6698" s="4"/>
      <c r="J6698" s="4"/>
      <c r="R6698" s="1504"/>
    </row>
    <row r="6699" spans="1:18" ht="16">
      <c r="A6699" s="1">
        <v>6694</v>
      </c>
      <c r="C6699" s="3" t="s">
        <v>4636</v>
      </c>
      <c r="F6699" s="1851"/>
      <c r="R6699" s="1502"/>
    </row>
    <row r="6700" spans="1:18" ht="16">
      <c r="A6700" s="1">
        <v>6695</v>
      </c>
      <c r="C6700" s="3" t="s">
        <v>4636</v>
      </c>
      <c r="F6700" s="1851"/>
      <c r="R6700" s="1502"/>
    </row>
    <row r="6701" spans="1:18" ht="16">
      <c r="A6701" s="1">
        <v>6696</v>
      </c>
      <c r="C6701" s="3" t="s">
        <v>4636</v>
      </c>
      <c r="F6701" s="1851"/>
      <c r="R6701" s="1502"/>
    </row>
    <row r="6702" spans="1:18" ht="16">
      <c r="A6702" s="1">
        <v>6697</v>
      </c>
      <c r="C6702" s="3" t="s">
        <v>4636</v>
      </c>
      <c r="F6702" s="1851"/>
      <c r="R6702" s="1502"/>
    </row>
    <row r="6703" spans="1:18" ht="16">
      <c r="A6703" s="1">
        <v>6698</v>
      </c>
      <c r="C6703" s="3" t="s">
        <v>4636</v>
      </c>
      <c r="F6703" s="1851"/>
      <c r="R6703" s="1502"/>
    </row>
    <row r="6704" spans="1:18" ht="16">
      <c r="A6704" s="1">
        <v>6699</v>
      </c>
      <c r="C6704" s="3" t="s">
        <v>3571</v>
      </c>
      <c r="E6704" s="2" t="str" cm="1">
        <f t="array" aca="1" ref="E6704" ca="1">IF(F6704&lt;&gt;"",INDIRECT("'"&amp;F6704&amp;"'!"&amp;G6704),"")</f>
        <v/>
      </c>
      <c r="F6704" s="1851"/>
      <c r="R6704" s="1502"/>
    </row>
    <row r="6705" spans="1:18" ht="16">
      <c r="A6705" s="1">
        <v>6700</v>
      </c>
      <c r="C6705" s="3" t="s">
        <v>4636</v>
      </c>
      <c r="F6705" s="1851"/>
      <c r="R6705" s="1502"/>
    </row>
    <row r="6706" spans="1:18" ht="16">
      <c r="A6706" s="1">
        <v>6701</v>
      </c>
      <c r="C6706" s="3" t="s">
        <v>4636</v>
      </c>
      <c r="F6706" s="1851"/>
      <c r="R6706" s="1502"/>
    </row>
    <row r="6707" spans="1:18" ht="16">
      <c r="A6707" s="1">
        <v>6702</v>
      </c>
      <c r="C6707" s="3" t="s">
        <v>4636</v>
      </c>
      <c r="F6707" s="1851"/>
      <c r="R6707" s="1502"/>
    </row>
    <row r="6708" spans="1:18" ht="16">
      <c r="A6708" s="1">
        <v>6703</v>
      </c>
      <c r="C6708" s="3" t="s">
        <v>4636</v>
      </c>
      <c r="F6708" s="1851"/>
      <c r="R6708" s="1502"/>
    </row>
    <row r="6709" spans="1:18" ht="16">
      <c r="A6709" s="1">
        <v>6704</v>
      </c>
      <c r="C6709" s="3" t="s">
        <v>4636</v>
      </c>
      <c r="F6709" s="1851"/>
      <c r="R6709" s="1502"/>
    </row>
    <row r="6710" spans="1:18" ht="16">
      <c r="A6710" s="1">
        <v>6705</v>
      </c>
      <c r="C6710" s="3" t="s">
        <v>4636</v>
      </c>
      <c r="F6710" s="1851"/>
      <c r="R6710" s="1502"/>
    </row>
    <row r="6711" spans="1:18" ht="16">
      <c r="A6711" s="1">
        <v>6706</v>
      </c>
      <c r="C6711" s="3" t="s">
        <v>4636</v>
      </c>
      <c r="F6711" s="1851"/>
      <c r="R6711" s="1502"/>
    </row>
    <row r="6712" spans="1:18" ht="16">
      <c r="A6712" s="1">
        <v>6707</v>
      </c>
      <c r="C6712" s="3" t="s">
        <v>4636</v>
      </c>
      <c r="F6712" s="1851"/>
      <c r="R6712" s="1502"/>
    </row>
    <row r="6713" spans="1:18" ht="16">
      <c r="A6713" s="1">
        <v>6708</v>
      </c>
      <c r="C6713" s="3" t="s">
        <v>4636</v>
      </c>
      <c r="F6713" s="1851"/>
      <c r="R6713" s="1502"/>
    </row>
    <row r="6714" spans="1:18" ht="15">
      <c r="A6714">
        <v>6709</v>
      </c>
      <c r="B6714" s="7">
        <f>'EstRev 6-10'!D219</f>
        <v>0</v>
      </c>
      <c r="C6714" s="3" t="s">
        <v>5188</v>
      </c>
      <c r="D6714" s="2" t="b">
        <f ca="1">E6714=B6714</f>
        <v>1</v>
      </c>
      <c r="E6714" s="2" cm="1">
        <f t="array" aca="1" ref="E6714" ca="1">IF(F6714&lt;&gt;"",INDIRECT("'"&amp;F6714&amp;"'!"&amp;G6714),"")</f>
        <v>0</v>
      </c>
      <c r="F6714" s="1502" t="s">
        <v>6935</v>
      </c>
      <c r="G6714" t="s">
        <v>4341</v>
      </c>
      <c r="H6714" s="4"/>
      <c r="I6714" s="4"/>
      <c r="J6714" s="4"/>
      <c r="R6714" s="1504"/>
    </row>
    <row r="6715" spans="1:18" ht="15">
      <c r="A6715">
        <v>6710</v>
      </c>
      <c r="B6715" s="7">
        <f>'EstRev 6-10'!D220</f>
        <v>0</v>
      </c>
      <c r="C6715" s="3" t="s">
        <v>5188</v>
      </c>
      <c r="D6715" s="2" t="b">
        <f ca="1">E6715=B6715</f>
        <v>1</v>
      </c>
      <c r="E6715" s="2" cm="1">
        <f t="array" aca="1" ref="E6715" ca="1">IF(F6715&lt;&gt;"",INDIRECT("'"&amp;F6715&amp;"'!"&amp;G6715),"")</f>
        <v>0</v>
      </c>
      <c r="F6715" s="1502" t="s">
        <v>6935</v>
      </c>
      <c r="G6715" t="s">
        <v>5116</v>
      </c>
      <c r="H6715" s="4"/>
      <c r="I6715" s="4"/>
      <c r="J6715" s="4"/>
      <c r="R6715" s="1504"/>
    </row>
    <row r="6716" spans="1:18" ht="15">
      <c r="A6716">
        <v>6711</v>
      </c>
      <c r="B6716" s="7">
        <f>'EstRev 6-10'!D221</f>
        <v>0</v>
      </c>
      <c r="C6716" s="3" t="s">
        <v>5188</v>
      </c>
      <c r="D6716" s="2" t="b">
        <f ca="1">E6716=B6716</f>
        <v>1</v>
      </c>
      <c r="E6716" s="2" cm="1">
        <f t="array" aca="1" ref="E6716" ca="1">IF(F6716&lt;&gt;"",INDIRECT("'"&amp;F6716&amp;"'!"&amp;G6716),"")</f>
        <v>0</v>
      </c>
      <c r="F6716" s="1502" t="s">
        <v>6935</v>
      </c>
      <c r="G6716" t="s">
        <v>4342</v>
      </c>
      <c r="H6716" s="4"/>
      <c r="I6716" s="4"/>
      <c r="J6716" s="4"/>
      <c r="R6716" s="1504"/>
    </row>
    <row r="6717" spans="1:18" ht="15">
      <c r="A6717">
        <v>6712</v>
      </c>
      <c r="B6717" s="7">
        <f>'EstRev 6-10'!D222</f>
        <v>0</v>
      </c>
      <c r="C6717" s="3" t="s">
        <v>5188</v>
      </c>
      <c r="D6717" s="2" t="b">
        <f ca="1">E6717=B6717</f>
        <v>1</v>
      </c>
      <c r="E6717" s="2" cm="1">
        <f t="array" aca="1" ref="E6717" ca="1">IF(F6717&lt;&gt;"",INDIRECT("'"&amp;F6717&amp;"'!"&amp;G6717),"")</f>
        <v>0</v>
      </c>
      <c r="F6717" s="1502" t="s">
        <v>6935</v>
      </c>
      <c r="G6717" t="s">
        <v>5118</v>
      </c>
      <c r="H6717" s="4"/>
      <c r="I6717" s="4"/>
      <c r="J6717" s="4"/>
      <c r="R6717" s="1504"/>
    </row>
    <row r="6718" spans="1:18" ht="16">
      <c r="A6718" s="1">
        <v>6713</v>
      </c>
      <c r="C6718" s="3" t="s">
        <v>4636</v>
      </c>
      <c r="F6718" s="1851"/>
      <c r="R6718" s="1502"/>
    </row>
    <row r="6719" spans="1:18" ht="16">
      <c r="A6719" s="1">
        <v>6714</v>
      </c>
      <c r="C6719" s="3" t="s">
        <v>4636</v>
      </c>
      <c r="F6719" s="1851"/>
      <c r="R6719" s="1502"/>
    </row>
    <row r="6720" spans="1:18" ht="16">
      <c r="A6720" s="1">
        <v>6715</v>
      </c>
      <c r="C6720" s="3" t="s">
        <v>4636</v>
      </c>
      <c r="F6720" s="1851"/>
      <c r="R6720" s="1502"/>
    </row>
    <row r="6721" spans="1:18" ht="16">
      <c r="A6721" s="1">
        <v>6716</v>
      </c>
      <c r="C6721" s="3" t="s">
        <v>4636</v>
      </c>
      <c r="F6721" s="1851"/>
      <c r="R6721" s="1502"/>
    </row>
    <row r="6722" spans="1:18" ht="16">
      <c r="A6722" s="1">
        <v>6717</v>
      </c>
      <c r="C6722" s="3" t="s">
        <v>4636</v>
      </c>
      <c r="F6722" s="1851"/>
      <c r="R6722" s="1502"/>
    </row>
    <row r="6723" spans="1:18" ht="16">
      <c r="A6723" s="1">
        <v>6718</v>
      </c>
      <c r="C6723" s="3" t="s">
        <v>4636</v>
      </c>
      <c r="F6723" s="1851"/>
      <c r="R6723" s="1502"/>
    </row>
    <row r="6724" spans="1:18" ht="16">
      <c r="A6724" s="1">
        <v>6719</v>
      </c>
      <c r="C6724" s="3" t="s">
        <v>4636</v>
      </c>
      <c r="F6724" s="1851"/>
      <c r="R6724" s="1502"/>
    </row>
    <row r="6725" spans="1:18" ht="16">
      <c r="A6725" s="1">
        <v>6720</v>
      </c>
      <c r="C6725" s="3" t="s">
        <v>4636</v>
      </c>
      <c r="F6725" s="1851"/>
      <c r="R6725" s="1502"/>
    </row>
    <row r="6726" spans="1:18" ht="16">
      <c r="A6726" s="1">
        <v>6721</v>
      </c>
      <c r="C6726" s="3" t="s">
        <v>4636</v>
      </c>
      <c r="F6726" s="1851"/>
      <c r="R6726" s="1502"/>
    </row>
    <row r="6727" spans="1:18" ht="16">
      <c r="A6727" s="1">
        <v>6722</v>
      </c>
      <c r="C6727" s="3" t="s">
        <v>4636</v>
      </c>
      <c r="F6727" s="1851"/>
      <c r="R6727" s="1502"/>
    </row>
    <row r="6728" spans="1:18" ht="16">
      <c r="A6728" s="1">
        <v>6723</v>
      </c>
      <c r="C6728" s="3" t="s">
        <v>4636</v>
      </c>
      <c r="F6728" s="1851"/>
      <c r="R6728" s="1502"/>
    </row>
    <row r="6729" spans="1:18" ht="15">
      <c r="A6729">
        <v>6724</v>
      </c>
      <c r="B6729" s="7">
        <f>'EstRev 6-10'!D223</f>
        <v>0</v>
      </c>
      <c r="C6729" s="3" t="s">
        <v>5188</v>
      </c>
      <c r="D6729" s="2" t="b">
        <f ca="1">E6729=B6729</f>
        <v>1</v>
      </c>
      <c r="E6729" s="2" cm="1">
        <f t="array" aca="1" ref="E6729" ca="1">IF(F6729&lt;&gt;"",INDIRECT("'"&amp;F6729&amp;"'!"&amp;G6729),"")</f>
        <v>0</v>
      </c>
      <c r="F6729" s="1502" t="s">
        <v>6935</v>
      </c>
      <c r="G6729" t="s">
        <v>4298</v>
      </c>
      <c r="H6729" s="4"/>
      <c r="I6729" s="4"/>
      <c r="J6729" s="4"/>
      <c r="R6729" s="1504"/>
    </row>
    <row r="6730" spans="1:18" ht="16">
      <c r="A6730" s="1">
        <v>6725</v>
      </c>
      <c r="C6730" s="3" t="s">
        <v>4636</v>
      </c>
      <c r="F6730" s="1851"/>
      <c r="R6730" s="1502"/>
    </row>
    <row r="6731" spans="1:18" ht="16">
      <c r="A6731" s="1">
        <v>6726</v>
      </c>
      <c r="C6731" s="3" t="s">
        <v>5188</v>
      </c>
      <c r="E6731" s="2" t="str" cm="1">
        <f t="array" aca="1" ref="E6731" ca="1">IF(F6731&lt;&gt;"",INDIRECT("'"&amp;F6731&amp;"'!"&amp;G6731),"")</f>
        <v/>
      </c>
      <c r="F6731" s="1851"/>
      <c r="R6731" s="1502"/>
    </row>
    <row r="6732" spans="1:18" ht="16">
      <c r="A6732" s="1">
        <v>6727</v>
      </c>
      <c r="C6732" s="3" t="s">
        <v>4636</v>
      </c>
      <c r="F6732" s="1851"/>
      <c r="R6732" s="1502"/>
    </row>
    <row r="6733" spans="1:18" ht="16">
      <c r="A6733" s="1">
        <v>6728</v>
      </c>
      <c r="C6733" s="3" t="s">
        <v>4636</v>
      </c>
      <c r="F6733" s="1851"/>
      <c r="R6733" s="1502"/>
    </row>
    <row r="6734" spans="1:18" ht="16">
      <c r="A6734" s="1">
        <v>6729</v>
      </c>
      <c r="C6734" s="3" t="s">
        <v>4636</v>
      </c>
      <c r="F6734" s="1851"/>
      <c r="R6734" s="1502"/>
    </row>
    <row r="6735" spans="1:18" ht="16">
      <c r="A6735" s="1">
        <v>6730</v>
      </c>
      <c r="C6735" s="3" t="s">
        <v>4636</v>
      </c>
      <c r="F6735" s="1851"/>
      <c r="R6735" s="1502"/>
    </row>
    <row r="6736" spans="1:18" ht="16">
      <c r="A6736" s="1">
        <v>6731</v>
      </c>
      <c r="C6736" s="3" t="s">
        <v>4636</v>
      </c>
      <c r="F6736" s="1851"/>
      <c r="R6736" s="1502"/>
    </row>
    <row r="6737" spans="1:18" ht="16">
      <c r="A6737" s="1">
        <v>6732</v>
      </c>
      <c r="C6737" s="3" t="s">
        <v>4636</v>
      </c>
      <c r="F6737" s="1851"/>
      <c r="R6737" s="1502"/>
    </row>
    <row r="6738" spans="1:18" ht="16">
      <c r="A6738" s="1">
        <v>6733</v>
      </c>
      <c r="C6738" s="3" t="s">
        <v>4636</v>
      </c>
      <c r="F6738" s="1851"/>
      <c r="R6738" s="1502"/>
    </row>
    <row r="6739" spans="1:18" ht="16">
      <c r="A6739" s="1">
        <v>6734</v>
      </c>
      <c r="C6739" s="3" t="s">
        <v>4636</v>
      </c>
      <c r="F6739" s="1851"/>
      <c r="R6739" s="1502"/>
    </row>
    <row r="6740" spans="1:18" ht="16">
      <c r="A6740" s="1">
        <v>6735</v>
      </c>
      <c r="C6740" s="3" t="s">
        <v>5188</v>
      </c>
      <c r="E6740" s="2" t="str" cm="1">
        <f t="array" aca="1" ref="E6740" ca="1">IF(F6740&lt;&gt;"",INDIRECT("'"&amp;F6740&amp;"'!"&amp;G6740),"")</f>
        <v/>
      </c>
      <c r="F6740" s="1851"/>
      <c r="R6740" s="1502"/>
    </row>
    <row r="6741" spans="1:18" ht="16">
      <c r="A6741" s="1">
        <v>6736</v>
      </c>
      <c r="C6741" s="3" t="s">
        <v>5188</v>
      </c>
      <c r="E6741" s="2" t="str" cm="1">
        <f t="array" aca="1" ref="E6741" ca="1">IF(F6741&lt;&gt;"",INDIRECT("'"&amp;F6741&amp;"'!"&amp;G6741),"")</f>
        <v/>
      </c>
      <c r="F6741" s="1851"/>
      <c r="R6741" s="1502"/>
    </row>
    <row r="6742" spans="1:18" ht="16">
      <c r="A6742" s="1">
        <v>6737</v>
      </c>
      <c r="C6742" s="3" t="s">
        <v>4636</v>
      </c>
      <c r="F6742" s="1851"/>
      <c r="R6742" s="1502"/>
    </row>
    <row r="6743" spans="1:18" ht="16">
      <c r="A6743" s="1">
        <v>6738</v>
      </c>
      <c r="C6743" s="3" t="s">
        <v>4636</v>
      </c>
      <c r="F6743" s="1851"/>
      <c r="R6743" s="1502"/>
    </row>
    <row r="6744" spans="1:18" ht="15">
      <c r="A6744">
        <v>6739</v>
      </c>
      <c r="B6744" s="7">
        <f>'EstRev 6-10'!E219</f>
        <v>0</v>
      </c>
      <c r="C6744" s="3" t="s">
        <v>5188</v>
      </c>
      <c r="D6744" s="2" t="b">
        <f ca="1">E6744=B6744</f>
        <v>1</v>
      </c>
      <c r="E6744" s="2" cm="1">
        <f t="array" aca="1" ref="E6744" ca="1">IF(F6744&lt;&gt;"",INDIRECT("'"&amp;F6744&amp;"'!"&amp;G6744),"")</f>
        <v>0</v>
      </c>
      <c r="F6744" s="1502" t="s">
        <v>6935</v>
      </c>
      <c r="G6744" t="s">
        <v>5226</v>
      </c>
      <c r="H6744" s="4"/>
      <c r="I6744" s="4"/>
      <c r="J6744" s="4"/>
      <c r="R6744" s="1504"/>
    </row>
    <row r="6745" spans="1:18" ht="15">
      <c r="A6745">
        <v>6740</v>
      </c>
      <c r="B6745" s="7">
        <f>'EstRev 6-10'!E220</f>
        <v>0</v>
      </c>
      <c r="C6745" s="3" t="s">
        <v>5188</v>
      </c>
      <c r="D6745" s="2" t="b">
        <f ca="1">E6745=B6745</f>
        <v>1</v>
      </c>
      <c r="E6745" s="2" cm="1">
        <f t="array" aca="1" ref="E6745" ca="1">IF(F6745&lt;&gt;"",INDIRECT("'"&amp;F6745&amp;"'!"&amp;G6745),"")</f>
        <v>0</v>
      </c>
      <c r="F6745" s="1502" t="s">
        <v>6935</v>
      </c>
      <c r="G6745" t="s">
        <v>5227</v>
      </c>
      <c r="H6745" s="4"/>
      <c r="I6745" s="4"/>
      <c r="J6745" s="4"/>
      <c r="R6745" s="1504"/>
    </row>
    <row r="6746" spans="1:18" ht="15">
      <c r="A6746">
        <v>6741</v>
      </c>
      <c r="B6746" s="7">
        <f>'EstRev 6-10'!E221</f>
        <v>0</v>
      </c>
      <c r="C6746" s="3" t="s">
        <v>5188</v>
      </c>
      <c r="D6746" s="2" t="b">
        <f ca="1">E6746=B6746</f>
        <v>1</v>
      </c>
      <c r="E6746" s="2" cm="1">
        <f t="array" aca="1" ref="E6746" ca="1">IF(F6746&lt;&gt;"",INDIRECT("'"&amp;F6746&amp;"'!"&amp;G6746),"")</f>
        <v>0</v>
      </c>
      <c r="F6746" s="1502" t="s">
        <v>6935</v>
      </c>
      <c r="G6746" t="s">
        <v>5228</v>
      </c>
      <c r="H6746" s="4"/>
      <c r="I6746" s="4"/>
      <c r="J6746" s="4"/>
      <c r="R6746" s="1504"/>
    </row>
    <row r="6747" spans="1:18" ht="15">
      <c r="A6747">
        <v>6742</v>
      </c>
      <c r="B6747" s="7">
        <f>'EstRev 6-10'!E222</f>
        <v>0</v>
      </c>
      <c r="C6747" s="3" t="s">
        <v>5188</v>
      </c>
      <c r="D6747" s="2" t="b">
        <f ca="1">E6747=B6747</f>
        <v>1</v>
      </c>
      <c r="E6747" s="2" cm="1">
        <f t="array" aca="1" ref="E6747" ca="1">IF(F6747&lt;&gt;"",INDIRECT("'"&amp;F6747&amp;"'!"&amp;G6747),"")</f>
        <v>0</v>
      </c>
      <c r="F6747" s="1502" t="s">
        <v>6935</v>
      </c>
      <c r="G6747" t="s">
        <v>5229</v>
      </c>
      <c r="H6747" s="4"/>
      <c r="I6747" s="4"/>
      <c r="J6747" s="4"/>
      <c r="R6747" s="1504"/>
    </row>
    <row r="6748" spans="1:18" ht="16">
      <c r="A6748" s="1">
        <v>6743</v>
      </c>
      <c r="C6748" s="3" t="s">
        <v>4636</v>
      </c>
      <c r="F6748" s="1851"/>
      <c r="R6748" s="1502"/>
    </row>
    <row r="6749" spans="1:18" ht="16">
      <c r="A6749" s="1">
        <v>6744</v>
      </c>
      <c r="C6749" s="3" t="s">
        <v>4636</v>
      </c>
      <c r="F6749" s="1851"/>
      <c r="R6749" s="1502"/>
    </row>
    <row r="6750" spans="1:18" ht="16">
      <c r="A6750" s="1">
        <v>6745</v>
      </c>
      <c r="C6750" s="3" t="s">
        <v>4636</v>
      </c>
      <c r="F6750" s="1851"/>
      <c r="R6750" s="1502"/>
    </row>
    <row r="6751" spans="1:18" ht="16">
      <c r="A6751" s="1">
        <v>6746</v>
      </c>
      <c r="C6751" s="3" t="s">
        <v>4636</v>
      </c>
      <c r="F6751" s="1851"/>
      <c r="R6751" s="1502"/>
    </row>
    <row r="6752" spans="1:18" ht="16">
      <c r="A6752" s="1">
        <v>6747</v>
      </c>
      <c r="C6752" s="3" t="s">
        <v>4636</v>
      </c>
      <c r="F6752" s="1851"/>
      <c r="R6752" s="1502"/>
    </row>
    <row r="6753" spans="1:18" ht="16">
      <c r="A6753" s="1">
        <v>6748</v>
      </c>
      <c r="C6753" s="3" t="s">
        <v>4636</v>
      </c>
      <c r="F6753" s="1851"/>
      <c r="R6753" s="1502"/>
    </row>
    <row r="6754" spans="1:18" ht="16">
      <c r="A6754" s="1">
        <v>6749</v>
      </c>
      <c r="C6754" s="3" t="s">
        <v>4636</v>
      </c>
      <c r="F6754" s="1851"/>
      <c r="R6754" s="1502"/>
    </row>
    <row r="6755" spans="1:18" ht="16">
      <c r="A6755" s="1">
        <v>6750</v>
      </c>
      <c r="C6755" s="3" t="s">
        <v>4636</v>
      </c>
      <c r="F6755" s="1851"/>
      <c r="R6755" s="1502"/>
    </row>
    <row r="6756" spans="1:18" ht="16">
      <c r="A6756" s="1">
        <v>6751</v>
      </c>
      <c r="C6756" s="3" t="s">
        <v>4636</v>
      </c>
      <c r="F6756" s="1851"/>
      <c r="R6756" s="1502"/>
    </row>
    <row r="6757" spans="1:18" ht="16">
      <c r="A6757" s="1">
        <v>6752</v>
      </c>
      <c r="C6757" s="3" t="s">
        <v>4636</v>
      </c>
      <c r="F6757" s="1851"/>
      <c r="R6757" s="1502"/>
    </row>
    <row r="6758" spans="1:18" ht="16">
      <c r="A6758" s="1">
        <v>6753</v>
      </c>
      <c r="C6758" s="3" t="s">
        <v>4636</v>
      </c>
      <c r="F6758" s="1851"/>
      <c r="R6758" s="1502"/>
    </row>
    <row r="6759" spans="1:18" ht="15">
      <c r="A6759">
        <v>6754</v>
      </c>
      <c r="B6759" s="7">
        <f>'EstRev 6-10'!E223</f>
        <v>0</v>
      </c>
      <c r="C6759" s="3" t="s">
        <v>5188</v>
      </c>
      <c r="D6759" s="2" t="b">
        <f ca="1">E6759=B6759</f>
        <v>1</v>
      </c>
      <c r="E6759" s="2" cm="1">
        <f t="array" aca="1" ref="E6759" ca="1">IF(F6759&lt;&gt;"",INDIRECT("'"&amp;F6759&amp;"'!"&amp;G6759),"")</f>
        <v>0</v>
      </c>
      <c r="F6759" s="1502" t="s">
        <v>6935</v>
      </c>
      <c r="G6759" t="s">
        <v>5230</v>
      </c>
      <c r="H6759" s="4"/>
      <c r="I6759" s="4"/>
      <c r="J6759" s="4"/>
      <c r="R6759" s="1504"/>
    </row>
    <row r="6760" spans="1:18" ht="16">
      <c r="A6760" s="1">
        <v>6755</v>
      </c>
      <c r="C6760" s="3" t="s">
        <v>4636</v>
      </c>
      <c r="F6760" s="1851"/>
      <c r="R6760" s="1502"/>
    </row>
    <row r="6761" spans="1:18" ht="16">
      <c r="A6761" s="1">
        <v>6756</v>
      </c>
      <c r="C6761" s="3" t="s">
        <v>4636</v>
      </c>
      <c r="F6761" s="1851"/>
      <c r="R6761" s="1502"/>
    </row>
    <row r="6762" spans="1:18" ht="16">
      <c r="A6762" s="1">
        <v>6757</v>
      </c>
      <c r="C6762" s="3" t="s">
        <v>4636</v>
      </c>
      <c r="F6762" s="1851"/>
      <c r="R6762" s="1502"/>
    </row>
    <row r="6763" spans="1:18" ht="16">
      <c r="A6763" s="1">
        <v>6758</v>
      </c>
      <c r="C6763" s="3" t="s">
        <v>4636</v>
      </c>
      <c r="F6763" s="1851"/>
      <c r="R6763" s="1502"/>
    </row>
    <row r="6764" spans="1:18" ht="16">
      <c r="A6764" s="1">
        <v>6759</v>
      </c>
      <c r="C6764" s="3" t="s">
        <v>4636</v>
      </c>
      <c r="F6764" s="1851"/>
      <c r="R6764" s="1502"/>
    </row>
    <row r="6765" spans="1:18" ht="16">
      <c r="A6765" s="1">
        <v>6760</v>
      </c>
      <c r="C6765" s="3" t="s">
        <v>4636</v>
      </c>
      <c r="F6765" s="1851"/>
      <c r="R6765" s="1502"/>
    </row>
    <row r="6766" spans="1:18" ht="16">
      <c r="A6766" s="1">
        <v>6761</v>
      </c>
      <c r="C6766" s="3" t="s">
        <v>4636</v>
      </c>
      <c r="F6766" s="1851"/>
      <c r="R6766" s="1502"/>
    </row>
    <row r="6767" spans="1:18" ht="16">
      <c r="A6767" s="1">
        <v>6762</v>
      </c>
      <c r="C6767" s="3" t="s">
        <v>4636</v>
      </c>
      <c r="F6767" s="1851"/>
      <c r="R6767" s="1502"/>
    </row>
    <row r="6768" spans="1:18" ht="16">
      <c r="A6768" s="1">
        <v>6763</v>
      </c>
      <c r="C6768" s="3" t="s">
        <v>4636</v>
      </c>
      <c r="F6768" s="1851"/>
      <c r="R6768" s="1502"/>
    </row>
    <row r="6769" spans="1:18" ht="16">
      <c r="A6769" s="1">
        <v>6764</v>
      </c>
      <c r="C6769" s="3" t="s">
        <v>4636</v>
      </c>
      <c r="F6769" s="1851"/>
      <c r="R6769" s="1502"/>
    </row>
    <row r="6770" spans="1:18" ht="16">
      <c r="A6770" s="1">
        <v>6765</v>
      </c>
      <c r="C6770" s="3" t="s">
        <v>4636</v>
      </c>
      <c r="F6770" s="1851"/>
      <c r="R6770" s="1502"/>
    </row>
    <row r="6771" spans="1:18" ht="16">
      <c r="A6771" s="1">
        <v>6766</v>
      </c>
      <c r="C6771" s="3" t="s">
        <v>5188</v>
      </c>
      <c r="E6771" s="2" t="str" cm="1">
        <f t="array" aca="1" ref="E6771" ca="1">IF(F6771&lt;&gt;"",INDIRECT("'"&amp;F6771&amp;"'!"&amp;G6771),"")</f>
        <v/>
      </c>
      <c r="F6771" s="1851"/>
      <c r="R6771" s="1502"/>
    </row>
    <row r="6772" spans="1:18" ht="16">
      <c r="A6772" s="1">
        <v>6767</v>
      </c>
      <c r="C6772" s="3" t="s">
        <v>4636</v>
      </c>
      <c r="F6772" s="1851"/>
      <c r="R6772" s="1502"/>
    </row>
    <row r="6773" spans="1:18" ht="16">
      <c r="A6773" s="1">
        <v>6768</v>
      </c>
      <c r="C6773" s="3" t="s">
        <v>4636</v>
      </c>
      <c r="F6773" s="1851"/>
      <c r="R6773" s="1502"/>
    </row>
    <row r="6774" spans="1:18" ht="15">
      <c r="A6774">
        <v>6769</v>
      </c>
      <c r="B6774" s="7">
        <f>'EstRev 6-10'!F219</f>
        <v>0</v>
      </c>
      <c r="C6774" s="3" t="s">
        <v>5188</v>
      </c>
      <c r="D6774" s="2" t="b">
        <f ca="1">E6774=B6774</f>
        <v>1</v>
      </c>
      <c r="E6774" s="2" cm="1">
        <f t="array" aca="1" ref="E6774" ca="1">IF(F6774&lt;&gt;"",INDIRECT("'"&amp;F6774&amp;"'!"&amp;G6774),"")</f>
        <v>0</v>
      </c>
      <c r="F6774" s="1502" t="s">
        <v>6935</v>
      </c>
      <c r="G6774" t="s">
        <v>5231</v>
      </c>
      <c r="H6774" s="4"/>
      <c r="I6774" s="4"/>
      <c r="J6774" s="4"/>
      <c r="R6774" s="1504"/>
    </row>
    <row r="6775" spans="1:18" ht="15">
      <c r="A6775">
        <v>6770</v>
      </c>
      <c r="B6775" s="7">
        <f>'EstRev 6-10'!F220</f>
        <v>0</v>
      </c>
      <c r="C6775" s="3" t="s">
        <v>5188</v>
      </c>
      <c r="D6775" s="2" t="b">
        <f ca="1">E6775=B6775</f>
        <v>1</v>
      </c>
      <c r="E6775" s="2" cm="1">
        <f t="array" aca="1" ref="E6775" ca="1">IF(F6775&lt;&gt;"",INDIRECT("'"&amp;F6775&amp;"'!"&amp;G6775),"")</f>
        <v>0</v>
      </c>
      <c r="F6775" s="1502" t="s">
        <v>6935</v>
      </c>
      <c r="G6775" t="s">
        <v>5232</v>
      </c>
      <c r="H6775" s="4"/>
      <c r="I6775" s="4"/>
      <c r="J6775" s="4"/>
      <c r="R6775" s="1504"/>
    </row>
    <row r="6776" spans="1:18" ht="15">
      <c r="A6776">
        <v>6771</v>
      </c>
      <c r="B6776" s="7">
        <f>'EstRev 6-10'!F221</f>
        <v>0</v>
      </c>
      <c r="C6776" s="3" t="s">
        <v>5188</v>
      </c>
      <c r="D6776" s="2" t="b">
        <f ca="1">E6776=B6776</f>
        <v>1</v>
      </c>
      <c r="E6776" s="2" cm="1">
        <f t="array" aca="1" ref="E6776" ca="1">IF(F6776&lt;&gt;"",INDIRECT("'"&amp;F6776&amp;"'!"&amp;G6776),"")</f>
        <v>0</v>
      </c>
      <c r="F6776" s="1502" t="s">
        <v>6935</v>
      </c>
      <c r="G6776" t="s">
        <v>5233</v>
      </c>
      <c r="H6776" s="4"/>
      <c r="I6776" s="4"/>
      <c r="J6776" s="4"/>
      <c r="R6776" s="1504"/>
    </row>
    <row r="6777" spans="1:18" ht="15">
      <c r="A6777">
        <v>6772</v>
      </c>
      <c r="B6777" s="7">
        <f>'EstRev 6-10'!F222</f>
        <v>0</v>
      </c>
      <c r="C6777" s="3" t="s">
        <v>5188</v>
      </c>
      <c r="D6777" s="2" t="b">
        <f ca="1">E6777=B6777</f>
        <v>1</v>
      </c>
      <c r="E6777" s="2" cm="1">
        <f t="array" aca="1" ref="E6777" ca="1">IF(F6777&lt;&gt;"",INDIRECT("'"&amp;F6777&amp;"'!"&amp;G6777),"")</f>
        <v>0</v>
      </c>
      <c r="F6777" s="1502" t="s">
        <v>6935</v>
      </c>
      <c r="G6777" t="s">
        <v>5234</v>
      </c>
      <c r="H6777" s="4"/>
      <c r="I6777" s="4"/>
      <c r="J6777" s="4"/>
      <c r="R6777" s="1504"/>
    </row>
    <row r="6778" spans="1:18" ht="16">
      <c r="A6778" s="1">
        <v>6773</v>
      </c>
      <c r="C6778" s="3" t="s">
        <v>4636</v>
      </c>
      <c r="F6778" s="1851"/>
      <c r="R6778" s="1502"/>
    </row>
    <row r="6779" spans="1:18" ht="16">
      <c r="A6779" s="1">
        <v>6774</v>
      </c>
      <c r="C6779" s="3" t="s">
        <v>4636</v>
      </c>
      <c r="F6779" s="1851"/>
      <c r="R6779" s="1502"/>
    </row>
    <row r="6780" spans="1:18" ht="16">
      <c r="A6780" s="1">
        <v>6775</v>
      </c>
      <c r="C6780" s="3" t="s">
        <v>4636</v>
      </c>
      <c r="F6780" s="1851"/>
      <c r="R6780" s="1502"/>
    </row>
    <row r="6781" spans="1:18" ht="16">
      <c r="A6781" s="1">
        <v>6776</v>
      </c>
      <c r="C6781" s="3" t="s">
        <v>4636</v>
      </c>
      <c r="F6781" s="1851"/>
      <c r="R6781" s="1502"/>
    </row>
    <row r="6782" spans="1:18" ht="16">
      <c r="A6782" s="1">
        <v>6777</v>
      </c>
      <c r="C6782" s="3" t="s">
        <v>4636</v>
      </c>
      <c r="F6782" s="1851"/>
      <c r="R6782" s="1502"/>
    </row>
    <row r="6783" spans="1:18" ht="16">
      <c r="A6783" s="1">
        <v>6778</v>
      </c>
      <c r="C6783" s="3" t="s">
        <v>4636</v>
      </c>
      <c r="F6783" s="1851"/>
      <c r="R6783" s="1502"/>
    </row>
    <row r="6784" spans="1:18" ht="16">
      <c r="A6784" s="1">
        <v>6779</v>
      </c>
      <c r="C6784" s="3" t="s">
        <v>4636</v>
      </c>
      <c r="F6784" s="1851"/>
      <c r="R6784" s="1502"/>
    </row>
    <row r="6785" spans="1:18" ht="16">
      <c r="A6785" s="1">
        <v>6780</v>
      </c>
      <c r="C6785" s="3" t="s">
        <v>4636</v>
      </c>
      <c r="F6785" s="1851"/>
      <c r="R6785" s="1502"/>
    </row>
    <row r="6786" spans="1:18" ht="16">
      <c r="A6786" s="1">
        <v>6781</v>
      </c>
      <c r="C6786" s="3" t="s">
        <v>4636</v>
      </c>
      <c r="F6786" s="1851"/>
      <c r="R6786" s="1502"/>
    </row>
    <row r="6787" spans="1:18" ht="16">
      <c r="A6787" s="1">
        <v>6782</v>
      </c>
      <c r="C6787" s="3" t="s">
        <v>4636</v>
      </c>
      <c r="F6787" s="1851"/>
      <c r="R6787" s="1502"/>
    </row>
    <row r="6788" spans="1:18" ht="16">
      <c r="A6788" s="1">
        <v>6783</v>
      </c>
      <c r="C6788" s="3" t="s">
        <v>4636</v>
      </c>
      <c r="F6788" s="1851"/>
      <c r="R6788" s="1502"/>
    </row>
    <row r="6789" spans="1:18" ht="15">
      <c r="A6789">
        <v>6784</v>
      </c>
      <c r="B6789" s="7">
        <f>'EstRev 6-10'!F223</f>
        <v>0</v>
      </c>
      <c r="C6789" s="3" t="s">
        <v>5188</v>
      </c>
      <c r="D6789" s="2" t="b">
        <f ca="1">E6789=B6789</f>
        <v>1</v>
      </c>
      <c r="E6789" s="2" cm="1">
        <f t="array" aca="1" ref="E6789" ca="1">IF(F6789&lt;&gt;"",INDIRECT("'"&amp;F6789&amp;"'!"&amp;G6789),"")</f>
        <v>0</v>
      </c>
      <c r="F6789" s="1502" t="s">
        <v>6935</v>
      </c>
      <c r="G6789" t="s">
        <v>5235</v>
      </c>
      <c r="H6789" s="4"/>
      <c r="I6789" s="4"/>
      <c r="J6789" s="4"/>
      <c r="R6789" s="1504"/>
    </row>
    <row r="6790" spans="1:18" ht="16">
      <c r="A6790" s="1">
        <v>6785</v>
      </c>
      <c r="C6790" s="3" t="s">
        <v>4636</v>
      </c>
      <c r="F6790" s="1851"/>
      <c r="R6790" s="1502"/>
    </row>
    <row r="6791" spans="1:18" ht="16">
      <c r="A6791" s="1">
        <v>6786</v>
      </c>
      <c r="C6791" s="3" t="s">
        <v>4636</v>
      </c>
      <c r="F6791" s="1851"/>
      <c r="R6791" s="1502"/>
    </row>
    <row r="6792" spans="1:18" ht="16">
      <c r="A6792" s="1">
        <v>6787</v>
      </c>
      <c r="C6792" s="3" t="s">
        <v>4636</v>
      </c>
      <c r="F6792" s="1851"/>
      <c r="R6792" s="1502"/>
    </row>
    <row r="6793" spans="1:18" ht="16">
      <c r="A6793" s="1">
        <v>6788</v>
      </c>
      <c r="C6793" s="3" t="s">
        <v>4636</v>
      </c>
      <c r="F6793" s="1851"/>
      <c r="R6793" s="1502"/>
    </row>
    <row r="6794" spans="1:18" ht="16">
      <c r="A6794" s="1">
        <v>6789</v>
      </c>
      <c r="C6794" s="3" t="s">
        <v>4636</v>
      </c>
      <c r="F6794" s="1851"/>
      <c r="R6794" s="1502"/>
    </row>
    <row r="6795" spans="1:18" ht="16">
      <c r="A6795" s="1">
        <v>6790</v>
      </c>
      <c r="C6795" s="3" t="s">
        <v>4636</v>
      </c>
      <c r="F6795" s="1851"/>
      <c r="R6795" s="1502"/>
    </row>
    <row r="6796" spans="1:18" ht="16">
      <c r="A6796" s="1">
        <v>6791</v>
      </c>
      <c r="C6796" s="3" t="s">
        <v>4636</v>
      </c>
      <c r="F6796" s="1851"/>
      <c r="R6796" s="1502"/>
    </row>
    <row r="6797" spans="1:18" ht="16">
      <c r="A6797" s="1">
        <v>6792</v>
      </c>
      <c r="C6797" s="3" t="s">
        <v>4636</v>
      </c>
      <c r="F6797" s="1851"/>
      <c r="R6797" s="1502"/>
    </row>
    <row r="6798" spans="1:18" ht="16">
      <c r="A6798" s="1">
        <v>6793</v>
      </c>
      <c r="C6798" s="3" t="s">
        <v>4636</v>
      </c>
      <c r="F6798" s="1851"/>
      <c r="R6798" s="1502"/>
    </row>
    <row r="6799" spans="1:18" ht="16">
      <c r="A6799" s="1">
        <v>6794</v>
      </c>
      <c r="C6799" s="3" t="s">
        <v>4636</v>
      </c>
      <c r="F6799" s="1851"/>
      <c r="R6799" s="1502"/>
    </row>
    <row r="6800" spans="1:18" ht="16">
      <c r="A6800" s="1">
        <v>6795</v>
      </c>
      <c r="C6800" s="3" t="s">
        <v>4636</v>
      </c>
      <c r="F6800" s="1851"/>
      <c r="R6800" s="1502"/>
    </row>
    <row r="6801" spans="1:18" ht="16">
      <c r="A6801" s="1">
        <v>6796</v>
      </c>
      <c r="C6801" s="3" t="s">
        <v>5188</v>
      </c>
      <c r="E6801" s="2" t="str" cm="1">
        <f t="array" aca="1" ref="E6801" ca="1">IF(F6801&lt;&gt;"",INDIRECT("'"&amp;F6801&amp;"'!"&amp;G6801),"")</f>
        <v/>
      </c>
      <c r="F6801" s="1851"/>
      <c r="R6801" s="1502"/>
    </row>
    <row r="6802" spans="1:18" ht="16">
      <c r="A6802" s="1">
        <v>6797</v>
      </c>
      <c r="C6802" s="3" t="s">
        <v>4636</v>
      </c>
      <c r="F6802" s="1851"/>
      <c r="R6802" s="1502"/>
    </row>
    <row r="6803" spans="1:18" ht="16">
      <c r="A6803" s="1">
        <v>6798</v>
      </c>
      <c r="C6803" s="3" t="s">
        <v>4636</v>
      </c>
      <c r="F6803" s="1851"/>
      <c r="R6803" s="1502"/>
    </row>
    <row r="6804" spans="1:18" ht="15">
      <c r="A6804">
        <v>6799</v>
      </c>
      <c r="B6804" s="7">
        <f>'EstRev 6-10'!G219</f>
        <v>0</v>
      </c>
      <c r="C6804" s="3" t="s">
        <v>5188</v>
      </c>
      <c r="D6804" s="2" t="b">
        <f ca="1">E6804=B6804</f>
        <v>1</v>
      </c>
      <c r="E6804" s="2" cm="1">
        <f t="array" aca="1" ref="E6804" ca="1">IF(F6804&lt;&gt;"",INDIRECT("'"&amp;F6804&amp;"'!"&amp;G6804),"")</f>
        <v>0</v>
      </c>
      <c r="F6804" s="1502" t="s">
        <v>6935</v>
      </c>
      <c r="G6804" t="s">
        <v>5236</v>
      </c>
      <c r="H6804" s="4"/>
      <c r="I6804" s="4"/>
      <c r="J6804" s="4"/>
      <c r="R6804" s="1504"/>
    </row>
    <row r="6805" spans="1:18" ht="15">
      <c r="A6805">
        <v>6800</v>
      </c>
      <c r="B6805" s="7">
        <f>'EstRev 6-10'!G220</f>
        <v>0</v>
      </c>
      <c r="C6805" s="3" t="s">
        <v>5188</v>
      </c>
      <c r="D6805" s="2" t="b">
        <f ca="1">E6805=B6805</f>
        <v>1</v>
      </c>
      <c r="E6805" s="2" cm="1">
        <f t="array" aca="1" ref="E6805" ca="1">IF(F6805&lt;&gt;"",INDIRECT("'"&amp;F6805&amp;"'!"&amp;G6805),"")</f>
        <v>0</v>
      </c>
      <c r="F6805" s="1502" t="s">
        <v>6935</v>
      </c>
      <c r="G6805" t="s">
        <v>5237</v>
      </c>
      <c r="H6805" s="4"/>
      <c r="I6805" s="4"/>
      <c r="J6805" s="4"/>
      <c r="R6805" s="1504"/>
    </row>
    <row r="6806" spans="1:18" ht="15">
      <c r="A6806">
        <v>6801</v>
      </c>
      <c r="B6806" s="7">
        <f>'EstRev 6-10'!G221</f>
        <v>0</v>
      </c>
      <c r="C6806" s="3" t="s">
        <v>5188</v>
      </c>
      <c r="D6806" s="2" t="b">
        <f ca="1">E6806=B6806</f>
        <v>1</v>
      </c>
      <c r="E6806" s="2" cm="1">
        <f t="array" aca="1" ref="E6806" ca="1">IF(F6806&lt;&gt;"",INDIRECT("'"&amp;F6806&amp;"'!"&amp;G6806),"")</f>
        <v>0</v>
      </c>
      <c r="F6806" s="1502" t="s">
        <v>6935</v>
      </c>
      <c r="G6806" t="s">
        <v>5238</v>
      </c>
      <c r="H6806" s="4"/>
      <c r="I6806" s="4"/>
      <c r="J6806" s="4"/>
      <c r="R6806" s="1504"/>
    </row>
    <row r="6807" spans="1:18" ht="15">
      <c r="A6807">
        <v>6802</v>
      </c>
      <c r="B6807" s="7">
        <f>'EstRev 6-10'!G222</f>
        <v>0</v>
      </c>
      <c r="C6807" s="3" t="s">
        <v>5188</v>
      </c>
      <c r="D6807" s="2" t="b">
        <f ca="1">E6807=B6807</f>
        <v>1</v>
      </c>
      <c r="E6807" s="2" cm="1">
        <f t="array" aca="1" ref="E6807" ca="1">IF(F6807&lt;&gt;"",INDIRECT("'"&amp;F6807&amp;"'!"&amp;G6807),"")</f>
        <v>0</v>
      </c>
      <c r="F6807" s="1502" t="s">
        <v>6935</v>
      </c>
      <c r="G6807" t="s">
        <v>5239</v>
      </c>
      <c r="H6807" s="4"/>
      <c r="I6807" s="4"/>
      <c r="J6807" s="4"/>
      <c r="R6807" s="1504"/>
    </row>
    <row r="6808" spans="1:18" ht="16">
      <c r="A6808" s="1">
        <v>6803</v>
      </c>
      <c r="C6808" s="3" t="s">
        <v>4636</v>
      </c>
      <c r="F6808" s="1851"/>
      <c r="R6808" s="1502"/>
    </row>
    <row r="6809" spans="1:18" ht="16">
      <c r="A6809" s="1">
        <v>6804</v>
      </c>
      <c r="C6809" s="3" t="s">
        <v>4636</v>
      </c>
      <c r="F6809" s="1851"/>
      <c r="R6809" s="1502"/>
    </row>
    <row r="6810" spans="1:18" ht="16">
      <c r="A6810" s="1">
        <v>6805</v>
      </c>
      <c r="C6810" s="3" t="s">
        <v>4636</v>
      </c>
      <c r="F6810" s="1851"/>
      <c r="R6810" s="1502"/>
    </row>
    <row r="6811" spans="1:18" ht="16">
      <c r="A6811" s="1">
        <v>6806</v>
      </c>
      <c r="C6811" s="3" t="s">
        <v>4636</v>
      </c>
      <c r="F6811" s="1851"/>
      <c r="R6811" s="1502"/>
    </row>
    <row r="6812" spans="1:18" ht="16">
      <c r="A6812" s="1">
        <v>6807</v>
      </c>
      <c r="C6812" s="3" t="s">
        <v>4636</v>
      </c>
      <c r="F6812" s="1851"/>
      <c r="R6812" s="1502"/>
    </row>
    <row r="6813" spans="1:18" ht="16">
      <c r="A6813" s="1">
        <v>6808</v>
      </c>
      <c r="C6813" s="3" t="s">
        <v>4636</v>
      </c>
      <c r="F6813" s="1851"/>
      <c r="R6813" s="1502"/>
    </row>
    <row r="6814" spans="1:18" ht="16">
      <c r="A6814" s="1">
        <v>6809</v>
      </c>
      <c r="C6814" s="3" t="s">
        <v>4636</v>
      </c>
      <c r="F6814" s="1851"/>
      <c r="R6814" s="1502"/>
    </row>
    <row r="6815" spans="1:18" ht="16">
      <c r="A6815" s="1">
        <v>6810</v>
      </c>
      <c r="C6815" s="3" t="s">
        <v>4636</v>
      </c>
      <c r="F6815" s="1851"/>
      <c r="R6815" s="1502"/>
    </row>
    <row r="6816" spans="1:18" ht="16">
      <c r="A6816" s="1">
        <v>6811</v>
      </c>
      <c r="C6816" s="3" t="s">
        <v>4636</v>
      </c>
      <c r="F6816" s="1851"/>
      <c r="R6816" s="1502"/>
    </row>
    <row r="6817" spans="1:18" ht="16">
      <c r="A6817" s="1">
        <v>6812</v>
      </c>
      <c r="C6817" s="3" t="s">
        <v>4636</v>
      </c>
      <c r="F6817" s="1851"/>
      <c r="R6817" s="1502"/>
    </row>
    <row r="6818" spans="1:18" ht="16">
      <c r="A6818" s="1">
        <v>6813</v>
      </c>
      <c r="C6818" s="3" t="s">
        <v>4636</v>
      </c>
      <c r="F6818" s="1851"/>
      <c r="R6818" s="1502"/>
    </row>
    <row r="6819" spans="1:18" ht="15">
      <c r="A6819">
        <v>6814</v>
      </c>
      <c r="B6819" s="7">
        <f>'EstRev 6-10'!G223</f>
        <v>0</v>
      </c>
      <c r="C6819" s="3" t="s">
        <v>5188</v>
      </c>
      <c r="D6819" s="2" t="b">
        <f ca="1">E6819=B6819</f>
        <v>1</v>
      </c>
      <c r="E6819" s="2" cm="1">
        <f t="array" aca="1" ref="E6819" ca="1">IF(F6819&lt;&gt;"",INDIRECT("'"&amp;F6819&amp;"'!"&amp;G6819),"")</f>
        <v>0</v>
      </c>
      <c r="F6819" s="1502" t="s">
        <v>6935</v>
      </c>
      <c r="G6819" t="s">
        <v>5240</v>
      </c>
      <c r="H6819" s="4"/>
      <c r="I6819" s="4"/>
      <c r="J6819" s="4"/>
      <c r="R6819" s="1504"/>
    </row>
    <row r="6820" spans="1:18" ht="16">
      <c r="A6820" s="1">
        <v>6815</v>
      </c>
      <c r="C6820" s="3" t="s">
        <v>4636</v>
      </c>
      <c r="F6820" s="1851"/>
      <c r="R6820" s="1502"/>
    </row>
    <row r="6821" spans="1:18" ht="16">
      <c r="A6821" s="1">
        <v>6816</v>
      </c>
      <c r="C6821" s="3" t="s">
        <v>5188</v>
      </c>
      <c r="E6821" s="2" t="str" cm="1">
        <f t="array" aca="1" ref="E6821" ca="1">IF(F6821&lt;&gt;"",INDIRECT("'"&amp;F6821&amp;"'!"&amp;G6821),"")</f>
        <v/>
      </c>
      <c r="F6821" s="1851"/>
      <c r="R6821" s="1502"/>
    </row>
    <row r="6822" spans="1:18" ht="16">
      <c r="A6822" s="1">
        <v>6817</v>
      </c>
      <c r="C6822" s="3" t="s">
        <v>4636</v>
      </c>
      <c r="F6822" s="1851"/>
      <c r="R6822" s="1502"/>
    </row>
    <row r="6823" spans="1:18" ht="16">
      <c r="A6823" s="1">
        <v>6818</v>
      </c>
      <c r="C6823" s="3" t="s">
        <v>4636</v>
      </c>
      <c r="F6823" s="1851"/>
      <c r="R6823" s="1502"/>
    </row>
    <row r="6824" spans="1:18" ht="16">
      <c r="A6824" s="1">
        <v>6819</v>
      </c>
      <c r="C6824" s="3" t="s">
        <v>4636</v>
      </c>
      <c r="F6824" s="1851"/>
      <c r="R6824" s="1502"/>
    </row>
    <row r="6825" spans="1:18" ht="16">
      <c r="A6825" s="1">
        <v>6820</v>
      </c>
      <c r="C6825" s="3" t="s">
        <v>4636</v>
      </c>
      <c r="F6825" s="1851"/>
      <c r="R6825" s="1502"/>
    </row>
    <row r="6826" spans="1:18" ht="16">
      <c r="A6826" s="1">
        <v>6821</v>
      </c>
      <c r="C6826" s="3" t="s">
        <v>4636</v>
      </c>
      <c r="F6826" s="1851"/>
      <c r="R6826" s="1502"/>
    </row>
    <row r="6827" spans="1:18" ht="16">
      <c r="A6827" s="1">
        <v>6822</v>
      </c>
      <c r="C6827" s="3" t="s">
        <v>4636</v>
      </c>
      <c r="F6827" s="1851"/>
      <c r="R6827" s="1502"/>
    </row>
    <row r="6828" spans="1:18" ht="16">
      <c r="A6828" s="1">
        <v>6823</v>
      </c>
      <c r="C6828" s="3" t="s">
        <v>4636</v>
      </c>
      <c r="F6828" s="1851"/>
      <c r="R6828" s="1502"/>
    </row>
    <row r="6829" spans="1:18" ht="16">
      <c r="A6829" s="1">
        <v>6824</v>
      </c>
      <c r="C6829" s="3" t="s">
        <v>4636</v>
      </c>
      <c r="F6829" s="1851"/>
      <c r="R6829" s="1502"/>
    </row>
    <row r="6830" spans="1:18" ht="16">
      <c r="A6830" s="1">
        <v>6825</v>
      </c>
      <c r="C6830" s="3" t="s">
        <v>5188</v>
      </c>
      <c r="E6830" s="2" t="str" cm="1">
        <f t="array" aca="1" ref="E6830" ca="1">IF(F6830&lt;&gt;"",INDIRECT("'"&amp;F6830&amp;"'!"&amp;G6830),"")</f>
        <v/>
      </c>
      <c r="F6830" s="1851"/>
      <c r="R6830" s="1502"/>
    </row>
    <row r="6831" spans="1:18" ht="16">
      <c r="A6831" s="1">
        <v>6826</v>
      </c>
      <c r="C6831" s="3" t="s">
        <v>5188</v>
      </c>
      <c r="E6831" s="2" t="str" cm="1">
        <f t="array" aca="1" ref="E6831" ca="1">IF(F6831&lt;&gt;"",INDIRECT("'"&amp;F6831&amp;"'!"&amp;G6831),"")</f>
        <v/>
      </c>
      <c r="F6831" s="1851"/>
      <c r="R6831" s="1502"/>
    </row>
    <row r="6832" spans="1:18" ht="16">
      <c r="A6832" s="1">
        <v>6827</v>
      </c>
      <c r="C6832" s="3" t="s">
        <v>4636</v>
      </c>
      <c r="F6832" s="1851"/>
      <c r="R6832" s="1502"/>
    </row>
    <row r="6833" spans="1:18" ht="16">
      <c r="A6833" s="1">
        <v>6828</v>
      </c>
      <c r="C6833" s="3" t="s">
        <v>4636</v>
      </c>
      <c r="F6833" s="1851"/>
      <c r="R6833" s="1502"/>
    </row>
    <row r="6834" spans="1:18" ht="15">
      <c r="A6834">
        <v>6829</v>
      </c>
      <c r="B6834" s="7">
        <f>'EstRev 6-10'!H219</f>
        <v>0</v>
      </c>
      <c r="C6834" s="3" t="s">
        <v>5188</v>
      </c>
      <c r="D6834" s="2" t="b">
        <f ca="1">E6834=B6834</f>
        <v>1</v>
      </c>
      <c r="E6834" s="2" cm="1">
        <f t="array" aca="1" ref="E6834" ca="1">IF(F6834&lt;&gt;"",INDIRECT("'"&amp;F6834&amp;"'!"&amp;G6834),"")</f>
        <v>0</v>
      </c>
      <c r="F6834" s="1502" t="s">
        <v>6935</v>
      </c>
      <c r="G6834" t="s">
        <v>5241</v>
      </c>
      <c r="H6834" s="4"/>
      <c r="I6834" s="4"/>
      <c r="J6834" s="4"/>
      <c r="R6834" s="1504"/>
    </row>
    <row r="6835" spans="1:18" ht="15">
      <c r="A6835">
        <v>6830</v>
      </c>
      <c r="B6835" s="7">
        <f>'EstRev 6-10'!H220</f>
        <v>0</v>
      </c>
      <c r="C6835" s="3" t="s">
        <v>5188</v>
      </c>
      <c r="D6835" s="2" t="b">
        <f ca="1">E6835=B6835</f>
        <v>1</v>
      </c>
      <c r="E6835" s="2" cm="1">
        <f t="array" aca="1" ref="E6835" ca="1">IF(F6835&lt;&gt;"",INDIRECT("'"&amp;F6835&amp;"'!"&amp;G6835),"")</f>
        <v>0</v>
      </c>
      <c r="F6835" s="1502" t="s">
        <v>6935</v>
      </c>
      <c r="G6835" t="s">
        <v>5242</v>
      </c>
      <c r="H6835" s="4"/>
      <c r="I6835" s="4"/>
      <c r="J6835" s="4"/>
      <c r="R6835" s="1504"/>
    </row>
    <row r="6836" spans="1:18" ht="15">
      <c r="A6836">
        <v>6831</v>
      </c>
      <c r="B6836" s="7">
        <f>'EstRev 6-10'!H221</f>
        <v>0</v>
      </c>
      <c r="C6836" s="3" t="s">
        <v>5188</v>
      </c>
      <c r="D6836" s="2" t="b">
        <f ca="1">E6836=B6836</f>
        <v>1</v>
      </c>
      <c r="E6836" s="2" cm="1">
        <f t="array" aca="1" ref="E6836" ca="1">IF(F6836&lt;&gt;"",INDIRECT("'"&amp;F6836&amp;"'!"&amp;G6836),"")</f>
        <v>0</v>
      </c>
      <c r="F6836" s="1502" t="s">
        <v>6935</v>
      </c>
      <c r="G6836" t="s">
        <v>5243</v>
      </c>
      <c r="H6836" s="4"/>
      <c r="I6836" s="4"/>
      <c r="J6836" s="4"/>
      <c r="R6836" s="1504"/>
    </row>
    <row r="6837" spans="1:18" ht="15">
      <c r="A6837">
        <v>6832</v>
      </c>
      <c r="B6837" s="7">
        <f>'EstRev 6-10'!H222</f>
        <v>0</v>
      </c>
      <c r="C6837" s="3" t="s">
        <v>5188</v>
      </c>
      <c r="D6837" s="2" t="b">
        <f ca="1">E6837=B6837</f>
        <v>1</v>
      </c>
      <c r="E6837" s="2" cm="1">
        <f t="array" aca="1" ref="E6837" ca="1">IF(F6837&lt;&gt;"",INDIRECT("'"&amp;F6837&amp;"'!"&amp;G6837),"")</f>
        <v>0</v>
      </c>
      <c r="F6837" s="1502" t="s">
        <v>6935</v>
      </c>
      <c r="G6837" t="s">
        <v>5244</v>
      </c>
      <c r="H6837" s="4"/>
      <c r="I6837" s="4"/>
      <c r="J6837" s="4"/>
      <c r="R6837" s="1504"/>
    </row>
    <row r="6838" spans="1:18" ht="16">
      <c r="A6838" s="1">
        <v>6833</v>
      </c>
      <c r="C6838" s="3" t="s">
        <v>4636</v>
      </c>
      <c r="F6838" s="1851"/>
      <c r="R6838" s="1502"/>
    </row>
    <row r="6839" spans="1:18" ht="16">
      <c r="A6839" s="1">
        <v>6834</v>
      </c>
      <c r="C6839" s="3" t="s">
        <v>4636</v>
      </c>
      <c r="F6839" s="1851"/>
      <c r="R6839" s="1502"/>
    </row>
    <row r="6840" spans="1:18" ht="16">
      <c r="A6840" s="1">
        <v>6835</v>
      </c>
      <c r="C6840" s="3" t="s">
        <v>4636</v>
      </c>
      <c r="F6840" s="1851"/>
      <c r="R6840" s="1502"/>
    </row>
    <row r="6841" spans="1:18" ht="16">
      <c r="A6841" s="1">
        <v>6836</v>
      </c>
      <c r="C6841" s="3" t="s">
        <v>4636</v>
      </c>
      <c r="F6841" s="1851"/>
      <c r="R6841" s="1502"/>
    </row>
    <row r="6842" spans="1:18" ht="16">
      <c r="A6842" s="1">
        <v>6837</v>
      </c>
      <c r="C6842" s="3" t="s">
        <v>4636</v>
      </c>
      <c r="F6842" s="1851"/>
      <c r="R6842" s="1502"/>
    </row>
    <row r="6843" spans="1:18" ht="16">
      <c r="A6843" s="1">
        <v>6838</v>
      </c>
      <c r="C6843" s="3" t="s">
        <v>4636</v>
      </c>
      <c r="F6843" s="1851"/>
      <c r="R6843" s="1502"/>
    </row>
    <row r="6844" spans="1:18" ht="16">
      <c r="A6844" s="1">
        <v>6839</v>
      </c>
      <c r="C6844" s="3" t="s">
        <v>4636</v>
      </c>
      <c r="F6844" s="1851"/>
      <c r="R6844" s="1502"/>
    </row>
    <row r="6845" spans="1:18" ht="16">
      <c r="A6845" s="1">
        <v>6840</v>
      </c>
      <c r="C6845" s="3" t="s">
        <v>4636</v>
      </c>
      <c r="F6845" s="1851"/>
      <c r="R6845" s="1502"/>
    </row>
    <row r="6846" spans="1:18" ht="16">
      <c r="A6846" s="1">
        <v>6841</v>
      </c>
      <c r="C6846" s="3" t="s">
        <v>4636</v>
      </c>
      <c r="F6846" s="1851"/>
      <c r="R6846" s="1502"/>
    </row>
    <row r="6847" spans="1:18" ht="16">
      <c r="A6847" s="1">
        <v>6842</v>
      </c>
      <c r="C6847" s="3" t="s">
        <v>4636</v>
      </c>
      <c r="F6847" s="1851"/>
      <c r="R6847" s="1502"/>
    </row>
    <row r="6848" spans="1:18" ht="16">
      <c r="A6848" s="1">
        <v>6843</v>
      </c>
      <c r="C6848" s="3" t="s">
        <v>4636</v>
      </c>
      <c r="F6848" s="1851"/>
      <c r="R6848" s="1502"/>
    </row>
    <row r="6849" spans="1:18" ht="15">
      <c r="A6849">
        <v>6844</v>
      </c>
      <c r="B6849" s="7">
        <f>'EstRev 6-10'!H223</f>
        <v>0</v>
      </c>
      <c r="C6849" s="3" t="s">
        <v>5188</v>
      </c>
      <c r="D6849" s="2" t="b">
        <f ca="1">E6849=B6849</f>
        <v>1</v>
      </c>
      <c r="E6849" s="2" cm="1">
        <f t="array" aca="1" ref="E6849" ca="1">IF(F6849&lt;&gt;"",INDIRECT("'"&amp;F6849&amp;"'!"&amp;G6849),"")</f>
        <v>0</v>
      </c>
      <c r="F6849" s="1502" t="s">
        <v>6935</v>
      </c>
      <c r="G6849" t="s">
        <v>5245</v>
      </c>
      <c r="H6849" s="4"/>
      <c r="I6849" s="4"/>
      <c r="J6849" s="4"/>
      <c r="R6849" s="1504"/>
    </row>
    <row r="6850" spans="1:18" ht="16">
      <c r="A6850" s="1">
        <v>6845</v>
      </c>
      <c r="C6850" s="3" t="s">
        <v>4636</v>
      </c>
      <c r="F6850" s="1851"/>
      <c r="R6850" s="1502"/>
    </row>
    <row r="6851" spans="1:18" ht="16">
      <c r="A6851" s="1">
        <v>6846</v>
      </c>
      <c r="C6851" s="3" t="s">
        <v>5188</v>
      </c>
      <c r="E6851" s="2" t="str" cm="1">
        <f t="array" aca="1" ref="E6851" ca="1">IF(F6851&lt;&gt;"",INDIRECT("'"&amp;F6851&amp;"'!"&amp;G6851),"")</f>
        <v/>
      </c>
      <c r="F6851" s="1851"/>
      <c r="R6851" s="1502"/>
    </row>
    <row r="6852" spans="1:18" ht="16">
      <c r="A6852" s="1">
        <v>6847</v>
      </c>
      <c r="C6852" s="3" t="s">
        <v>4636</v>
      </c>
      <c r="F6852" s="1851"/>
      <c r="R6852" s="1502"/>
    </row>
    <row r="6853" spans="1:18" ht="16">
      <c r="A6853" s="1">
        <v>6848</v>
      </c>
      <c r="C6853" s="3" t="s">
        <v>4636</v>
      </c>
      <c r="F6853" s="1851"/>
      <c r="R6853" s="1502"/>
    </row>
    <row r="6854" spans="1:18" ht="16">
      <c r="A6854" s="1">
        <v>6849</v>
      </c>
      <c r="C6854" s="3" t="s">
        <v>4636</v>
      </c>
      <c r="F6854" s="1851"/>
      <c r="R6854" s="1502"/>
    </row>
    <row r="6855" spans="1:18" ht="16">
      <c r="A6855" s="1">
        <v>6850</v>
      </c>
      <c r="C6855" s="3" t="s">
        <v>4636</v>
      </c>
      <c r="F6855" s="1851"/>
      <c r="R6855" s="1502"/>
    </row>
    <row r="6856" spans="1:18" ht="16">
      <c r="A6856" s="1">
        <v>6851</v>
      </c>
      <c r="C6856" s="3" t="s">
        <v>4636</v>
      </c>
      <c r="F6856" s="1851"/>
      <c r="R6856" s="1502"/>
    </row>
    <row r="6857" spans="1:18" ht="16">
      <c r="A6857" s="1">
        <v>6852</v>
      </c>
      <c r="C6857" s="3" t="s">
        <v>4636</v>
      </c>
      <c r="F6857" s="1851"/>
      <c r="R6857" s="1502"/>
    </row>
    <row r="6858" spans="1:18" ht="16">
      <c r="A6858" s="1">
        <v>6853</v>
      </c>
      <c r="C6858" s="3" t="s">
        <v>4636</v>
      </c>
      <c r="F6858" s="1851"/>
      <c r="R6858" s="1504"/>
    </row>
    <row r="6859" spans="1:18" ht="16">
      <c r="A6859" s="1">
        <v>6854</v>
      </c>
      <c r="C6859" s="3" t="s">
        <v>4636</v>
      </c>
      <c r="F6859" s="1851"/>
      <c r="R6859" s="1502"/>
    </row>
    <row r="6860" spans="1:18" ht="16">
      <c r="A6860" s="1">
        <v>6855</v>
      </c>
      <c r="C6860" s="3" t="s">
        <v>5188</v>
      </c>
      <c r="E6860" s="2" t="str" cm="1">
        <f t="array" aca="1" ref="E6860" ca="1">IF(F6860&lt;&gt;"",INDIRECT("'"&amp;F6860&amp;"'!"&amp;G6860),"")</f>
        <v/>
      </c>
      <c r="F6860" s="1851"/>
      <c r="R6860" s="1502"/>
    </row>
    <row r="6861" spans="1:18" ht="16">
      <c r="A6861" s="1">
        <v>6856</v>
      </c>
      <c r="C6861" s="3" t="s">
        <v>5188</v>
      </c>
      <c r="E6861" s="2" t="str" cm="1">
        <f t="array" aca="1" ref="E6861" ca="1">IF(F6861&lt;&gt;"",INDIRECT("'"&amp;F6861&amp;"'!"&amp;G6861),"")</f>
        <v/>
      </c>
      <c r="F6861" s="1851"/>
      <c r="R6861" s="1502"/>
    </row>
    <row r="6862" spans="1:18" ht="16">
      <c r="A6862" s="1">
        <v>6857</v>
      </c>
      <c r="C6862" s="3" t="s">
        <v>4636</v>
      </c>
      <c r="F6862" s="1851"/>
      <c r="R6862" s="1502"/>
    </row>
    <row r="6863" spans="1:18" ht="16">
      <c r="A6863" s="1">
        <v>6858</v>
      </c>
      <c r="C6863" s="3" t="s">
        <v>4636</v>
      </c>
      <c r="F6863" s="1851"/>
      <c r="R6863" s="1502"/>
    </row>
    <row r="6864" spans="1:18" ht="15">
      <c r="A6864">
        <v>6859</v>
      </c>
      <c r="B6864" s="7">
        <f>'EstRev 6-10'!J219</f>
        <v>0</v>
      </c>
      <c r="C6864" s="3" t="s">
        <v>5188</v>
      </c>
      <c r="D6864" s="2" t="b">
        <f ca="1">E6864=B6864</f>
        <v>1</v>
      </c>
      <c r="E6864" s="2" cm="1">
        <f t="array" aca="1" ref="E6864" ca="1">IF(F6864&lt;&gt;"",INDIRECT("'"&amp;F6864&amp;"'!"&amp;G6864),"")</f>
        <v>0</v>
      </c>
      <c r="F6864" s="1502" t="s">
        <v>6935</v>
      </c>
      <c r="G6864" t="s">
        <v>5246</v>
      </c>
      <c r="H6864" s="4"/>
      <c r="I6864" s="4"/>
      <c r="J6864" s="4"/>
      <c r="R6864" s="1504"/>
    </row>
    <row r="6865" spans="1:18" ht="15">
      <c r="A6865">
        <v>6860</v>
      </c>
      <c r="B6865" s="7">
        <f>'EstRev 6-10'!J220</f>
        <v>0</v>
      </c>
      <c r="C6865" s="3" t="s">
        <v>5188</v>
      </c>
      <c r="D6865" s="2" t="b">
        <f ca="1">E6865=B6865</f>
        <v>1</v>
      </c>
      <c r="E6865" s="2" cm="1">
        <f t="array" aca="1" ref="E6865" ca="1">IF(F6865&lt;&gt;"",INDIRECT("'"&amp;F6865&amp;"'!"&amp;G6865),"")</f>
        <v>0</v>
      </c>
      <c r="F6865" s="1502" t="s">
        <v>6935</v>
      </c>
      <c r="G6865" t="s">
        <v>5247</v>
      </c>
      <c r="H6865" s="4"/>
      <c r="I6865" s="4"/>
      <c r="J6865" s="4"/>
      <c r="R6865" s="1504"/>
    </row>
    <row r="6866" spans="1:18" ht="15">
      <c r="A6866">
        <v>6861</v>
      </c>
      <c r="B6866" s="7">
        <f>'EstRev 6-10'!J221</f>
        <v>0</v>
      </c>
      <c r="C6866" s="3" t="s">
        <v>5188</v>
      </c>
      <c r="D6866" s="2" t="b">
        <f ca="1">E6866=B6866</f>
        <v>1</v>
      </c>
      <c r="E6866" s="2" cm="1">
        <f t="array" aca="1" ref="E6866" ca="1">IF(F6866&lt;&gt;"",INDIRECT("'"&amp;F6866&amp;"'!"&amp;G6866),"")</f>
        <v>0</v>
      </c>
      <c r="F6866" s="1502" t="s">
        <v>6935</v>
      </c>
      <c r="G6866" t="s">
        <v>5248</v>
      </c>
      <c r="H6866" s="4"/>
      <c r="I6866" s="4"/>
      <c r="J6866" s="4"/>
      <c r="R6866" s="1504"/>
    </row>
    <row r="6867" spans="1:18" ht="15">
      <c r="A6867">
        <v>6862</v>
      </c>
      <c r="B6867" s="7">
        <f>'EstRev 6-10'!J222</f>
        <v>0</v>
      </c>
      <c r="C6867" s="3" t="s">
        <v>5188</v>
      </c>
      <c r="D6867" s="2" t="b">
        <f ca="1">E6867=B6867</f>
        <v>1</v>
      </c>
      <c r="E6867" s="2" cm="1">
        <f t="array" aca="1" ref="E6867" ca="1">IF(F6867&lt;&gt;"",INDIRECT("'"&amp;F6867&amp;"'!"&amp;G6867),"")</f>
        <v>0</v>
      </c>
      <c r="F6867" s="1502" t="s">
        <v>6935</v>
      </c>
      <c r="G6867" t="s">
        <v>5249</v>
      </c>
      <c r="H6867" s="4"/>
      <c r="I6867" s="4"/>
      <c r="J6867" s="4"/>
      <c r="R6867" s="1504"/>
    </row>
    <row r="6868" spans="1:18" ht="16">
      <c r="A6868" s="1">
        <v>6863</v>
      </c>
      <c r="C6868" s="3" t="s">
        <v>4636</v>
      </c>
      <c r="F6868" s="1851"/>
      <c r="R6868" s="1502"/>
    </row>
    <row r="6869" spans="1:18" ht="16">
      <c r="A6869" s="1">
        <v>6864</v>
      </c>
      <c r="C6869" s="3" t="s">
        <v>4636</v>
      </c>
      <c r="F6869" s="1851"/>
      <c r="R6869" s="1502"/>
    </row>
    <row r="6870" spans="1:18" ht="16">
      <c r="A6870" s="1">
        <v>6865</v>
      </c>
      <c r="C6870" s="3" t="s">
        <v>4636</v>
      </c>
      <c r="F6870" s="1851"/>
      <c r="R6870" s="1502"/>
    </row>
    <row r="6871" spans="1:18" ht="16">
      <c r="A6871" s="1">
        <v>6866</v>
      </c>
      <c r="C6871" s="3" t="s">
        <v>4636</v>
      </c>
      <c r="F6871" s="1851"/>
      <c r="R6871" s="1502"/>
    </row>
    <row r="6872" spans="1:18" ht="16">
      <c r="A6872" s="1">
        <v>6867</v>
      </c>
      <c r="C6872" s="3" t="s">
        <v>4636</v>
      </c>
      <c r="F6872" s="1851"/>
      <c r="R6872" s="1502"/>
    </row>
    <row r="6873" spans="1:18" ht="16">
      <c r="A6873" s="1">
        <v>6868</v>
      </c>
      <c r="C6873" s="3" t="s">
        <v>4636</v>
      </c>
      <c r="F6873" s="1851"/>
      <c r="R6873" s="1502"/>
    </row>
    <row r="6874" spans="1:18" ht="16">
      <c r="A6874" s="1">
        <v>6869</v>
      </c>
      <c r="C6874" s="3" t="s">
        <v>4636</v>
      </c>
      <c r="F6874" s="1851"/>
      <c r="R6874" s="1502"/>
    </row>
    <row r="6875" spans="1:18" ht="16">
      <c r="A6875" s="1">
        <v>6870</v>
      </c>
      <c r="C6875" s="3" t="s">
        <v>4636</v>
      </c>
      <c r="F6875" s="1851"/>
      <c r="R6875" s="1502"/>
    </row>
    <row r="6876" spans="1:18" ht="16">
      <c r="A6876" s="1">
        <v>6871</v>
      </c>
      <c r="C6876" s="3" t="s">
        <v>4636</v>
      </c>
      <c r="F6876" s="1851"/>
      <c r="R6876" s="1502"/>
    </row>
    <row r="6877" spans="1:18" ht="16">
      <c r="A6877" s="1">
        <v>6872</v>
      </c>
      <c r="C6877" s="3" t="s">
        <v>4636</v>
      </c>
      <c r="F6877" s="1851"/>
      <c r="R6877" s="1502"/>
    </row>
    <row r="6878" spans="1:18" ht="16">
      <c r="A6878" s="1">
        <v>6873</v>
      </c>
      <c r="C6878" s="3" t="s">
        <v>4636</v>
      </c>
      <c r="F6878" s="1851"/>
      <c r="R6878" s="1502"/>
    </row>
    <row r="6879" spans="1:18" ht="15">
      <c r="A6879">
        <v>6874</v>
      </c>
      <c r="B6879" s="7">
        <f>'EstRev 6-10'!J223</f>
        <v>0</v>
      </c>
      <c r="C6879" s="3" t="s">
        <v>5188</v>
      </c>
      <c r="D6879" s="2" t="b">
        <f ca="1">E6879=B6879</f>
        <v>1</v>
      </c>
      <c r="E6879" s="2" cm="1">
        <f t="array" aca="1" ref="E6879" ca="1">IF(F6879&lt;&gt;"",INDIRECT("'"&amp;F6879&amp;"'!"&amp;G6879),"")</f>
        <v>0</v>
      </c>
      <c r="F6879" s="1502" t="s">
        <v>6935</v>
      </c>
      <c r="G6879" t="s">
        <v>5250</v>
      </c>
      <c r="H6879" s="4"/>
      <c r="I6879" s="4"/>
      <c r="J6879" s="4"/>
      <c r="R6879" s="1504"/>
    </row>
    <row r="6880" spans="1:18" ht="16">
      <c r="A6880" s="1">
        <v>6875</v>
      </c>
      <c r="C6880" s="3" t="s">
        <v>4636</v>
      </c>
      <c r="F6880" s="1851"/>
      <c r="R6880" s="1502"/>
    </row>
    <row r="6881" spans="1:18" ht="16">
      <c r="A6881" s="1">
        <v>6876</v>
      </c>
      <c r="C6881" s="3" t="s">
        <v>5188</v>
      </c>
      <c r="E6881" s="2" t="str" cm="1">
        <f t="array" aca="1" ref="E6881" ca="1">IF(F6881&lt;&gt;"",INDIRECT("'"&amp;F6881&amp;"'!"&amp;G6881),"")</f>
        <v/>
      </c>
      <c r="F6881" s="1851"/>
      <c r="R6881" s="1502"/>
    </row>
    <row r="6882" spans="1:18" ht="16">
      <c r="A6882" s="1">
        <v>6877</v>
      </c>
      <c r="C6882" s="3" t="s">
        <v>4636</v>
      </c>
      <c r="F6882" s="1851"/>
      <c r="R6882" s="1502"/>
    </row>
    <row r="6883" spans="1:18" ht="16">
      <c r="A6883" s="1">
        <v>6878</v>
      </c>
      <c r="C6883" s="3" t="s">
        <v>4636</v>
      </c>
      <c r="F6883" s="1851"/>
      <c r="R6883" s="1502"/>
    </row>
    <row r="6884" spans="1:18" ht="16">
      <c r="A6884" s="1">
        <v>6879</v>
      </c>
      <c r="C6884" s="3" t="s">
        <v>4636</v>
      </c>
      <c r="F6884" s="1851"/>
      <c r="R6884" s="1502"/>
    </row>
    <row r="6885" spans="1:18" ht="16">
      <c r="A6885" s="1">
        <v>6880</v>
      </c>
      <c r="C6885" s="3" t="s">
        <v>4636</v>
      </c>
      <c r="F6885" s="1851"/>
      <c r="R6885" s="1502"/>
    </row>
    <row r="6886" spans="1:18" ht="16">
      <c r="A6886" s="1">
        <v>6881</v>
      </c>
      <c r="C6886" s="3" t="s">
        <v>4636</v>
      </c>
      <c r="F6886" s="1851"/>
      <c r="R6886" s="1502"/>
    </row>
    <row r="6887" spans="1:18" ht="16">
      <c r="A6887" s="1">
        <v>6882</v>
      </c>
      <c r="C6887" s="3" t="s">
        <v>4636</v>
      </c>
      <c r="F6887" s="1851"/>
      <c r="R6887" s="1502"/>
    </row>
    <row r="6888" spans="1:18" ht="16">
      <c r="A6888" s="1">
        <v>6883</v>
      </c>
      <c r="C6888" s="3" t="s">
        <v>4636</v>
      </c>
      <c r="F6888" s="1851"/>
      <c r="R6888" s="1502"/>
    </row>
    <row r="6889" spans="1:18" ht="16">
      <c r="A6889" s="1">
        <v>6884</v>
      </c>
      <c r="C6889" s="3" t="s">
        <v>4636</v>
      </c>
      <c r="F6889" s="1851"/>
      <c r="R6889" s="1502"/>
    </row>
    <row r="6890" spans="1:18" ht="16">
      <c r="A6890" s="1">
        <v>6885</v>
      </c>
      <c r="C6890" s="3" t="s">
        <v>5188</v>
      </c>
      <c r="E6890" s="2" t="str" cm="1">
        <f t="array" aca="1" ref="E6890" ca="1">IF(F6890&lt;&gt;"",INDIRECT("'"&amp;F6890&amp;"'!"&amp;G6890),"")</f>
        <v/>
      </c>
      <c r="F6890" s="1851"/>
      <c r="R6890" s="1502"/>
    </row>
    <row r="6891" spans="1:18" ht="16">
      <c r="A6891" s="1">
        <v>6886</v>
      </c>
      <c r="C6891" s="3" t="s">
        <v>5188</v>
      </c>
      <c r="E6891" s="2" t="str" cm="1">
        <f t="array" aca="1" ref="E6891" ca="1">IF(F6891&lt;&gt;"",INDIRECT("'"&amp;F6891&amp;"'!"&amp;G6891),"")</f>
        <v/>
      </c>
      <c r="F6891" s="1851"/>
      <c r="R6891" s="1502"/>
    </row>
    <row r="6892" spans="1:18" ht="16">
      <c r="A6892" s="1">
        <v>6887</v>
      </c>
      <c r="C6892" s="3" t="s">
        <v>4636</v>
      </c>
      <c r="F6892" s="1851"/>
      <c r="R6892" s="1502"/>
    </row>
    <row r="6893" spans="1:18" ht="16">
      <c r="A6893" s="1">
        <v>6888</v>
      </c>
      <c r="C6893" s="3" t="s">
        <v>4636</v>
      </c>
      <c r="F6893" s="1851"/>
      <c r="R6893" s="1502"/>
    </row>
    <row r="6894" spans="1:18" ht="15">
      <c r="A6894">
        <v>6889</v>
      </c>
      <c r="B6894" s="7">
        <f>'EstRev 6-10'!K219</f>
        <v>0</v>
      </c>
      <c r="C6894" s="3" t="s">
        <v>5188</v>
      </c>
      <c r="D6894" s="2" t="b">
        <f ca="1">E6894=B6894</f>
        <v>1</v>
      </c>
      <c r="E6894" s="2" cm="1">
        <f t="array" aca="1" ref="E6894" ca="1">IF(F6894&lt;&gt;"",INDIRECT("'"&amp;F6894&amp;"'!"&amp;G6894),"")</f>
        <v>0</v>
      </c>
      <c r="F6894" s="1502" t="s">
        <v>6935</v>
      </c>
      <c r="G6894" t="s">
        <v>4344</v>
      </c>
      <c r="H6894" s="4"/>
      <c r="I6894" s="4"/>
      <c r="J6894" s="4"/>
      <c r="R6894" s="1504"/>
    </row>
    <row r="6895" spans="1:18" ht="15">
      <c r="A6895">
        <v>6890</v>
      </c>
      <c r="B6895" s="7">
        <f>'EstRev 6-10'!K220</f>
        <v>0</v>
      </c>
      <c r="C6895" s="3" t="s">
        <v>5188</v>
      </c>
      <c r="D6895" s="2" t="b">
        <f ca="1">E6895=B6895</f>
        <v>1</v>
      </c>
      <c r="E6895" s="2" cm="1">
        <f t="array" aca="1" ref="E6895" ca="1">IF(F6895&lt;&gt;"",INDIRECT("'"&amp;F6895&amp;"'!"&amp;G6895),"")</f>
        <v>0</v>
      </c>
      <c r="F6895" s="1502" t="s">
        <v>6935</v>
      </c>
      <c r="G6895" t="s">
        <v>5117</v>
      </c>
      <c r="H6895" s="4"/>
      <c r="I6895" s="4"/>
      <c r="J6895" s="4"/>
      <c r="R6895" s="1504"/>
    </row>
    <row r="6896" spans="1:18" ht="15">
      <c r="A6896">
        <v>6891</v>
      </c>
      <c r="B6896" s="7">
        <f>'EstRev 6-10'!K221</f>
        <v>0</v>
      </c>
      <c r="C6896" s="3" t="s">
        <v>5188</v>
      </c>
      <c r="D6896" s="2" t="b">
        <f ca="1">E6896=B6896</f>
        <v>1</v>
      </c>
      <c r="E6896" s="2" cm="1">
        <f t="array" aca="1" ref="E6896" ca="1">IF(F6896&lt;&gt;"",INDIRECT("'"&amp;F6896&amp;"'!"&amp;G6896),"")</f>
        <v>0</v>
      </c>
      <c r="F6896" s="1502" t="s">
        <v>6935</v>
      </c>
      <c r="G6896" t="s">
        <v>4345</v>
      </c>
      <c r="H6896" s="4"/>
      <c r="I6896" s="4"/>
      <c r="J6896" s="4"/>
      <c r="R6896" s="1504"/>
    </row>
    <row r="6897" spans="1:18" ht="15">
      <c r="A6897">
        <v>6892</v>
      </c>
      <c r="B6897" s="7">
        <f>'EstRev 6-10'!K222</f>
        <v>0</v>
      </c>
      <c r="C6897" s="3" t="s">
        <v>5188</v>
      </c>
      <c r="D6897" s="2" t="b">
        <f ca="1">E6897=B6897</f>
        <v>1</v>
      </c>
      <c r="E6897" s="2" cm="1">
        <f t="array" aca="1" ref="E6897" ca="1">IF(F6897&lt;&gt;"",INDIRECT("'"&amp;F6897&amp;"'!"&amp;G6897),"")</f>
        <v>0</v>
      </c>
      <c r="F6897" s="1502" t="s">
        <v>6935</v>
      </c>
      <c r="G6897" t="s">
        <v>5119</v>
      </c>
      <c r="H6897" s="4"/>
      <c r="I6897" s="4"/>
      <c r="J6897" s="4"/>
      <c r="R6897" s="1504"/>
    </row>
    <row r="6898" spans="1:18" ht="16">
      <c r="A6898" s="1">
        <v>6893</v>
      </c>
      <c r="C6898" s="3" t="s">
        <v>4636</v>
      </c>
      <c r="F6898" s="1851"/>
      <c r="R6898" s="1502"/>
    </row>
    <row r="6899" spans="1:18" ht="16">
      <c r="A6899" s="1">
        <v>6894</v>
      </c>
      <c r="C6899" s="3" t="s">
        <v>4636</v>
      </c>
      <c r="F6899" s="1851"/>
      <c r="R6899" s="1502"/>
    </row>
    <row r="6900" spans="1:18" ht="16">
      <c r="A6900" s="1">
        <v>6895</v>
      </c>
      <c r="C6900" s="3" t="s">
        <v>4636</v>
      </c>
      <c r="F6900" s="1851"/>
      <c r="R6900" s="1502"/>
    </row>
    <row r="6901" spans="1:18" ht="16">
      <c r="A6901" s="1">
        <v>6896</v>
      </c>
      <c r="C6901" s="3" t="s">
        <v>4636</v>
      </c>
      <c r="F6901" s="1851"/>
      <c r="R6901" s="1502"/>
    </row>
    <row r="6902" spans="1:18" ht="16">
      <c r="A6902" s="1">
        <v>6897</v>
      </c>
      <c r="C6902" s="3" t="s">
        <v>4636</v>
      </c>
      <c r="F6902" s="1851"/>
      <c r="R6902" s="1502"/>
    </row>
    <row r="6903" spans="1:18" ht="16">
      <c r="A6903" s="1">
        <v>6898</v>
      </c>
      <c r="C6903" s="3" t="s">
        <v>4636</v>
      </c>
      <c r="F6903" s="1851"/>
      <c r="R6903" s="1502"/>
    </row>
    <row r="6904" spans="1:18" ht="16">
      <c r="A6904" s="1">
        <v>6899</v>
      </c>
      <c r="C6904" s="3" t="s">
        <v>4636</v>
      </c>
      <c r="F6904" s="1851"/>
      <c r="R6904" s="1502"/>
    </row>
    <row r="6905" spans="1:18" ht="16">
      <c r="A6905" s="1">
        <v>6900</v>
      </c>
      <c r="C6905" s="3" t="s">
        <v>4636</v>
      </c>
      <c r="F6905" s="1851"/>
      <c r="R6905" s="1502"/>
    </row>
    <row r="6906" spans="1:18" ht="16">
      <c r="A6906" s="1">
        <v>6901</v>
      </c>
      <c r="C6906" s="3" t="s">
        <v>4636</v>
      </c>
      <c r="F6906" s="1851"/>
      <c r="R6906" s="1502"/>
    </row>
    <row r="6907" spans="1:18" ht="16">
      <c r="A6907" s="1">
        <v>6902</v>
      </c>
      <c r="C6907" s="3" t="s">
        <v>4636</v>
      </c>
      <c r="F6907" s="1851"/>
      <c r="R6907" s="1502"/>
    </row>
    <row r="6908" spans="1:18" ht="16">
      <c r="A6908" s="1">
        <v>6903</v>
      </c>
      <c r="C6908" s="3" t="s">
        <v>4636</v>
      </c>
      <c r="F6908" s="1851"/>
      <c r="R6908" s="1502"/>
    </row>
    <row r="6909" spans="1:18" ht="15">
      <c r="A6909">
        <v>6904</v>
      </c>
      <c r="B6909" s="7">
        <f>'EstRev 6-10'!K223</f>
        <v>0</v>
      </c>
      <c r="C6909" s="3" t="s">
        <v>5188</v>
      </c>
      <c r="D6909" s="2" t="b">
        <f ca="1">E6909=B6909</f>
        <v>1</v>
      </c>
      <c r="E6909" s="2" cm="1">
        <f t="array" aca="1" ref="E6909" ca="1">IF(F6909&lt;&gt;"",INDIRECT("'"&amp;F6909&amp;"'!"&amp;G6909),"")</f>
        <v>0</v>
      </c>
      <c r="F6909" s="1502" t="s">
        <v>6935</v>
      </c>
      <c r="G6909" t="s">
        <v>4299</v>
      </c>
      <c r="H6909" s="4"/>
      <c r="I6909" s="4"/>
      <c r="J6909" s="4"/>
      <c r="R6909" s="1504"/>
    </row>
    <row r="6910" spans="1:18" ht="15">
      <c r="A6910">
        <v>6905</v>
      </c>
      <c r="B6910" s="7">
        <f>'EstRev 6-10'!J238</f>
        <v>0</v>
      </c>
      <c r="C6910" s="3" t="s">
        <v>5251</v>
      </c>
      <c r="D6910" s="2" t="b">
        <f ca="1">E6910=B6910</f>
        <v>1</v>
      </c>
      <c r="E6910" s="2" cm="1">
        <f t="array" aca="1" ref="E6910" ca="1">IF(F6910&lt;&gt;"",INDIRECT("'"&amp;F6910&amp;"'!"&amp;G6910),"")</f>
        <v>0</v>
      </c>
      <c r="F6910" s="1502" t="s">
        <v>6935</v>
      </c>
      <c r="G6910" t="s">
        <v>5252</v>
      </c>
      <c r="H6910" s="4"/>
      <c r="I6910" s="4"/>
      <c r="J6910" s="4"/>
      <c r="R6910" s="1504"/>
    </row>
    <row r="6911" spans="1:18" ht="15">
      <c r="A6911">
        <v>6906</v>
      </c>
      <c r="B6911" s="8">
        <f>'EstRev 6-10'!H162</f>
        <v>0</v>
      </c>
      <c r="C6911" s="3" t="s">
        <v>5251</v>
      </c>
      <c r="D6911" s="2" t="b">
        <f ca="1">E6911=B6911</f>
        <v>1</v>
      </c>
      <c r="E6911" s="2" cm="1">
        <f t="array" aca="1" ref="E6911" ca="1">IF(F6911&lt;&gt;"",INDIRECT("'"&amp;F6911&amp;"'!"&amp;G6911),"")</f>
        <v>0</v>
      </c>
      <c r="F6911" s="1502" t="s">
        <v>6935</v>
      </c>
      <c r="G6911" t="s">
        <v>5253</v>
      </c>
      <c r="H6911" s="4"/>
      <c r="I6911" s="4"/>
      <c r="J6911" s="4"/>
      <c r="R6911" s="1504"/>
    </row>
    <row r="6912" spans="1:18" ht="15">
      <c r="A6912">
        <v>6907</v>
      </c>
      <c r="B6912" s="8">
        <f>'EstRev 6-10'!C191</f>
        <v>0</v>
      </c>
      <c r="C6912" s="3" t="s">
        <v>5251</v>
      </c>
      <c r="D6912" s="2" t="b">
        <f ca="1">E6912=B6912</f>
        <v>1</v>
      </c>
      <c r="E6912" s="2" cm="1">
        <f t="array" aca="1" ref="E6912" ca="1">IF(F6912&lt;&gt;"",INDIRECT("'"&amp;F6912&amp;"'!"&amp;G6912),"")</f>
        <v>0</v>
      </c>
      <c r="F6912" s="1502" t="s">
        <v>6935</v>
      </c>
      <c r="G6912" t="s">
        <v>5254</v>
      </c>
      <c r="H6912" s="4"/>
      <c r="I6912" s="4"/>
      <c r="J6912" s="4"/>
      <c r="R6912" s="1504"/>
    </row>
    <row r="6913" spans="1:18" ht="16">
      <c r="A6913" s="1">
        <v>6908</v>
      </c>
      <c r="B6913" s="8"/>
      <c r="C6913" s="3" t="s">
        <v>3571</v>
      </c>
      <c r="E6913" s="2" t="str" cm="1">
        <f t="array" aca="1" ref="E6913" ca="1">IF(F6913&lt;&gt;"",INDIRECT("'"&amp;F6913&amp;"'!"&amp;G6913),"")</f>
        <v/>
      </c>
      <c r="F6913" s="1851"/>
      <c r="R6913" s="1502"/>
    </row>
    <row r="6914" spans="1:18" ht="16">
      <c r="A6914" s="1">
        <v>6909</v>
      </c>
      <c r="C6914" s="3" t="s">
        <v>3571</v>
      </c>
      <c r="E6914" s="2" t="str" cm="1">
        <f t="array" aca="1" ref="E6914" ca="1">IF(F6914&lt;&gt;"",INDIRECT("'"&amp;F6914&amp;"'!"&amp;G6914),"")</f>
        <v/>
      </c>
      <c r="F6914" s="1851"/>
      <c r="R6914" s="1502"/>
    </row>
    <row r="6915" spans="1:18" ht="15">
      <c r="A6915">
        <v>6910</v>
      </c>
      <c r="B6915" s="8">
        <f>'EstExp 11-19'!H450</f>
        <v>0</v>
      </c>
      <c r="C6915" s="3" t="s">
        <v>5251</v>
      </c>
      <c r="D6915" s="2" t="b">
        <f t="shared" ref="D6915:D6961" ca="1" si="107">E6915=B6915</f>
        <v>1</v>
      </c>
      <c r="E6915" s="2" cm="1">
        <f t="array" aca="1" ref="E6915" ca="1">IF(F6915&lt;&gt;"",INDIRECT("'"&amp;F6915&amp;"'!"&amp;G6915),"")</f>
        <v>0</v>
      </c>
      <c r="F6915" s="1502" t="s">
        <v>6934</v>
      </c>
      <c r="G6915" t="s">
        <v>5255</v>
      </c>
      <c r="H6915" s="4"/>
      <c r="I6915" s="4"/>
      <c r="J6915" s="4"/>
      <c r="R6915" s="1504"/>
    </row>
    <row r="6916" spans="1:18" ht="15">
      <c r="A6916">
        <v>6911</v>
      </c>
      <c r="B6916" s="8">
        <f>'EstExp 11-19'!K450</f>
        <v>0</v>
      </c>
      <c r="C6916" s="3" t="s">
        <v>5251</v>
      </c>
      <c r="D6916" s="2" t="b">
        <f t="shared" ca="1" si="107"/>
        <v>1</v>
      </c>
      <c r="E6916" s="2" cm="1">
        <f t="array" aca="1" ref="E6916" ca="1">IF(F6916&lt;&gt;"",INDIRECT("'"&amp;F6916&amp;"'!"&amp;G6916),"")</f>
        <v>0</v>
      </c>
      <c r="F6916" s="1502" t="s">
        <v>6934</v>
      </c>
      <c r="G6916" t="s">
        <v>5256</v>
      </c>
      <c r="H6916" s="4"/>
      <c r="I6916" s="4"/>
      <c r="J6916" s="4"/>
      <c r="R6916" s="1504"/>
    </row>
    <row r="6917" spans="1:18" ht="15">
      <c r="A6917">
        <v>6912</v>
      </c>
      <c r="B6917" s="8">
        <f>'BudgetSum 2-4'!C58</f>
        <v>0</v>
      </c>
      <c r="C6917" s="3" t="s">
        <v>5257</v>
      </c>
      <c r="D6917" s="2" t="b">
        <f t="shared" ca="1" si="107"/>
        <v>1</v>
      </c>
      <c r="E6917" s="2" cm="1">
        <f t="array" aca="1" ref="E6917" ca="1">IF(F6917&lt;&gt;"",INDIRECT("'"&amp;F6917&amp;"'!"&amp;G6917),"")</f>
        <v>0</v>
      </c>
      <c r="F6917" s="1502" t="s">
        <v>3507</v>
      </c>
      <c r="G6917" t="s">
        <v>3650</v>
      </c>
      <c r="H6917" s="4"/>
      <c r="I6917" s="4"/>
      <c r="J6917" s="4"/>
      <c r="R6917" s="1504"/>
    </row>
    <row r="6918" spans="1:18" ht="15">
      <c r="A6918">
        <v>6913</v>
      </c>
      <c r="B6918" s="8">
        <f>'BudgetSum 2-4'!D58</f>
        <v>0</v>
      </c>
      <c r="C6918" s="3" t="s">
        <v>5257</v>
      </c>
      <c r="D6918" s="2" t="b">
        <f t="shared" ca="1" si="107"/>
        <v>1</v>
      </c>
      <c r="E6918" s="2" cm="1">
        <f t="array" aca="1" ref="E6918" ca="1">IF(F6918&lt;&gt;"",INDIRECT("'"&amp;F6918&amp;"'!"&amp;G6918),"")</f>
        <v>0</v>
      </c>
      <c r="F6918" s="1502" t="s">
        <v>3507</v>
      </c>
      <c r="G6918" t="s">
        <v>3687</v>
      </c>
      <c r="H6918" s="4"/>
      <c r="I6918" s="4"/>
      <c r="J6918" s="4"/>
      <c r="R6918" s="1504"/>
    </row>
    <row r="6919" spans="1:18" ht="15">
      <c r="A6919">
        <v>6914</v>
      </c>
      <c r="B6919" s="8">
        <f>'BudgetSum 2-4'!H58</f>
        <v>0</v>
      </c>
      <c r="C6919" s="3" t="s">
        <v>5257</v>
      </c>
      <c r="D6919" s="2" t="b">
        <f t="shared" ca="1" si="107"/>
        <v>1</v>
      </c>
      <c r="E6919" s="2" cm="1">
        <f t="array" aca="1" ref="E6919" ca="1">IF(F6919&lt;&gt;"",INDIRECT("'"&amp;F6919&amp;"'!"&amp;G6919),"")</f>
        <v>0</v>
      </c>
      <c r="F6919" s="1502" t="s">
        <v>3507</v>
      </c>
      <c r="G6919" t="s">
        <v>3837</v>
      </c>
      <c r="H6919" s="4"/>
      <c r="I6919" s="4"/>
      <c r="J6919" s="4"/>
      <c r="R6919" s="1504"/>
    </row>
    <row r="6920" spans="1:18" ht="15">
      <c r="A6920">
        <v>6915</v>
      </c>
      <c r="B6920" s="8">
        <f>'BudgetSum 2-4'!C59</f>
        <v>0</v>
      </c>
      <c r="C6920" s="3" t="s">
        <v>5257</v>
      </c>
      <c r="D6920" s="2" t="b">
        <f t="shared" ca="1" si="107"/>
        <v>1</v>
      </c>
      <c r="E6920" s="2" cm="1">
        <f t="array" aca="1" ref="E6920" ca="1">IF(F6920&lt;&gt;"",INDIRECT("'"&amp;F6920&amp;"'!"&amp;G6920),"")</f>
        <v>0</v>
      </c>
      <c r="F6920" s="1502" t="s">
        <v>3507</v>
      </c>
      <c r="G6920" t="s">
        <v>3651</v>
      </c>
      <c r="H6920" s="4"/>
      <c r="I6920" s="4"/>
      <c r="J6920" s="4"/>
      <c r="R6920" s="1504"/>
    </row>
    <row r="6921" spans="1:18" ht="15">
      <c r="A6921">
        <v>6916</v>
      </c>
      <c r="B6921" s="8">
        <f>'BudgetSum 2-4'!D59</f>
        <v>0</v>
      </c>
      <c r="C6921" s="3" t="s">
        <v>5257</v>
      </c>
      <c r="D6921" s="2" t="b">
        <f t="shared" ca="1" si="107"/>
        <v>1</v>
      </c>
      <c r="E6921" s="2" cm="1">
        <f t="array" aca="1" ref="E6921" ca="1">IF(F6921&lt;&gt;"",INDIRECT("'"&amp;F6921&amp;"'!"&amp;G6921),"")</f>
        <v>0</v>
      </c>
      <c r="F6921" s="1502" t="s">
        <v>3507</v>
      </c>
      <c r="G6921" t="s">
        <v>3688</v>
      </c>
      <c r="H6921" s="4"/>
      <c r="I6921" s="4"/>
      <c r="J6921" s="4"/>
      <c r="R6921" s="1504"/>
    </row>
    <row r="6922" spans="1:18" ht="15">
      <c r="A6922">
        <v>6917</v>
      </c>
      <c r="B6922" s="8">
        <f>'BudgetSum 2-4'!H59</f>
        <v>0</v>
      </c>
      <c r="C6922" s="3" t="s">
        <v>5257</v>
      </c>
      <c r="D6922" s="2" t="b">
        <f t="shared" ca="1" si="107"/>
        <v>1</v>
      </c>
      <c r="E6922" s="2" cm="1">
        <f t="array" aca="1" ref="E6922" ca="1">IF(F6922&lt;&gt;"",INDIRECT("'"&amp;F6922&amp;"'!"&amp;G6922),"")</f>
        <v>0</v>
      </c>
      <c r="F6922" s="1502" t="s">
        <v>3507</v>
      </c>
      <c r="G6922" t="s">
        <v>3838</v>
      </c>
      <c r="H6922" s="4"/>
      <c r="I6922" s="4"/>
      <c r="J6922" s="4"/>
      <c r="R6922" s="1504"/>
    </row>
    <row r="6923" spans="1:18" ht="15">
      <c r="A6923">
        <v>6918</v>
      </c>
      <c r="B6923" s="8">
        <f>'BudgetSum 2-4'!C60</f>
        <v>0</v>
      </c>
      <c r="C6923" s="3" t="s">
        <v>5257</v>
      </c>
      <c r="D6923" s="2" t="b">
        <f t="shared" ca="1" si="107"/>
        <v>1</v>
      </c>
      <c r="E6923" s="2" cm="1">
        <f t="array" aca="1" ref="E6923" ca="1">IF(F6923&lt;&gt;"",INDIRECT("'"&amp;F6923&amp;"'!"&amp;G6923),"")</f>
        <v>0</v>
      </c>
      <c r="F6923" s="1502" t="s">
        <v>3507</v>
      </c>
      <c r="G6923" t="s">
        <v>5258</v>
      </c>
      <c r="H6923" s="4"/>
      <c r="I6923" s="4"/>
      <c r="J6923" s="4"/>
      <c r="R6923" s="1504"/>
    </row>
    <row r="6924" spans="1:18" ht="15">
      <c r="A6924">
        <v>6919</v>
      </c>
      <c r="B6924" s="8">
        <f>'BudgetSum 2-4'!D60</f>
        <v>0</v>
      </c>
      <c r="C6924" s="3" t="s">
        <v>5257</v>
      </c>
      <c r="D6924" s="2" t="b">
        <f t="shared" ca="1" si="107"/>
        <v>1</v>
      </c>
      <c r="E6924" s="2" cm="1">
        <f t="array" aca="1" ref="E6924" ca="1">IF(F6924&lt;&gt;"",INDIRECT("'"&amp;F6924&amp;"'!"&amp;G6924),"")</f>
        <v>0</v>
      </c>
      <c r="F6924" s="1502" t="s">
        <v>3507</v>
      </c>
      <c r="G6924" t="s">
        <v>5259</v>
      </c>
      <c r="H6924" s="4"/>
      <c r="I6924" s="4"/>
      <c r="J6924" s="4"/>
      <c r="R6924" s="1504"/>
    </row>
    <row r="6925" spans="1:18" ht="15">
      <c r="A6925">
        <v>6920</v>
      </c>
      <c r="B6925" s="8">
        <f>'BudgetSum 2-4'!H60</f>
        <v>0</v>
      </c>
      <c r="C6925" s="3" t="s">
        <v>5257</v>
      </c>
      <c r="D6925" s="2" t="b">
        <f t="shared" ca="1" si="107"/>
        <v>1</v>
      </c>
      <c r="E6925" s="2" cm="1">
        <f t="array" aca="1" ref="E6925" ca="1">IF(F6925&lt;&gt;"",INDIRECT("'"&amp;F6925&amp;"'!"&amp;G6925),"")</f>
        <v>0</v>
      </c>
      <c r="F6925" s="1502" t="s">
        <v>3507</v>
      </c>
      <c r="G6925" t="s">
        <v>5260</v>
      </c>
      <c r="H6925" s="4"/>
      <c r="I6925" s="4"/>
      <c r="J6925" s="4"/>
      <c r="R6925" s="1504"/>
    </row>
    <row r="6926" spans="1:18" ht="15">
      <c r="A6926">
        <v>6921</v>
      </c>
      <c r="B6926" s="8">
        <f>'BudgetSum 2-4'!C62</f>
        <v>0</v>
      </c>
      <c r="C6926" s="3" t="s">
        <v>5257</v>
      </c>
      <c r="D6926" s="2" t="b">
        <f t="shared" ca="1" si="107"/>
        <v>1</v>
      </c>
      <c r="E6926" s="2" cm="1">
        <f t="array" aca="1" ref="E6926" ca="1">IF(F6926&lt;&gt;"",INDIRECT("'"&amp;F6926&amp;"'!"&amp;G6926),"")</f>
        <v>0</v>
      </c>
      <c r="F6926" s="1502" t="s">
        <v>3507</v>
      </c>
      <c r="G6926" t="s">
        <v>3653</v>
      </c>
      <c r="H6926" s="4"/>
      <c r="I6926" s="4"/>
      <c r="J6926" s="4"/>
      <c r="R6926" s="1504"/>
    </row>
    <row r="6927" spans="1:18" ht="15">
      <c r="A6927">
        <v>6922</v>
      </c>
      <c r="B6927" s="8">
        <f>'BudgetSum 2-4'!D62</f>
        <v>0</v>
      </c>
      <c r="C6927" s="3" t="s">
        <v>5257</v>
      </c>
      <c r="D6927" s="2" t="b">
        <f t="shared" ca="1" si="107"/>
        <v>1</v>
      </c>
      <c r="E6927" s="2" cm="1">
        <f t="array" aca="1" ref="E6927" ca="1">IF(F6927&lt;&gt;"",INDIRECT("'"&amp;F6927&amp;"'!"&amp;G6927),"")</f>
        <v>0</v>
      </c>
      <c r="F6927" s="1502" t="s">
        <v>3507</v>
      </c>
      <c r="G6927" t="s">
        <v>3690</v>
      </c>
      <c r="H6927" s="4"/>
      <c r="I6927" s="4"/>
      <c r="J6927" s="4"/>
      <c r="R6927" s="1504"/>
    </row>
    <row r="6928" spans="1:18" ht="15">
      <c r="A6928">
        <v>6923</v>
      </c>
      <c r="B6928" s="8">
        <f>'BudgetSum 2-4'!H62</f>
        <v>0</v>
      </c>
      <c r="C6928" s="3" t="s">
        <v>5257</v>
      </c>
      <c r="D6928" s="2" t="b">
        <f t="shared" ca="1" si="107"/>
        <v>1</v>
      </c>
      <c r="E6928" s="2" cm="1">
        <f t="array" aca="1" ref="E6928" ca="1">IF(F6928&lt;&gt;"",INDIRECT("'"&amp;F6928&amp;"'!"&amp;G6928),"")</f>
        <v>0</v>
      </c>
      <c r="F6928" s="1502" t="s">
        <v>3507</v>
      </c>
      <c r="G6928" t="s">
        <v>3840</v>
      </c>
      <c r="H6928" s="4"/>
      <c r="I6928" s="4"/>
      <c r="J6928" s="4"/>
      <c r="R6928" s="1504"/>
    </row>
    <row r="6929" spans="1:18" ht="15">
      <c r="A6929">
        <v>6924</v>
      </c>
      <c r="B6929" s="8">
        <f>'BudgetSum 2-4'!C63</f>
        <v>0</v>
      </c>
      <c r="C6929" s="3" t="s">
        <v>5257</v>
      </c>
      <c r="D6929" s="2" t="b">
        <f t="shared" ca="1" si="107"/>
        <v>1</v>
      </c>
      <c r="E6929" s="2" cm="1">
        <f t="array" aca="1" ref="E6929" ca="1">IF(F6929&lt;&gt;"",INDIRECT("'"&amp;F6929&amp;"'!"&amp;G6929),"")</f>
        <v>0</v>
      </c>
      <c r="F6929" s="1502" t="s">
        <v>3507</v>
      </c>
      <c r="G6929" t="s">
        <v>3654</v>
      </c>
      <c r="H6929" s="4"/>
      <c r="I6929" s="4"/>
      <c r="J6929" s="4"/>
      <c r="R6929" s="1504"/>
    </row>
    <row r="6930" spans="1:18" ht="15">
      <c r="A6930">
        <v>6925</v>
      </c>
      <c r="B6930" s="8">
        <f>'BudgetSum 2-4'!D63</f>
        <v>0</v>
      </c>
      <c r="C6930" s="3" t="s">
        <v>5257</v>
      </c>
      <c r="D6930" s="2" t="b">
        <f t="shared" ca="1" si="107"/>
        <v>1</v>
      </c>
      <c r="E6930" s="2" cm="1">
        <f t="array" aca="1" ref="E6930" ca="1">IF(F6930&lt;&gt;"",INDIRECT("'"&amp;F6930&amp;"'!"&amp;G6930),"")</f>
        <v>0</v>
      </c>
      <c r="F6930" s="1502" t="s">
        <v>3507</v>
      </c>
      <c r="G6930" t="s">
        <v>3691</v>
      </c>
      <c r="H6930" s="4"/>
      <c r="I6930" s="4"/>
      <c r="J6930" s="4"/>
      <c r="R6930" s="1504"/>
    </row>
    <row r="6931" spans="1:18" ht="15">
      <c r="A6931">
        <v>6926</v>
      </c>
      <c r="B6931" s="8">
        <f>'BudgetSum 2-4'!H63</f>
        <v>0</v>
      </c>
      <c r="C6931" s="3" t="s">
        <v>5257</v>
      </c>
      <c r="D6931" s="2" t="b">
        <f t="shared" ca="1" si="107"/>
        <v>1</v>
      </c>
      <c r="E6931" s="2" cm="1">
        <f t="array" aca="1" ref="E6931" ca="1">IF(F6931&lt;&gt;"",INDIRECT("'"&amp;F6931&amp;"'!"&amp;G6931),"")</f>
        <v>0</v>
      </c>
      <c r="F6931" s="1502" t="s">
        <v>3507</v>
      </c>
      <c r="G6931" t="s">
        <v>3841</v>
      </c>
      <c r="H6931" s="4"/>
      <c r="I6931" s="4"/>
      <c r="J6931" s="4"/>
      <c r="R6931" s="1504"/>
    </row>
    <row r="6932" spans="1:18" ht="15">
      <c r="A6932">
        <v>6927</v>
      </c>
      <c r="B6932" s="8">
        <f>'BudgetSum 2-4'!C64</f>
        <v>0</v>
      </c>
      <c r="C6932" s="3" t="s">
        <v>5257</v>
      </c>
      <c r="D6932" s="2" t="b">
        <f t="shared" ca="1" si="107"/>
        <v>1</v>
      </c>
      <c r="E6932" s="2" cm="1">
        <f t="array" aca="1" ref="E6932" ca="1">IF(F6932&lt;&gt;"",INDIRECT("'"&amp;F6932&amp;"'!"&amp;G6932),"")</f>
        <v>0</v>
      </c>
      <c r="F6932" s="1502" t="s">
        <v>3507</v>
      </c>
      <c r="G6932" t="s">
        <v>3655</v>
      </c>
      <c r="H6932" s="4"/>
      <c r="I6932" s="4"/>
      <c r="J6932" s="4"/>
      <c r="R6932" s="1504"/>
    </row>
    <row r="6933" spans="1:18" ht="15">
      <c r="A6933">
        <v>6928</v>
      </c>
      <c r="B6933" s="8">
        <f>'BudgetSum 2-4'!D64</f>
        <v>0</v>
      </c>
      <c r="C6933" s="3" t="s">
        <v>5257</v>
      </c>
      <c r="D6933" s="2" t="b">
        <f t="shared" ca="1" si="107"/>
        <v>1</v>
      </c>
      <c r="E6933" s="2" cm="1">
        <f t="array" aca="1" ref="E6933" ca="1">IF(F6933&lt;&gt;"",INDIRECT("'"&amp;F6933&amp;"'!"&amp;G6933),"")</f>
        <v>0</v>
      </c>
      <c r="F6933" s="1502" t="s">
        <v>3507</v>
      </c>
      <c r="G6933" t="s">
        <v>3692</v>
      </c>
      <c r="H6933" s="4"/>
      <c r="I6933" s="4"/>
      <c r="J6933" s="4"/>
      <c r="R6933" s="1504"/>
    </row>
    <row r="6934" spans="1:18" ht="15">
      <c r="A6934">
        <v>6929</v>
      </c>
      <c r="B6934" s="8">
        <f>'BudgetSum 2-4'!H64</f>
        <v>0</v>
      </c>
      <c r="C6934" s="3" t="s">
        <v>5257</v>
      </c>
      <c r="D6934" s="2" t="b">
        <f t="shared" ca="1" si="107"/>
        <v>1</v>
      </c>
      <c r="E6934" s="2" cm="1">
        <f t="array" aca="1" ref="E6934" ca="1">IF(F6934&lt;&gt;"",INDIRECT("'"&amp;F6934&amp;"'!"&amp;G6934),"")</f>
        <v>0</v>
      </c>
      <c r="F6934" s="1502" t="s">
        <v>3507</v>
      </c>
      <c r="G6934" t="s">
        <v>3842</v>
      </c>
      <c r="H6934" s="4"/>
      <c r="I6934" s="4"/>
      <c r="J6934" s="4"/>
      <c r="R6934" s="1504"/>
    </row>
    <row r="6935" spans="1:18" ht="15">
      <c r="A6935">
        <v>6930</v>
      </c>
      <c r="B6935" s="8">
        <f>'BudgetSum 2-4'!C66</f>
        <v>0</v>
      </c>
      <c r="C6935" s="3" t="s">
        <v>5257</v>
      </c>
      <c r="D6935" s="2" t="b">
        <f t="shared" ca="1" si="107"/>
        <v>1</v>
      </c>
      <c r="E6935" s="2" cm="1">
        <f t="array" aca="1" ref="E6935" ca="1">IF(F6935&lt;&gt;"",INDIRECT("'"&amp;F6935&amp;"'!"&amp;G6935),"")</f>
        <v>0</v>
      </c>
      <c r="F6935" s="1502" t="s">
        <v>3507</v>
      </c>
      <c r="G6935" t="s">
        <v>3657</v>
      </c>
      <c r="H6935" s="4"/>
      <c r="I6935" s="4"/>
      <c r="J6935" s="4"/>
      <c r="R6935" s="1504"/>
    </row>
    <row r="6936" spans="1:18" ht="15">
      <c r="A6936">
        <v>6931</v>
      </c>
      <c r="B6936" s="8">
        <f>'BudgetSum 2-4'!D66</f>
        <v>0</v>
      </c>
      <c r="C6936" s="3" t="s">
        <v>5257</v>
      </c>
      <c r="D6936" s="2" t="b">
        <f t="shared" ca="1" si="107"/>
        <v>1</v>
      </c>
      <c r="E6936" s="2" cm="1">
        <f t="array" aca="1" ref="E6936" ca="1">IF(F6936&lt;&gt;"",INDIRECT("'"&amp;F6936&amp;"'!"&amp;G6936),"")</f>
        <v>0</v>
      </c>
      <c r="F6936" s="1502" t="s">
        <v>3507</v>
      </c>
      <c r="G6936" t="s">
        <v>3694</v>
      </c>
      <c r="H6936" s="4"/>
      <c r="I6936" s="4"/>
      <c r="J6936" s="4"/>
      <c r="R6936" s="1504"/>
    </row>
    <row r="6937" spans="1:18" ht="15">
      <c r="A6937">
        <v>6932</v>
      </c>
      <c r="B6937" s="8">
        <f>'BudgetSum 2-4'!C67</f>
        <v>0</v>
      </c>
      <c r="C6937" s="3" t="s">
        <v>5257</v>
      </c>
      <c r="D6937" s="2" t="b">
        <f t="shared" ca="1" si="107"/>
        <v>1</v>
      </c>
      <c r="E6937" s="2" cm="1">
        <f t="array" aca="1" ref="E6937" ca="1">IF(F6937&lt;&gt;"",INDIRECT("'"&amp;F6937&amp;"'!"&amp;G6937),"")</f>
        <v>0</v>
      </c>
      <c r="F6937" s="1502" t="s">
        <v>3507</v>
      </c>
      <c r="G6937" t="s">
        <v>3658</v>
      </c>
      <c r="H6937" s="4"/>
      <c r="I6937" s="4"/>
      <c r="J6937" s="4"/>
      <c r="R6937" s="1504"/>
    </row>
    <row r="6938" spans="1:18" ht="15">
      <c r="A6938">
        <v>6933</v>
      </c>
      <c r="B6938" s="8">
        <f>'BudgetSum 2-4'!D67</f>
        <v>0</v>
      </c>
      <c r="C6938" s="3" t="s">
        <v>5257</v>
      </c>
      <c r="D6938" s="2" t="b">
        <f t="shared" ca="1" si="107"/>
        <v>1</v>
      </c>
      <c r="E6938" s="2" cm="1">
        <f t="array" aca="1" ref="E6938" ca="1">IF(F6938&lt;&gt;"",INDIRECT("'"&amp;F6938&amp;"'!"&amp;G6938),"")</f>
        <v>0</v>
      </c>
      <c r="F6938" s="1502" t="s">
        <v>3507</v>
      </c>
      <c r="G6938" t="s">
        <v>3695</v>
      </c>
      <c r="H6938" s="4"/>
      <c r="I6938" s="4"/>
      <c r="J6938" s="4"/>
      <c r="R6938" s="1504"/>
    </row>
    <row r="6939" spans="1:18" ht="15">
      <c r="A6939">
        <v>6934</v>
      </c>
      <c r="B6939" s="8">
        <f>'BudgetSum 2-4'!C68</f>
        <v>0</v>
      </c>
      <c r="C6939" s="3" t="s">
        <v>5257</v>
      </c>
      <c r="D6939" s="2" t="b">
        <f t="shared" ca="1" si="107"/>
        <v>1</v>
      </c>
      <c r="E6939" s="2" cm="1">
        <f t="array" aca="1" ref="E6939" ca="1">IF(F6939&lt;&gt;"",INDIRECT("'"&amp;F6939&amp;"'!"&amp;G6939),"")</f>
        <v>0</v>
      </c>
      <c r="F6939" s="1502" t="s">
        <v>3507</v>
      </c>
      <c r="G6939" t="s">
        <v>4609</v>
      </c>
      <c r="H6939" s="4"/>
      <c r="I6939" s="4"/>
      <c r="J6939" s="4"/>
      <c r="R6939" s="1504"/>
    </row>
    <row r="6940" spans="1:18" ht="15">
      <c r="A6940">
        <v>6935</v>
      </c>
      <c r="B6940" s="8">
        <f>'BudgetSum 2-4'!D68</f>
        <v>0</v>
      </c>
      <c r="C6940" s="3" t="s">
        <v>5257</v>
      </c>
      <c r="D6940" s="2" t="b">
        <f t="shared" ca="1" si="107"/>
        <v>1</v>
      </c>
      <c r="E6940" s="2" cm="1">
        <f t="array" aca="1" ref="E6940" ca="1">IF(F6940&lt;&gt;"",INDIRECT("'"&amp;F6940&amp;"'!"&amp;G6940),"")</f>
        <v>0</v>
      </c>
      <c r="F6940" s="1502" t="s">
        <v>3507</v>
      </c>
      <c r="G6940" t="s">
        <v>4679</v>
      </c>
      <c r="H6940" s="4"/>
      <c r="I6940" s="4"/>
      <c r="J6940" s="4"/>
      <c r="R6940" s="1504"/>
    </row>
    <row r="6941" spans="1:18" ht="15">
      <c r="A6941">
        <v>6936</v>
      </c>
      <c r="B6941" s="8">
        <f>'BudgetSum 2-4'!C70</f>
        <v>0</v>
      </c>
      <c r="C6941" s="3" t="s">
        <v>5257</v>
      </c>
      <c r="D6941" s="2" t="b">
        <f t="shared" ca="1" si="107"/>
        <v>1</v>
      </c>
      <c r="E6941" s="2" cm="1">
        <f t="array" aca="1" ref="E6941" ca="1">IF(F6941&lt;&gt;"",INDIRECT("'"&amp;F6941&amp;"'!"&amp;G6941),"")</f>
        <v>0</v>
      </c>
      <c r="F6941" s="1502" t="s">
        <v>3507</v>
      </c>
      <c r="G6941" t="s">
        <v>3660</v>
      </c>
      <c r="H6941" s="4"/>
      <c r="I6941" s="4"/>
      <c r="J6941" s="4"/>
      <c r="R6941" s="1504"/>
    </row>
    <row r="6942" spans="1:18" ht="15">
      <c r="A6942">
        <v>6937</v>
      </c>
      <c r="B6942" s="8">
        <f>'BudgetSum 2-4'!D70</f>
        <v>0</v>
      </c>
      <c r="C6942" s="3" t="s">
        <v>5257</v>
      </c>
      <c r="D6942" s="2" t="b">
        <f t="shared" ca="1" si="107"/>
        <v>1</v>
      </c>
      <c r="E6942" s="2" cm="1">
        <f t="array" aca="1" ref="E6942" ca="1">IF(F6942&lt;&gt;"",INDIRECT("'"&amp;F6942&amp;"'!"&amp;G6942),"")</f>
        <v>0</v>
      </c>
      <c r="F6942" s="1502" t="s">
        <v>3507</v>
      </c>
      <c r="G6942" t="s">
        <v>3697</v>
      </c>
      <c r="H6942" s="4"/>
      <c r="I6942" s="4"/>
      <c r="J6942" s="4"/>
      <c r="R6942" s="1504"/>
    </row>
    <row r="6943" spans="1:18" ht="15">
      <c r="A6943">
        <v>6938</v>
      </c>
      <c r="B6943" s="8">
        <f>'BudgetSum 2-4'!C71</f>
        <v>0</v>
      </c>
      <c r="C6943" s="3" t="s">
        <v>5257</v>
      </c>
      <c r="D6943" s="2" t="b">
        <f t="shared" ca="1" si="107"/>
        <v>1</v>
      </c>
      <c r="E6943" s="2" cm="1">
        <f t="array" aca="1" ref="E6943" ca="1">IF(F6943&lt;&gt;"",INDIRECT("'"&amp;F6943&amp;"'!"&amp;G6943),"")</f>
        <v>0</v>
      </c>
      <c r="F6943" s="1502" t="s">
        <v>3507</v>
      </c>
      <c r="G6943" t="s">
        <v>3661</v>
      </c>
      <c r="H6943" s="4"/>
      <c r="I6943" s="4"/>
      <c r="J6943" s="4"/>
      <c r="R6943" s="1504"/>
    </row>
    <row r="6944" spans="1:18" ht="15">
      <c r="A6944">
        <v>6939</v>
      </c>
      <c r="B6944" s="8">
        <f>'BudgetSum 2-4'!D71</f>
        <v>0</v>
      </c>
      <c r="C6944" s="3" t="s">
        <v>5257</v>
      </c>
      <c r="D6944" s="2" t="b">
        <f t="shared" ca="1" si="107"/>
        <v>1</v>
      </c>
      <c r="E6944" s="2" cm="1">
        <f t="array" aca="1" ref="E6944" ca="1">IF(F6944&lt;&gt;"",INDIRECT("'"&amp;F6944&amp;"'!"&amp;G6944),"")</f>
        <v>0</v>
      </c>
      <c r="F6944" s="1502" t="s">
        <v>3507</v>
      </c>
      <c r="G6944" t="s">
        <v>3698</v>
      </c>
      <c r="H6944" s="4"/>
      <c r="I6944" s="4"/>
      <c r="J6944" s="4"/>
      <c r="R6944" s="1504"/>
    </row>
    <row r="6945" spans="1:18" ht="15">
      <c r="A6945">
        <v>6940</v>
      </c>
      <c r="B6945" s="8">
        <f>'BudgetSum 2-4'!C72</f>
        <v>0</v>
      </c>
      <c r="C6945" s="3" t="s">
        <v>5257</v>
      </c>
      <c r="D6945" s="2" t="b">
        <f t="shared" ca="1" si="107"/>
        <v>1</v>
      </c>
      <c r="E6945" s="2" cm="1">
        <f t="array" aca="1" ref="E6945" ca="1">IF(F6945&lt;&gt;"",INDIRECT("'"&amp;F6945&amp;"'!"&amp;G6945),"")</f>
        <v>0</v>
      </c>
      <c r="F6945" s="1502" t="s">
        <v>3507</v>
      </c>
      <c r="G6945" t="s">
        <v>3662</v>
      </c>
      <c r="H6945" s="4"/>
      <c r="I6945" s="4"/>
      <c r="J6945" s="4"/>
      <c r="R6945" s="1504"/>
    </row>
    <row r="6946" spans="1:18" ht="15">
      <c r="A6946">
        <v>6941</v>
      </c>
      <c r="B6946" s="8">
        <f>'BudgetSum 2-4'!D72</f>
        <v>0</v>
      </c>
      <c r="C6946" s="3" t="s">
        <v>5257</v>
      </c>
      <c r="D6946" s="2" t="b">
        <f t="shared" ca="1" si="107"/>
        <v>1</v>
      </c>
      <c r="E6946" s="2" cm="1">
        <f t="array" aca="1" ref="E6946" ca="1">IF(F6946&lt;&gt;"",INDIRECT("'"&amp;F6946&amp;"'!"&amp;G6946),"")</f>
        <v>0</v>
      </c>
      <c r="F6946" s="1502" t="s">
        <v>3507</v>
      </c>
      <c r="G6946" t="s">
        <v>3699</v>
      </c>
      <c r="H6946" s="4"/>
      <c r="I6946" s="4"/>
      <c r="J6946" s="4"/>
      <c r="R6946" s="1504"/>
    </row>
    <row r="6947" spans="1:18" ht="15">
      <c r="A6947">
        <v>6942</v>
      </c>
      <c r="B6947" s="8">
        <f>'BudgetSum 2-4'!C74</f>
        <v>0</v>
      </c>
      <c r="C6947" s="3" t="s">
        <v>5257</v>
      </c>
      <c r="D6947" s="2" t="b">
        <f t="shared" ca="1" si="107"/>
        <v>1</v>
      </c>
      <c r="E6947" s="2" cm="1">
        <f t="array" aca="1" ref="E6947" ca="1">IF(F6947&lt;&gt;"",INDIRECT("'"&amp;F6947&amp;"'!"&amp;G6947),"")</f>
        <v>0</v>
      </c>
      <c r="F6947" s="1502" t="s">
        <v>3507</v>
      </c>
      <c r="G6947" t="s">
        <v>3664</v>
      </c>
      <c r="H6947" s="4"/>
      <c r="I6947" s="4"/>
      <c r="J6947" s="4"/>
      <c r="R6947" s="1504"/>
    </row>
    <row r="6948" spans="1:18" ht="15">
      <c r="A6948">
        <v>6943</v>
      </c>
      <c r="B6948" s="8">
        <f>'BudgetSum 2-4'!D74</f>
        <v>0</v>
      </c>
      <c r="C6948" s="3" t="s">
        <v>5257</v>
      </c>
      <c r="D6948" s="2" t="b">
        <f t="shared" ca="1" si="107"/>
        <v>1</v>
      </c>
      <c r="E6948" s="2" cm="1">
        <f t="array" aca="1" ref="E6948" ca="1">IF(F6948&lt;&gt;"",INDIRECT("'"&amp;F6948&amp;"'!"&amp;G6948),"")</f>
        <v>0</v>
      </c>
      <c r="F6948" s="1502" t="s">
        <v>3507</v>
      </c>
      <c r="G6948" t="s">
        <v>3701</v>
      </c>
      <c r="H6948" s="4"/>
      <c r="I6948" s="4"/>
      <c r="J6948" s="4"/>
      <c r="R6948" s="1504"/>
    </row>
    <row r="6949" spans="1:18" ht="15">
      <c r="A6949">
        <v>6944</v>
      </c>
      <c r="B6949" s="8">
        <f>'BudgetSum 2-4'!C75</f>
        <v>0</v>
      </c>
      <c r="C6949" s="3" t="s">
        <v>5257</v>
      </c>
      <c r="D6949" s="2" t="b">
        <f t="shared" ca="1" si="107"/>
        <v>1</v>
      </c>
      <c r="E6949" s="2" cm="1">
        <f t="array" aca="1" ref="E6949" ca="1">IF(F6949&lt;&gt;"",INDIRECT("'"&amp;F6949&amp;"'!"&amp;G6949),"")</f>
        <v>0</v>
      </c>
      <c r="F6949" s="1502" t="s">
        <v>3507</v>
      </c>
      <c r="G6949" t="s">
        <v>3665</v>
      </c>
      <c r="H6949" s="4"/>
      <c r="I6949" s="4"/>
      <c r="J6949" s="4"/>
      <c r="R6949" s="1504"/>
    </row>
    <row r="6950" spans="1:18" ht="15">
      <c r="A6950">
        <v>6945</v>
      </c>
      <c r="B6950" s="8">
        <f>'BudgetSum 2-4'!D75</f>
        <v>0</v>
      </c>
      <c r="C6950" s="3" t="s">
        <v>5257</v>
      </c>
      <c r="D6950" s="2" t="b">
        <f t="shared" ca="1" si="107"/>
        <v>1</v>
      </c>
      <c r="E6950" s="2" cm="1">
        <f t="array" aca="1" ref="E6950" ca="1">IF(F6950&lt;&gt;"",INDIRECT("'"&amp;F6950&amp;"'!"&amp;G6950),"")</f>
        <v>0</v>
      </c>
      <c r="F6950" s="1502" t="s">
        <v>3507</v>
      </c>
      <c r="G6950" t="s">
        <v>3702</v>
      </c>
      <c r="H6950" s="4"/>
      <c r="I6950" s="4"/>
      <c r="J6950" s="4"/>
      <c r="R6950" s="1504"/>
    </row>
    <row r="6951" spans="1:18" ht="15">
      <c r="A6951">
        <v>6946</v>
      </c>
      <c r="B6951" s="8">
        <f>'BudgetSum 2-4'!C76</f>
        <v>0</v>
      </c>
      <c r="C6951" s="3" t="s">
        <v>5257</v>
      </c>
      <c r="D6951" s="2" t="b">
        <f t="shared" ca="1" si="107"/>
        <v>1</v>
      </c>
      <c r="E6951" s="2" cm="1">
        <f t="array" aca="1" ref="E6951" ca="1">IF(F6951&lt;&gt;"",INDIRECT("'"&amp;F6951&amp;"'!"&amp;G6951),"")</f>
        <v>0</v>
      </c>
      <c r="F6951" s="1502" t="s">
        <v>3507</v>
      </c>
      <c r="G6951" t="s">
        <v>3666</v>
      </c>
      <c r="H6951" s="4"/>
      <c r="I6951" s="4"/>
      <c r="J6951" s="4"/>
      <c r="R6951" s="1504"/>
    </row>
    <row r="6952" spans="1:18" ht="15">
      <c r="A6952">
        <v>6947</v>
      </c>
      <c r="B6952" s="8">
        <f>'BudgetSum 2-4'!D76</f>
        <v>0</v>
      </c>
      <c r="C6952" s="3" t="s">
        <v>5257</v>
      </c>
      <c r="D6952" s="2" t="b">
        <f t="shared" ca="1" si="107"/>
        <v>1</v>
      </c>
      <c r="E6952" s="2" cm="1">
        <f t="array" aca="1" ref="E6952" ca="1">IF(F6952&lt;&gt;"",INDIRECT("'"&amp;F6952&amp;"'!"&amp;G6952),"")</f>
        <v>0</v>
      </c>
      <c r="F6952" s="1502" t="s">
        <v>3507</v>
      </c>
      <c r="G6952" t="s">
        <v>3703</v>
      </c>
      <c r="H6952" s="4"/>
      <c r="I6952" s="4"/>
      <c r="J6952" s="4"/>
      <c r="R6952" s="1504"/>
    </row>
    <row r="6953" spans="1:18" ht="15">
      <c r="A6953">
        <v>6948</v>
      </c>
      <c r="B6953" s="8">
        <f>'BudgetSum 2-4'!C27</f>
        <v>0</v>
      </c>
      <c r="C6953" s="3" t="s">
        <v>5257</v>
      </c>
      <c r="D6953" s="2" t="b">
        <f t="shared" ca="1" si="107"/>
        <v>1</v>
      </c>
      <c r="E6953" s="2" cm="1">
        <f t="array" aca="1" ref="E6953" ca="1">IF(F6953&lt;&gt;"",INDIRECT("'"&amp;F6953&amp;"'!"&amp;G6953),"")</f>
        <v>0</v>
      </c>
      <c r="F6953" s="1502" t="s">
        <v>3507</v>
      </c>
      <c r="G6953" t="s">
        <v>4888</v>
      </c>
      <c r="H6953" s="4"/>
      <c r="I6953" s="4"/>
      <c r="J6953" s="4"/>
      <c r="R6953" s="1504"/>
    </row>
    <row r="6954" spans="1:18" ht="15">
      <c r="A6954">
        <v>6949</v>
      </c>
      <c r="B6954" s="8">
        <f>'BudgetSum 2-4'!D27</f>
        <v>0</v>
      </c>
      <c r="C6954" s="3" t="s">
        <v>5257</v>
      </c>
      <c r="D6954" s="2" t="b">
        <f t="shared" ca="1" si="107"/>
        <v>1</v>
      </c>
      <c r="E6954" s="2" cm="1">
        <f t="array" aca="1" ref="E6954" ca="1">IF(F6954&lt;&gt;"",INDIRECT("'"&amp;F6954&amp;"'!"&amp;G6954),"")</f>
        <v>0</v>
      </c>
      <c r="F6954" s="1502" t="s">
        <v>3507</v>
      </c>
      <c r="G6954" t="s">
        <v>5261</v>
      </c>
      <c r="H6954" s="4"/>
      <c r="I6954" s="4"/>
      <c r="J6954" s="4"/>
      <c r="R6954" s="1504"/>
    </row>
    <row r="6955" spans="1:18" ht="15">
      <c r="A6955">
        <v>6950</v>
      </c>
      <c r="B6955" s="8">
        <f>'BudgetSum 2-4'!E27</f>
        <v>0</v>
      </c>
      <c r="C6955" s="3" t="s">
        <v>5257</v>
      </c>
      <c r="D6955" s="2" t="b">
        <f t="shared" ca="1" si="107"/>
        <v>1</v>
      </c>
      <c r="E6955" s="2" cm="1">
        <f t="array" aca="1" ref="E6955" ca="1">IF(F6955&lt;&gt;"",INDIRECT("'"&amp;F6955&amp;"'!"&amp;G6955),"")</f>
        <v>0</v>
      </c>
      <c r="F6955" s="1502" t="s">
        <v>3507</v>
      </c>
      <c r="G6955" t="s">
        <v>5262</v>
      </c>
      <c r="H6955" s="4"/>
      <c r="I6955" s="4"/>
      <c r="J6955" s="4"/>
      <c r="R6955" s="1504"/>
    </row>
    <row r="6956" spans="1:18" ht="15">
      <c r="A6956">
        <v>6951</v>
      </c>
      <c r="B6956" s="8">
        <f>'BudgetSum 2-4'!F27</f>
        <v>0</v>
      </c>
      <c r="C6956" s="3" t="s">
        <v>5257</v>
      </c>
      <c r="D6956" s="2" t="b">
        <f t="shared" ca="1" si="107"/>
        <v>1</v>
      </c>
      <c r="E6956" s="2" cm="1">
        <f t="array" aca="1" ref="E6956" ca="1">IF(F6956&lt;&gt;"",INDIRECT("'"&amp;F6956&amp;"'!"&amp;G6956),"")</f>
        <v>0</v>
      </c>
      <c r="F6956" s="1502" t="s">
        <v>3507</v>
      </c>
      <c r="G6956" t="s">
        <v>5263</v>
      </c>
      <c r="H6956" s="4"/>
      <c r="I6956" s="4"/>
      <c r="J6956" s="4"/>
      <c r="R6956" s="1504"/>
    </row>
    <row r="6957" spans="1:18" ht="15">
      <c r="A6957">
        <v>6952</v>
      </c>
      <c r="B6957" s="8">
        <f>'BudgetSum 2-4'!G27</f>
        <v>0</v>
      </c>
      <c r="C6957" s="3" t="s">
        <v>5257</v>
      </c>
      <c r="D6957" s="2" t="b">
        <f t="shared" ca="1" si="107"/>
        <v>1</v>
      </c>
      <c r="E6957" s="2" cm="1">
        <f t="array" aca="1" ref="E6957" ca="1">IF(F6957&lt;&gt;"",INDIRECT("'"&amp;F6957&amp;"'!"&amp;G6957),"")</f>
        <v>0</v>
      </c>
      <c r="F6957" s="1502" t="s">
        <v>3507</v>
      </c>
      <c r="G6957" t="s">
        <v>5264</v>
      </c>
      <c r="H6957" s="4"/>
      <c r="I6957" s="4"/>
      <c r="J6957" s="4"/>
      <c r="R6957" s="1504"/>
    </row>
    <row r="6958" spans="1:18" ht="15">
      <c r="A6958">
        <v>6953</v>
      </c>
      <c r="B6958" s="8">
        <f>'BudgetSum 2-4'!H27</f>
        <v>0</v>
      </c>
      <c r="C6958" s="3" t="s">
        <v>5257</v>
      </c>
      <c r="D6958" s="2" t="b">
        <f t="shared" ca="1" si="107"/>
        <v>1</v>
      </c>
      <c r="E6958" s="2" cm="1">
        <f t="array" aca="1" ref="E6958" ca="1">IF(F6958&lt;&gt;"",INDIRECT("'"&amp;F6958&amp;"'!"&amp;G6958),"")</f>
        <v>0</v>
      </c>
      <c r="F6958" s="1502" t="s">
        <v>3507</v>
      </c>
      <c r="G6958" t="s">
        <v>4987</v>
      </c>
      <c r="H6958" s="4"/>
      <c r="I6958" s="4"/>
      <c r="J6958" s="4"/>
      <c r="R6958" s="1504"/>
    </row>
    <row r="6959" spans="1:18" ht="15">
      <c r="A6959">
        <v>6954</v>
      </c>
      <c r="B6959" s="8">
        <f>'BudgetSum 2-4'!J27</f>
        <v>0</v>
      </c>
      <c r="C6959" s="3" t="s">
        <v>5257</v>
      </c>
      <c r="D6959" s="2" t="b">
        <f t="shared" ca="1" si="107"/>
        <v>1</v>
      </c>
      <c r="E6959" s="2" cm="1">
        <f t="array" aca="1" ref="E6959" ca="1">IF(F6959&lt;&gt;"",INDIRECT("'"&amp;F6959&amp;"'!"&amp;G6959),"")</f>
        <v>0</v>
      </c>
      <c r="F6959" s="1502" t="s">
        <v>3507</v>
      </c>
      <c r="G6959" t="s">
        <v>5265</v>
      </c>
      <c r="H6959" s="4"/>
      <c r="I6959" s="4"/>
      <c r="J6959" s="4"/>
      <c r="R6959" s="1504"/>
    </row>
    <row r="6960" spans="1:18" ht="15">
      <c r="A6960">
        <v>6955</v>
      </c>
      <c r="B6960" s="8">
        <f>'BudgetSum 2-4'!K27</f>
        <v>0</v>
      </c>
      <c r="C6960" s="3" t="s">
        <v>5257</v>
      </c>
      <c r="D6960" s="2" t="b">
        <f t="shared" ca="1" si="107"/>
        <v>1</v>
      </c>
      <c r="E6960" s="2" cm="1">
        <f t="array" aca="1" ref="E6960" ca="1">IF(F6960&lt;&gt;"",INDIRECT("'"&amp;F6960&amp;"'!"&amp;G6960),"")</f>
        <v>0</v>
      </c>
      <c r="F6960" s="1502" t="s">
        <v>3507</v>
      </c>
      <c r="G6960" t="s">
        <v>4988</v>
      </c>
      <c r="H6960" s="4"/>
      <c r="I6960" s="4"/>
      <c r="J6960" s="4"/>
      <c r="R6960" s="1504"/>
    </row>
    <row r="6961" spans="1:18" ht="15">
      <c r="A6961">
        <v>6956</v>
      </c>
      <c r="B6961" s="8">
        <f>'EstRev 6-10'!C224</f>
        <v>0</v>
      </c>
      <c r="C6961" s="3" t="s">
        <v>5266</v>
      </c>
      <c r="D6961" s="2" t="b">
        <f t="shared" ca="1" si="107"/>
        <v>1</v>
      </c>
      <c r="E6961" s="2" cm="1">
        <f t="array" aca="1" ref="E6961" ca="1">IF(F6961&lt;&gt;"",INDIRECT("'"&amp;F6961&amp;"'!"&amp;G6961),"")</f>
        <v>0</v>
      </c>
      <c r="F6961" s="1502" t="s">
        <v>6935</v>
      </c>
      <c r="G6961" t="s">
        <v>5267</v>
      </c>
      <c r="H6961" s="4"/>
      <c r="I6961" s="4"/>
      <c r="J6961" s="4"/>
      <c r="R6961" s="1504"/>
    </row>
    <row r="6962" spans="1:18" ht="16">
      <c r="A6962" s="1">
        <v>6957</v>
      </c>
      <c r="B6962" s="8"/>
      <c r="C6962" s="3" t="s">
        <v>5266</v>
      </c>
      <c r="E6962" s="2" t="str" cm="1">
        <f t="array" aca="1" ref="E6962" ca="1">IF(F6962&lt;&gt;"",INDIRECT("'"&amp;F6962&amp;"'!"&amp;G6962),"")</f>
        <v/>
      </c>
      <c r="F6962" s="1851"/>
      <c r="R6962" s="1502"/>
    </row>
    <row r="6963" spans="1:18" ht="16">
      <c r="A6963" s="1">
        <v>6958</v>
      </c>
      <c r="B6963" s="8"/>
      <c r="C6963" s="3" t="s">
        <v>5266</v>
      </c>
      <c r="E6963" s="2" t="str" cm="1">
        <f t="array" aca="1" ref="E6963" ca="1">IF(F6963&lt;&gt;"",INDIRECT("'"&amp;F6963&amp;"'!"&amp;G6963),"")</f>
        <v/>
      </c>
      <c r="F6963" s="1851"/>
      <c r="R6963" s="1502"/>
    </row>
    <row r="6964" spans="1:18" ht="16">
      <c r="A6964" s="1">
        <v>6959</v>
      </c>
      <c r="B6964" s="8"/>
      <c r="C6964" s="3" t="s">
        <v>5266</v>
      </c>
      <c r="E6964" s="2" t="str" cm="1">
        <f t="array" aca="1" ref="E6964" ca="1">IF(F6964&lt;&gt;"",INDIRECT("'"&amp;F6964&amp;"'!"&amp;G6964),"")</f>
        <v/>
      </c>
      <c r="F6964" s="1851"/>
      <c r="R6964" s="1502"/>
    </row>
    <row r="6965" spans="1:18" ht="16">
      <c r="A6965" s="1">
        <v>6960</v>
      </c>
      <c r="B6965" s="8"/>
      <c r="C6965" s="3" t="s">
        <v>5266</v>
      </c>
      <c r="E6965" s="2" t="str" cm="1">
        <f t="array" aca="1" ref="E6965" ca="1">IF(F6965&lt;&gt;"",INDIRECT("'"&amp;F6965&amp;"'!"&amp;G6965),"")</f>
        <v/>
      </c>
      <c r="F6965" s="1851"/>
      <c r="R6965" s="1502"/>
    </row>
    <row r="6966" spans="1:18" ht="16">
      <c r="A6966" s="1">
        <v>6961</v>
      </c>
      <c r="B6966" s="8"/>
      <c r="C6966" s="3" t="s">
        <v>5266</v>
      </c>
      <c r="E6966" s="2" t="str" cm="1">
        <f t="array" aca="1" ref="E6966" ca="1">IF(F6966&lt;&gt;"",INDIRECT("'"&amp;F6966&amp;"'!"&amp;G6966),"")</f>
        <v/>
      </c>
      <c r="F6966" s="1851"/>
      <c r="R6966" s="1502"/>
    </row>
    <row r="6967" spans="1:18" ht="16">
      <c r="A6967" s="1">
        <v>6962</v>
      </c>
      <c r="B6967" s="8"/>
      <c r="C6967" s="3" t="s">
        <v>5266</v>
      </c>
      <c r="E6967" s="2" t="str" cm="1">
        <f t="array" aca="1" ref="E6967" ca="1">IF(F6967&lt;&gt;"",INDIRECT("'"&amp;F6967&amp;"'!"&amp;G6967),"")</f>
        <v/>
      </c>
      <c r="F6967" s="1851"/>
      <c r="R6967" s="1502"/>
    </row>
    <row r="6968" spans="1:18" ht="16">
      <c r="A6968" s="1">
        <v>6963</v>
      </c>
      <c r="B6968" s="8"/>
      <c r="C6968" s="3" t="s">
        <v>5266</v>
      </c>
      <c r="E6968" s="2" t="str" cm="1">
        <f t="array" aca="1" ref="E6968" ca="1">IF(F6968&lt;&gt;"",INDIRECT("'"&amp;F6968&amp;"'!"&amp;G6968),"")</f>
        <v/>
      </c>
      <c r="F6968" s="1851"/>
      <c r="R6968" s="1502"/>
    </row>
    <row r="6969" spans="1:18" ht="15">
      <c r="A6969">
        <v>6964</v>
      </c>
      <c r="B6969" s="8">
        <f>'EstRev 6-10'!E238</f>
        <v>0</v>
      </c>
      <c r="C6969" s="3" t="s">
        <v>5266</v>
      </c>
      <c r="D6969" s="2" t="b">
        <f t="shared" ref="D6969:D6985" ca="1" si="108">E6969=B6969</f>
        <v>1</v>
      </c>
      <c r="E6969" s="2" cm="1">
        <f t="array" aca="1" ref="E6969" ca="1">IF(F6969&lt;&gt;"",INDIRECT("'"&amp;F6969&amp;"'!"&amp;G6969),"")</f>
        <v>0</v>
      </c>
      <c r="F6969" s="1502" t="s">
        <v>6935</v>
      </c>
      <c r="G6969" t="s">
        <v>5268</v>
      </c>
      <c r="H6969" s="4"/>
      <c r="I6969" s="4"/>
      <c r="J6969" s="4"/>
      <c r="R6969" s="1504"/>
    </row>
    <row r="6970" spans="1:18" ht="15">
      <c r="A6970">
        <v>6965</v>
      </c>
      <c r="B6970" s="8">
        <f>'CashSum 5'!C6</f>
        <v>0</v>
      </c>
      <c r="C6970" s="3" t="s">
        <v>5266</v>
      </c>
      <c r="D6970" s="2" t="b">
        <f t="shared" ca="1" si="108"/>
        <v>1</v>
      </c>
      <c r="E6970" s="2" cm="1">
        <f t="array" aca="1" ref="E6970" ca="1">IF(F6970&lt;&gt;"",INDIRECT("'"&amp;F6970&amp;"'!"&amp;G6970),"")</f>
        <v>0</v>
      </c>
      <c r="F6970" s="1502" t="s">
        <v>3515</v>
      </c>
      <c r="G6970" t="s">
        <v>4347</v>
      </c>
      <c r="H6970" s="4"/>
      <c r="I6970" s="4"/>
      <c r="J6970" s="4"/>
      <c r="R6970" s="1504"/>
    </row>
    <row r="6971" spans="1:18" ht="15">
      <c r="A6971">
        <v>6966</v>
      </c>
      <c r="B6971" s="8">
        <f>'CashSum 5'!C9</f>
        <v>0</v>
      </c>
      <c r="C6971" s="3" t="s">
        <v>5266</v>
      </c>
      <c r="D6971" s="2" t="b">
        <f t="shared" ca="1" si="108"/>
        <v>1</v>
      </c>
      <c r="E6971" s="2" cm="1">
        <f t="array" aca="1" ref="E6971" ca="1">IF(F6971&lt;&gt;"",INDIRECT("'"&amp;F6971&amp;"'!"&amp;G6971),"")</f>
        <v>0</v>
      </c>
      <c r="F6971" s="1502" t="s">
        <v>3515</v>
      </c>
      <c r="G6971" t="s">
        <v>4178</v>
      </c>
      <c r="H6971" s="4"/>
      <c r="I6971" s="4"/>
      <c r="J6971" s="4"/>
      <c r="R6971" s="1504"/>
    </row>
    <row r="6972" spans="1:18" ht="15">
      <c r="A6972">
        <v>6967</v>
      </c>
      <c r="B6972" s="8">
        <f>'CashSum 5'!D9</f>
        <v>0</v>
      </c>
      <c r="C6972" s="3" t="s">
        <v>5266</v>
      </c>
      <c r="D6972" s="2" t="b">
        <f t="shared" ca="1" si="108"/>
        <v>1</v>
      </c>
      <c r="E6972" s="2" cm="1">
        <f t="array" aca="1" ref="E6972" ca="1">IF(F6972&lt;&gt;"",INDIRECT("'"&amp;F6972&amp;"'!"&amp;G6972),"")</f>
        <v>0</v>
      </c>
      <c r="F6972" s="1502" t="s">
        <v>3515</v>
      </c>
      <c r="G6972" t="s">
        <v>4180</v>
      </c>
      <c r="H6972" s="4"/>
      <c r="I6972" s="4"/>
      <c r="J6972" s="4"/>
      <c r="R6972" s="1504"/>
    </row>
    <row r="6973" spans="1:18" ht="15">
      <c r="A6973">
        <v>6968</v>
      </c>
      <c r="B6973" s="8">
        <f>'CashSum 5'!E6</f>
        <v>0</v>
      </c>
      <c r="C6973" s="3" t="s">
        <v>5266</v>
      </c>
      <c r="D6973" s="2" t="b">
        <f t="shared" ca="1" si="108"/>
        <v>1</v>
      </c>
      <c r="E6973" s="2" cm="1">
        <f t="array" aca="1" ref="E6973" ca="1">IF(F6973&lt;&gt;"",INDIRECT("'"&amp;F6973&amp;"'!"&amp;G6973),"")</f>
        <v>0</v>
      </c>
      <c r="F6973" s="1502" t="s">
        <v>3515</v>
      </c>
      <c r="G6973" t="s">
        <v>5269</v>
      </c>
      <c r="H6973" s="4"/>
      <c r="I6973" s="4"/>
      <c r="J6973" s="4"/>
      <c r="R6973" s="1504"/>
    </row>
    <row r="6974" spans="1:18" ht="15">
      <c r="A6974">
        <v>6969</v>
      </c>
      <c r="B6974" s="8">
        <f>'CashSum 5'!E17</f>
        <v>0</v>
      </c>
      <c r="C6974" s="3" t="s">
        <v>5266</v>
      </c>
      <c r="D6974" s="2" t="b">
        <f t="shared" ca="1" si="108"/>
        <v>1</v>
      </c>
      <c r="E6974" s="2" cm="1">
        <f t="array" aca="1" ref="E6974" ca="1">IF(F6974&lt;&gt;"",INDIRECT("'"&amp;F6974&amp;"'!"&amp;G6974),"")</f>
        <v>0</v>
      </c>
      <c r="F6974" s="1502" t="s">
        <v>3515</v>
      </c>
      <c r="G6974" t="s">
        <v>4191</v>
      </c>
      <c r="H6974" s="4"/>
      <c r="I6974" s="4"/>
      <c r="J6974" s="4"/>
      <c r="R6974" s="1504"/>
    </row>
    <row r="6975" spans="1:18" ht="15">
      <c r="A6975">
        <v>6970</v>
      </c>
      <c r="B6975" s="8">
        <f>'CashSum 5'!G6</f>
        <v>0</v>
      </c>
      <c r="C6975" s="3" t="s">
        <v>5266</v>
      </c>
      <c r="D6975" s="2" t="b">
        <f t="shared" ca="1" si="108"/>
        <v>1</v>
      </c>
      <c r="E6975" s="2" cm="1">
        <f t="array" aca="1" ref="E6975" ca="1">IF(F6975&lt;&gt;"",INDIRECT("'"&amp;F6975&amp;"'!"&amp;G6975),"")</f>
        <v>0</v>
      </c>
      <c r="F6975" s="1502" t="s">
        <v>3515</v>
      </c>
      <c r="G6975" t="s">
        <v>4350</v>
      </c>
      <c r="H6975" s="4"/>
      <c r="I6975" s="4"/>
      <c r="J6975" s="4"/>
      <c r="R6975" s="1504"/>
    </row>
    <row r="6976" spans="1:18" ht="15">
      <c r="A6976">
        <v>6971</v>
      </c>
      <c r="B6976" s="8">
        <f>'CashSum 5'!H6</f>
        <v>0</v>
      </c>
      <c r="C6976" s="3" t="s">
        <v>5266</v>
      </c>
      <c r="D6976" s="2" t="b">
        <f t="shared" ca="1" si="108"/>
        <v>1</v>
      </c>
      <c r="E6976" s="2" cm="1">
        <f t="array" aca="1" ref="E6976" ca="1">IF(F6976&lt;&gt;"",INDIRECT("'"&amp;F6976&amp;"'!"&amp;G6976),"")</f>
        <v>0</v>
      </c>
      <c r="F6976" s="1502" t="s">
        <v>3515</v>
      </c>
      <c r="G6976" t="s">
        <v>5270</v>
      </c>
      <c r="H6976" s="4"/>
      <c r="I6976" s="4"/>
      <c r="J6976" s="4"/>
      <c r="R6976" s="1504"/>
    </row>
    <row r="6977" spans="1:18" ht="15">
      <c r="A6977">
        <v>6972</v>
      </c>
      <c r="B6977" s="8">
        <f>'CashSum 5'!H9</f>
        <v>0</v>
      </c>
      <c r="C6977" s="3" t="s">
        <v>5266</v>
      </c>
      <c r="D6977" s="2" t="b">
        <f t="shared" ca="1" si="108"/>
        <v>1</v>
      </c>
      <c r="E6977" s="2" cm="1">
        <f t="array" aca="1" ref="E6977" ca="1">IF(F6977&lt;&gt;"",INDIRECT("'"&amp;F6977&amp;"'!"&amp;G6977),"")</f>
        <v>0</v>
      </c>
      <c r="F6977" s="1502" t="s">
        <v>3515</v>
      </c>
      <c r="G6977" t="s">
        <v>4195</v>
      </c>
      <c r="H6977" s="4"/>
      <c r="I6977" s="4"/>
      <c r="J6977" s="4"/>
      <c r="R6977" s="1504"/>
    </row>
    <row r="6978" spans="1:18" ht="15">
      <c r="A6978">
        <v>6973</v>
      </c>
      <c r="B6978" s="8">
        <f>'CashSum 5'!K6</f>
        <v>0</v>
      </c>
      <c r="C6978" s="3" t="s">
        <v>5266</v>
      </c>
      <c r="D6978" s="2" t="b">
        <f t="shared" ca="1" si="108"/>
        <v>1</v>
      </c>
      <c r="E6978" s="2" cm="1">
        <f t="array" aca="1" ref="E6978" ca="1">IF(F6978&lt;&gt;"",INDIRECT("'"&amp;F6978&amp;"'!"&amp;G6978),"")</f>
        <v>0</v>
      </c>
      <c r="F6978" s="1502" t="s">
        <v>3515</v>
      </c>
      <c r="G6978" t="s">
        <v>5271</v>
      </c>
      <c r="H6978" s="4"/>
      <c r="I6978" s="4"/>
      <c r="J6978" s="4"/>
      <c r="R6978" s="1504"/>
    </row>
    <row r="6979" spans="1:18" ht="15">
      <c r="A6979">
        <v>6974</v>
      </c>
      <c r="B6979" s="8">
        <f>'CashSum 5'!K8</f>
        <v>0</v>
      </c>
      <c r="C6979" s="3" t="s">
        <v>5266</v>
      </c>
      <c r="D6979" s="2" t="b">
        <f t="shared" ca="1" si="108"/>
        <v>1</v>
      </c>
      <c r="E6979" s="2" cm="1">
        <f t="array" aca="1" ref="E6979" ca="1">IF(F6979&lt;&gt;"",INDIRECT("'"&amp;F6979&amp;"'!"&amp;G6979),"")</f>
        <v>0</v>
      </c>
      <c r="F6979" s="1502" t="s">
        <v>3515</v>
      </c>
      <c r="G6979" t="s">
        <v>4340</v>
      </c>
      <c r="H6979" s="4"/>
      <c r="I6979" s="4"/>
      <c r="J6979" s="4"/>
      <c r="R6979" s="1504"/>
    </row>
    <row r="6980" spans="1:18" ht="15">
      <c r="A6980">
        <v>6975</v>
      </c>
      <c r="B6980" s="8">
        <f>'CashSum 5'!K9</f>
        <v>0</v>
      </c>
      <c r="C6980" s="3" t="s">
        <v>5266</v>
      </c>
      <c r="D6980" s="2" t="b">
        <f t="shared" ca="1" si="108"/>
        <v>1</v>
      </c>
      <c r="E6980" s="2" cm="1">
        <f t="array" aca="1" ref="E6980" ca="1">IF(F6980&lt;&gt;"",INDIRECT("'"&amp;F6980&amp;"'!"&amp;G6980),"")</f>
        <v>0</v>
      </c>
      <c r="F6980" s="1502" t="s">
        <v>3515</v>
      </c>
      <c r="G6980" t="s">
        <v>4363</v>
      </c>
      <c r="H6980" s="4"/>
      <c r="I6980" s="4"/>
      <c r="J6980" s="4"/>
      <c r="R6980" s="1504"/>
    </row>
    <row r="6981" spans="1:18" ht="15">
      <c r="A6981">
        <v>6976</v>
      </c>
      <c r="B6981" s="8">
        <f>'CashSum 5'!K18</f>
        <v>0</v>
      </c>
      <c r="C6981" s="3" t="s">
        <v>5266</v>
      </c>
      <c r="D6981" s="2" t="b">
        <f t="shared" ca="1" si="108"/>
        <v>1</v>
      </c>
      <c r="E6981" s="2" cm="1">
        <f t="array" aca="1" ref="E6981" ca="1">IF(F6981&lt;&gt;"",INDIRECT("'"&amp;F6981&amp;"'!"&amp;G6981),"")</f>
        <v>0</v>
      </c>
      <c r="F6981" s="1502" t="s">
        <v>3515</v>
      </c>
      <c r="G6981" t="s">
        <v>3514</v>
      </c>
      <c r="H6981" s="4"/>
      <c r="I6981" s="4"/>
      <c r="J6981" s="4"/>
      <c r="R6981" s="1504"/>
    </row>
    <row r="6982" spans="1:18" ht="15">
      <c r="A6982">
        <v>6977</v>
      </c>
      <c r="B6982" s="8">
        <f>'EstExp 11-19'!E6</f>
        <v>0</v>
      </c>
      <c r="C6982" s="3" t="s">
        <v>5272</v>
      </c>
      <c r="D6982" s="2" t="b">
        <f t="shared" ca="1" si="108"/>
        <v>1</v>
      </c>
      <c r="E6982" s="2" cm="1">
        <f t="array" aca="1" ref="E6982" ca="1">IF(F6982&lt;&gt;"",INDIRECT("'"&amp;F6982&amp;"'!"&amp;G6982),"")</f>
        <v>0</v>
      </c>
      <c r="F6982" s="1502" t="s">
        <v>6934</v>
      </c>
      <c r="G6982" t="s">
        <v>5269</v>
      </c>
      <c r="H6982" s="4"/>
      <c r="I6982" s="4"/>
      <c r="J6982" s="4"/>
      <c r="R6982" s="1504"/>
    </row>
    <row r="6983" spans="1:18" ht="15">
      <c r="A6983">
        <v>6978</v>
      </c>
      <c r="B6983" s="8">
        <f>'EstExp 11-19'!K6</f>
        <v>0</v>
      </c>
      <c r="C6983" s="3" t="s">
        <v>5273</v>
      </c>
      <c r="D6983" s="2" t="b">
        <f t="shared" ca="1" si="108"/>
        <v>1</v>
      </c>
      <c r="E6983" s="2" cm="1">
        <f t="array" aca="1" ref="E6983" ca="1">IF(F6983&lt;&gt;"",INDIRECT("'"&amp;F6983&amp;"'!"&amp;G6983),"")</f>
        <v>0</v>
      </c>
      <c r="F6983" s="1502" t="s">
        <v>6934</v>
      </c>
      <c r="G6983" t="s">
        <v>5271</v>
      </c>
      <c r="H6983" s="4"/>
      <c r="I6983" s="4"/>
      <c r="J6983" s="4"/>
      <c r="R6983" s="1504"/>
    </row>
    <row r="6984" spans="1:18" ht="15">
      <c r="A6984">
        <v>6979</v>
      </c>
      <c r="B6984" s="8">
        <f>'EstRev 6-10'!C225</f>
        <v>0</v>
      </c>
      <c r="C6984" s="3" t="s">
        <v>5274</v>
      </c>
      <c r="D6984" s="2" t="b">
        <f t="shared" ca="1" si="108"/>
        <v>1</v>
      </c>
      <c r="E6984" s="2" cm="1">
        <f t="array" aca="1" ref="E6984" ca="1">IF(F6984&lt;&gt;"",INDIRECT("'"&amp;F6984&amp;"'!"&amp;G6984),"")</f>
        <v>0</v>
      </c>
      <c r="F6984" s="1502" t="s">
        <v>6935</v>
      </c>
      <c r="G6984" t="s">
        <v>5275</v>
      </c>
      <c r="H6984" s="4"/>
      <c r="I6984" s="4"/>
      <c r="J6984" s="4"/>
      <c r="R6984" s="1504"/>
    </row>
    <row r="6985" spans="1:18" ht="15">
      <c r="A6985">
        <v>6980</v>
      </c>
      <c r="B6985" s="8">
        <f>'EstRev 6-10'!D225</f>
        <v>0</v>
      </c>
      <c r="C6985" s="3" t="s">
        <v>5276</v>
      </c>
      <c r="D6985" s="2" t="b">
        <f t="shared" ca="1" si="108"/>
        <v>1</v>
      </c>
      <c r="E6985" s="2" cm="1">
        <f t="array" aca="1" ref="E6985" ca="1">IF(F6985&lt;&gt;"",INDIRECT("'"&amp;F6985&amp;"'!"&amp;G6985),"")</f>
        <v>0</v>
      </c>
      <c r="F6985" s="1502" t="s">
        <v>6935</v>
      </c>
      <c r="G6985" t="s">
        <v>4032</v>
      </c>
      <c r="H6985" s="4"/>
      <c r="I6985" s="4"/>
      <c r="J6985" s="4"/>
      <c r="R6985" s="1504"/>
    </row>
    <row r="6986" spans="1:18" ht="16">
      <c r="A6986" s="1">
        <v>6981</v>
      </c>
      <c r="B6986" s="8"/>
      <c r="C6986" s="3" t="s">
        <v>5277</v>
      </c>
      <c r="E6986" s="2" t="str" cm="1">
        <f t="array" aca="1" ref="E6986" ca="1">IF(F6986&lt;&gt;"",INDIRECT("'"&amp;F6986&amp;"'!"&amp;G6986),"")</f>
        <v/>
      </c>
      <c r="F6986" s="1851"/>
      <c r="R6986" s="1502"/>
    </row>
    <row r="6987" spans="1:18" ht="15">
      <c r="A6987">
        <v>6982</v>
      </c>
      <c r="B6987" s="8">
        <f>'EstRev 6-10'!F225</f>
        <v>0</v>
      </c>
      <c r="C6987" s="3" t="s">
        <v>5278</v>
      </c>
      <c r="D6987" s="2" t="b">
        <f ca="1">E6987=B6987</f>
        <v>1</v>
      </c>
      <c r="E6987" s="2" cm="1">
        <f t="array" aca="1" ref="E6987" ca="1">IF(F6987&lt;&gt;"",INDIRECT("'"&amp;F6987&amp;"'!"&amp;G6987),"")</f>
        <v>0</v>
      </c>
      <c r="F6987" s="1502" t="s">
        <v>6935</v>
      </c>
      <c r="G6987" t="s">
        <v>5279</v>
      </c>
      <c r="H6987" s="4"/>
      <c r="I6987" s="4"/>
      <c r="J6987" s="4"/>
      <c r="R6987" s="1504"/>
    </row>
    <row r="6988" spans="1:18" ht="15">
      <c r="A6988">
        <v>6983</v>
      </c>
      <c r="B6988" s="8">
        <f>'EstRev 6-10'!G225</f>
        <v>0</v>
      </c>
      <c r="C6988" s="3" t="s">
        <v>5280</v>
      </c>
      <c r="D6988" s="2" t="b">
        <f ca="1">E6988=B6988</f>
        <v>1</v>
      </c>
      <c r="E6988" s="2" cm="1">
        <f t="array" aca="1" ref="E6988" ca="1">IF(F6988&lt;&gt;"",INDIRECT("'"&amp;F6988&amp;"'!"&amp;G6988),"")</f>
        <v>0</v>
      </c>
      <c r="F6988" s="1502" t="s">
        <v>6935</v>
      </c>
      <c r="G6988" t="s">
        <v>5281</v>
      </c>
      <c r="H6988" s="4"/>
      <c r="I6988" s="4"/>
      <c r="J6988" s="4"/>
      <c r="R6988" s="1504"/>
    </row>
    <row r="6989" spans="1:18" ht="16">
      <c r="A6989" s="1">
        <v>6984</v>
      </c>
      <c r="B6989" s="8"/>
      <c r="C6989" s="3" t="s">
        <v>5282</v>
      </c>
      <c r="E6989" s="2" t="str" cm="1">
        <f t="array" aca="1" ref="E6989" ca="1">IF(F6989&lt;&gt;"",INDIRECT("'"&amp;F6989&amp;"'!"&amp;G6989),"")</f>
        <v/>
      </c>
      <c r="F6989" s="1851"/>
      <c r="R6989" s="1502"/>
    </row>
    <row r="6990" spans="1:18" ht="16">
      <c r="A6990" s="1">
        <v>6985</v>
      </c>
      <c r="B6990" s="8"/>
      <c r="C6990" s="3" t="s">
        <v>5283</v>
      </c>
      <c r="E6990" s="2" t="str" cm="1">
        <f t="array" aca="1" ref="E6990" ca="1">IF(F6990&lt;&gt;"",INDIRECT("'"&amp;F6990&amp;"'!"&amp;G6990),"")</f>
        <v/>
      </c>
      <c r="F6990" s="1851"/>
      <c r="R6990" s="1502"/>
    </row>
    <row r="6991" spans="1:18" ht="16">
      <c r="A6991" s="1">
        <v>6986</v>
      </c>
      <c r="B6991" s="8"/>
      <c r="C6991" s="3" t="s">
        <v>5284</v>
      </c>
      <c r="E6991" s="2" t="str" cm="1">
        <f t="array" aca="1" ref="E6991" ca="1">IF(F6991&lt;&gt;"",INDIRECT("'"&amp;F6991&amp;"'!"&amp;G6991),"")</f>
        <v/>
      </c>
      <c r="F6991" s="1851"/>
      <c r="R6991" s="1502"/>
    </row>
    <row r="6992" spans="1:18" ht="15">
      <c r="A6992">
        <v>6987</v>
      </c>
      <c r="B6992" s="8">
        <f>'EstExp 11-19'!E137</f>
        <v>0</v>
      </c>
      <c r="D6992" s="2" t="b">
        <f t="shared" ref="D6992:D6998" ca="1" si="109">E6992=B6992</f>
        <v>1</v>
      </c>
      <c r="E6992" s="2" cm="1">
        <f t="array" aca="1" ref="E6992" ca="1">IF(F6992&lt;&gt;"",INDIRECT("'"&amp;F6992&amp;"'!"&amp;G6992),"")</f>
        <v>0</v>
      </c>
      <c r="F6992" s="1502" t="s">
        <v>6934</v>
      </c>
      <c r="G6992" t="s">
        <v>5285</v>
      </c>
      <c r="H6992" s="4"/>
      <c r="I6992" s="4"/>
      <c r="J6992" s="4"/>
      <c r="R6992" s="1504"/>
    </row>
    <row r="6993" spans="1:18" ht="15">
      <c r="A6993">
        <v>6988</v>
      </c>
      <c r="B6993" s="8">
        <f>'EstExp 11-19'!H137</f>
        <v>0</v>
      </c>
      <c r="D6993" s="2" t="b">
        <f t="shared" ca="1" si="109"/>
        <v>1</v>
      </c>
      <c r="E6993" s="2" cm="1">
        <f t="array" aca="1" ref="E6993" ca="1">IF(F6993&lt;&gt;"",INDIRECT("'"&amp;F6993&amp;"'!"&amp;G6993),"")</f>
        <v>0</v>
      </c>
      <c r="F6993" s="1502" t="s">
        <v>6934</v>
      </c>
      <c r="G6993" t="s">
        <v>5286</v>
      </c>
      <c r="H6993" s="4"/>
      <c r="I6993" s="4"/>
      <c r="J6993" s="4"/>
      <c r="R6993" s="1504"/>
    </row>
    <row r="6994" spans="1:18" ht="15">
      <c r="A6994">
        <v>6989</v>
      </c>
      <c r="B6994" s="8">
        <f>'EstExp 11-19'!K137</f>
        <v>0</v>
      </c>
      <c r="D6994" s="2" t="b">
        <f t="shared" ca="1" si="109"/>
        <v>1</v>
      </c>
      <c r="E6994" s="2" cm="1">
        <f t="array" aca="1" ref="E6994" ca="1">IF(F6994&lt;&gt;"",INDIRECT("'"&amp;F6994&amp;"'!"&amp;G6994),"")</f>
        <v>0</v>
      </c>
      <c r="F6994" s="1502" t="s">
        <v>6934</v>
      </c>
      <c r="G6994" t="s">
        <v>5287</v>
      </c>
      <c r="H6994" s="4"/>
      <c r="I6994" s="4"/>
      <c r="J6994" s="4"/>
      <c r="R6994" s="1504"/>
    </row>
    <row r="6995" spans="1:18" ht="15">
      <c r="A6995">
        <v>6990</v>
      </c>
      <c r="B6995" s="7">
        <f>'EstExp 11-19'!H161</f>
        <v>0</v>
      </c>
      <c r="C6995" s="3" t="s">
        <v>5288</v>
      </c>
      <c r="D6995" s="2" t="b">
        <f t="shared" ca="1" si="109"/>
        <v>1</v>
      </c>
      <c r="E6995" s="2" cm="1">
        <f t="array" aca="1" ref="E6995" ca="1">IF(F6995&lt;&gt;"",INDIRECT("'"&amp;F6995&amp;"'!"&amp;G6995),"")</f>
        <v>0</v>
      </c>
      <c r="F6995" s="1502" t="s">
        <v>6934</v>
      </c>
      <c r="G6995" t="s">
        <v>4483</v>
      </c>
      <c r="H6995" s="4"/>
      <c r="I6995" s="4"/>
      <c r="J6995" s="4"/>
      <c r="R6995" s="1504"/>
    </row>
    <row r="6996" spans="1:18" ht="15">
      <c r="A6996">
        <v>6991</v>
      </c>
      <c r="B6996" s="7">
        <f>'EstExp 11-19'!K161</f>
        <v>0</v>
      </c>
      <c r="C6996" s="3" t="s">
        <v>5288</v>
      </c>
      <c r="D6996" s="2" t="b">
        <f t="shared" ca="1" si="109"/>
        <v>1</v>
      </c>
      <c r="E6996" s="2" cm="1">
        <f t="array" aca="1" ref="E6996" ca="1">IF(F6996&lt;&gt;"",INDIRECT("'"&amp;F6996&amp;"'!"&amp;G6996),"")</f>
        <v>0</v>
      </c>
      <c r="F6996" s="1502" t="s">
        <v>6934</v>
      </c>
      <c r="G6996" t="s">
        <v>5289</v>
      </c>
      <c r="H6996" s="4"/>
      <c r="I6996" s="4"/>
      <c r="J6996" s="4"/>
      <c r="R6996" s="1504"/>
    </row>
    <row r="6997" spans="1:18" ht="15">
      <c r="A6997">
        <v>6992</v>
      </c>
      <c r="B6997" s="7">
        <f>'EstExp 11-19'!H162</f>
        <v>0</v>
      </c>
      <c r="C6997" s="3" t="s">
        <v>5288</v>
      </c>
      <c r="D6997" s="2" t="b">
        <f t="shared" ca="1" si="109"/>
        <v>1</v>
      </c>
      <c r="E6997" s="2" cm="1">
        <f t="array" aca="1" ref="E6997" ca="1">IF(F6997&lt;&gt;"",INDIRECT("'"&amp;F6997&amp;"'!"&amp;G6997),"")</f>
        <v>0</v>
      </c>
      <c r="F6997" s="1502" t="s">
        <v>6934</v>
      </c>
      <c r="G6997" t="s">
        <v>5253</v>
      </c>
      <c r="H6997" s="4"/>
      <c r="I6997" s="4"/>
      <c r="J6997" s="4"/>
      <c r="R6997" s="1504"/>
    </row>
    <row r="6998" spans="1:18" ht="15">
      <c r="A6998">
        <v>6993</v>
      </c>
      <c r="B6998" s="7">
        <f>'EstExp 11-19'!K162</f>
        <v>0</v>
      </c>
      <c r="C6998" s="3" t="s">
        <v>5288</v>
      </c>
      <c r="D6998" s="2" t="b">
        <f t="shared" ca="1" si="109"/>
        <v>1</v>
      </c>
      <c r="E6998" s="2" cm="1">
        <f t="array" aca="1" ref="E6998" ca="1">IF(F6998&lt;&gt;"",INDIRECT("'"&amp;F6998&amp;"'!"&amp;G6998),"")</f>
        <v>0</v>
      </c>
      <c r="F6998" s="1502" t="s">
        <v>6934</v>
      </c>
      <c r="G6998" t="s">
        <v>4485</v>
      </c>
      <c r="H6998" s="4"/>
      <c r="I6998" s="4"/>
      <c r="J6998" s="4"/>
      <c r="R6998" s="1504"/>
    </row>
    <row r="6999" spans="1:18" ht="16">
      <c r="A6999" s="1">
        <v>6994</v>
      </c>
      <c r="C6999" s="3" t="s">
        <v>3571</v>
      </c>
      <c r="E6999" s="2" t="str" cm="1">
        <f t="array" aca="1" ref="E6999" ca="1">IF(F6999&lt;&gt;"",INDIRECT("'"&amp;F6999&amp;"'!"&amp;G6999),"")</f>
        <v/>
      </c>
      <c r="F6999" s="1851"/>
      <c r="R6999" s="1502"/>
    </row>
    <row r="7000" spans="1:18" ht="16">
      <c r="A7000" s="1">
        <v>6995</v>
      </c>
      <c r="C7000" s="3" t="s">
        <v>3571</v>
      </c>
      <c r="E7000" s="2" t="str" cm="1">
        <f t="array" aca="1" ref="E7000" ca="1">IF(F7000&lt;&gt;"",INDIRECT("'"&amp;F7000&amp;"'!"&amp;G7000),"")</f>
        <v/>
      </c>
      <c r="F7000" s="1851"/>
      <c r="R7000" s="1502"/>
    </row>
    <row r="7001" spans="1:18" ht="15">
      <c r="A7001">
        <v>6996</v>
      </c>
      <c r="B7001" s="7">
        <f>'EstExp 11-19'!H163</f>
        <v>0</v>
      </c>
      <c r="C7001" s="3" t="s">
        <v>5288</v>
      </c>
      <c r="D7001" s="2" t="b">
        <f t="shared" ref="D7001:D7020" ca="1" si="110">E7001=B7001</f>
        <v>1</v>
      </c>
      <c r="E7001" s="2" cm="1">
        <f t="array" aca="1" ref="E7001" ca="1">IF(F7001&lt;&gt;"",INDIRECT("'"&amp;F7001&amp;"'!"&amp;G7001),"")</f>
        <v>0</v>
      </c>
      <c r="F7001" s="1502" t="s">
        <v>6934</v>
      </c>
      <c r="G7001" t="s">
        <v>4566</v>
      </c>
      <c r="H7001" s="4"/>
      <c r="I7001" s="4"/>
      <c r="J7001" s="4"/>
      <c r="R7001" s="1504"/>
    </row>
    <row r="7002" spans="1:18" ht="15">
      <c r="A7002">
        <v>6997</v>
      </c>
      <c r="B7002" s="7">
        <f>'EstExp 11-19'!K163</f>
        <v>0</v>
      </c>
      <c r="C7002" s="3" t="s">
        <v>5288</v>
      </c>
      <c r="D7002" s="2" t="b">
        <f t="shared" ca="1" si="110"/>
        <v>1</v>
      </c>
      <c r="E7002" s="2" cm="1">
        <f t="array" aca="1" ref="E7002" ca="1">IF(F7002&lt;&gt;"",INDIRECT("'"&amp;F7002&amp;"'!"&amp;G7002),"")</f>
        <v>0</v>
      </c>
      <c r="F7002" s="1502" t="s">
        <v>6934</v>
      </c>
      <c r="G7002" t="s">
        <v>4567</v>
      </c>
      <c r="H7002" s="4"/>
      <c r="I7002" s="4"/>
      <c r="J7002" s="4"/>
      <c r="R7002" s="1504"/>
    </row>
    <row r="7003" spans="1:18" ht="15">
      <c r="A7003">
        <v>6998</v>
      </c>
      <c r="B7003" s="7">
        <f>'EstExp 11-19'!H164</f>
        <v>0</v>
      </c>
      <c r="C7003" s="3" t="s">
        <v>5288</v>
      </c>
      <c r="D7003" s="2" t="b">
        <f t="shared" ca="1" si="110"/>
        <v>1</v>
      </c>
      <c r="E7003" s="2" cm="1">
        <f t="array" aca="1" ref="E7003" ca="1">IF(F7003&lt;&gt;"",INDIRECT("'"&amp;F7003&amp;"'!"&amp;G7003),"")</f>
        <v>0</v>
      </c>
      <c r="F7003" s="1502" t="s">
        <v>6934</v>
      </c>
      <c r="G7003" t="s">
        <v>4826</v>
      </c>
      <c r="H7003" s="4"/>
      <c r="I7003" s="4"/>
      <c r="J7003" s="4"/>
      <c r="R7003" s="1504"/>
    </row>
    <row r="7004" spans="1:18" ht="15">
      <c r="A7004">
        <v>6999</v>
      </c>
      <c r="B7004" s="7">
        <f>'EstExp 11-19'!K164</f>
        <v>0</v>
      </c>
      <c r="C7004" s="3" t="s">
        <v>5288</v>
      </c>
      <c r="D7004" s="2" t="b">
        <f t="shared" ca="1" si="110"/>
        <v>1</v>
      </c>
      <c r="E7004" s="2" cm="1">
        <f t="array" aca="1" ref="E7004" ca="1">IF(F7004&lt;&gt;"",INDIRECT("'"&amp;F7004&amp;"'!"&amp;G7004),"")</f>
        <v>0</v>
      </c>
      <c r="F7004" s="1502" t="s">
        <v>6934</v>
      </c>
      <c r="G7004" t="s">
        <v>4598</v>
      </c>
      <c r="H7004" s="4"/>
      <c r="I7004" s="4"/>
      <c r="J7004" s="4"/>
      <c r="R7004" s="1504"/>
    </row>
    <row r="7005" spans="1:18" ht="15">
      <c r="A7005">
        <v>7000</v>
      </c>
      <c r="B7005" s="7">
        <f>'EstExp 11-19'!D279</f>
        <v>0</v>
      </c>
      <c r="C7005" s="3" t="s">
        <v>5288</v>
      </c>
      <c r="D7005" s="2" t="b">
        <f t="shared" ca="1" si="110"/>
        <v>1</v>
      </c>
      <c r="E7005" s="2" cm="1">
        <f t="array" aca="1" ref="E7005" ca="1">IF(F7005&lt;&gt;"",INDIRECT("'"&amp;F7005&amp;"'!"&amp;G7005),"")</f>
        <v>0</v>
      </c>
      <c r="F7005" s="1502" t="s">
        <v>6934</v>
      </c>
      <c r="G7005" t="s">
        <v>5290</v>
      </c>
      <c r="H7005" s="4"/>
      <c r="I7005" s="4"/>
      <c r="J7005" s="4"/>
      <c r="R7005" s="1504"/>
    </row>
    <row r="7006" spans="1:18" ht="15">
      <c r="A7006">
        <v>7001</v>
      </c>
      <c r="B7006" s="7">
        <f>'EstExp 11-19'!K279</f>
        <v>0</v>
      </c>
      <c r="C7006" s="3" t="s">
        <v>5288</v>
      </c>
      <c r="D7006" s="2" t="b">
        <f t="shared" ca="1" si="110"/>
        <v>1</v>
      </c>
      <c r="E7006" s="2" cm="1">
        <f t="array" aca="1" ref="E7006" ca="1">IF(F7006&lt;&gt;"",INDIRECT("'"&amp;F7006&amp;"'!"&amp;G7006),"")</f>
        <v>0</v>
      </c>
      <c r="F7006" s="1502" t="s">
        <v>6934</v>
      </c>
      <c r="G7006" t="s">
        <v>5291</v>
      </c>
      <c r="H7006" s="4"/>
      <c r="I7006" s="4"/>
      <c r="J7006" s="4"/>
      <c r="R7006" s="1504"/>
    </row>
    <row r="7007" spans="1:18" ht="15">
      <c r="A7007">
        <v>7002</v>
      </c>
      <c r="B7007" s="7">
        <f>'EstExp 11-19'!E303</f>
        <v>0</v>
      </c>
      <c r="C7007" s="3" t="s">
        <v>5288</v>
      </c>
      <c r="D7007" s="2" t="b">
        <f t="shared" ca="1" si="110"/>
        <v>1</v>
      </c>
      <c r="E7007" s="2" cm="1">
        <f t="array" aca="1" ref="E7007" ca="1">IF(F7007&lt;&gt;"",INDIRECT("'"&amp;F7007&amp;"'!"&amp;G7007),"")</f>
        <v>0</v>
      </c>
      <c r="F7007" s="1502" t="s">
        <v>6934</v>
      </c>
      <c r="G7007" t="s">
        <v>5292</v>
      </c>
      <c r="H7007" s="4"/>
      <c r="I7007" s="4"/>
      <c r="J7007" s="4"/>
      <c r="R7007" s="1504"/>
    </row>
    <row r="7008" spans="1:18" ht="15">
      <c r="A7008">
        <v>7003</v>
      </c>
      <c r="B7008" s="7">
        <f>'EstExp 11-19'!H303</f>
        <v>0</v>
      </c>
      <c r="C7008" s="3" t="s">
        <v>5288</v>
      </c>
      <c r="D7008" s="2" t="b">
        <f t="shared" ca="1" si="110"/>
        <v>1</v>
      </c>
      <c r="E7008" s="2" cm="1">
        <f t="array" aca="1" ref="E7008" ca="1">IF(F7008&lt;&gt;"",INDIRECT("'"&amp;F7008&amp;"'!"&amp;G7008),"")</f>
        <v>0</v>
      </c>
      <c r="F7008" s="1502" t="s">
        <v>6934</v>
      </c>
      <c r="G7008" t="s">
        <v>5293</v>
      </c>
      <c r="H7008" s="4"/>
      <c r="I7008" s="4"/>
      <c r="J7008" s="4"/>
      <c r="R7008" s="1504"/>
    </row>
    <row r="7009" spans="1:18" ht="15">
      <c r="A7009">
        <v>7004</v>
      </c>
      <c r="B7009" s="7">
        <f>'EstExp 11-19'!K303</f>
        <v>0</v>
      </c>
      <c r="C7009" s="3" t="s">
        <v>5288</v>
      </c>
      <c r="D7009" s="2" t="b">
        <f t="shared" ca="1" si="110"/>
        <v>1</v>
      </c>
      <c r="E7009" s="2" cm="1">
        <f t="array" aca="1" ref="E7009" ca="1">IF(F7009&lt;&gt;"",INDIRECT("'"&amp;F7009&amp;"'!"&amp;G7009),"")</f>
        <v>0</v>
      </c>
      <c r="F7009" s="1502" t="s">
        <v>6934</v>
      </c>
      <c r="G7009" t="s">
        <v>5294</v>
      </c>
      <c r="H7009" s="4"/>
      <c r="I7009" s="4"/>
      <c r="J7009" s="4"/>
      <c r="R7009" s="1504"/>
    </row>
    <row r="7010" spans="1:18" ht="15">
      <c r="A7010">
        <v>7005</v>
      </c>
      <c r="B7010" s="8">
        <f>'EstExp 11-19'!H391</f>
        <v>0</v>
      </c>
      <c r="C7010" s="3" t="s">
        <v>5288</v>
      </c>
      <c r="D7010" s="2" t="b">
        <f t="shared" ca="1" si="110"/>
        <v>1</v>
      </c>
      <c r="E7010" s="2" cm="1">
        <f t="array" aca="1" ref="E7010" ca="1">IF(F7010&lt;&gt;"",INDIRECT("'"&amp;F7010&amp;"'!"&amp;G7010),"")</f>
        <v>0</v>
      </c>
      <c r="F7010" s="1502" t="s">
        <v>6934</v>
      </c>
      <c r="G7010" t="s">
        <v>5295</v>
      </c>
      <c r="H7010" s="4"/>
      <c r="I7010" s="4"/>
      <c r="J7010" s="4"/>
      <c r="R7010" s="1504"/>
    </row>
    <row r="7011" spans="1:18" ht="15">
      <c r="A7011">
        <v>7006</v>
      </c>
      <c r="B7011" s="8">
        <f>'EstExp 11-19'!K391</f>
        <v>0</v>
      </c>
      <c r="C7011" s="3" t="s">
        <v>5288</v>
      </c>
      <c r="D7011" s="2" t="b">
        <f t="shared" ca="1" si="110"/>
        <v>1</v>
      </c>
      <c r="E7011" s="2" cm="1">
        <f t="array" aca="1" ref="E7011" ca="1">IF(F7011&lt;&gt;"",INDIRECT("'"&amp;F7011&amp;"'!"&amp;G7011),"")</f>
        <v>0</v>
      </c>
      <c r="F7011" s="1502" t="s">
        <v>6934</v>
      </c>
      <c r="G7011" t="s">
        <v>5296</v>
      </c>
      <c r="H7011" s="4"/>
      <c r="I7011" s="4"/>
      <c r="J7011" s="4"/>
      <c r="R7011" s="1504"/>
    </row>
    <row r="7012" spans="1:18" ht="15">
      <c r="A7012">
        <v>7007</v>
      </c>
      <c r="B7012" s="8">
        <f>'EstExp 11-19'!H392</f>
        <v>0</v>
      </c>
      <c r="C7012" s="3" t="s">
        <v>5288</v>
      </c>
      <c r="D7012" s="2" t="b">
        <f t="shared" ca="1" si="110"/>
        <v>1</v>
      </c>
      <c r="E7012" s="2" cm="1">
        <f t="array" aca="1" ref="E7012" ca="1">IF(F7012&lt;&gt;"",INDIRECT("'"&amp;F7012&amp;"'!"&amp;G7012),"")</f>
        <v>0</v>
      </c>
      <c r="F7012" s="1502" t="s">
        <v>6934</v>
      </c>
      <c r="G7012" t="s">
        <v>5297</v>
      </c>
      <c r="H7012" s="4"/>
      <c r="I7012" s="4"/>
      <c r="J7012" s="4"/>
      <c r="R7012" s="1504"/>
    </row>
    <row r="7013" spans="1:18" ht="15">
      <c r="A7013">
        <v>7008</v>
      </c>
      <c r="B7013" s="8">
        <f>'EstExp 11-19'!K392</f>
        <v>0</v>
      </c>
      <c r="C7013" s="3" t="s">
        <v>5288</v>
      </c>
      <c r="D7013" s="2" t="b">
        <f t="shared" ca="1" si="110"/>
        <v>1</v>
      </c>
      <c r="E7013" s="2" cm="1">
        <f t="array" aca="1" ref="E7013" ca="1">IF(F7013&lt;&gt;"",INDIRECT("'"&amp;F7013&amp;"'!"&amp;G7013),"")</f>
        <v>0</v>
      </c>
      <c r="F7013" s="1502" t="s">
        <v>6934</v>
      </c>
      <c r="G7013" t="s">
        <v>5298</v>
      </c>
      <c r="H7013" s="4"/>
      <c r="I7013" s="4"/>
      <c r="J7013" s="4"/>
      <c r="R7013" s="1504"/>
    </row>
    <row r="7014" spans="1:18" ht="15">
      <c r="A7014">
        <v>7009</v>
      </c>
      <c r="B7014" s="8">
        <f>'EstExp 11-19'!H397</f>
        <v>0</v>
      </c>
      <c r="C7014" s="3" t="s">
        <v>5288</v>
      </c>
      <c r="D7014" s="2" t="b">
        <f t="shared" ca="1" si="110"/>
        <v>1</v>
      </c>
      <c r="E7014" s="2" cm="1">
        <f t="array" aca="1" ref="E7014" ca="1">IF(F7014&lt;&gt;"",INDIRECT("'"&amp;F7014&amp;"'!"&amp;G7014),"")</f>
        <v>0</v>
      </c>
      <c r="F7014" s="1502" t="s">
        <v>6934</v>
      </c>
      <c r="G7014" t="s">
        <v>5299</v>
      </c>
      <c r="H7014" s="4"/>
      <c r="I7014" s="4"/>
      <c r="J7014" s="4"/>
      <c r="R7014" s="1504"/>
    </row>
    <row r="7015" spans="1:18" ht="15">
      <c r="A7015">
        <v>7010</v>
      </c>
      <c r="B7015" s="8">
        <f>'EstExp 11-19'!K397</f>
        <v>0</v>
      </c>
      <c r="C7015" s="3" t="s">
        <v>5288</v>
      </c>
      <c r="D7015" s="2" t="b">
        <f t="shared" ca="1" si="110"/>
        <v>1</v>
      </c>
      <c r="E7015" s="2" cm="1">
        <f t="array" aca="1" ref="E7015" ca="1">IF(F7015&lt;&gt;"",INDIRECT("'"&amp;F7015&amp;"'!"&amp;G7015),"")</f>
        <v>0</v>
      </c>
      <c r="F7015" s="1502" t="s">
        <v>6934</v>
      </c>
      <c r="G7015" t="s">
        <v>5300</v>
      </c>
      <c r="H7015" s="4"/>
      <c r="I7015" s="4"/>
      <c r="J7015" s="4"/>
      <c r="R7015" s="1504"/>
    </row>
    <row r="7016" spans="1:18" ht="15">
      <c r="A7016">
        <v>7011</v>
      </c>
      <c r="B7016" s="7">
        <f>'EstExp 11-19'!H440</f>
        <v>0</v>
      </c>
      <c r="C7016" s="3" t="s">
        <v>5288</v>
      </c>
      <c r="D7016" s="2" t="b">
        <f t="shared" ca="1" si="110"/>
        <v>1</v>
      </c>
      <c r="E7016" s="2" cm="1">
        <f t="array" aca="1" ref="E7016" ca="1">IF(F7016&lt;&gt;"",INDIRECT("'"&amp;F7016&amp;"'!"&amp;G7016),"")</f>
        <v>0</v>
      </c>
      <c r="F7016" s="1502" t="s">
        <v>6934</v>
      </c>
      <c r="G7016" t="s">
        <v>5301</v>
      </c>
      <c r="H7016" s="4"/>
      <c r="I7016" s="4"/>
      <c r="J7016" s="4"/>
      <c r="R7016" s="1504"/>
    </row>
    <row r="7017" spans="1:18" ht="15">
      <c r="A7017">
        <v>7012</v>
      </c>
      <c r="B7017" s="7">
        <f>'EstExp 11-19'!K440</f>
        <v>0</v>
      </c>
      <c r="C7017" s="3" t="s">
        <v>5288</v>
      </c>
      <c r="D7017" s="2" t="b">
        <f t="shared" ca="1" si="110"/>
        <v>1</v>
      </c>
      <c r="E7017" s="2" cm="1">
        <f t="array" aca="1" ref="E7017" ca="1">IF(F7017&lt;&gt;"",INDIRECT("'"&amp;F7017&amp;"'!"&amp;G7017),"")</f>
        <v>0</v>
      </c>
      <c r="F7017" s="1502" t="s">
        <v>6934</v>
      </c>
      <c r="G7017" t="s">
        <v>5302</v>
      </c>
      <c r="H7017" s="4"/>
      <c r="I7017" s="4"/>
      <c r="J7017" s="4"/>
      <c r="R7017" s="1504"/>
    </row>
    <row r="7018" spans="1:18" ht="15">
      <c r="A7018">
        <v>7013</v>
      </c>
      <c r="B7018" s="7">
        <f>'EstExp 11-19'!H441</f>
        <v>0</v>
      </c>
      <c r="C7018" s="3" t="s">
        <v>5288</v>
      </c>
      <c r="D7018" s="2" t="b">
        <f t="shared" ca="1" si="110"/>
        <v>1</v>
      </c>
      <c r="E7018" s="2" cm="1">
        <f t="array" aca="1" ref="E7018" ca="1">IF(F7018&lt;&gt;"",INDIRECT("'"&amp;F7018&amp;"'!"&amp;G7018),"")</f>
        <v>0</v>
      </c>
      <c r="F7018" s="1502" t="s">
        <v>6934</v>
      </c>
      <c r="G7018" t="s">
        <v>5303</v>
      </c>
      <c r="H7018" s="4"/>
      <c r="I7018" s="4"/>
      <c r="J7018" s="4"/>
      <c r="R7018" s="1504"/>
    </row>
    <row r="7019" spans="1:18" ht="15">
      <c r="A7019">
        <v>7014</v>
      </c>
      <c r="B7019" s="7">
        <f>'EstExp 11-19'!K441</f>
        <v>0</v>
      </c>
      <c r="C7019" s="3" t="s">
        <v>5288</v>
      </c>
      <c r="D7019" s="2" t="b">
        <f t="shared" ca="1" si="110"/>
        <v>1</v>
      </c>
      <c r="E7019" s="2" cm="1">
        <f t="array" aca="1" ref="E7019" ca="1">IF(F7019&lt;&gt;"",INDIRECT("'"&amp;F7019&amp;"'!"&amp;G7019),"")</f>
        <v>0</v>
      </c>
      <c r="F7019" s="1502" t="s">
        <v>6934</v>
      </c>
      <c r="G7019" t="s">
        <v>5304</v>
      </c>
      <c r="H7019" s="4"/>
      <c r="I7019" s="4"/>
      <c r="J7019" s="4"/>
      <c r="R7019" s="1504"/>
    </row>
    <row r="7020" spans="1:18" ht="15">
      <c r="A7020">
        <v>7015</v>
      </c>
      <c r="B7020" s="7">
        <f>'BudgetSum 2-4'!J16</f>
        <v>0</v>
      </c>
      <c r="C7020" s="3" t="s">
        <v>5288</v>
      </c>
      <c r="D7020" s="2" t="b">
        <f t="shared" ca="1" si="110"/>
        <v>1</v>
      </c>
      <c r="E7020" s="2" cm="1">
        <f t="array" aca="1" ref="E7020" ca="1">IF(F7020&lt;&gt;"",INDIRECT("'"&amp;F7020&amp;"'!"&amp;G7020),"")</f>
        <v>0</v>
      </c>
      <c r="F7020" s="1502" t="s">
        <v>3507</v>
      </c>
      <c r="G7020" t="s">
        <v>4884</v>
      </c>
      <c r="H7020" s="4"/>
      <c r="I7020" s="4"/>
      <c r="J7020" s="4"/>
      <c r="R7020" s="1504"/>
    </row>
    <row r="7021" spans="1:18" ht="16">
      <c r="A7021" s="1">
        <v>7016</v>
      </c>
      <c r="B7021" s="8"/>
      <c r="C7021" s="3" t="s">
        <v>5305</v>
      </c>
      <c r="F7021" s="1851"/>
      <c r="R7021" s="1502"/>
    </row>
    <row r="7022" spans="1:18" ht="16">
      <c r="A7022" s="1">
        <v>7017</v>
      </c>
      <c r="B7022" s="8"/>
      <c r="C7022" s="3" t="s">
        <v>5305</v>
      </c>
      <c r="F7022" s="1851"/>
      <c r="R7022" s="1502"/>
    </row>
    <row r="7023" spans="1:18" ht="16">
      <c r="A7023" s="1">
        <v>7018</v>
      </c>
      <c r="B7023" s="8"/>
      <c r="C7023" s="3" t="s">
        <v>5305</v>
      </c>
      <c r="F7023" s="1851"/>
      <c r="R7023" s="1502"/>
    </row>
    <row r="7024" spans="1:18" ht="16">
      <c r="A7024" s="1">
        <v>7019</v>
      </c>
      <c r="B7024" s="8"/>
      <c r="C7024" s="3" t="s">
        <v>5305</v>
      </c>
      <c r="F7024" s="1851"/>
      <c r="R7024" s="1502"/>
    </row>
    <row r="7025" spans="1:18" ht="16">
      <c r="A7025" s="1">
        <v>7020</v>
      </c>
      <c r="B7025" s="8"/>
      <c r="C7025" s="3" t="s">
        <v>5305</v>
      </c>
      <c r="F7025" s="1851"/>
      <c r="R7025" s="1502"/>
    </row>
    <row r="7026" spans="1:18" ht="16">
      <c r="A7026" s="1">
        <v>7021</v>
      </c>
      <c r="B7026" s="8"/>
      <c r="C7026" s="3" t="s">
        <v>5305</v>
      </c>
      <c r="F7026" s="1851"/>
      <c r="R7026" s="1502"/>
    </row>
    <row r="7027" spans="1:18" ht="16">
      <c r="A7027" s="1">
        <v>7022</v>
      </c>
      <c r="B7027" s="8"/>
      <c r="C7027" s="3" t="s">
        <v>5305</v>
      </c>
      <c r="F7027" s="1851"/>
      <c r="R7027" s="1502"/>
    </row>
    <row r="7028" spans="1:18" ht="16">
      <c r="A7028" s="1">
        <v>7023</v>
      </c>
      <c r="B7028" s="8"/>
      <c r="C7028" s="3" t="s">
        <v>5305</v>
      </c>
      <c r="F7028" s="1851"/>
      <c r="R7028" s="1502"/>
    </row>
    <row r="7029" spans="1:18" ht="15">
      <c r="A7029">
        <v>7024</v>
      </c>
      <c r="B7029" s="8">
        <f>'EstRev 6-10'!C233</f>
        <v>0</v>
      </c>
      <c r="C7029" s="3" t="s">
        <v>5306</v>
      </c>
      <c r="D7029" s="2" t="b">
        <f t="shared" ref="D7029:D7043" ca="1" si="111">E7029=B7029</f>
        <v>1</v>
      </c>
      <c r="E7029" s="2" cm="1">
        <f t="array" aca="1" ref="E7029" ca="1">IF(F7029&lt;&gt;"",INDIRECT("'"&amp;F7029&amp;"'!"&amp;G7029),"")</f>
        <v>0</v>
      </c>
      <c r="F7029" s="1502" t="s">
        <v>6935</v>
      </c>
      <c r="G7029" t="s">
        <v>5307</v>
      </c>
      <c r="H7029" s="4"/>
      <c r="I7029" s="4"/>
      <c r="J7029" s="4"/>
      <c r="R7029" s="1504"/>
    </row>
    <row r="7030" spans="1:18" ht="15">
      <c r="A7030">
        <v>7025</v>
      </c>
      <c r="B7030" s="8">
        <f>'EstRev 6-10'!D233</f>
        <v>0</v>
      </c>
      <c r="C7030" s="3" t="s">
        <v>5306</v>
      </c>
      <c r="D7030" s="2" t="b">
        <f t="shared" ca="1" si="111"/>
        <v>1</v>
      </c>
      <c r="E7030" s="2" cm="1">
        <f t="array" aca="1" ref="E7030" ca="1">IF(F7030&lt;&gt;"",INDIRECT("'"&amp;F7030&amp;"'!"&amp;G7030),"")</f>
        <v>0</v>
      </c>
      <c r="F7030" s="1502" t="s">
        <v>6935</v>
      </c>
      <c r="G7030" t="s">
        <v>4036</v>
      </c>
      <c r="H7030" s="4"/>
      <c r="I7030" s="4"/>
      <c r="J7030" s="4"/>
      <c r="R7030" s="1504"/>
    </row>
    <row r="7031" spans="1:18" ht="15">
      <c r="A7031">
        <v>7026</v>
      </c>
      <c r="B7031" s="8">
        <f>'EstRev 6-10'!F233</f>
        <v>0</v>
      </c>
      <c r="C7031" s="3" t="s">
        <v>5306</v>
      </c>
      <c r="D7031" s="2" t="b">
        <f t="shared" ca="1" si="111"/>
        <v>1</v>
      </c>
      <c r="E7031" s="2" cm="1">
        <f t="array" aca="1" ref="E7031" ca="1">IF(F7031&lt;&gt;"",INDIRECT("'"&amp;F7031&amp;"'!"&amp;G7031),"")</f>
        <v>0</v>
      </c>
      <c r="F7031" s="1502" t="s">
        <v>6935</v>
      </c>
      <c r="G7031" t="s">
        <v>5308</v>
      </c>
      <c r="H7031" s="4"/>
      <c r="I7031" s="4"/>
      <c r="J7031" s="4"/>
      <c r="R7031" s="1504"/>
    </row>
    <row r="7032" spans="1:18" ht="15">
      <c r="A7032">
        <v>7027</v>
      </c>
      <c r="B7032" s="8">
        <f>'EstRev 6-10'!G233</f>
        <v>0</v>
      </c>
      <c r="C7032" s="3" t="s">
        <v>5306</v>
      </c>
      <c r="D7032" s="2" t="b">
        <f t="shared" ca="1" si="111"/>
        <v>1</v>
      </c>
      <c r="E7032" s="2" cm="1">
        <f t="array" aca="1" ref="E7032" ca="1">IF(F7032&lt;&gt;"",INDIRECT("'"&amp;F7032&amp;"'!"&amp;G7032),"")</f>
        <v>0</v>
      </c>
      <c r="F7032" s="1502" t="s">
        <v>6935</v>
      </c>
      <c r="G7032" t="s">
        <v>5309</v>
      </c>
      <c r="H7032" s="4"/>
      <c r="I7032" s="4"/>
      <c r="J7032" s="4"/>
      <c r="R7032" s="1504"/>
    </row>
    <row r="7033" spans="1:18" ht="15">
      <c r="A7033">
        <v>7028</v>
      </c>
      <c r="B7033" s="8">
        <f>'EstRev 6-10'!C234</f>
        <v>0</v>
      </c>
      <c r="C7033" s="3" t="s">
        <v>5310</v>
      </c>
      <c r="D7033" s="2" t="b">
        <f t="shared" ca="1" si="111"/>
        <v>1</v>
      </c>
      <c r="E7033" s="2" cm="1">
        <f t="array" aca="1" ref="E7033" ca="1">IF(F7033&lt;&gt;"",INDIRECT("'"&amp;F7033&amp;"'!"&amp;G7033),"")</f>
        <v>0</v>
      </c>
      <c r="F7033" s="1502" t="s">
        <v>6935</v>
      </c>
      <c r="G7033" t="s">
        <v>5311</v>
      </c>
      <c r="H7033" s="4"/>
      <c r="I7033" s="4"/>
      <c r="J7033" s="4"/>
      <c r="R7033" s="1504"/>
    </row>
    <row r="7034" spans="1:18" ht="15">
      <c r="A7034">
        <v>7029</v>
      </c>
      <c r="B7034" s="8">
        <f>'EstRev 6-10'!D234</f>
        <v>0</v>
      </c>
      <c r="C7034" s="3" t="s">
        <v>5310</v>
      </c>
      <c r="D7034" s="2" t="b">
        <f t="shared" ca="1" si="111"/>
        <v>1</v>
      </c>
      <c r="E7034" s="2" cm="1">
        <f t="array" aca="1" ref="E7034" ca="1">IF(F7034&lt;&gt;"",INDIRECT("'"&amp;F7034&amp;"'!"&amp;G7034),"")</f>
        <v>0</v>
      </c>
      <c r="F7034" s="1502" t="s">
        <v>6935</v>
      </c>
      <c r="G7034" t="s">
        <v>5312</v>
      </c>
      <c r="H7034" s="4"/>
      <c r="I7034" s="4"/>
      <c r="J7034" s="4"/>
      <c r="R7034" s="1504"/>
    </row>
    <row r="7035" spans="1:18" ht="15">
      <c r="A7035">
        <v>7030</v>
      </c>
      <c r="B7035" s="8">
        <f>'EstRev 6-10'!F234</f>
        <v>0</v>
      </c>
      <c r="C7035" s="3" t="s">
        <v>5310</v>
      </c>
      <c r="D7035" s="2" t="b">
        <f t="shared" ca="1" si="111"/>
        <v>1</v>
      </c>
      <c r="E7035" s="2" cm="1">
        <f t="array" aca="1" ref="E7035" ca="1">IF(F7035&lt;&gt;"",INDIRECT("'"&amp;F7035&amp;"'!"&amp;G7035),"")</f>
        <v>0</v>
      </c>
      <c r="F7035" s="1502" t="s">
        <v>6935</v>
      </c>
      <c r="G7035" t="s">
        <v>5313</v>
      </c>
      <c r="H7035" s="4"/>
      <c r="I7035" s="4"/>
      <c r="J7035" s="4"/>
      <c r="R7035" s="1504"/>
    </row>
    <row r="7036" spans="1:18" ht="15">
      <c r="A7036">
        <v>7031</v>
      </c>
      <c r="B7036" s="8">
        <f>'EstRev 6-10'!G234</f>
        <v>0</v>
      </c>
      <c r="C7036" s="3" t="s">
        <v>5310</v>
      </c>
      <c r="D7036" s="2" t="b">
        <f t="shared" ca="1" si="111"/>
        <v>1</v>
      </c>
      <c r="E7036" s="2" cm="1">
        <f t="array" aca="1" ref="E7036" ca="1">IF(F7036&lt;&gt;"",INDIRECT("'"&amp;F7036&amp;"'!"&amp;G7036),"")</f>
        <v>0</v>
      </c>
      <c r="F7036" s="1502" t="s">
        <v>6935</v>
      </c>
      <c r="G7036" t="s">
        <v>5314</v>
      </c>
      <c r="H7036" s="4"/>
      <c r="I7036" s="4"/>
      <c r="J7036" s="4"/>
      <c r="R7036" s="1504"/>
    </row>
    <row r="7037" spans="1:18" ht="15">
      <c r="A7037">
        <v>7032</v>
      </c>
      <c r="B7037" s="8">
        <f>'BudgetSum 2-4'!J13</f>
        <v>0</v>
      </c>
      <c r="C7037" s="3" t="s">
        <v>5315</v>
      </c>
      <c r="D7037" s="2" t="b">
        <f t="shared" ca="1" si="111"/>
        <v>1</v>
      </c>
      <c r="E7037" s="2" cm="1">
        <f t="array" aca="1" ref="E7037" ca="1">IF(F7037&lt;&gt;"",INDIRECT("'"&amp;F7037&amp;"'!"&amp;G7037),"")</f>
        <v>0</v>
      </c>
      <c r="F7037" s="1502" t="s">
        <v>3507</v>
      </c>
      <c r="G7037" t="s">
        <v>4883</v>
      </c>
      <c r="H7037" s="4"/>
      <c r="I7037" s="4"/>
      <c r="J7037" s="4"/>
      <c r="R7037" s="1504"/>
    </row>
    <row r="7038" spans="1:18" ht="15">
      <c r="A7038">
        <v>7033</v>
      </c>
      <c r="B7038" s="8">
        <f>'BudgetSum 2-4'!J15</f>
        <v>0</v>
      </c>
      <c r="C7038" s="3" t="s">
        <v>5315</v>
      </c>
      <c r="D7038" s="2" t="b">
        <f t="shared" ca="1" si="111"/>
        <v>1</v>
      </c>
      <c r="E7038" s="2" cm="1">
        <f t="array" aca="1" ref="E7038" ca="1">IF(F7038&lt;&gt;"",INDIRECT("'"&amp;F7038&amp;"'!"&amp;G7038),"")</f>
        <v>0</v>
      </c>
      <c r="F7038" s="1502" t="s">
        <v>3507</v>
      </c>
      <c r="G7038" t="s">
        <v>4886</v>
      </c>
      <c r="H7038" s="4"/>
      <c r="I7038" s="4"/>
      <c r="J7038" s="4"/>
      <c r="R7038" s="1504"/>
    </row>
    <row r="7039" spans="1:18" ht="15">
      <c r="A7039">
        <v>7034</v>
      </c>
      <c r="B7039" s="8">
        <f>'BudgetSum 2-4'!C83</f>
        <v>42600</v>
      </c>
      <c r="C7039" s="3" t="s">
        <v>5315</v>
      </c>
      <c r="D7039" s="2" t="b">
        <f t="shared" ca="1" si="111"/>
        <v>1</v>
      </c>
      <c r="E7039" s="2" cm="1">
        <f t="array" aca="1" ref="E7039" ca="1">IF(F7039&lt;&gt;"",INDIRECT("'"&amp;F7039&amp;"'!"&amp;G7039),"")</f>
        <v>42600</v>
      </c>
      <c r="F7039" s="1502" t="s">
        <v>3507</v>
      </c>
      <c r="G7039" t="s">
        <v>5316</v>
      </c>
      <c r="H7039" s="4"/>
      <c r="I7039" s="4"/>
      <c r="J7039" s="4"/>
      <c r="R7039" s="1504"/>
    </row>
    <row r="7040" spans="1:18" ht="15">
      <c r="A7040">
        <v>7035</v>
      </c>
      <c r="B7040" s="8">
        <f>'BudgetSum 2-4'!C85</f>
        <v>0</v>
      </c>
      <c r="C7040" s="3" t="s">
        <v>5315</v>
      </c>
      <c r="D7040" s="2" t="b">
        <f t="shared" ca="1" si="111"/>
        <v>1</v>
      </c>
      <c r="E7040" s="2" cm="1">
        <f t="array" aca="1" ref="E7040" ca="1">IF(F7040&lt;&gt;"",INDIRECT("'"&amp;F7040&amp;"'!"&amp;G7040),"")</f>
        <v>0</v>
      </c>
      <c r="F7040" s="1502" t="s">
        <v>3507</v>
      </c>
      <c r="G7040" t="s">
        <v>5317</v>
      </c>
      <c r="H7040" s="4"/>
      <c r="I7040" s="4"/>
      <c r="J7040" s="4"/>
      <c r="R7040" s="1504"/>
    </row>
    <row r="7041" spans="1:18" ht="15">
      <c r="A7041">
        <v>7036</v>
      </c>
      <c r="B7041" s="8">
        <f>'BudgetSum 2-4'!C87</f>
        <v>0</v>
      </c>
      <c r="C7041" s="3" t="s">
        <v>5315</v>
      </c>
      <c r="D7041" s="2" t="b">
        <f t="shared" ca="1" si="111"/>
        <v>1</v>
      </c>
      <c r="E7041" s="2" cm="1">
        <f t="array" aca="1" ref="E7041" ca="1">IF(F7041&lt;&gt;"",INDIRECT("'"&amp;F7041&amp;"'!"&amp;G7041),"")</f>
        <v>0</v>
      </c>
      <c r="F7041" s="1502" t="s">
        <v>3507</v>
      </c>
      <c r="G7041" t="s">
        <v>4612</v>
      </c>
      <c r="H7041" s="4"/>
      <c r="I7041" s="4"/>
      <c r="J7041" s="4"/>
      <c r="R7041" s="1504"/>
    </row>
    <row r="7042" spans="1:18" ht="15">
      <c r="A7042">
        <v>7037</v>
      </c>
      <c r="B7042" s="8">
        <f>'BudgetSum 2-4'!C88</f>
        <v>0</v>
      </c>
      <c r="C7042" s="3" t="s">
        <v>5315</v>
      </c>
      <c r="D7042" s="2" t="b">
        <f t="shared" ca="1" si="111"/>
        <v>1</v>
      </c>
      <c r="E7042" s="2" cm="1">
        <f t="array" aca="1" ref="E7042" ca="1">IF(F7042&lt;&gt;"",INDIRECT("'"&amp;F7042&amp;"'!"&amp;G7042),"")</f>
        <v>0</v>
      </c>
      <c r="F7042" s="1502" t="s">
        <v>3507</v>
      </c>
      <c r="G7042" t="s">
        <v>4613</v>
      </c>
      <c r="H7042" s="4"/>
      <c r="I7042" s="4"/>
      <c r="J7042" s="4"/>
      <c r="R7042" s="1504"/>
    </row>
    <row r="7043" spans="1:18" ht="15">
      <c r="A7043">
        <v>7038</v>
      </c>
      <c r="B7043" s="8">
        <f>'BudgetSum 2-4'!C89</f>
        <v>42600</v>
      </c>
      <c r="C7043" s="3" t="s">
        <v>5315</v>
      </c>
      <c r="D7043" s="2" t="b">
        <f t="shared" ca="1" si="111"/>
        <v>1</v>
      </c>
      <c r="E7043" s="2" cm="1">
        <f t="array" aca="1" ref="E7043" ca="1">IF(F7043&lt;&gt;"",INDIRECT("'"&amp;F7043&amp;"'!"&amp;G7043),"")</f>
        <v>42600</v>
      </c>
      <c r="F7043" s="1502" t="s">
        <v>3507</v>
      </c>
      <c r="G7043" t="s">
        <v>4614</v>
      </c>
      <c r="H7043" s="4"/>
      <c r="I7043" s="4"/>
      <c r="J7043" s="4"/>
      <c r="R7043" s="1504"/>
    </row>
    <row r="7044" spans="1:18" ht="16">
      <c r="A7044" s="1">
        <v>7039</v>
      </c>
      <c r="B7044" s="8"/>
      <c r="C7044" s="3" t="s">
        <v>5318</v>
      </c>
      <c r="F7044" s="1851"/>
      <c r="H7044" s="4"/>
      <c r="I7044" s="4"/>
      <c r="J7044" s="4"/>
      <c r="R7044" s="1504"/>
    </row>
    <row r="7045" spans="1:18" ht="15">
      <c r="A7045">
        <v>7040</v>
      </c>
      <c r="B7045" s="8">
        <f>'BudgetSum 2-4'!C91</f>
        <v>48587678</v>
      </c>
      <c r="C7045" s="3" t="s">
        <v>5315</v>
      </c>
      <c r="D7045" s="2" t="b">
        <f t="shared" ref="D7045:D7108" ca="1" si="112">E7045=B7045</f>
        <v>1</v>
      </c>
      <c r="E7045" s="2" cm="1">
        <f t="array" aca="1" ref="E7045" ca="1">IF(F7045&lt;&gt;"",INDIRECT("'"&amp;F7045&amp;"'!"&amp;G7045),"")</f>
        <v>48587678</v>
      </c>
      <c r="F7045" s="1502" t="s">
        <v>3507</v>
      </c>
      <c r="G7045" t="s">
        <v>4616</v>
      </c>
      <c r="H7045" s="4"/>
      <c r="I7045" s="4"/>
      <c r="J7045" s="4"/>
      <c r="R7045" s="1504"/>
    </row>
    <row r="7046" spans="1:18" ht="15">
      <c r="A7046">
        <v>7041</v>
      </c>
      <c r="B7046" s="8">
        <f>'BudgetSum 2-4'!C93</f>
        <v>42432409</v>
      </c>
      <c r="C7046" s="3" t="s">
        <v>5315</v>
      </c>
      <c r="D7046" s="2" t="b">
        <f t="shared" ca="1" si="112"/>
        <v>1</v>
      </c>
      <c r="E7046" s="2" cm="1">
        <f t="array" aca="1" ref="E7046" ca="1">IF(F7046&lt;&gt;"",INDIRECT("'"&amp;F7046&amp;"'!"&amp;G7046),"")</f>
        <v>42432409</v>
      </c>
      <c r="F7046" s="1502" t="s">
        <v>3507</v>
      </c>
      <c r="G7046" t="s">
        <v>4618</v>
      </c>
      <c r="H7046" s="4"/>
      <c r="I7046" s="4"/>
      <c r="J7046" s="4"/>
      <c r="R7046" s="1504"/>
    </row>
    <row r="7047" spans="1:18" ht="15">
      <c r="A7047">
        <v>7042</v>
      </c>
      <c r="B7047" s="8">
        <f>'BudgetSum 2-4'!C94</f>
        <v>0</v>
      </c>
      <c r="C7047" s="3" t="s">
        <v>5315</v>
      </c>
      <c r="D7047" s="2" t="b">
        <f t="shared" ca="1" si="112"/>
        <v>1</v>
      </c>
      <c r="E7047" s="2" cm="1">
        <f t="array" aca="1" ref="E7047" ca="1">IF(F7047&lt;&gt;"",INDIRECT("'"&amp;F7047&amp;"'!"&amp;G7047),"")</f>
        <v>0</v>
      </c>
      <c r="F7047" s="1502" t="s">
        <v>3507</v>
      </c>
      <c r="G7047" t="s">
        <v>4619</v>
      </c>
      <c r="H7047" s="4"/>
      <c r="I7047" s="4"/>
      <c r="J7047" s="4"/>
      <c r="R7047" s="1504"/>
    </row>
    <row r="7048" spans="1:18" ht="15">
      <c r="A7048">
        <v>7043</v>
      </c>
      <c r="B7048" s="8">
        <f>'BudgetSum 2-4'!C95</f>
        <v>29529806</v>
      </c>
      <c r="C7048" s="3" t="s">
        <v>5315</v>
      </c>
      <c r="D7048" s="2" t="b">
        <f t="shared" ca="1" si="112"/>
        <v>1</v>
      </c>
      <c r="E7048" s="2" cm="1">
        <f t="array" aca="1" ref="E7048" ca="1">IF(F7048&lt;&gt;"",INDIRECT("'"&amp;F7048&amp;"'!"&amp;G7048),"")</f>
        <v>29529806</v>
      </c>
      <c r="F7048" s="1502" t="s">
        <v>3507</v>
      </c>
      <c r="G7048" t="s">
        <v>4620</v>
      </c>
      <c r="H7048" s="4"/>
      <c r="I7048" s="4"/>
      <c r="J7048" s="4"/>
      <c r="R7048" s="1504"/>
    </row>
    <row r="7049" spans="1:18" ht="15">
      <c r="A7049">
        <v>7044</v>
      </c>
      <c r="B7049" s="8">
        <f>'BudgetSum 2-4'!C96</f>
        <v>6100000</v>
      </c>
      <c r="C7049" s="3" t="s">
        <v>5315</v>
      </c>
      <c r="D7049" s="2" t="b">
        <f t="shared" ca="1" si="112"/>
        <v>1</v>
      </c>
      <c r="E7049" s="2" cm="1">
        <f t="array" aca="1" ref="E7049" ca="1">IF(F7049&lt;&gt;"",INDIRECT("'"&amp;F7049&amp;"'!"&amp;G7049),"")</f>
        <v>6100000</v>
      </c>
      <c r="F7049" s="1502" t="s">
        <v>3507</v>
      </c>
      <c r="G7049" t="s">
        <v>4621</v>
      </c>
      <c r="H7049" s="4"/>
      <c r="I7049" s="4"/>
      <c r="J7049" s="4"/>
      <c r="R7049" s="1504"/>
    </row>
    <row r="7050" spans="1:18" ht="15">
      <c r="A7050">
        <v>7045</v>
      </c>
      <c r="B7050" s="8">
        <f>'BudgetSum 2-4'!C97</f>
        <v>78062215</v>
      </c>
      <c r="C7050" s="3" t="s">
        <v>5315</v>
      </c>
      <c r="D7050" s="2" t="b">
        <f t="shared" ca="1" si="112"/>
        <v>1</v>
      </c>
      <c r="E7050" s="2" cm="1">
        <f t="array" aca="1" ref="E7050" ca="1">IF(F7050&lt;&gt;"",INDIRECT("'"&amp;F7050&amp;"'!"&amp;G7050),"")</f>
        <v>78062215</v>
      </c>
      <c r="F7050" s="1502" t="s">
        <v>3507</v>
      </c>
      <c r="G7050" t="s">
        <v>5319</v>
      </c>
      <c r="H7050" s="4"/>
      <c r="I7050" s="4"/>
      <c r="J7050" s="4"/>
      <c r="R7050" s="1504"/>
    </row>
    <row r="7051" spans="1:18" ht="15">
      <c r="A7051">
        <v>7046</v>
      </c>
      <c r="B7051" s="8">
        <f>'BudgetSum 2-4'!C98</f>
        <v>21040343</v>
      </c>
      <c r="C7051" s="3" t="s">
        <v>5315</v>
      </c>
      <c r="D7051" s="2" t="b">
        <f t="shared" ca="1" si="112"/>
        <v>1</v>
      </c>
      <c r="E7051" s="2" cm="1">
        <f t="array" aca="1" ref="E7051" ca="1">IF(F7051&lt;&gt;"",INDIRECT("'"&amp;F7051&amp;"'!"&amp;G7051),"")</f>
        <v>21040343</v>
      </c>
      <c r="F7051" s="1502" t="s">
        <v>3507</v>
      </c>
      <c r="G7051" t="s">
        <v>4622</v>
      </c>
      <c r="H7051" s="4"/>
      <c r="I7051" s="4"/>
      <c r="J7051" s="4"/>
      <c r="R7051" s="1504"/>
    </row>
    <row r="7052" spans="1:18" ht="15">
      <c r="A7052">
        <v>7047</v>
      </c>
      <c r="B7052" s="8">
        <f>'BudgetSum 2-4'!C99</f>
        <v>99102558</v>
      </c>
      <c r="C7052" s="3" t="s">
        <v>5315</v>
      </c>
      <c r="D7052" s="2" t="b">
        <f t="shared" ca="1" si="112"/>
        <v>1</v>
      </c>
      <c r="E7052" s="2" cm="1">
        <f t="array" aca="1" ref="E7052" ca="1">IF(F7052&lt;&gt;"",INDIRECT("'"&amp;F7052&amp;"'!"&amp;G7052),"")</f>
        <v>99102558</v>
      </c>
      <c r="F7052" s="1502" t="s">
        <v>3507</v>
      </c>
      <c r="G7052" t="s">
        <v>4623</v>
      </c>
      <c r="H7052" s="4"/>
      <c r="I7052" s="4"/>
      <c r="J7052" s="4"/>
      <c r="R7052" s="1504"/>
    </row>
    <row r="7053" spans="1:18" ht="15">
      <c r="A7053">
        <v>7048</v>
      </c>
      <c r="B7053" s="8">
        <f>'BudgetSum 2-4'!C101</f>
        <v>45131246</v>
      </c>
      <c r="C7053" s="3" t="s">
        <v>5315</v>
      </c>
      <c r="D7053" s="2" t="b">
        <f t="shared" ca="1" si="112"/>
        <v>1</v>
      </c>
      <c r="E7053" s="2" cm="1">
        <f t="array" aca="1" ref="E7053" ca="1">IF(F7053&lt;&gt;"",INDIRECT("'"&amp;F7053&amp;"'!"&amp;G7053),"")</f>
        <v>45131246</v>
      </c>
      <c r="F7053" s="1502" t="s">
        <v>3507</v>
      </c>
      <c r="G7053" t="s">
        <v>4624</v>
      </c>
      <c r="H7053" s="4"/>
      <c r="I7053" s="4"/>
      <c r="J7053" s="4"/>
      <c r="R7053" s="1504"/>
    </row>
    <row r="7054" spans="1:18" ht="15">
      <c r="A7054">
        <v>7049</v>
      </c>
      <c r="B7054" s="8">
        <f>'BudgetSum 2-4'!C102</f>
        <v>18491775</v>
      </c>
      <c r="C7054" s="3" t="s">
        <v>5315</v>
      </c>
      <c r="D7054" s="2" t="b">
        <f t="shared" ca="1" si="112"/>
        <v>1</v>
      </c>
      <c r="E7054" s="2" cm="1">
        <f t="array" aca="1" ref="E7054" ca="1">IF(F7054&lt;&gt;"",INDIRECT("'"&amp;F7054&amp;"'!"&amp;G7054),"")</f>
        <v>18491775</v>
      </c>
      <c r="F7054" s="1502" t="s">
        <v>3507</v>
      </c>
      <c r="G7054" t="s">
        <v>4625</v>
      </c>
      <c r="R7054" s="1504"/>
    </row>
    <row r="7055" spans="1:18" ht="15">
      <c r="A7055">
        <v>7050</v>
      </c>
      <c r="B7055" s="8">
        <f>'BudgetSum 2-4'!C103</f>
        <v>2669117</v>
      </c>
      <c r="C7055" s="3" t="s">
        <v>5315</v>
      </c>
      <c r="D7055" s="2" t="b">
        <f t="shared" ca="1" si="112"/>
        <v>1</v>
      </c>
      <c r="E7055" s="2" cm="1">
        <f t="array" aca="1" ref="E7055" ca="1">IF(F7055&lt;&gt;"",INDIRECT("'"&amp;F7055&amp;"'!"&amp;G7055),"")</f>
        <v>2669117</v>
      </c>
      <c r="F7055" s="1502" t="s">
        <v>3507</v>
      </c>
      <c r="G7055" t="s">
        <v>4905</v>
      </c>
      <c r="R7055" s="1504"/>
    </row>
    <row r="7056" spans="1:18" ht="15">
      <c r="A7056">
        <v>7051</v>
      </c>
      <c r="B7056" s="8">
        <f>'BudgetSum 2-4'!C104</f>
        <v>2904000</v>
      </c>
      <c r="C7056" s="3" t="s">
        <v>5315</v>
      </c>
      <c r="D7056" s="2" t="b">
        <f t="shared" ca="1" si="112"/>
        <v>1</v>
      </c>
      <c r="E7056" s="2" cm="1">
        <f t="array" aca="1" ref="E7056" ca="1">IF(F7056&lt;&gt;"",INDIRECT("'"&amp;F7056&amp;"'!"&amp;G7056),"")</f>
        <v>2904000</v>
      </c>
      <c r="F7056" s="1502" t="s">
        <v>3507</v>
      </c>
      <c r="G7056" t="s">
        <v>4912</v>
      </c>
      <c r="R7056" s="1504"/>
    </row>
    <row r="7057" spans="1:18" ht="15">
      <c r="A7057">
        <v>7052</v>
      </c>
      <c r="B7057" s="8">
        <f>'BudgetSum 2-4'!C105</f>
        <v>0</v>
      </c>
      <c r="C7057" s="3" t="s">
        <v>5315</v>
      </c>
      <c r="D7057" s="2" t="b">
        <f t="shared" ca="1" si="112"/>
        <v>1</v>
      </c>
      <c r="E7057" s="2" cm="1">
        <f t="array" aca="1" ref="E7057" ca="1">IF(F7057&lt;&gt;"",INDIRECT("'"&amp;F7057&amp;"'!"&amp;G7057),"")</f>
        <v>0</v>
      </c>
      <c r="F7057" s="1502" t="s">
        <v>3507</v>
      </c>
      <c r="G7057" t="s">
        <v>4913</v>
      </c>
      <c r="R7057" s="1504"/>
    </row>
    <row r="7058" spans="1:18" ht="15">
      <c r="A7058">
        <v>7053</v>
      </c>
      <c r="B7058" s="8">
        <f>'BudgetSum 2-4'!C106</f>
        <v>0</v>
      </c>
      <c r="C7058" s="3" t="s">
        <v>5315</v>
      </c>
      <c r="D7058" s="2" t="b">
        <f t="shared" ca="1" si="112"/>
        <v>1</v>
      </c>
      <c r="E7058" s="2" cm="1">
        <f t="array" aca="1" ref="E7058" ca="1">IF(F7058&lt;&gt;"",INDIRECT("'"&amp;F7058&amp;"'!"&amp;G7058),"")</f>
        <v>0</v>
      </c>
      <c r="F7058" s="1502" t="s">
        <v>3507</v>
      </c>
      <c r="G7058" t="s">
        <v>5320</v>
      </c>
      <c r="H7058" s="4"/>
      <c r="I7058" s="4"/>
      <c r="J7058" s="4"/>
      <c r="R7058" s="1504"/>
    </row>
    <row r="7059" spans="1:18" ht="15">
      <c r="A7059">
        <v>7054</v>
      </c>
      <c r="B7059" s="8">
        <f>'BudgetSum 2-4'!C107</f>
        <v>69196138</v>
      </c>
      <c r="C7059" s="3" t="s">
        <v>5315</v>
      </c>
      <c r="D7059" s="2" t="b">
        <f t="shared" ca="1" si="112"/>
        <v>1</v>
      </c>
      <c r="E7059" s="2" cm="1">
        <f t="array" aca="1" ref="E7059" ca="1">IF(F7059&lt;&gt;"",INDIRECT("'"&amp;F7059&amp;"'!"&amp;G7059),"")</f>
        <v>69196138</v>
      </c>
      <c r="F7059" s="1502" t="s">
        <v>3507</v>
      </c>
      <c r="G7059" t="s">
        <v>4559</v>
      </c>
      <c r="H7059" s="4"/>
      <c r="I7059" s="4"/>
      <c r="J7059" s="4"/>
      <c r="R7059" s="1504"/>
    </row>
    <row r="7060" spans="1:18" ht="15">
      <c r="A7060">
        <v>7055</v>
      </c>
      <c r="B7060" s="8">
        <f>'BudgetSum 2-4'!C108</f>
        <v>21040343</v>
      </c>
      <c r="C7060" s="3" t="s">
        <v>5315</v>
      </c>
      <c r="D7060" s="2" t="b">
        <f t="shared" ca="1" si="112"/>
        <v>1</v>
      </c>
      <c r="E7060" s="2" cm="1">
        <f t="array" aca="1" ref="E7060" ca="1">IF(F7060&lt;&gt;"",INDIRECT("'"&amp;F7060&amp;"'!"&amp;G7060),"")</f>
        <v>21040343</v>
      </c>
      <c r="F7060" s="1502" t="s">
        <v>3507</v>
      </c>
      <c r="G7060" t="s">
        <v>4626</v>
      </c>
      <c r="H7060" s="4"/>
      <c r="I7060" s="4"/>
      <c r="J7060" s="4"/>
      <c r="R7060" s="1504"/>
    </row>
    <row r="7061" spans="1:18" ht="15">
      <c r="A7061">
        <v>7056</v>
      </c>
      <c r="B7061" s="8">
        <f>'BudgetSum 2-4'!C109</f>
        <v>90236481</v>
      </c>
      <c r="C7061" s="3" t="s">
        <v>5315</v>
      </c>
      <c r="D7061" s="2" t="b">
        <f t="shared" ca="1" si="112"/>
        <v>1</v>
      </c>
      <c r="E7061" s="2" cm="1">
        <f t="array" aca="1" ref="E7061" ca="1">IF(F7061&lt;&gt;"",INDIRECT("'"&amp;F7061&amp;"'!"&amp;G7061),"")</f>
        <v>90236481</v>
      </c>
      <c r="F7061" s="1502" t="s">
        <v>3507</v>
      </c>
      <c r="G7061" t="s">
        <v>4627</v>
      </c>
      <c r="H7061" s="4"/>
      <c r="I7061" s="4"/>
      <c r="J7061" s="4"/>
      <c r="R7061" s="1504"/>
    </row>
    <row r="7062" spans="1:18" ht="15">
      <c r="A7062">
        <v>7057</v>
      </c>
      <c r="B7062" s="8">
        <f>'BudgetSum 2-4'!C110</f>
        <v>8866077</v>
      </c>
      <c r="C7062" s="3" t="s">
        <v>5315</v>
      </c>
      <c r="D7062" s="2" t="b">
        <f t="shared" ca="1" si="112"/>
        <v>1</v>
      </c>
      <c r="E7062" s="2" cm="1">
        <f t="array" aca="1" ref="E7062" ca="1">IF(F7062&lt;&gt;"",INDIRECT("'"&amp;F7062&amp;"'!"&amp;G7062),"")</f>
        <v>8866077</v>
      </c>
      <c r="F7062" s="1502" t="s">
        <v>3507</v>
      </c>
      <c r="G7062" t="s">
        <v>4628</v>
      </c>
      <c r="H7062" s="4"/>
      <c r="I7062" s="4"/>
      <c r="J7062" s="4"/>
      <c r="R7062" s="1504"/>
    </row>
    <row r="7063" spans="1:18" ht="15">
      <c r="A7063">
        <v>7058</v>
      </c>
      <c r="B7063" s="8">
        <f>'BudgetSum 2-4'!C113</f>
        <v>0</v>
      </c>
      <c r="C7063" s="3" t="s">
        <v>5315</v>
      </c>
      <c r="D7063" s="2" t="b">
        <f t="shared" ca="1" si="112"/>
        <v>1</v>
      </c>
      <c r="E7063" s="2" cm="1">
        <f t="array" aca="1" ref="E7063" ca="1">IF(F7063&lt;&gt;"",INDIRECT("'"&amp;F7063&amp;"'!"&amp;G7063),"")</f>
        <v>0</v>
      </c>
      <c r="F7063" s="1502" t="s">
        <v>3507</v>
      </c>
      <c r="G7063" t="s">
        <v>5321</v>
      </c>
      <c r="H7063" s="4"/>
      <c r="I7063" s="4"/>
      <c r="J7063" s="4"/>
      <c r="R7063" s="1504"/>
    </row>
    <row r="7064" spans="1:18" ht="15">
      <c r="A7064">
        <v>7059</v>
      </c>
      <c r="B7064" s="8">
        <f>'BudgetSum 2-4'!C116</f>
        <v>0</v>
      </c>
      <c r="C7064" s="3" t="s">
        <v>5315</v>
      </c>
      <c r="D7064" s="2" t="b">
        <f t="shared" ca="1" si="112"/>
        <v>1</v>
      </c>
      <c r="E7064" s="2" cm="1">
        <f t="array" aca="1" ref="E7064" ca="1">IF(F7064&lt;&gt;"",INDIRECT("'"&amp;F7064&amp;"'!"&amp;G7064),"")</f>
        <v>0</v>
      </c>
      <c r="F7064" s="1502" t="s">
        <v>3507</v>
      </c>
      <c r="G7064" t="s">
        <v>3668</v>
      </c>
      <c r="H7064" s="4"/>
      <c r="I7064" s="4"/>
      <c r="J7064" s="4"/>
      <c r="R7064" s="1504"/>
    </row>
    <row r="7065" spans="1:18" ht="15">
      <c r="A7065">
        <v>7060</v>
      </c>
      <c r="B7065" s="8">
        <f>'BudgetSum 2-4'!C117</f>
        <v>0</v>
      </c>
      <c r="C7065" s="3" t="s">
        <v>5315</v>
      </c>
      <c r="D7065" s="2" t="b">
        <f t="shared" ca="1" si="112"/>
        <v>1</v>
      </c>
      <c r="E7065" s="2" cm="1">
        <f t="array" aca="1" ref="E7065" ca="1">IF(F7065&lt;&gt;"",INDIRECT("'"&amp;F7065&amp;"'!"&amp;G7065),"")</f>
        <v>0</v>
      </c>
      <c r="F7065" s="1502" t="s">
        <v>3507</v>
      </c>
      <c r="G7065" t="s">
        <v>4632</v>
      </c>
      <c r="H7065" s="4"/>
      <c r="I7065" s="4"/>
      <c r="J7065" s="4"/>
      <c r="R7065" s="1504"/>
    </row>
    <row r="7066" spans="1:18" ht="15">
      <c r="A7066">
        <v>7061</v>
      </c>
      <c r="B7066" s="8">
        <f>'BudgetSum 2-4'!C118</f>
        <v>57453755</v>
      </c>
      <c r="C7066" s="3" t="s">
        <v>5315</v>
      </c>
      <c r="D7066" s="2" t="b">
        <f t="shared" ca="1" si="112"/>
        <v>1</v>
      </c>
      <c r="E7066" s="2" cm="1">
        <f t="array" aca="1" ref="E7066" ca="1">IF(F7066&lt;&gt;"",INDIRECT("'"&amp;F7066&amp;"'!"&amp;G7066),"")</f>
        <v>57453755</v>
      </c>
      <c r="F7066" s="1502" t="s">
        <v>3507</v>
      </c>
      <c r="G7066" t="s">
        <v>4633</v>
      </c>
      <c r="H7066" s="4"/>
      <c r="I7066" s="4"/>
      <c r="J7066" s="4"/>
      <c r="R7066" s="1504"/>
    </row>
    <row r="7067" spans="1:18" ht="15">
      <c r="A7067">
        <v>7062</v>
      </c>
      <c r="B7067" s="8">
        <f>'BudgetSum 2-4'!D91</f>
        <v>3765414</v>
      </c>
      <c r="C7067" s="3" t="s">
        <v>5315</v>
      </c>
      <c r="D7067" s="2" t="b">
        <f t="shared" ca="1" si="112"/>
        <v>1</v>
      </c>
      <c r="E7067" s="2" cm="1">
        <f t="array" aca="1" ref="E7067" ca="1">IF(F7067&lt;&gt;"",INDIRECT("'"&amp;F7067&amp;"'!"&amp;G7067),"")</f>
        <v>3765414</v>
      </c>
      <c r="F7067" s="1502" t="s">
        <v>3507</v>
      </c>
      <c r="G7067" t="s">
        <v>5322</v>
      </c>
      <c r="H7067" s="4"/>
      <c r="I7067" s="4"/>
      <c r="J7067" s="4"/>
      <c r="R7067" s="1504"/>
    </row>
    <row r="7068" spans="1:18" ht="15">
      <c r="A7068">
        <v>7063</v>
      </c>
      <c r="B7068" s="8">
        <f>'BudgetSum 2-4'!D93</f>
        <v>4993399</v>
      </c>
      <c r="C7068" s="3" t="s">
        <v>5315</v>
      </c>
      <c r="D7068" s="2" t="b">
        <f t="shared" ca="1" si="112"/>
        <v>1</v>
      </c>
      <c r="E7068" s="2" cm="1">
        <f t="array" aca="1" ref="E7068" ca="1">IF(F7068&lt;&gt;"",INDIRECT("'"&amp;F7068&amp;"'!"&amp;G7068),"")</f>
        <v>4993399</v>
      </c>
      <c r="F7068" s="1502" t="s">
        <v>3507</v>
      </c>
      <c r="G7068" t="s">
        <v>5323</v>
      </c>
      <c r="H7068" s="4"/>
      <c r="I7068" s="4"/>
      <c r="J7068" s="4"/>
      <c r="R7068" s="1504"/>
    </row>
    <row r="7069" spans="1:18" ht="15">
      <c r="A7069">
        <v>7064</v>
      </c>
      <c r="B7069" s="8">
        <f>'BudgetSum 2-4'!D94</f>
        <v>0</v>
      </c>
      <c r="C7069" s="3" t="s">
        <v>5315</v>
      </c>
      <c r="D7069" s="2" t="b">
        <f t="shared" ca="1" si="112"/>
        <v>1</v>
      </c>
      <c r="E7069" s="2" cm="1">
        <f t="array" aca="1" ref="E7069" ca="1">IF(F7069&lt;&gt;"",INDIRECT("'"&amp;F7069&amp;"'!"&amp;G7069),"")</f>
        <v>0</v>
      </c>
      <c r="F7069" s="1502" t="s">
        <v>3507</v>
      </c>
      <c r="G7069" t="s">
        <v>5324</v>
      </c>
      <c r="H7069" s="4"/>
      <c r="I7069" s="4"/>
      <c r="J7069" s="4"/>
      <c r="R7069" s="1504"/>
    </row>
    <row r="7070" spans="1:18" ht="15">
      <c r="A7070">
        <v>7065</v>
      </c>
      <c r="B7070" s="8">
        <f>'BudgetSum 2-4'!D95</f>
        <v>650000</v>
      </c>
      <c r="C7070" s="3" t="s">
        <v>5315</v>
      </c>
      <c r="D7070" s="2" t="b">
        <f t="shared" ca="1" si="112"/>
        <v>1</v>
      </c>
      <c r="E7070" s="2" cm="1">
        <f t="array" aca="1" ref="E7070" ca="1">IF(F7070&lt;&gt;"",INDIRECT("'"&amp;F7070&amp;"'!"&amp;G7070),"")</f>
        <v>650000</v>
      </c>
      <c r="F7070" s="1502" t="s">
        <v>3507</v>
      </c>
      <c r="G7070" t="s">
        <v>5325</v>
      </c>
      <c r="H7070" s="4"/>
      <c r="I7070" s="4"/>
      <c r="J7070" s="4"/>
      <c r="R7070" s="1504"/>
    </row>
    <row r="7071" spans="1:18" ht="15">
      <c r="A7071">
        <v>7066</v>
      </c>
      <c r="B7071" s="8">
        <f>'BudgetSum 2-4'!D96</f>
        <v>0</v>
      </c>
      <c r="C7071" s="3" t="s">
        <v>5315</v>
      </c>
      <c r="D7071" s="2" t="b">
        <f t="shared" ca="1" si="112"/>
        <v>1</v>
      </c>
      <c r="E7071" s="2" cm="1">
        <f t="array" aca="1" ref="E7071" ca="1">IF(F7071&lt;&gt;"",INDIRECT("'"&amp;F7071&amp;"'!"&amp;G7071),"")</f>
        <v>0</v>
      </c>
      <c r="F7071" s="1502" t="s">
        <v>3507</v>
      </c>
      <c r="G7071" t="s">
        <v>5326</v>
      </c>
      <c r="H7071" s="4"/>
      <c r="I7071" s="4"/>
      <c r="J7071" s="4"/>
      <c r="R7071" s="1504"/>
    </row>
    <row r="7072" spans="1:18" ht="15">
      <c r="A7072">
        <v>7067</v>
      </c>
      <c r="B7072" s="8">
        <f>'BudgetSum 2-4'!D97</f>
        <v>5643399</v>
      </c>
      <c r="C7072" s="3" t="s">
        <v>5315</v>
      </c>
      <c r="D7072" s="2" t="b">
        <f t="shared" ca="1" si="112"/>
        <v>1</v>
      </c>
      <c r="E7072" s="2" cm="1">
        <f t="array" aca="1" ref="E7072" ca="1">IF(F7072&lt;&gt;"",INDIRECT("'"&amp;F7072&amp;"'!"&amp;G7072),"")</f>
        <v>5643399</v>
      </c>
      <c r="F7072" s="1502" t="s">
        <v>3507</v>
      </c>
      <c r="G7072" t="s">
        <v>5327</v>
      </c>
      <c r="H7072" s="4"/>
      <c r="I7072" s="4"/>
      <c r="J7072" s="4"/>
      <c r="R7072" s="1504"/>
    </row>
    <row r="7073" spans="1:18" ht="15">
      <c r="A7073">
        <v>7068</v>
      </c>
      <c r="B7073" s="8">
        <f>'BudgetSum 2-4'!D98</f>
        <v>0</v>
      </c>
      <c r="C7073" s="3" t="s">
        <v>5315</v>
      </c>
      <c r="D7073" s="2" t="b">
        <f t="shared" ca="1" si="112"/>
        <v>1</v>
      </c>
      <c r="E7073" s="2" cm="1">
        <f t="array" aca="1" ref="E7073" ca="1">IF(F7073&lt;&gt;"",INDIRECT("'"&amp;F7073&amp;"'!"&amp;G7073),"")</f>
        <v>0</v>
      </c>
      <c r="F7073" s="1502" t="s">
        <v>3507</v>
      </c>
      <c r="G7073" t="s">
        <v>4682</v>
      </c>
      <c r="H7073" s="4"/>
      <c r="I7073" s="4"/>
      <c r="J7073" s="4"/>
      <c r="R7073" s="1504"/>
    </row>
    <row r="7074" spans="1:18" ht="15">
      <c r="A7074">
        <v>7069</v>
      </c>
      <c r="B7074" s="8">
        <f>'BudgetSum 2-4'!D99</f>
        <v>5643399</v>
      </c>
      <c r="C7074" s="3" t="s">
        <v>5315</v>
      </c>
      <c r="D7074" s="2" t="b">
        <f t="shared" ca="1" si="112"/>
        <v>1</v>
      </c>
      <c r="E7074" s="2" cm="1">
        <f t="array" aca="1" ref="E7074" ca="1">IF(F7074&lt;&gt;"",INDIRECT("'"&amp;F7074&amp;"'!"&amp;G7074),"")</f>
        <v>5643399</v>
      </c>
      <c r="F7074" s="1502" t="s">
        <v>3507</v>
      </c>
      <c r="G7074" t="s">
        <v>4683</v>
      </c>
      <c r="H7074" s="4"/>
      <c r="I7074" s="4"/>
      <c r="J7074" s="4"/>
      <c r="R7074" s="1504"/>
    </row>
    <row r="7075" spans="1:18" ht="15">
      <c r="A7075">
        <v>7070</v>
      </c>
      <c r="B7075" s="8">
        <f>'BudgetSum 2-4'!D102</f>
        <v>5201594</v>
      </c>
      <c r="C7075" s="3" t="s">
        <v>5315</v>
      </c>
      <c r="D7075" s="2" t="b">
        <f t="shared" ca="1" si="112"/>
        <v>1</v>
      </c>
      <c r="E7075" s="2" cm="1">
        <f t="array" aca="1" ref="E7075" ca="1">IF(F7075&lt;&gt;"",INDIRECT("'"&amp;F7075&amp;"'!"&amp;G7075),"")</f>
        <v>5201594</v>
      </c>
      <c r="F7075" s="1502" t="s">
        <v>3507</v>
      </c>
      <c r="G7075" t="s">
        <v>4685</v>
      </c>
      <c r="H7075" s="4"/>
      <c r="I7075" s="4"/>
      <c r="J7075" s="4"/>
      <c r="R7075" s="1504"/>
    </row>
    <row r="7076" spans="1:18" ht="15">
      <c r="A7076">
        <v>7071</v>
      </c>
      <c r="B7076" s="8">
        <f>'BudgetSum 2-4'!D103</f>
        <v>0</v>
      </c>
      <c r="C7076" s="3" t="s">
        <v>5315</v>
      </c>
      <c r="D7076" s="2" t="b">
        <f t="shared" ca="1" si="112"/>
        <v>1</v>
      </c>
      <c r="E7076" s="2" cm="1">
        <f t="array" aca="1" ref="E7076" ca="1">IF(F7076&lt;&gt;"",INDIRECT("'"&amp;F7076&amp;"'!"&amp;G7076),"")</f>
        <v>0</v>
      </c>
      <c r="F7076" s="1502" t="s">
        <v>3507</v>
      </c>
      <c r="G7076" t="s">
        <v>4906</v>
      </c>
      <c r="H7076" s="4"/>
      <c r="I7076" s="4"/>
      <c r="J7076" s="4"/>
      <c r="R7076" s="1504"/>
    </row>
    <row r="7077" spans="1:18" ht="15">
      <c r="A7077">
        <v>7072</v>
      </c>
      <c r="B7077" s="8">
        <f>'BudgetSum 2-4'!D104</f>
        <v>0</v>
      </c>
      <c r="C7077" s="3" t="s">
        <v>5315</v>
      </c>
      <c r="D7077" s="2" t="b">
        <f t="shared" ca="1" si="112"/>
        <v>1</v>
      </c>
      <c r="E7077" s="2" cm="1">
        <f t="array" aca="1" ref="E7077" ca="1">IF(F7077&lt;&gt;"",INDIRECT("'"&amp;F7077&amp;"'!"&amp;G7077),"")</f>
        <v>0</v>
      </c>
      <c r="F7077" s="1502" t="s">
        <v>3507</v>
      </c>
      <c r="G7077" t="s">
        <v>5328</v>
      </c>
      <c r="H7077" s="4"/>
      <c r="I7077" s="4"/>
      <c r="J7077" s="4"/>
      <c r="R7077" s="1504"/>
    </row>
    <row r="7078" spans="1:18" ht="15">
      <c r="A7078">
        <v>7073</v>
      </c>
      <c r="B7078" s="8">
        <f>'BudgetSum 2-4'!D105</f>
        <v>0</v>
      </c>
      <c r="C7078" s="3" t="s">
        <v>5315</v>
      </c>
      <c r="D7078" s="2" t="b">
        <f t="shared" ca="1" si="112"/>
        <v>1</v>
      </c>
      <c r="E7078" s="2" cm="1">
        <f t="array" aca="1" ref="E7078" ca="1">IF(F7078&lt;&gt;"",INDIRECT("'"&amp;F7078&amp;"'!"&amp;G7078),"")</f>
        <v>0</v>
      </c>
      <c r="F7078" s="1502" t="s">
        <v>3507</v>
      </c>
      <c r="G7078" t="s">
        <v>4914</v>
      </c>
      <c r="H7078" s="4"/>
      <c r="I7078" s="4"/>
      <c r="J7078" s="4"/>
      <c r="R7078" s="1504"/>
    </row>
    <row r="7079" spans="1:18" ht="15">
      <c r="A7079">
        <v>7074</v>
      </c>
      <c r="B7079" s="8">
        <f>'BudgetSum 2-4'!D106</f>
        <v>0</v>
      </c>
      <c r="C7079" s="3" t="s">
        <v>5315</v>
      </c>
      <c r="D7079" s="2" t="b">
        <f t="shared" ca="1" si="112"/>
        <v>1</v>
      </c>
      <c r="E7079" s="2" cm="1">
        <f t="array" aca="1" ref="E7079" ca="1">IF(F7079&lt;&gt;"",INDIRECT("'"&amp;F7079&amp;"'!"&amp;G7079),"")</f>
        <v>0</v>
      </c>
      <c r="F7079" s="1502" t="s">
        <v>3507</v>
      </c>
      <c r="G7079" t="s">
        <v>5329</v>
      </c>
      <c r="H7079" s="4"/>
      <c r="I7079" s="4"/>
      <c r="J7079" s="4"/>
      <c r="R7079" s="1504"/>
    </row>
    <row r="7080" spans="1:18" ht="15">
      <c r="A7080">
        <v>7075</v>
      </c>
      <c r="B7080" s="8">
        <f>'BudgetSum 2-4'!D107</f>
        <v>5201594</v>
      </c>
      <c r="C7080" s="3" t="s">
        <v>5315</v>
      </c>
      <c r="D7080" s="2" t="b">
        <f t="shared" ca="1" si="112"/>
        <v>1</v>
      </c>
      <c r="E7080" s="2" cm="1">
        <f t="array" aca="1" ref="E7080" ca="1">IF(F7080&lt;&gt;"",INDIRECT("'"&amp;F7080&amp;"'!"&amp;G7080),"")</f>
        <v>5201594</v>
      </c>
      <c r="F7080" s="1502" t="s">
        <v>3507</v>
      </c>
      <c r="G7080" t="s">
        <v>4686</v>
      </c>
      <c r="H7080" s="4"/>
      <c r="I7080" s="4"/>
      <c r="J7080" s="4"/>
      <c r="R7080" s="1504"/>
    </row>
    <row r="7081" spans="1:18" ht="15">
      <c r="A7081">
        <v>7076</v>
      </c>
      <c r="B7081" s="8">
        <f>'BudgetSum 2-4'!D108</f>
        <v>0</v>
      </c>
      <c r="C7081" s="3" t="s">
        <v>5315</v>
      </c>
      <c r="D7081" s="2" t="b">
        <f t="shared" ca="1" si="112"/>
        <v>1</v>
      </c>
      <c r="E7081" s="2" cm="1">
        <f t="array" aca="1" ref="E7081" ca="1">IF(F7081&lt;&gt;"",INDIRECT("'"&amp;F7081&amp;"'!"&amp;G7081),"")</f>
        <v>0</v>
      </c>
      <c r="F7081" s="1502" t="s">
        <v>3507</v>
      </c>
      <c r="G7081" t="s">
        <v>5330</v>
      </c>
      <c r="H7081" s="4"/>
      <c r="I7081" s="4"/>
      <c r="J7081" s="4"/>
      <c r="R7081" s="1504"/>
    </row>
    <row r="7082" spans="1:18" ht="15">
      <c r="A7082">
        <v>7077</v>
      </c>
      <c r="B7082" s="8">
        <f>'BudgetSum 2-4'!D109</f>
        <v>5201594</v>
      </c>
      <c r="C7082" s="3" t="s">
        <v>5315</v>
      </c>
      <c r="D7082" s="2" t="b">
        <f t="shared" ca="1" si="112"/>
        <v>1</v>
      </c>
      <c r="E7082" s="2" cm="1">
        <f t="array" aca="1" ref="E7082" ca="1">IF(F7082&lt;&gt;"",INDIRECT("'"&amp;F7082&amp;"'!"&amp;G7082),"")</f>
        <v>5201594</v>
      </c>
      <c r="F7082" s="1502" t="s">
        <v>3507</v>
      </c>
      <c r="G7082" t="s">
        <v>4923</v>
      </c>
      <c r="H7082" s="4"/>
      <c r="I7082" s="4"/>
      <c r="J7082" s="4"/>
      <c r="R7082" s="1504"/>
    </row>
    <row r="7083" spans="1:18" ht="15">
      <c r="A7083">
        <v>7078</v>
      </c>
      <c r="B7083" s="8">
        <f>'BudgetSum 2-4'!D110</f>
        <v>441805</v>
      </c>
      <c r="C7083" s="3" t="s">
        <v>5315</v>
      </c>
      <c r="D7083" s="2" t="b">
        <f t="shared" ca="1" si="112"/>
        <v>1</v>
      </c>
      <c r="E7083" s="2" cm="1">
        <f t="array" aca="1" ref="E7083" ca="1">IF(F7083&lt;&gt;"",INDIRECT("'"&amp;F7083&amp;"'!"&amp;G7083),"")</f>
        <v>441805</v>
      </c>
      <c r="F7083" s="1502" t="s">
        <v>3507</v>
      </c>
      <c r="G7083" t="s">
        <v>4687</v>
      </c>
      <c r="H7083" s="4"/>
      <c r="I7083" s="4"/>
      <c r="J7083" s="4"/>
      <c r="R7083" s="1504"/>
    </row>
    <row r="7084" spans="1:18" ht="15">
      <c r="A7084">
        <v>7079</v>
      </c>
      <c r="B7084" s="8">
        <f>'BudgetSum 2-4'!D113</f>
        <v>0</v>
      </c>
      <c r="C7084" s="3" t="s">
        <v>5315</v>
      </c>
      <c r="D7084" s="2" t="b">
        <f t="shared" ca="1" si="112"/>
        <v>1</v>
      </c>
      <c r="E7084" s="2" cm="1">
        <f t="array" aca="1" ref="E7084" ca="1">IF(F7084&lt;&gt;"",INDIRECT("'"&amp;F7084&amp;"'!"&amp;G7084),"")</f>
        <v>0</v>
      </c>
      <c r="F7084" s="1502" t="s">
        <v>3507</v>
      </c>
      <c r="G7084" t="s">
        <v>5331</v>
      </c>
      <c r="H7084" s="4"/>
      <c r="I7084" s="4"/>
      <c r="J7084" s="4"/>
      <c r="R7084" s="1504"/>
    </row>
    <row r="7085" spans="1:18" ht="15">
      <c r="A7085">
        <v>7080</v>
      </c>
      <c r="B7085" s="8">
        <f>'BudgetSum 2-4'!D116</f>
        <v>0</v>
      </c>
      <c r="C7085" s="3" t="s">
        <v>5315</v>
      </c>
      <c r="D7085" s="2" t="b">
        <f t="shared" ca="1" si="112"/>
        <v>1</v>
      </c>
      <c r="E7085" s="2" cm="1">
        <f t="array" aca="1" ref="E7085" ca="1">IF(F7085&lt;&gt;"",INDIRECT("'"&amp;F7085&amp;"'!"&amp;G7085),"")</f>
        <v>0</v>
      </c>
      <c r="F7085" s="1502" t="s">
        <v>3507</v>
      </c>
      <c r="G7085" t="s">
        <v>3705</v>
      </c>
      <c r="H7085" s="4"/>
      <c r="I7085" s="4"/>
      <c r="J7085" s="4"/>
      <c r="R7085" s="1504"/>
    </row>
    <row r="7086" spans="1:18" ht="15">
      <c r="A7086">
        <v>7081</v>
      </c>
      <c r="B7086" s="8">
        <f>'BudgetSum 2-4'!D117</f>
        <v>0</v>
      </c>
      <c r="C7086" s="3" t="s">
        <v>5315</v>
      </c>
      <c r="D7086" s="2" t="b">
        <f t="shared" ca="1" si="112"/>
        <v>1</v>
      </c>
      <c r="E7086" s="2" cm="1">
        <f t="array" aca="1" ref="E7086" ca="1">IF(F7086&lt;&gt;"",INDIRECT("'"&amp;F7086&amp;"'!"&amp;G7086),"")</f>
        <v>0</v>
      </c>
      <c r="F7086" s="1502" t="s">
        <v>3507</v>
      </c>
      <c r="G7086" t="s">
        <v>4691</v>
      </c>
      <c r="H7086" s="4"/>
      <c r="I7086" s="4"/>
      <c r="J7086" s="4"/>
      <c r="R7086" s="1504"/>
    </row>
    <row r="7087" spans="1:18" ht="15">
      <c r="A7087">
        <v>7082</v>
      </c>
      <c r="B7087" s="8">
        <f>'BudgetSum 2-4'!D118</f>
        <v>4207219</v>
      </c>
      <c r="C7087" s="3" t="s">
        <v>5315</v>
      </c>
      <c r="D7087" s="2" t="b">
        <f t="shared" ca="1" si="112"/>
        <v>1</v>
      </c>
      <c r="E7087" s="2" cm="1">
        <f t="array" aca="1" ref="E7087" ca="1">IF(F7087&lt;&gt;"",INDIRECT("'"&amp;F7087&amp;"'!"&amp;G7087),"")</f>
        <v>4207219</v>
      </c>
      <c r="F7087" s="1502" t="s">
        <v>3507</v>
      </c>
      <c r="G7087" t="s">
        <v>4692</v>
      </c>
      <c r="H7087" s="4"/>
      <c r="I7087" s="4"/>
      <c r="J7087" s="4"/>
      <c r="R7087" s="1504"/>
    </row>
    <row r="7088" spans="1:18" ht="15">
      <c r="A7088">
        <v>7083</v>
      </c>
      <c r="B7088" s="8">
        <f>'BudgetSum 2-4'!E91</f>
        <v>1863901</v>
      </c>
      <c r="C7088" s="3" t="s">
        <v>5315</v>
      </c>
      <c r="D7088" s="2" t="b">
        <f t="shared" ca="1" si="112"/>
        <v>1</v>
      </c>
      <c r="E7088" s="2" cm="1">
        <f t="array" aca="1" ref="E7088" ca="1">IF(F7088&lt;&gt;"",INDIRECT("'"&amp;F7088&amp;"'!"&amp;G7088),"")</f>
        <v>1863901</v>
      </c>
      <c r="F7088" s="1502" t="s">
        <v>3507</v>
      </c>
      <c r="G7088" t="s">
        <v>5332</v>
      </c>
      <c r="H7088" s="4"/>
      <c r="I7088" s="4"/>
      <c r="J7088" s="4"/>
      <c r="R7088" s="1504"/>
    </row>
    <row r="7089" spans="1:18" ht="15">
      <c r="A7089">
        <v>7084</v>
      </c>
      <c r="B7089" s="8">
        <f>'BudgetSum 2-4'!E93</f>
        <v>2649096</v>
      </c>
      <c r="C7089" s="3" t="s">
        <v>5315</v>
      </c>
      <c r="D7089" s="2" t="b">
        <f t="shared" ca="1" si="112"/>
        <v>1</v>
      </c>
      <c r="E7089" s="2" cm="1">
        <f t="array" aca="1" ref="E7089" ca="1">IF(F7089&lt;&gt;"",INDIRECT("'"&amp;F7089&amp;"'!"&amp;G7089),"")</f>
        <v>2649096</v>
      </c>
      <c r="F7089" s="1502" t="s">
        <v>3507</v>
      </c>
      <c r="G7089" t="s">
        <v>5333</v>
      </c>
      <c r="H7089" s="4"/>
      <c r="I7089" s="4"/>
      <c r="J7089" s="4"/>
      <c r="R7089" s="1504"/>
    </row>
    <row r="7090" spans="1:18" ht="15">
      <c r="A7090">
        <v>7085</v>
      </c>
      <c r="B7090" s="8">
        <f>'BudgetSum 2-4'!E95</f>
        <v>0</v>
      </c>
      <c r="C7090" s="3" t="s">
        <v>5315</v>
      </c>
      <c r="D7090" s="2" t="b">
        <f t="shared" ca="1" si="112"/>
        <v>1</v>
      </c>
      <c r="E7090" s="2" cm="1">
        <f t="array" aca="1" ref="E7090" ca="1">IF(F7090&lt;&gt;"",INDIRECT("'"&amp;F7090&amp;"'!"&amp;G7090),"")</f>
        <v>0</v>
      </c>
      <c r="F7090" s="1502" t="s">
        <v>3507</v>
      </c>
      <c r="G7090" t="s">
        <v>5334</v>
      </c>
      <c r="H7090" s="4"/>
      <c r="I7090" s="4"/>
      <c r="J7090" s="4"/>
      <c r="R7090" s="1504"/>
    </row>
    <row r="7091" spans="1:18" ht="15">
      <c r="A7091">
        <v>7086</v>
      </c>
      <c r="B7091" s="8">
        <f>'BudgetSum 2-4'!E96</f>
        <v>0</v>
      </c>
      <c r="C7091" s="3" t="s">
        <v>5315</v>
      </c>
      <c r="D7091" s="2" t="b">
        <f t="shared" ca="1" si="112"/>
        <v>1</v>
      </c>
      <c r="E7091" s="2" cm="1">
        <f t="array" aca="1" ref="E7091" ca="1">IF(F7091&lt;&gt;"",INDIRECT("'"&amp;F7091&amp;"'!"&amp;G7091),"")</f>
        <v>0</v>
      </c>
      <c r="F7091" s="1502" t="s">
        <v>3507</v>
      </c>
      <c r="G7091" t="s">
        <v>5335</v>
      </c>
      <c r="H7091" s="4"/>
      <c r="I7091" s="4"/>
      <c r="J7091" s="4"/>
      <c r="R7091" s="1504"/>
    </row>
    <row r="7092" spans="1:18" ht="15">
      <c r="A7092">
        <v>7087</v>
      </c>
      <c r="B7092" s="8">
        <f>'BudgetSum 2-4'!E97</f>
        <v>2649096</v>
      </c>
      <c r="C7092" s="3" t="s">
        <v>5315</v>
      </c>
      <c r="D7092" s="2" t="b">
        <f t="shared" ca="1" si="112"/>
        <v>1</v>
      </c>
      <c r="E7092" s="2" cm="1">
        <f t="array" aca="1" ref="E7092" ca="1">IF(F7092&lt;&gt;"",INDIRECT("'"&amp;F7092&amp;"'!"&amp;G7092),"")</f>
        <v>2649096</v>
      </c>
      <c r="F7092" s="1502" t="s">
        <v>3507</v>
      </c>
      <c r="G7092" t="s">
        <v>5336</v>
      </c>
      <c r="H7092" s="4"/>
      <c r="I7092" s="4"/>
      <c r="J7092" s="4"/>
      <c r="R7092" s="1504"/>
    </row>
    <row r="7093" spans="1:18" ht="15">
      <c r="A7093">
        <v>7088</v>
      </c>
      <c r="B7093" s="8">
        <f>'BudgetSum 2-4'!E98</f>
        <v>0</v>
      </c>
      <c r="C7093" s="3" t="s">
        <v>5315</v>
      </c>
      <c r="D7093" s="2" t="b">
        <f t="shared" ca="1" si="112"/>
        <v>1</v>
      </c>
      <c r="E7093" s="2" cm="1">
        <f t="array" aca="1" ref="E7093" ca="1">IF(F7093&lt;&gt;"",INDIRECT("'"&amp;F7093&amp;"'!"&amp;G7093),"")</f>
        <v>0</v>
      </c>
      <c r="F7093" s="1502" t="s">
        <v>3507</v>
      </c>
      <c r="G7093" t="s">
        <v>5337</v>
      </c>
      <c r="H7093" s="4"/>
      <c r="I7093" s="4"/>
      <c r="J7093" s="4"/>
      <c r="R7093" s="1504"/>
    </row>
    <row r="7094" spans="1:18" ht="15">
      <c r="A7094">
        <v>7089</v>
      </c>
      <c r="B7094" s="8">
        <f>'BudgetSum 2-4'!E99</f>
        <v>2649096</v>
      </c>
      <c r="C7094" s="3" t="s">
        <v>5315</v>
      </c>
      <c r="D7094" s="2" t="b">
        <f t="shared" ca="1" si="112"/>
        <v>1</v>
      </c>
      <c r="E7094" s="2" cm="1">
        <f t="array" aca="1" ref="E7094" ca="1">IF(F7094&lt;&gt;"",INDIRECT("'"&amp;F7094&amp;"'!"&amp;G7094),"")</f>
        <v>2649096</v>
      </c>
      <c r="F7094" s="1502" t="s">
        <v>3507</v>
      </c>
      <c r="G7094" t="s">
        <v>4726</v>
      </c>
      <c r="R7094" s="1504"/>
    </row>
    <row r="7095" spans="1:18" ht="15">
      <c r="A7095">
        <v>7090</v>
      </c>
      <c r="B7095" s="8">
        <f>'BudgetSum 2-4'!E104</f>
        <v>0</v>
      </c>
      <c r="C7095" s="3" t="s">
        <v>5315</v>
      </c>
      <c r="D7095" s="2" t="b">
        <f t="shared" ca="1" si="112"/>
        <v>1</v>
      </c>
      <c r="E7095" s="2" cm="1">
        <f t="array" aca="1" ref="E7095" ca="1">IF(F7095&lt;&gt;"",INDIRECT("'"&amp;F7095&amp;"'!"&amp;G7095),"")</f>
        <v>0</v>
      </c>
      <c r="F7095" s="1502" t="s">
        <v>3507</v>
      </c>
      <c r="G7095" t="s">
        <v>4215</v>
      </c>
      <c r="R7095" s="1504"/>
    </row>
    <row r="7096" spans="1:18" ht="15">
      <c r="A7096">
        <v>7091</v>
      </c>
      <c r="B7096" s="8">
        <f>'BudgetSum 2-4'!E105</f>
        <v>2615000</v>
      </c>
      <c r="C7096" s="3" t="s">
        <v>5315</v>
      </c>
      <c r="D7096" s="2" t="b">
        <f t="shared" ca="1" si="112"/>
        <v>1</v>
      </c>
      <c r="E7096" s="2" cm="1">
        <f t="array" aca="1" ref="E7096" ca="1">IF(F7096&lt;&gt;"",INDIRECT("'"&amp;F7096&amp;"'!"&amp;G7096),"")</f>
        <v>2615000</v>
      </c>
      <c r="F7096" s="1502" t="s">
        <v>3507</v>
      </c>
      <c r="G7096" t="s">
        <v>4915</v>
      </c>
      <c r="R7096" s="1504"/>
    </row>
    <row r="7097" spans="1:18" ht="15">
      <c r="A7097">
        <v>7092</v>
      </c>
      <c r="B7097" s="8">
        <f>'BudgetSum 2-4'!E106</f>
        <v>0</v>
      </c>
      <c r="C7097" s="3" t="s">
        <v>5315</v>
      </c>
      <c r="D7097" s="2" t="b">
        <f t="shared" ca="1" si="112"/>
        <v>1</v>
      </c>
      <c r="E7097" s="2" cm="1">
        <f t="array" aca="1" ref="E7097" ca="1">IF(F7097&lt;&gt;"",INDIRECT("'"&amp;F7097&amp;"'!"&amp;G7097),"")</f>
        <v>0</v>
      </c>
      <c r="F7097" s="1502" t="s">
        <v>3507</v>
      </c>
      <c r="G7097" t="s">
        <v>5198</v>
      </c>
      <c r="R7097" s="1504"/>
    </row>
    <row r="7098" spans="1:18" ht="15">
      <c r="A7098">
        <v>7093</v>
      </c>
      <c r="B7098" s="8">
        <f>'BudgetSum 2-4'!E107</f>
        <v>2615000</v>
      </c>
      <c r="C7098" s="3" t="s">
        <v>5315</v>
      </c>
      <c r="D7098" s="2" t="b">
        <f t="shared" ca="1" si="112"/>
        <v>1</v>
      </c>
      <c r="E7098" s="2" cm="1">
        <f t="array" aca="1" ref="E7098" ca="1">IF(F7098&lt;&gt;"",INDIRECT("'"&amp;F7098&amp;"'!"&amp;G7098),"")</f>
        <v>2615000</v>
      </c>
      <c r="F7098" s="1502" t="s">
        <v>3507</v>
      </c>
      <c r="G7098" t="s">
        <v>4728</v>
      </c>
      <c r="H7098" s="4"/>
      <c r="I7098" s="4"/>
      <c r="J7098" s="4"/>
      <c r="R7098" s="1504"/>
    </row>
    <row r="7099" spans="1:18" ht="15">
      <c r="A7099">
        <v>7094</v>
      </c>
      <c r="B7099" s="8">
        <f>'BudgetSum 2-4'!E108</f>
        <v>0</v>
      </c>
      <c r="C7099" s="3" t="s">
        <v>5315</v>
      </c>
      <c r="D7099" s="2" t="b">
        <f t="shared" ca="1" si="112"/>
        <v>1</v>
      </c>
      <c r="E7099" s="2" cm="1">
        <f t="array" aca="1" ref="E7099" ca="1">IF(F7099&lt;&gt;"",INDIRECT("'"&amp;F7099&amp;"'!"&amp;G7099),"")</f>
        <v>0</v>
      </c>
      <c r="F7099" s="1502" t="s">
        <v>3507</v>
      </c>
      <c r="G7099" t="s">
        <v>5338</v>
      </c>
      <c r="H7099" s="4"/>
      <c r="I7099" s="4"/>
      <c r="J7099" s="4"/>
      <c r="R7099" s="1504"/>
    </row>
    <row r="7100" spans="1:18" ht="15">
      <c r="A7100">
        <v>7095</v>
      </c>
      <c r="B7100" s="8">
        <f>'BudgetSum 2-4'!E109</f>
        <v>2615000</v>
      </c>
      <c r="C7100" s="3" t="s">
        <v>5315</v>
      </c>
      <c r="D7100" s="2" t="b">
        <f t="shared" ca="1" si="112"/>
        <v>1</v>
      </c>
      <c r="E7100" s="2" cm="1">
        <f t="array" aca="1" ref="E7100" ca="1">IF(F7100&lt;&gt;"",INDIRECT("'"&amp;F7100&amp;"'!"&amp;G7100),"")</f>
        <v>2615000</v>
      </c>
      <c r="F7100" s="1502" t="s">
        <v>3507</v>
      </c>
      <c r="G7100" t="s">
        <v>4924</v>
      </c>
      <c r="H7100" s="4"/>
      <c r="I7100" s="4"/>
      <c r="J7100" s="4"/>
      <c r="R7100" s="1504"/>
    </row>
    <row r="7101" spans="1:18" ht="15">
      <c r="A7101">
        <v>7096</v>
      </c>
      <c r="B7101" s="8">
        <f>'BudgetSum 2-4'!E110</f>
        <v>34096</v>
      </c>
      <c r="C7101" s="3" t="s">
        <v>5315</v>
      </c>
      <c r="D7101" s="2" t="b">
        <f t="shared" ca="1" si="112"/>
        <v>1</v>
      </c>
      <c r="E7101" s="2" cm="1">
        <f t="array" aca="1" ref="E7101" ca="1">IF(F7101&lt;&gt;"",INDIRECT("'"&amp;F7101&amp;"'!"&amp;G7101),"")</f>
        <v>34096</v>
      </c>
      <c r="F7101" s="1502" t="s">
        <v>3507</v>
      </c>
      <c r="G7101" t="s">
        <v>4729</v>
      </c>
      <c r="H7101" s="4"/>
      <c r="I7101" s="4"/>
      <c r="J7101" s="4"/>
      <c r="R7101" s="1504"/>
    </row>
    <row r="7102" spans="1:18" ht="15">
      <c r="A7102">
        <v>7097</v>
      </c>
      <c r="B7102" s="8">
        <f>'BudgetSum 2-4'!E113</f>
        <v>0</v>
      </c>
      <c r="C7102" s="3" t="s">
        <v>5315</v>
      </c>
      <c r="D7102" s="2" t="b">
        <f t="shared" ca="1" si="112"/>
        <v>1</v>
      </c>
      <c r="E7102" s="2" cm="1">
        <f t="array" aca="1" ref="E7102" ca="1">IF(F7102&lt;&gt;"",INDIRECT("'"&amp;F7102&amp;"'!"&amp;G7102),"")</f>
        <v>0</v>
      </c>
      <c r="F7102" s="1502" t="s">
        <v>3507</v>
      </c>
      <c r="G7102" t="s">
        <v>5339</v>
      </c>
      <c r="H7102" s="4"/>
      <c r="I7102" s="4"/>
      <c r="J7102" s="4"/>
      <c r="R7102" s="1504"/>
    </row>
    <row r="7103" spans="1:18" ht="15">
      <c r="A7103">
        <v>7098</v>
      </c>
      <c r="B7103" s="8">
        <f>'BudgetSum 2-4'!E116</f>
        <v>0</v>
      </c>
      <c r="C7103" s="3" t="s">
        <v>5315</v>
      </c>
      <c r="D7103" s="2" t="b">
        <f t="shared" ca="1" si="112"/>
        <v>1</v>
      </c>
      <c r="E7103" s="2" cm="1">
        <f t="array" aca="1" ref="E7103" ca="1">IF(F7103&lt;&gt;"",INDIRECT("'"&amp;F7103&amp;"'!"&amp;G7103),"")</f>
        <v>0</v>
      </c>
      <c r="F7103" s="1502" t="s">
        <v>3507</v>
      </c>
      <c r="G7103" t="s">
        <v>3743</v>
      </c>
      <c r="H7103" s="4"/>
      <c r="I7103" s="4"/>
      <c r="J7103" s="4"/>
      <c r="R7103" s="1504"/>
    </row>
    <row r="7104" spans="1:18" ht="15">
      <c r="A7104">
        <v>7099</v>
      </c>
      <c r="B7104" s="8">
        <f>'BudgetSum 2-4'!E117</f>
        <v>0</v>
      </c>
      <c r="C7104" s="3" t="s">
        <v>5315</v>
      </c>
      <c r="D7104" s="2" t="b">
        <f t="shared" ca="1" si="112"/>
        <v>1</v>
      </c>
      <c r="E7104" s="2" cm="1">
        <f t="array" aca="1" ref="E7104" ca="1">IF(F7104&lt;&gt;"",INDIRECT("'"&amp;F7104&amp;"'!"&amp;G7104),"")</f>
        <v>0</v>
      </c>
      <c r="F7104" s="1502" t="s">
        <v>3507</v>
      </c>
      <c r="G7104" t="s">
        <v>5340</v>
      </c>
      <c r="H7104" s="4"/>
      <c r="I7104" s="4"/>
      <c r="J7104" s="4"/>
      <c r="R7104" s="1504"/>
    </row>
    <row r="7105" spans="1:18" ht="15">
      <c r="A7105">
        <v>7100</v>
      </c>
      <c r="B7105" s="8">
        <f>'BudgetSum 2-4'!E118</f>
        <v>1897997</v>
      </c>
      <c r="C7105" s="3" t="s">
        <v>5315</v>
      </c>
      <c r="D7105" s="2" t="b">
        <f t="shared" ca="1" si="112"/>
        <v>1</v>
      </c>
      <c r="E7105" s="2" cm="1">
        <f t="array" aca="1" ref="E7105" ca="1">IF(F7105&lt;&gt;"",INDIRECT("'"&amp;F7105&amp;"'!"&amp;G7105),"")</f>
        <v>1897997</v>
      </c>
      <c r="F7105" s="1502" t="s">
        <v>3507</v>
      </c>
      <c r="G7105" t="s">
        <v>5341</v>
      </c>
      <c r="H7105" s="4"/>
      <c r="I7105" s="4"/>
      <c r="J7105" s="4"/>
      <c r="R7105" s="1504"/>
    </row>
    <row r="7106" spans="1:18" ht="15">
      <c r="A7106">
        <v>7101</v>
      </c>
      <c r="B7106" s="8">
        <f>'BudgetSum 2-4'!F91</f>
        <v>3410565</v>
      </c>
      <c r="C7106" s="3" t="s">
        <v>5315</v>
      </c>
      <c r="D7106" s="2" t="b">
        <f t="shared" ca="1" si="112"/>
        <v>1</v>
      </c>
      <c r="E7106" s="2" cm="1">
        <f t="array" aca="1" ref="E7106" ca="1">IF(F7106&lt;&gt;"",INDIRECT("'"&amp;F7106&amp;"'!"&amp;G7106),"")</f>
        <v>3410565</v>
      </c>
      <c r="F7106" s="1502" t="s">
        <v>3507</v>
      </c>
      <c r="G7106" t="s">
        <v>5342</v>
      </c>
      <c r="H7106" s="4"/>
      <c r="I7106" s="4"/>
      <c r="J7106" s="4"/>
      <c r="R7106" s="1504"/>
    </row>
    <row r="7107" spans="1:18" ht="15">
      <c r="A7107">
        <v>7102</v>
      </c>
      <c r="B7107" s="8">
        <f>'BudgetSum 2-4'!F93</f>
        <v>3004291</v>
      </c>
      <c r="C7107" s="3" t="s">
        <v>5315</v>
      </c>
      <c r="D7107" s="2" t="b">
        <f t="shared" ca="1" si="112"/>
        <v>1</v>
      </c>
      <c r="E7107" s="2" cm="1">
        <f t="array" aca="1" ref="E7107" ca="1">IF(F7107&lt;&gt;"",INDIRECT("'"&amp;F7107&amp;"'!"&amp;G7107),"")</f>
        <v>3004291</v>
      </c>
      <c r="F7107" s="1502" t="s">
        <v>3507</v>
      </c>
      <c r="G7107" t="s">
        <v>5343</v>
      </c>
      <c r="H7107" s="4"/>
      <c r="I7107" s="4"/>
      <c r="J7107" s="4"/>
      <c r="R7107" s="1504"/>
    </row>
    <row r="7108" spans="1:18" ht="15">
      <c r="A7108">
        <v>7103</v>
      </c>
      <c r="B7108" s="8">
        <f>'BudgetSum 2-4'!F94</f>
        <v>0</v>
      </c>
      <c r="C7108" s="3" t="s">
        <v>5315</v>
      </c>
      <c r="D7108" s="2" t="b">
        <f t="shared" ca="1" si="112"/>
        <v>1</v>
      </c>
      <c r="E7108" s="2" cm="1">
        <f t="array" aca="1" ref="E7108" ca="1">IF(F7108&lt;&gt;"",INDIRECT("'"&amp;F7108&amp;"'!"&amp;G7108),"")</f>
        <v>0</v>
      </c>
      <c r="F7108" s="1502" t="s">
        <v>3507</v>
      </c>
      <c r="G7108" t="s">
        <v>5344</v>
      </c>
      <c r="H7108" s="4"/>
      <c r="I7108" s="4"/>
      <c r="J7108" s="4"/>
      <c r="R7108" s="1504"/>
    </row>
    <row r="7109" spans="1:18" ht="15">
      <c r="A7109">
        <v>7104</v>
      </c>
      <c r="B7109" s="8">
        <f>'BudgetSum 2-4'!F95</f>
        <v>3475000</v>
      </c>
      <c r="C7109" s="3" t="s">
        <v>5315</v>
      </c>
      <c r="D7109" s="2" t="b">
        <f t="shared" ref="D7109:D7172" ca="1" si="113">E7109=B7109</f>
        <v>1</v>
      </c>
      <c r="E7109" s="2" cm="1">
        <f t="array" aca="1" ref="E7109" ca="1">IF(F7109&lt;&gt;"",INDIRECT("'"&amp;F7109&amp;"'!"&amp;G7109),"")</f>
        <v>3475000</v>
      </c>
      <c r="F7109" s="1502" t="s">
        <v>3507</v>
      </c>
      <c r="G7109" t="s">
        <v>5345</v>
      </c>
      <c r="H7109" s="4"/>
      <c r="I7109" s="4"/>
      <c r="J7109" s="4"/>
      <c r="R7109" s="1504"/>
    </row>
    <row r="7110" spans="1:18" ht="15">
      <c r="A7110">
        <v>7105</v>
      </c>
      <c r="B7110" s="8">
        <f>'BudgetSum 2-4'!F96</f>
        <v>0</v>
      </c>
      <c r="C7110" s="3" t="s">
        <v>5315</v>
      </c>
      <c r="D7110" s="2" t="b">
        <f t="shared" ca="1" si="113"/>
        <v>1</v>
      </c>
      <c r="E7110" s="2" cm="1">
        <f t="array" aca="1" ref="E7110" ca="1">IF(F7110&lt;&gt;"",INDIRECT("'"&amp;F7110&amp;"'!"&amp;G7110),"")</f>
        <v>0</v>
      </c>
      <c r="F7110" s="1502" t="s">
        <v>3507</v>
      </c>
      <c r="G7110" t="s">
        <v>5346</v>
      </c>
      <c r="H7110" s="4"/>
      <c r="I7110" s="4"/>
      <c r="J7110" s="4"/>
      <c r="R7110" s="1504"/>
    </row>
    <row r="7111" spans="1:18" ht="15">
      <c r="A7111">
        <v>7106</v>
      </c>
      <c r="B7111" s="8">
        <f>'BudgetSum 2-4'!F97</f>
        <v>6479291</v>
      </c>
      <c r="C7111" s="3" t="s">
        <v>5315</v>
      </c>
      <c r="D7111" s="2" t="b">
        <f t="shared" ca="1" si="113"/>
        <v>1</v>
      </c>
      <c r="E7111" s="2" cm="1">
        <f t="array" aca="1" ref="E7111" ca="1">IF(F7111&lt;&gt;"",INDIRECT("'"&amp;F7111&amp;"'!"&amp;G7111),"")</f>
        <v>6479291</v>
      </c>
      <c r="F7111" s="1502" t="s">
        <v>3507</v>
      </c>
      <c r="G7111" t="s">
        <v>5347</v>
      </c>
      <c r="H7111" s="4"/>
      <c r="I7111" s="4"/>
      <c r="J7111" s="4"/>
      <c r="R7111" s="1504"/>
    </row>
    <row r="7112" spans="1:18" ht="15">
      <c r="A7112">
        <v>7107</v>
      </c>
      <c r="B7112" s="8">
        <f>'BudgetSum 2-4'!F98</f>
        <v>0</v>
      </c>
      <c r="C7112" s="3" t="s">
        <v>5315</v>
      </c>
      <c r="D7112" s="2" t="b">
        <f t="shared" ca="1" si="113"/>
        <v>1</v>
      </c>
      <c r="E7112" s="2" cm="1">
        <f t="array" aca="1" ref="E7112" ca="1">IF(F7112&lt;&gt;"",INDIRECT("'"&amp;F7112&amp;"'!"&amp;G7112),"")</f>
        <v>0</v>
      </c>
      <c r="F7112" s="1502" t="s">
        <v>3507</v>
      </c>
      <c r="G7112" t="s">
        <v>5348</v>
      </c>
      <c r="H7112" s="4"/>
      <c r="I7112" s="4"/>
      <c r="J7112" s="4"/>
      <c r="R7112" s="1504"/>
    </row>
    <row r="7113" spans="1:18" ht="15">
      <c r="A7113">
        <v>7108</v>
      </c>
      <c r="B7113" s="8">
        <f>'BudgetSum 2-4'!F99</f>
        <v>6479291</v>
      </c>
      <c r="C7113" s="3" t="s">
        <v>5315</v>
      </c>
      <c r="D7113" s="2" t="b">
        <f t="shared" ca="1" si="113"/>
        <v>1</v>
      </c>
      <c r="E7113" s="2" cm="1">
        <f t="array" aca="1" ref="E7113" ca="1">IF(F7113&lt;&gt;"",INDIRECT("'"&amp;F7113&amp;"'!"&amp;G7113),"")</f>
        <v>6479291</v>
      </c>
      <c r="F7113" s="1502" t="s">
        <v>3507</v>
      </c>
      <c r="G7113" t="s">
        <v>4740</v>
      </c>
      <c r="H7113" s="4"/>
      <c r="I7113" s="4"/>
      <c r="J7113" s="4"/>
      <c r="R7113" s="1504"/>
    </row>
    <row r="7114" spans="1:18" ht="15">
      <c r="A7114">
        <v>7109</v>
      </c>
      <c r="B7114" s="8">
        <f>'BudgetSum 2-4'!F102</f>
        <v>6109100</v>
      </c>
      <c r="C7114" s="3" t="s">
        <v>5315</v>
      </c>
      <c r="D7114" s="2" t="b">
        <f t="shared" ca="1" si="113"/>
        <v>1</v>
      </c>
      <c r="E7114" s="2" cm="1">
        <f t="array" aca="1" ref="E7114" ca="1">IF(F7114&lt;&gt;"",INDIRECT("'"&amp;F7114&amp;"'!"&amp;G7114),"")</f>
        <v>6109100</v>
      </c>
      <c r="F7114" s="1502" t="s">
        <v>3507</v>
      </c>
      <c r="G7114" t="s">
        <v>4742</v>
      </c>
      <c r="H7114" s="4"/>
      <c r="I7114" s="4"/>
      <c r="J7114" s="4"/>
      <c r="R7114" s="1504"/>
    </row>
    <row r="7115" spans="1:18" ht="15">
      <c r="A7115">
        <v>7110</v>
      </c>
      <c r="B7115" s="8">
        <f>'BudgetSum 2-4'!F103</f>
        <v>0</v>
      </c>
      <c r="C7115" s="3" t="s">
        <v>5315</v>
      </c>
      <c r="D7115" s="2" t="b">
        <f t="shared" ca="1" si="113"/>
        <v>1</v>
      </c>
      <c r="E7115" s="2" cm="1">
        <f t="array" aca="1" ref="E7115" ca="1">IF(F7115&lt;&gt;"",INDIRECT("'"&amp;F7115&amp;"'!"&amp;G7115),"")</f>
        <v>0</v>
      </c>
      <c r="F7115" s="1502" t="s">
        <v>3507</v>
      </c>
      <c r="G7115" t="s">
        <v>4907</v>
      </c>
      <c r="H7115" s="4"/>
      <c r="I7115" s="4"/>
      <c r="J7115" s="4"/>
      <c r="R7115" s="1504"/>
    </row>
    <row r="7116" spans="1:18" ht="15">
      <c r="A7116">
        <v>7111</v>
      </c>
      <c r="B7116" s="8">
        <f>'BudgetSum 2-4'!F104</f>
        <v>0</v>
      </c>
      <c r="C7116" s="3" t="s">
        <v>5315</v>
      </c>
      <c r="D7116" s="2" t="b">
        <f t="shared" ca="1" si="113"/>
        <v>1</v>
      </c>
      <c r="E7116" s="2" cm="1">
        <f t="array" aca="1" ref="E7116" ca="1">IF(F7116&lt;&gt;"",INDIRECT("'"&amp;F7116&amp;"'!"&amp;G7116),"")</f>
        <v>0</v>
      </c>
      <c r="F7116" s="1502" t="s">
        <v>3507</v>
      </c>
      <c r="G7116" t="s">
        <v>5349</v>
      </c>
      <c r="H7116" s="4"/>
      <c r="I7116" s="4"/>
      <c r="J7116" s="4"/>
      <c r="R7116" s="1504"/>
    </row>
    <row r="7117" spans="1:18" ht="15">
      <c r="A7117">
        <v>7112</v>
      </c>
      <c r="B7117" s="8">
        <f>'BudgetSum 2-4'!F105</f>
        <v>0</v>
      </c>
      <c r="C7117" s="3" t="s">
        <v>5315</v>
      </c>
      <c r="D7117" s="2" t="b">
        <f t="shared" ca="1" si="113"/>
        <v>1</v>
      </c>
      <c r="E7117" s="2" cm="1">
        <f t="array" aca="1" ref="E7117" ca="1">IF(F7117&lt;&gt;"",INDIRECT("'"&amp;F7117&amp;"'!"&amp;G7117),"")</f>
        <v>0</v>
      </c>
      <c r="F7117" s="1502" t="s">
        <v>3507</v>
      </c>
      <c r="G7117" t="s">
        <v>4916</v>
      </c>
      <c r="H7117" s="4"/>
      <c r="I7117" s="4"/>
      <c r="J7117" s="4"/>
      <c r="R7117" s="1504"/>
    </row>
    <row r="7118" spans="1:18" ht="15">
      <c r="A7118">
        <v>7113</v>
      </c>
      <c r="B7118" s="8">
        <f>'BudgetSum 2-4'!F106</f>
        <v>0</v>
      </c>
      <c r="C7118" s="3" t="s">
        <v>5315</v>
      </c>
      <c r="D7118" s="2" t="b">
        <f t="shared" ca="1" si="113"/>
        <v>1</v>
      </c>
      <c r="E7118" s="2" cm="1">
        <f t="array" aca="1" ref="E7118" ca="1">IF(F7118&lt;&gt;"",INDIRECT("'"&amp;F7118&amp;"'!"&amp;G7118),"")</f>
        <v>0</v>
      </c>
      <c r="F7118" s="1502" t="s">
        <v>3507</v>
      </c>
      <c r="G7118" t="s">
        <v>5350</v>
      </c>
      <c r="H7118" s="4"/>
      <c r="I7118" s="4"/>
      <c r="J7118" s="4"/>
      <c r="R7118" s="1504"/>
    </row>
    <row r="7119" spans="1:18" ht="15">
      <c r="A7119">
        <v>7114</v>
      </c>
      <c r="B7119" s="8">
        <f>'BudgetSum 2-4'!F107</f>
        <v>6109100</v>
      </c>
      <c r="C7119" s="3" t="s">
        <v>5315</v>
      </c>
      <c r="D7119" s="2" t="b">
        <f t="shared" ca="1" si="113"/>
        <v>1</v>
      </c>
      <c r="E7119" s="2" cm="1">
        <f t="array" aca="1" ref="E7119" ca="1">IF(F7119&lt;&gt;"",INDIRECT("'"&amp;F7119&amp;"'!"&amp;G7119),"")</f>
        <v>6109100</v>
      </c>
      <c r="F7119" s="1502" t="s">
        <v>3507</v>
      </c>
      <c r="G7119" t="s">
        <v>4603</v>
      </c>
      <c r="H7119" s="4"/>
      <c r="I7119" s="4"/>
      <c r="J7119" s="4"/>
      <c r="R7119" s="1504"/>
    </row>
    <row r="7120" spans="1:18" ht="15">
      <c r="A7120">
        <v>7115</v>
      </c>
      <c r="B7120" s="8">
        <f>'BudgetSum 2-4'!F108</f>
        <v>0</v>
      </c>
      <c r="C7120" s="3" t="s">
        <v>5315</v>
      </c>
      <c r="D7120" s="2" t="b">
        <f t="shared" ca="1" si="113"/>
        <v>1</v>
      </c>
      <c r="E7120" s="2" cm="1">
        <f t="array" aca="1" ref="E7120" ca="1">IF(F7120&lt;&gt;"",INDIRECT("'"&amp;F7120&amp;"'!"&amp;G7120),"")</f>
        <v>0</v>
      </c>
      <c r="F7120" s="1502" t="s">
        <v>3507</v>
      </c>
      <c r="G7120" t="s">
        <v>5351</v>
      </c>
      <c r="H7120" s="4"/>
      <c r="I7120" s="4"/>
      <c r="J7120" s="4"/>
      <c r="R7120" s="1504"/>
    </row>
    <row r="7121" spans="1:18" ht="15">
      <c r="A7121">
        <v>7116</v>
      </c>
      <c r="B7121" s="8">
        <f>'BudgetSum 2-4'!F109</f>
        <v>6109100</v>
      </c>
      <c r="C7121" s="3" t="s">
        <v>5315</v>
      </c>
      <c r="D7121" s="2" t="b">
        <f t="shared" ca="1" si="113"/>
        <v>1</v>
      </c>
      <c r="E7121" s="2" cm="1">
        <f t="array" aca="1" ref="E7121" ca="1">IF(F7121&lt;&gt;"",INDIRECT("'"&amp;F7121&amp;"'!"&amp;G7121),"")</f>
        <v>6109100</v>
      </c>
      <c r="F7121" s="1502" t="s">
        <v>3507</v>
      </c>
      <c r="G7121" t="s">
        <v>4925</v>
      </c>
      <c r="H7121" s="4"/>
      <c r="I7121" s="4"/>
      <c r="J7121" s="4"/>
      <c r="R7121" s="1504"/>
    </row>
    <row r="7122" spans="1:18" ht="15">
      <c r="A7122">
        <v>7117</v>
      </c>
      <c r="B7122" s="8">
        <f>'BudgetSum 2-4'!F110</f>
        <v>370191</v>
      </c>
      <c r="C7122" s="3" t="s">
        <v>5315</v>
      </c>
      <c r="D7122" s="2" t="b">
        <f t="shared" ca="1" si="113"/>
        <v>1</v>
      </c>
      <c r="E7122" s="2" cm="1">
        <f t="array" aca="1" ref="E7122" ca="1">IF(F7122&lt;&gt;"",INDIRECT("'"&amp;F7122&amp;"'!"&amp;G7122),"")</f>
        <v>370191</v>
      </c>
      <c r="F7122" s="1502" t="s">
        <v>3507</v>
      </c>
      <c r="G7122" t="s">
        <v>4743</v>
      </c>
      <c r="H7122" s="4"/>
      <c r="I7122" s="4"/>
      <c r="J7122" s="4"/>
      <c r="R7122" s="1504"/>
    </row>
    <row r="7123" spans="1:18" ht="15">
      <c r="A7123">
        <v>7118</v>
      </c>
      <c r="B7123" s="8">
        <f>'BudgetSum 2-4'!F113</f>
        <v>0</v>
      </c>
      <c r="C7123" s="3" t="s">
        <v>5315</v>
      </c>
      <c r="D7123" s="2" t="b">
        <f t="shared" ca="1" si="113"/>
        <v>1</v>
      </c>
      <c r="E7123" s="2" cm="1">
        <f t="array" aca="1" ref="E7123" ca="1">IF(F7123&lt;&gt;"",INDIRECT("'"&amp;F7123&amp;"'!"&amp;G7123),"")</f>
        <v>0</v>
      </c>
      <c r="F7123" s="1502" t="s">
        <v>3507</v>
      </c>
      <c r="G7123" t="s">
        <v>5352</v>
      </c>
      <c r="R7123" s="1504"/>
    </row>
    <row r="7124" spans="1:18" ht="15">
      <c r="A7124">
        <v>7119</v>
      </c>
      <c r="B7124" s="8">
        <f>'BudgetSum 2-4'!F116</f>
        <v>0</v>
      </c>
      <c r="C7124" s="3" t="s">
        <v>5315</v>
      </c>
      <c r="D7124" s="2" t="b">
        <f t="shared" ca="1" si="113"/>
        <v>1</v>
      </c>
      <c r="E7124" s="2" cm="1">
        <f t="array" aca="1" ref="E7124" ca="1">IF(F7124&lt;&gt;"",INDIRECT("'"&amp;F7124&amp;"'!"&amp;G7124),"")</f>
        <v>0</v>
      </c>
      <c r="F7124" s="1502" t="s">
        <v>3507</v>
      </c>
      <c r="G7124" t="s">
        <v>3780</v>
      </c>
      <c r="R7124" s="1504"/>
    </row>
    <row r="7125" spans="1:18" ht="15">
      <c r="A7125">
        <v>7120</v>
      </c>
      <c r="B7125" s="8">
        <f>'BudgetSum 2-4'!F117</f>
        <v>0</v>
      </c>
      <c r="C7125" s="3" t="s">
        <v>5315</v>
      </c>
      <c r="D7125" s="2" t="b">
        <f t="shared" ca="1" si="113"/>
        <v>1</v>
      </c>
      <c r="E7125" s="2" cm="1">
        <f t="array" aca="1" ref="E7125" ca="1">IF(F7125&lt;&gt;"",INDIRECT("'"&amp;F7125&amp;"'!"&amp;G7125),"")</f>
        <v>0</v>
      </c>
      <c r="F7125" s="1502" t="s">
        <v>3507</v>
      </c>
      <c r="G7125" t="s">
        <v>4747</v>
      </c>
      <c r="R7125" s="1504"/>
    </row>
    <row r="7126" spans="1:18" ht="15">
      <c r="A7126">
        <v>7121</v>
      </c>
      <c r="B7126" s="8">
        <f>'BudgetSum 2-4'!F118</f>
        <v>3780756</v>
      </c>
      <c r="C7126" s="3" t="s">
        <v>5315</v>
      </c>
      <c r="D7126" s="2" t="b">
        <f t="shared" ca="1" si="113"/>
        <v>1</v>
      </c>
      <c r="E7126" s="2" cm="1">
        <f t="array" aca="1" ref="E7126" ca="1">IF(F7126&lt;&gt;"",INDIRECT("'"&amp;F7126&amp;"'!"&amp;G7126),"")</f>
        <v>3780756</v>
      </c>
      <c r="F7126" s="1502" t="s">
        <v>3507</v>
      </c>
      <c r="G7126" t="s">
        <v>4748</v>
      </c>
      <c r="R7126" s="1504"/>
    </row>
    <row r="7127" spans="1:18" ht="15">
      <c r="A7127">
        <v>7122</v>
      </c>
      <c r="B7127" s="8">
        <f>'BudgetSum 2-4'!G91</f>
        <v>2381964</v>
      </c>
      <c r="C7127" s="3" t="s">
        <v>5315</v>
      </c>
      <c r="D7127" s="2" t="b">
        <f t="shared" ca="1" si="113"/>
        <v>1</v>
      </c>
      <c r="E7127" s="2" cm="1">
        <f t="array" aca="1" ref="E7127" ca="1">IF(F7127&lt;&gt;"",INDIRECT("'"&amp;F7127&amp;"'!"&amp;G7127),"")</f>
        <v>2381964</v>
      </c>
      <c r="F7127" s="1502" t="s">
        <v>3507</v>
      </c>
      <c r="G7127" t="s">
        <v>5353</v>
      </c>
      <c r="H7127" s="4"/>
      <c r="I7127" s="4"/>
      <c r="J7127" s="4"/>
      <c r="R7127" s="1504"/>
    </row>
    <row r="7128" spans="1:18" ht="15">
      <c r="A7128">
        <v>7123</v>
      </c>
      <c r="B7128" s="8">
        <f>'BudgetSum 2-4'!G93</f>
        <v>1155921</v>
      </c>
      <c r="C7128" s="3" t="s">
        <v>5315</v>
      </c>
      <c r="D7128" s="2" t="b">
        <f t="shared" ca="1" si="113"/>
        <v>1</v>
      </c>
      <c r="E7128" s="2" cm="1">
        <f t="array" aca="1" ref="E7128" ca="1">IF(F7128&lt;&gt;"",INDIRECT("'"&amp;F7128&amp;"'!"&amp;G7128),"")</f>
        <v>1155921</v>
      </c>
      <c r="F7128" s="1502" t="s">
        <v>3507</v>
      </c>
      <c r="G7128" t="s">
        <v>5354</v>
      </c>
      <c r="H7128" s="4"/>
      <c r="I7128" s="4"/>
      <c r="J7128" s="4"/>
      <c r="R7128" s="1504"/>
    </row>
    <row r="7129" spans="1:18" ht="15">
      <c r="A7129">
        <v>7124</v>
      </c>
      <c r="B7129" s="8">
        <f>'BudgetSum 2-4'!G94</f>
        <v>0</v>
      </c>
      <c r="C7129" s="3" t="s">
        <v>5315</v>
      </c>
      <c r="D7129" s="2" t="b">
        <f t="shared" ca="1" si="113"/>
        <v>1</v>
      </c>
      <c r="E7129" s="2" cm="1">
        <f t="array" aca="1" ref="E7129" ca="1">IF(F7129&lt;&gt;"",INDIRECT("'"&amp;F7129&amp;"'!"&amp;G7129),"")</f>
        <v>0</v>
      </c>
      <c r="F7129" s="1502" t="s">
        <v>3507</v>
      </c>
      <c r="G7129" t="s">
        <v>5355</v>
      </c>
      <c r="H7129" s="4"/>
      <c r="I7129" s="4"/>
      <c r="J7129" s="4"/>
      <c r="R7129" s="1504"/>
    </row>
    <row r="7130" spans="1:18" ht="15">
      <c r="A7130">
        <v>7125</v>
      </c>
      <c r="B7130" s="8">
        <f>'BudgetSum 2-4'!G95</f>
        <v>0</v>
      </c>
      <c r="C7130" s="3" t="s">
        <v>5315</v>
      </c>
      <c r="D7130" s="2" t="b">
        <f t="shared" ca="1" si="113"/>
        <v>1</v>
      </c>
      <c r="E7130" s="2" cm="1">
        <f t="array" aca="1" ref="E7130" ca="1">IF(F7130&lt;&gt;"",INDIRECT("'"&amp;F7130&amp;"'!"&amp;G7130),"")</f>
        <v>0</v>
      </c>
      <c r="F7130" s="1502" t="s">
        <v>3507</v>
      </c>
      <c r="G7130" t="s">
        <v>5356</v>
      </c>
      <c r="H7130" s="4"/>
      <c r="I7130" s="4"/>
      <c r="J7130" s="4"/>
      <c r="R7130" s="1504"/>
    </row>
    <row r="7131" spans="1:18" ht="15">
      <c r="A7131">
        <v>7126</v>
      </c>
      <c r="B7131" s="8">
        <f>'BudgetSum 2-4'!G96</f>
        <v>0</v>
      </c>
      <c r="C7131" s="3" t="s">
        <v>5315</v>
      </c>
      <c r="D7131" s="2" t="b">
        <f t="shared" ca="1" si="113"/>
        <v>1</v>
      </c>
      <c r="E7131" s="2" cm="1">
        <f t="array" aca="1" ref="E7131" ca="1">IF(F7131&lt;&gt;"",INDIRECT("'"&amp;F7131&amp;"'!"&amp;G7131),"")</f>
        <v>0</v>
      </c>
      <c r="F7131" s="1502" t="s">
        <v>3507</v>
      </c>
      <c r="G7131" t="s">
        <v>5357</v>
      </c>
      <c r="H7131" s="4"/>
      <c r="I7131" s="4"/>
      <c r="J7131" s="4"/>
      <c r="R7131" s="1504"/>
    </row>
    <row r="7132" spans="1:18" ht="15">
      <c r="A7132">
        <v>7127</v>
      </c>
      <c r="B7132" s="8">
        <f>'BudgetSum 2-4'!G97</f>
        <v>1155921</v>
      </c>
      <c r="C7132" s="3" t="s">
        <v>5315</v>
      </c>
      <c r="D7132" s="2" t="b">
        <f t="shared" ca="1" si="113"/>
        <v>1</v>
      </c>
      <c r="E7132" s="2" cm="1">
        <f t="array" aca="1" ref="E7132" ca="1">IF(F7132&lt;&gt;"",INDIRECT("'"&amp;F7132&amp;"'!"&amp;G7132),"")</f>
        <v>1155921</v>
      </c>
      <c r="F7132" s="1502" t="s">
        <v>3507</v>
      </c>
      <c r="G7132" t="s">
        <v>5358</v>
      </c>
      <c r="H7132" s="4"/>
      <c r="I7132" s="4"/>
      <c r="J7132" s="4"/>
      <c r="R7132" s="1504"/>
    </row>
    <row r="7133" spans="1:18" ht="15">
      <c r="A7133">
        <v>7128</v>
      </c>
      <c r="B7133" s="8">
        <f>'BudgetSum 2-4'!G98</f>
        <v>0</v>
      </c>
      <c r="C7133" s="3" t="s">
        <v>5315</v>
      </c>
      <c r="D7133" s="2" t="b">
        <f t="shared" ca="1" si="113"/>
        <v>1</v>
      </c>
      <c r="E7133" s="2" cm="1">
        <f t="array" aca="1" ref="E7133" ca="1">IF(F7133&lt;&gt;"",INDIRECT("'"&amp;F7133&amp;"'!"&amp;G7133),"")</f>
        <v>0</v>
      </c>
      <c r="F7133" s="1502" t="s">
        <v>3507</v>
      </c>
      <c r="G7133" t="s">
        <v>5359</v>
      </c>
      <c r="H7133" s="4"/>
      <c r="I7133" s="4"/>
      <c r="J7133" s="4"/>
      <c r="R7133" s="1504"/>
    </row>
    <row r="7134" spans="1:18" ht="15">
      <c r="A7134">
        <v>7129</v>
      </c>
      <c r="B7134" s="8">
        <f>'BudgetSum 2-4'!G99</f>
        <v>1155921</v>
      </c>
      <c r="C7134" s="3" t="s">
        <v>5315</v>
      </c>
      <c r="D7134" s="2" t="b">
        <f t="shared" ca="1" si="113"/>
        <v>1</v>
      </c>
      <c r="E7134" s="2" cm="1">
        <f t="array" aca="1" ref="E7134" ca="1">IF(F7134&lt;&gt;"",INDIRECT("'"&amp;F7134&amp;"'!"&amp;G7134),"")</f>
        <v>1155921</v>
      </c>
      <c r="F7134" s="1502" t="s">
        <v>3507</v>
      </c>
      <c r="G7134" t="s">
        <v>4781</v>
      </c>
      <c r="H7134" s="4"/>
      <c r="I7134" s="4"/>
      <c r="J7134" s="4"/>
      <c r="R7134" s="1504"/>
    </row>
    <row r="7135" spans="1:18" ht="15">
      <c r="A7135">
        <v>7130</v>
      </c>
      <c r="B7135" s="8">
        <f>'BudgetSum 2-4'!G101</f>
        <v>1320274</v>
      </c>
      <c r="C7135" s="3" t="s">
        <v>5315</v>
      </c>
      <c r="D7135" s="2" t="b">
        <f t="shared" ca="1" si="113"/>
        <v>1</v>
      </c>
      <c r="E7135" s="2" cm="1">
        <f t="array" aca="1" ref="E7135" ca="1">IF(F7135&lt;&gt;"",INDIRECT("'"&amp;F7135&amp;"'!"&amp;G7135),"")</f>
        <v>1320274</v>
      </c>
      <c r="F7135" s="1502" t="s">
        <v>3507</v>
      </c>
      <c r="G7135" t="s">
        <v>5360</v>
      </c>
      <c r="H7135" s="4"/>
      <c r="I7135" s="4"/>
      <c r="J7135" s="4"/>
      <c r="R7135" s="1504"/>
    </row>
    <row r="7136" spans="1:18" ht="15">
      <c r="A7136">
        <v>7131</v>
      </c>
      <c r="B7136" s="8">
        <f>'BudgetSum 2-4'!G102</f>
        <v>1045549</v>
      </c>
      <c r="C7136" s="3" t="s">
        <v>5315</v>
      </c>
      <c r="D7136" s="2" t="b">
        <f t="shared" ca="1" si="113"/>
        <v>1</v>
      </c>
      <c r="E7136" s="2" cm="1">
        <f t="array" aca="1" ref="E7136" ca="1">IF(F7136&lt;&gt;"",INDIRECT("'"&amp;F7136&amp;"'!"&amp;G7136),"")</f>
        <v>1045549</v>
      </c>
      <c r="F7136" s="1502" t="s">
        <v>3507</v>
      </c>
      <c r="G7136" t="s">
        <v>4782</v>
      </c>
      <c r="H7136" s="4"/>
      <c r="I7136" s="4"/>
      <c r="J7136" s="4"/>
      <c r="R7136" s="1504"/>
    </row>
    <row r="7137" spans="1:18" ht="15">
      <c r="A7137">
        <v>7132</v>
      </c>
      <c r="B7137" s="8">
        <f>'BudgetSum 2-4'!G103</f>
        <v>288486</v>
      </c>
      <c r="C7137" s="3" t="s">
        <v>5315</v>
      </c>
      <c r="D7137" s="2" t="b">
        <f t="shared" ca="1" si="113"/>
        <v>1</v>
      </c>
      <c r="E7137" s="2" cm="1">
        <f t="array" aca="1" ref="E7137" ca="1">IF(F7137&lt;&gt;"",INDIRECT("'"&amp;F7137&amp;"'!"&amp;G7137),"")</f>
        <v>288486</v>
      </c>
      <c r="F7137" s="1502" t="s">
        <v>3507</v>
      </c>
      <c r="G7137" t="s">
        <v>4908</v>
      </c>
      <c r="H7137" s="4"/>
      <c r="I7137" s="4"/>
      <c r="J7137" s="4"/>
      <c r="R7137" s="1504"/>
    </row>
    <row r="7138" spans="1:18" ht="15">
      <c r="A7138">
        <v>7133</v>
      </c>
      <c r="B7138" s="8">
        <f>'BudgetSum 2-4'!G104</f>
        <v>0</v>
      </c>
      <c r="C7138" s="3" t="s">
        <v>5315</v>
      </c>
      <c r="D7138" s="2" t="b">
        <f t="shared" ca="1" si="113"/>
        <v>1</v>
      </c>
      <c r="E7138" s="2" cm="1">
        <f t="array" aca="1" ref="E7138" ca="1">IF(F7138&lt;&gt;"",INDIRECT("'"&amp;F7138&amp;"'!"&amp;G7138),"")</f>
        <v>0</v>
      </c>
      <c r="F7138" s="1502" t="s">
        <v>3507</v>
      </c>
      <c r="G7138" t="s">
        <v>5361</v>
      </c>
      <c r="H7138" s="4"/>
      <c r="I7138" s="4"/>
      <c r="J7138" s="4"/>
      <c r="R7138" s="1504"/>
    </row>
    <row r="7139" spans="1:18" ht="15">
      <c r="A7139">
        <v>7134</v>
      </c>
      <c r="B7139" s="8">
        <f>'BudgetSum 2-4'!G105</f>
        <v>0</v>
      </c>
      <c r="C7139" s="3" t="s">
        <v>5315</v>
      </c>
      <c r="D7139" s="2" t="b">
        <f t="shared" ca="1" si="113"/>
        <v>1</v>
      </c>
      <c r="E7139" s="2" cm="1">
        <f t="array" aca="1" ref="E7139" ca="1">IF(F7139&lt;&gt;"",INDIRECT("'"&amp;F7139&amp;"'!"&amp;G7139),"")</f>
        <v>0</v>
      </c>
      <c r="F7139" s="1502" t="s">
        <v>3507</v>
      </c>
      <c r="G7139" t="s">
        <v>4917</v>
      </c>
      <c r="H7139" s="4"/>
      <c r="I7139" s="4"/>
      <c r="J7139" s="4"/>
      <c r="R7139" s="1504"/>
    </row>
    <row r="7140" spans="1:18" ht="15">
      <c r="A7140">
        <v>7135</v>
      </c>
      <c r="B7140" s="8">
        <f>'BudgetSum 2-4'!G106</f>
        <v>0</v>
      </c>
      <c r="C7140" s="3" t="s">
        <v>5315</v>
      </c>
      <c r="D7140" s="2" t="b">
        <f t="shared" ca="1" si="113"/>
        <v>1</v>
      </c>
      <c r="E7140" s="2" cm="1">
        <f t="array" aca="1" ref="E7140" ca="1">IF(F7140&lt;&gt;"",INDIRECT("'"&amp;F7140&amp;"'!"&amp;G7140),"")</f>
        <v>0</v>
      </c>
      <c r="F7140" s="1502" t="s">
        <v>3507</v>
      </c>
      <c r="G7140" t="s">
        <v>5362</v>
      </c>
      <c r="H7140" s="4"/>
      <c r="I7140" s="4"/>
      <c r="J7140" s="4"/>
      <c r="R7140" s="1504"/>
    </row>
    <row r="7141" spans="1:18" ht="15">
      <c r="A7141">
        <v>7136</v>
      </c>
      <c r="B7141" s="8">
        <f>'BudgetSum 2-4'!G107</f>
        <v>2654309</v>
      </c>
      <c r="C7141" s="3" t="s">
        <v>5315</v>
      </c>
      <c r="D7141" s="2" t="b">
        <f t="shared" ca="1" si="113"/>
        <v>1</v>
      </c>
      <c r="E7141" s="2" cm="1">
        <f t="array" aca="1" ref="E7141" ca="1">IF(F7141&lt;&gt;"",INDIRECT("'"&amp;F7141&amp;"'!"&amp;G7141),"")</f>
        <v>2654309</v>
      </c>
      <c r="F7141" s="1502" t="s">
        <v>3507</v>
      </c>
      <c r="G7141" t="s">
        <v>4922</v>
      </c>
      <c r="H7141" s="4"/>
      <c r="I7141" s="4"/>
      <c r="J7141" s="4"/>
      <c r="R7141" s="1504"/>
    </row>
    <row r="7142" spans="1:18" ht="15">
      <c r="A7142">
        <v>7137</v>
      </c>
      <c r="B7142" s="8">
        <f>'BudgetSum 2-4'!G108</f>
        <v>0</v>
      </c>
      <c r="C7142" s="3" t="s">
        <v>5315</v>
      </c>
      <c r="D7142" s="2" t="b">
        <f t="shared" ca="1" si="113"/>
        <v>1</v>
      </c>
      <c r="E7142" s="2" cm="1">
        <f t="array" aca="1" ref="E7142" ca="1">IF(F7142&lt;&gt;"",INDIRECT("'"&amp;F7142&amp;"'!"&amp;G7142),"")</f>
        <v>0</v>
      </c>
      <c r="F7142" s="1502" t="s">
        <v>3507</v>
      </c>
      <c r="G7142" t="s">
        <v>5363</v>
      </c>
      <c r="H7142" s="4"/>
      <c r="I7142" s="4"/>
      <c r="J7142" s="4"/>
      <c r="R7142" s="1504"/>
    </row>
    <row r="7143" spans="1:18" ht="15">
      <c r="A7143">
        <v>7138</v>
      </c>
      <c r="B7143" s="8">
        <f>'BudgetSum 2-4'!G109</f>
        <v>2654309</v>
      </c>
      <c r="C7143" s="3" t="s">
        <v>5315</v>
      </c>
      <c r="D7143" s="2" t="b">
        <f t="shared" ca="1" si="113"/>
        <v>1</v>
      </c>
      <c r="E7143" s="2" cm="1">
        <f t="array" aca="1" ref="E7143" ca="1">IF(F7143&lt;&gt;"",INDIRECT("'"&amp;F7143&amp;"'!"&amp;G7143),"")</f>
        <v>2654309</v>
      </c>
      <c r="F7143" s="1502" t="s">
        <v>3507</v>
      </c>
      <c r="G7143" t="s">
        <v>4926</v>
      </c>
      <c r="H7143" s="4"/>
      <c r="I7143" s="4"/>
      <c r="J7143" s="4"/>
      <c r="R7143" s="1504"/>
    </row>
    <row r="7144" spans="1:18" ht="15">
      <c r="A7144">
        <v>7139</v>
      </c>
      <c r="B7144" s="8">
        <f>'BudgetSum 2-4'!G110</f>
        <v>-1498388</v>
      </c>
      <c r="C7144" s="3" t="s">
        <v>5315</v>
      </c>
      <c r="D7144" s="2" t="b">
        <f t="shared" ca="1" si="113"/>
        <v>1</v>
      </c>
      <c r="E7144" s="2" cm="1">
        <f t="array" aca="1" ref="E7144" ca="1">IF(F7144&lt;&gt;"",INDIRECT("'"&amp;F7144&amp;"'!"&amp;G7144),"")</f>
        <v>-1498388</v>
      </c>
      <c r="F7144" s="1502" t="s">
        <v>3507</v>
      </c>
      <c r="G7144" t="s">
        <v>4783</v>
      </c>
      <c r="H7144" s="4"/>
      <c r="I7144" s="4"/>
      <c r="J7144" s="4"/>
      <c r="R7144" s="1504"/>
    </row>
    <row r="7145" spans="1:18" ht="15">
      <c r="A7145">
        <v>7140</v>
      </c>
      <c r="B7145" s="8">
        <f>'BudgetSum 2-4'!G113</f>
        <v>0</v>
      </c>
      <c r="C7145" s="3" t="s">
        <v>5315</v>
      </c>
      <c r="D7145" s="2" t="b">
        <f t="shared" ca="1" si="113"/>
        <v>1</v>
      </c>
      <c r="E7145" s="2" cm="1">
        <f t="array" aca="1" ref="E7145" ca="1">IF(F7145&lt;&gt;"",INDIRECT("'"&amp;F7145&amp;"'!"&amp;G7145),"")</f>
        <v>0</v>
      </c>
      <c r="F7145" s="1502" t="s">
        <v>3507</v>
      </c>
      <c r="G7145" t="s">
        <v>5364</v>
      </c>
      <c r="H7145" s="4"/>
      <c r="I7145" s="4"/>
      <c r="J7145" s="4"/>
      <c r="R7145" s="1504"/>
    </row>
    <row r="7146" spans="1:18" ht="15">
      <c r="A7146">
        <v>7141</v>
      </c>
      <c r="B7146" s="8">
        <f>'BudgetSum 2-4'!G116</f>
        <v>0</v>
      </c>
      <c r="C7146" s="3" t="s">
        <v>5315</v>
      </c>
      <c r="D7146" s="2" t="b">
        <f t="shared" ca="1" si="113"/>
        <v>1</v>
      </c>
      <c r="E7146" s="2" cm="1">
        <f t="array" aca="1" ref="E7146" ca="1">IF(F7146&lt;&gt;"",INDIRECT("'"&amp;F7146&amp;"'!"&amp;G7146),"")</f>
        <v>0</v>
      </c>
      <c r="F7146" s="1502" t="s">
        <v>3507</v>
      </c>
      <c r="G7146" t="s">
        <v>3818</v>
      </c>
      <c r="H7146" s="4"/>
      <c r="I7146" s="4"/>
      <c r="J7146" s="4"/>
      <c r="R7146" s="1504"/>
    </row>
    <row r="7147" spans="1:18" ht="15">
      <c r="A7147">
        <v>7142</v>
      </c>
      <c r="B7147" s="8">
        <f>'BudgetSum 2-4'!G117</f>
        <v>0</v>
      </c>
      <c r="C7147" s="3" t="s">
        <v>5315</v>
      </c>
      <c r="D7147" s="2" t="b">
        <f t="shared" ca="1" si="113"/>
        <v>1</v>
      </c>
      <c r="E7147" s="2" cm="1">
        <f t="array" aca="1" ref="E7147" ca="1">IF(F7147&lt;&gt;"",INDIRECT("'"&amp;F7147&amp;"'!"&amp;G7147),"")</f>
        <v>0</v>
      </c>
      <c r="F7147" s="1502" t="s">
        <v>3507</v>
      </c>
      <c r="G7147" t="s">
        <v>4786</v>
      </c>
      <c r="H7147" s="4"/>
      <c r="I7147" s="4"/>
      <c r="J7147" s="4"/>
      <c r="R7147" s="1504"/>
    </row>
    <row r="7148" spans="1:18" ht="15">
      <c r="A7148">
        <v>7143</v>
      </c>
      <c r="B7148" s="8">
        <f>'BudgetSum 2-4'!G118</f>
        <v>883576</v>
      </c>
      <c r="C7148" s="3" t="s">
        <v>5315</v>
      </c>
      <c r="D7148" s="2" t="b">
        <f t="shared" ca="1" si="113"/>
        <v>1</v>
      </c>
      <c r="E7148" s="2" cm="1">
        <f t="array" aca="1" ref="E7148" ca="1">IF(F7148&lt;&gt;"",INDIRECT("'"&amp;F7148&amp;"'!"&amp;G7148),"")</f>
        <v>883576</v>
      </c>
      <c r="F7148" s="1502" t="s">
        <v>3507</v>
      </c>
      <c r="G7148" t="s">
        <v>4787</v>
      </c>
      <c r="H7148" s="4"/>
      <c r="I7148" s="4"/>
      <c r="J7148" s="4"/>
      <c r="R7148" s="1504"/>
    </row>
    <row r="7149" spans="1:18" ht="15">
      <c r="A7149">
        <v>7144</v>
      </c>
      <c r="B7149" s="8">
        <f>'BudgetSum 2-4'!H91</f>
        <v>5840803</v>
      </c>
      <c r="C7149" s="3" t="s">
        <v>5315</v>
      </c>
      <c r="D7149" s="2" t="b">
        <f t="shared" ca="1" si="113"/>
        <v>1</v>
      </c>
      <c r="E7149" s="2" cm="1">
        <f t="array" aca="1" ref="E7149" ca="1">IF(F7149&lt;&gt;"",INDIRECT("'"&amp;F7149&amp;"'!"&amp;G7149),"")</f>
        <v>5840803</v>
      </c>
      <c r="F7149" s="1502" t="s">
        <v>3507</v>
      </c>
      <c r="G7149" t="s">
        <v>5064</v>
      </c>
      <c r="H7149" s="4"/>
      <c r="I7149" s="4"/>
      <c r="J7149" s="4"/>
      <c r="R7149" s="1504"/>
    </row>
    <row r="7150" spans="1:18" ht="15">
      <c r="A7150">
        <v>7145</v>
      </c>
      <c r="B7150" s="8">
        <f>'BudgetSum 2-4'!H93</f>
        <v>0</v>
      </c>
      <c r="C7150" s="3" t="s">
        <v>5315</v>
      </c>
      <c r="D7150" s="2" t="b">
        <f t="shared" ca="1" si="113"/>
        <v>1</v>
      </c>
      <c r="E7150" s="2" cm="1">
        <f t="array" aca="1" ref="E7150" ca="1">IF(F7150&lt;&gt;"",INDIRECT("'"&amp;F7150&amp;"'!"&amp;G7150),"")</f>
        <v>0</v>
      </c>
      <c r="F7150" s="1502" t="s">
        <v>3507</v>
      </c>
      <c r="G7150" t="s">
        <v>5068</v>
      </c>
      <c r="H7150" s="4"/>
      <c r="I7150" s="4"/>
      <c r="J7150" s="4"/>
      <c r="R7150" s="1504"/>
    </row>
    <row r="7151" spans="1:18" ht="15">
      <c r="A7151">
        <v>7146</v>
      </c>
      <c r="B7151" s="8">
        <f>'BudgetSum 2-4'!H95</f>
        <v>0</v>
      </c>
      <c r="C7151" s="3" t="s">
        <v>5315</v>
      </c>
      <c r="D7151" s="2" t="b">
        <f t="shared" ca="1" si="113"/>
        <v>1</v>
      </c>
      <c r="E7151" s="2" cm="1">
        <f t="array" aca="1" ref="E7151" ca="1">IF(F7151&lt;&gt;"",INDIRECT("'"&amp;F7151&amp;"'!"&amp;G7151),"")</f>
        <v>0</v>
      </c>
      <c r="F7151" s="1502" t="s">
        <v>3507</v>
      </c>
      <c r="G7151" t="s">
        <v>5070</v>
      </c>
      <c r="H7151" s="4"/>
      <c r="I7151" s="4"/>
      <c r="J7151" s="4"/>
      <c r="R7151" s="1504"/>
    </row>
    <row r="7152" spans="1:18" ht="15">
      <c r="A7152">
        <v>7147</v>
      </c>
      <c r="B7152" s="8">
        <f>'BudgetSum 2-4'!H96</f>
        <v>0</v>
      </c>
      <c r="C7152" s="3" t="s">
        <v>5315</v>
      </c>
      <c r="D7152" s="2" t="b">
        <f t="shared" ca="1" si="113"/>
        <v>1</v>
      </c>
      <c r="E7152" s="2" cm="1">
        <f t="array" aca="1" ref="E7152" ca="1">IF(F7152&lt;&gt;"",INDIRECT("'"&amp;F7152&amp;"'!"&amp;G7152),"")</f>
        <v>0</v>
      </c>
      <c r="F7152" s="1502" t="s">
        <v>3507</v>
      </c>
      <c r="G7152" t="s">
        <v>5072</v>
      </c>
      <c r="H7152" s="4"/>
      <c r="I7152" s="4"/>
      <c r="J7152" s="4"/>
      <c r="R7152" s="1504"/>
    </row>
    <row r="7153" spans="1:18" ht="15">
      <c r="A7153">
        <v>7148</v>
      </c>
      <c r="B7153" s="8">
        <f>'BudgetSum 2-4'!H97</f>
        <v>0</v>
      </c>
      <c r="C7153" s="3" t="s">
        <v>5315</v>
      </c>
      <c r="D7153" s="2" t="b">
        <f t="shared" ca="1" si="113"/>
        <v>1</v>
      </c>
      <c r="E7153" s="2" cm="1">
        <f t="array" aca="1" ref="E7153" ca="1">IF(F7153&lt;&gt;"",INDIRECT("'"&amp;F7153&amp;"'!"&amp;G7153),"")</f>
        <v>0</v>
      </c>
      <c r="F7153" s="1502" t="s">
        <v>3507</v>
      </c>
      <c r="G7153" t="s">
        <v>5074</v>
      </c>
      <c r="H7153" s="4"/>
      <c r="I7153" s="4"/>
      <c r="J7153" s="4"/>
      <c r="R7153" s="1504"/>
    </row>
    <row r="7154" spans="1:18" ht="15">
      <c r="A7154">
        <v>7149</v>
      </c>
      <c r="B7154" s="8">
        <f>'BudgetSum 2-4'!H98</f>
        <v>0</v>
      </c>
      <c r="C7154" s="3" t="s">
        <v>5315</v>
      </c>
      <c r="D7154" s="2" t="b">
        <f t="shared" ca="1" si="113"/>
        <v>1</v>
      </c>
      <c r="E7154" s="2" cm="1">
        <f t="array" aca="1" ref="E7154" ca="1">IF(F7154&lt;&gt;"",INDIRECT("'"&amp;F7154&amp;"'!"&amp;G7154),"")</f>
        <v>0</v>
      </c>
      <c r="F7154" s="1502" t="s">
        <v>3507</v>
      </c>
      <c r="G7154" t="s">
        <v>5076</v>
      </c>
      <c r="H7154" s="4"/>
      <c r="I7154" s="4"/>
      <c r="J7154" s="4"/>
      <c r="R7154" s="1504"/>
    </row>
    <row r="7155" spans="1:18" ht="15">
      <c r="A7155">
        <v>7150</v>
      </c>
      <c r="B7155" s="8">
        <f>'BudgetSum 2-4'!H99</f>
        <v>0</v>
      </c>
      <c r="C7155" s="3" t="s">
        <v>5315</v>
      </c>
      <c r="D7155" s="2" t="b">
        <f t="shared" ca="1" si="113"/>
        <v>1</v>
      </c>
      <c r="E7155" s="2" cm="1">
        <f t="array" aca="1" ref="E7155" ca="1">IF(F7155&lt;&gt;"",INDIRECT("'"&amp;F7155&amp;"'!"&amp;G7155),"")</f>
        <v>0</v>
      </c>
      <c r="F7155" s="1502" t="s">
        <v>3507</v>
      </c>
      <c r="G7155" t="s">
        <v>4822</v>
      </c>
      <c r="R7155" s="1504"/>
    </row>
    <row r="7156" spans="1:18" ht="15">
      <c r="A7156">
        <v>7151</v>
      </c>
      <c r="B7156" s="8">
        <f>'BudgetSum 2-4'!H102</f>
        <v>4700000</v>
      </c>
      <c r="C7156" s="3" t="s">
        <v>5315</v>
      </c>
      <c r="D7156" s="2" t="b">
        <f t="shared" ca="1" si="113"/>
        <v>1</v>
      </c>
      <c r="E7156" s="2" cm="1">
        <f t="array" aca="1" ref="E7156" ca="1">IF(F7156&lt;&gt;"",INDIRECT("'"&amp;F7156&amp;"'!"&amp;G7156),"")</f>
        <v>4700000</v>
      </c>
      <c r="F7156" s="1502" t="s">
        <v>3507</v>
      </c>
      <c r="G7156" t="s">
        <v>4823</v>
      </c>
      <c r="H7156" s="4"/>
      <c r="I7156" s="4"/>
      <c r="J7156" s="4"/>
      <c r="R7156" s="1504"/>
    </row>
    <row r="7157" spans="1:18" ht="15">
      <c r="A7157">
        <v>7152</v>
      </c>
      <c r="B7157" s="8">
        <f>'BudgetSum 2-4'!H104</f>
        <v>0</v>
      </c>
      <c r="C7157" s="3" t="s">
        <v>5315</v>
      </c>
      <c r="D7157" s="2" t="b">
        <f t="shared" ca="1" si="113"/>
        <v>1</v>
      </c>
      <c r="E7157" s="2" cm="1">
        <f t="array" aca="1" ref="E7157" ca="1">IF(F7157&lt;&gt;"",INDIRECT("'"&amp;F7157&amp;"'!"&amp;G7157),"")</f>
        <v>0</v>
      </c>
      <c r="F7157" s="1502" t="s">
        <v>3507</v>
      </c>
      <c r="G7157" t="s">
        <v>3855</v>
      </c>
      <c r="H7157" s="4"/>
      <c r="I7157" s="4"/>
      <c r="J7157" s="4"/>
      <c r="R7157" s="1504"/>
    </row>
    <row r="7158" spans="1:18" ht="15">
      <c r="A7158">
        <v>7153</v>
      </c>
      <c r="B7158" s="8">
        <f>'BudgetSum 2-4'!H106</f>
        <v>0</v>
      </c>
      <c r="C7158" s="3" t="s">
        <v>5315</v>
      </c>
      <c r="D7158" s="2" t="b">
        <f t="shared" ca="1" si="113"/>
        <v>1</v>
      </c>
      <c r="E7158" s="2" cm="1">
        <f t="array" aca="1" ref="E7158" ca="1">IF(F7158&lt;&gt;"",INDIRECT("'"&amp;F7158&amp;"'!"&amp;G7158),"")</f>
        <v>0</v>
      </c>
      <c r="F7158" s="1502" t="s">
        <v>3507</v>
      </c>
      <c r="G7158" t="s">
        <v>5199</v>
      </c>
      <c r="H7158" s="4"/>
      <c r="I7158" s="4"/>
      <c r="J7158" s="4"/>
      <c r="R7158" s="1504"/>
    </row>
    <row r="7159" spans="1:18" ht="15">
      <c r="A7159">
        <v>7154</v>
      </c>
      <c r="B7159" s="8">
        <f>'BudgetSum 2-4'!H107</f>
        <v>4700000</v>
      </c>
      <c r="C7159" s="3" t="s">
        <v>5315</v>
      </c>
      <c r="D7159" s="2" t="b">
        <f t="shared" ca="1" si="113"/>
        <v>1</v>
      </c>
      <c r="E7159" s="2" cm="1">
        <f t="array" aca="1" ref="E7159" ca="1">IF(F7159&lt;&gt;"",INDIRECT("'"&amp;F7159&amp;"'!"&amp;G7159),"")</f>
        <v>4700000</v>
      </c>
      <c r="F7159" s="1502" t="s">
        <v>3507</v>
      </c>
      <c r="G7159" t="s">
        <v>3856</v>
      </c>
      <c r="H7159" s="4"/>
      <c r="I7159" s="4"/>
      <c r="J7159" s="4"/>
      <c r="R7159" s="1504"/>
    </row>
    <row r="7160" spans="1:18" ht="15">
      <c r="A7160">
        <v>7155</v>
      </c>
      <c r="B7160" s="8">
        <f>'BudgetSum 2-4'!H108</f>
        <v>0</v>
      </c>
      <c r="C7160" s="3" t="s">
        <v>5315</v>
      </c>
      <c r="D7160" s="2" t="b">
        <f t="shared" ca="1" si="113"/>
        <v>1</v>
      </c>
      <c r="E7160" s="2" cm="1">
        <f t="array" aca="1" ref="E7160" ca="1">IF(F7160&lt;&gt;"",INDIRECT("'"&amp;F7160&amp;"'!"&amp;G7160),"")</f>
        <v>0</v>
      </c>
      <c r="F7160" s="1502" t="s">
        <v>3507</v>
      </c>
      <c r="G7160" t="s">
        <v>3857</v>
      </c>
      <c r="H7160" s="4"/>
      <c r="I7160" s="4"/>
      <c r="J7160" s="4"/>
      <c r="R7160" s="1504"/>
    </row>
    <row r="7161" spans="1:18" ht="15">
      <c r="A7161">
        <v>7156</v>
      </c>
      <c r="B7161" s="8">
        <f>'BudgetSum 2-4'!H109</f>
        <v>4700000</v>
      </c>
      <c r="C7161" s="3" t="s">
        <v>5315</v>
      </c>
      <c r="D7161" s="2" t="b">
        <f t="shared" ca="1" si="113"/>
        <v>1</v>
      </c>
      <c r="E7161" s="2" cm="1">
        <f t="array" aca="1" ref="E7161" ca="1">IF(F7161&lt;&gt;"",INDIRECT("'"&amp;F7161&amp;"'!"&amp;G7161),"")</f>
        <v>4700000</v>
      </c>
      <c r="F7161" s="1502" t="s">
        <v>3507</v>
      </c>
      <c r="G7161" t="s">
        <v>4216</v>
      </c>
      <c r="H7161" s="4"/>
      <c r="I7161" s="4"/>
      <c r="J7161" s="4"/>
      <c r="R7161" s="1504"/>
    </row>
    <row r="7162" spans="1:18" ht="15">
      <c r="A7162">
        <v>7157</v>
      </c>
      <c r="B7162" s="8">
        <f>'BudgetSum 2-4'!H110</f>
        <v>-4700000</v>
      </c>
      <c r="C7162" s="3" t="s">
        <v>5315</v>
      </c>
      <c r="D7162" s="2" t="b">
        <f t="shared" ca="1" si="113"/>
        <v>1</v>
      </c>
      <c r="E7162" s="2" cm="1">
        <f t="array" aca="1" ref="E7162" ca="1">IF(F7162&lt;&gt;"",INDIRECT("'"&amp;F7162&amp;"'!"&amp;G7162),"")</f>
        <v>-4700000</v>
      </c>
      <c r="F7162" s="1502" t="s">
        <v>3507</v>
      </c>
      <c r="G7162" t="s">
        <v>4217</v>
      </c>
      <c r="H7162" s="4"/>
      <c r="I7162" s="4"/>
      <c r="J7162" s="4"/>
      <c r="R7162" s="1504"/>
    </row>
    <row r="7163" spans="1:18" ht="15">
      <c r="A7163">
        <v>7158</v>
      </c>
      <c r="B7163" s="8">
        <f>'BudgetSum 2-4'!H113</f>
        <v>0</v>
      </c>
      <c r="C7163" s="3" t="s">
        <v>5315</v>
      </c>
      <c r="D7163" s="2" t="b">
        <f t="shared" ca="1" si="113"/>
        <v>1</v>
      </c>
      <c r="E7163" s="2" cm="1">
        <f t="array" aca="1" ref="E7163" ca="1">IF(F7163&lt;&gt;"",INDIRECT("'"&amp;F7163&amp;"'!"&amp;G7163),"")</f>
        <v>0</v>
      </c>
      <c r="F7163" s="1502" t="s">
        <v>3507</v>
      </c>
      <c r="G7163" t="s">
        <v>5207</v>
      </c>
      <c r="H7163" s="4"/>
      <c r="I7163" s="4"/>
      <c r="J7163" s="4"/>
      <c r="R7163" s="1504"/>
    </row>
    <row r="7164" spans="1:18" ht="15">
      <c r="A7164">
        <v>7159</v>
      </c>
      <c r="B7164" s="8">
        <f>'BudgetSum 2-4'!H116</f>
        <v>0</v>
      </c>
      <c r="C7164" s="3" t="s">
        <v>5315</v>
      </c>
      <c r="D7164" s="2" t="b">
        <f t="shared" ca="1" si="113"/>
        <v>1</v>
      </c>
      <c r="E7164" s="2" cm="1">
        <f t="array" aca="1" ref="E7164" ca="1">IF(F7164&lt;&gt;"",INDIRECT("'"&amp;F7164&amp;"'!"&amp;G7164),"")</f>
        <v>0</v>
      </c>
      <c r="F7164" s="1502" t="s">
        <v>3507</v>
      </c>
      <c r="G7164" t="s">
        <v>3861</v>
      </c>
      <c r="H7164" s="4"/>
      <c r="I7164" s="4"/>
      <c r="J7164" s="4"/>
      <c r="R7164" s="1504"/>
    </row>
    <row r="7165" spans="1:18" ht="15">
      <c r="A7165">
        <v>7160</v>
      </c>
      <c r="B7165" s="8">
        <f>'BudgetSum 2-4'!H117</f>
        <v>0</v>
      </c>
      <c r="C7165" s="3" t="s">
        <v>5315</v>
      </c>
      <c r="D7165" s="2" t="b">
        <f t="shared" ca="1" si="113"/>
        <v>1</v>
      </c>
      <c r="E7165" s="2" cm="1">
        <f t="array" aca="1" ref="E7165" ca="1">IF(F7165&lt;&gt;"",INDIRECT("'"&amp;F7165&amp;"'!"&amp;G7165),"")</f>
        <v>0</v>
      </c>
      <c r="F7165" s="1502" t="s">
        <v>3507</v>
      </c>
      <c r="G7165" t="s">
        <v>5365</v>
      </c>
      <c r="H7165" s="4"/>
      <c r="I7165" s="4"/>
      <c r="J7165" s="4"/>
      <c r="R7165" s="1504"/>
    </row>
    <row r="7166" spans="1:18" ht="15">
      <c r="A7166">
        <v>7161</v>
      </c>
      <c r="B7166" s="8">
        <f>'BudgetSum 2-4'!H118</f>
        <v>1140803</v>
      </c>
      <c r="C7166" s="3" t="s">
        <v>5315</v>
      </c>
      <c r="D7166" s="2" t="b">
        <f t="shared" ca="1" si="113"/>
        <v>1</v>
      </c>
      <c r="E7166" s="2" cm="1">
        <f t="array" aca="1" ref="E7166" ca="1">IF(F7166&lt;&gt;"",INDIRECT("'"&amp;F7166&amp;"'!"&amp;G7166),"")</f>
        <v>1140803</v>
      </c>
      <c r="F7166" s="1502" t="s">
        <v>3507</v>
      </c>
      <c r="G7166" t="s">
        <v>5366</v>
      </c>
      <c r="H7166" s="4"/>
      <c r="I7166" s="4"/>
      <c r="J7166" s="4"/>
      <c r="R7166" s="1504"/>
    </row>
    <row r="7167" spans="1:18" ht="15">
      <c r="A7167">
        <v>7162</v>
      </c>
      <c r="B7167" s="8">
        <f>'BudgetSum 2-4'!I91</f>
        <v>5520315</v>
      </c>
      <c r="C7167" s="3" t="s">
        <v>5315</v>
      </c>
      <c r="D7167" s="2" t="b">
        <f t="shared" ca="1" si="113"/>
        <v>1</v>
      </c>
      <c r="E7167" s="2" cm="1">
        <f t="array" aca="1" ref="E7167" ca="1">IF(F7167&lt;&gt;"",INDIRECT("'"&amp;F7167&amp;"'!"&amp;G7167),"")</f>
        <v>5520315</v>
      </c>
      <c r="F7167" s="1502" t="s">
        <v>3507</v>
      </c>
      <c r="G7167" t="s">
        <v>5367</v>
      </c>
      <c r="H7167" s="4"/>
      <c r="I7167" s="4"/>
      <c r="J7167" s="4"/>
      <c r="R7167" s="1504"/>
    </row>
    <row r="7168" spans="1:18" ht="15">
      <c r="A7168">
        <v>7163</v>
      </c>
      <c r="B7168" s="8">
        <f>'BudgetSum 2-4'!I93</f>
        <v>476730</v>
      </c>
      <c r="C7168" s="3" t="s">
        <v>5315</v>
      </c>
      <c r="D7168" s="2" t="b">
        <f t="shared" ca="1" si="113"/>
        <v>1</v>
      </c>
      <c r="E7168" s="2" cm="1">
        <f t="array" aca="1" ref="E7168" ca="1">IF(F7168&lt;&gt;"",INDIRECT("'"&amp;F7168&amp;"'!"&amp;G7168),"")</f>
        <v>476730</v>
      </c>
      <c r="F7168" s="1502" t="s">
        <v>3507</v>
      </c>
      <c r="G7168" t="s">
        <v>5368</v>
      </c>
      <c r="H7168" s="4"/>
      <c r="I7168" s="4"/>
      <c r="J7168" s="4"/>
      <c r="R7168" s="1504"/>
    </row>
    <row r="7169" spans="1:18" ht="15">
      <c r="A7169">
        <v>7164</v>
      </c>
      <c r="B7169" s="8">
        <f>'BudgetSum 2-4'!I95</f>
        <v>0</v>
      </c>
      <c r="C7169" s="3" t="s">
        <v>5315</v>
      </c>
      <c r="D7169" s="2" t="b">
        <f t="shared" ca="1" si="113"/>
        <v>1</v>
      </c>
      <c r="E7169" s="2" cm="1">
        <f t="array" aca="1" ref="E7169" ca="1">IF(F7169&lt;&gt;"",INDIRECT("'"&amp;F7169&amp;"'!"&amp;G7169),"")</f>
        <v>0</v>
      </c>
      <c r="F7169" s="1502" t="s">
        <v>3507</v>
      </c>
      <c r="G7169" t="s">
        <v>5369</v>
      </c>
      <c r="H7169" s="4"/>
      <c r="I7169" s="4"/>
      <c r="J7169" s="4"/>
      <c r="R7169" s="1504"/>
    </row>
    <row r="7170" spans="1:18" ht="15">
      <c r="A7170">
        <v>7165</v>
      </c>
      <c r="B7170" s="8">
        <f>'BudgetSum 2-4'!I96</f>
        <v>0</v>
      </c>
      <c r="C7170" s="3" t="s">
        <v>5315</v>
      </c>
      <c r="D7170" s="2" t="b">
        <f t="shared" ca="1" si="113"/>
        <v>1</v>
      </c>
      <c r="E7170" s="2" cm="1">
        <f t="array" aca="1" ref="E7170" ca="1">IF(F7170&lt;&gt;"",INDIRECT("'"&amp;F7170&amp;"'!"&amp;G7170),"")</f>
        <v>0</v>
      </c>
      <c r="F7170" s="1502" t="s">
        <v>3507</v>
      </c>
      <c r="G7170" t="s">
        <v>5370</v>
      </c>
      <c r="H7170" s="4"/>
      <c r="I7170" s="4"/>
      <c r="J7170" s="4"/>
      <c r="R7170" s="1504"/>
    </row>
    <row r="7171" spans="1:18">
      <c r="A7171">
        <v>7166</v>
      </c>
      <c r="B7171" s="8">
        <f>'BudgetSum 2-4'!I97</f>
        <v>476730</v>
      </c>
      <c r="C7171" s="3" t="s">
        <v>5315</v>
      </c>
      <c r="D7171" s="2" t="b">
        <f t="shared" ca="1" si="113"/>
        <v>1</v>
      </c>
      <c r="E7171" s="2" cm="1">
        <f t="array" aca="1" ref="E7171" ca="1">IF(F7171&lt;&gt;"",INDIRECT("'"&amp;F7171&amp;"'!"&amp;G7171),"")</f>
        <v>476730</v>
      </c>
      <c r="F7171" s="1502" t="s">
        <v>3507</v>
      </c>
      <c r="G7171" t="s">
        <v>5371</v>
      </c>
      <c r="R7171" s="1502"/>
    </row>
    <row r="7172" spans="1:18" ht="15">
      <c r="A7172">
        <v>7167</v>
      </c>
      <c r="B7172" s="8">
        <f>'BudgetSum 2-4'!I99</f>
        <v>476730</v>
      </c>
      <c r="C7172" s="3" t="s">
        <v>5315</v>
      </c>
      <c r="D7172" s="2" t="b">
        <f t="shared" ca="1" si="113"/>
        <v>1</v>
      </c>
      <c r="E7172" s="2" cm="1">
        <f t="array" aca="1" ref="E7172" ca="1">IF(F7172&lt;&gt;"",INDIRECT("'"&amp;F7172&amp;"'!"&amp;G7172),"")</f>
        <v>476730</v>
      </c>
      <c r="F7172" s="1502" t="s">
        <v>3507</v>
      </c>
      <c r="G7172" t="s">
        <v>4837</v>
      </c>
      <c r="H7172" s="4"/>
      <c r="I7172" s="4"/>
      <c r="J7172" s="4"/>
      <c r="R7172" s="1504"/>
    </row>
    <row r="7173" spans="1:18">
      <c r="A7173">
        <v>7168</v>
      </c>
      <c r="B7173" s="8">
        <f>'BudgetSum 2-4'!I110</f>
        <v>476730</v>
      </c>
      <c r="C7173" s="3" t="s">
        <v>5315</v>
      </c>
      <c r="D7173" s="2" t="b">
        <f t="shared" ref="D7173:D7236" ca="1" si="114">E7173=B7173</f>
        <v>1</v>
      </c>
      <c r="E7173" s="2" cm="1">
        <f t="array" aca="1" ref="E7173" ca="1">IF(F7173&lt;&gt;"",INDIRECT("'"&amp;F7173&amp;"'!"&amp;G7173),"")</f>
        <v>476730</v>
      </c>
      <c r="F7173" s="1502" t="s">
        <v>3507</v>
      </c>
      <c r="G7173" t="s">
        <v>4838</v>
      </c>
      <c r="R7173" s="1502"/>
    </row>
    <row r="7174" spans="1:18">
      <c r="A7174">
        <v>7169</v>
      </c>
      <c r="B7174" s="8">
        <f>'BudgetSum 2-4'!I113</f>
        <v>0</v>
      </c>
      <c r="C7174" s="3" t="s">
        <v>5315</v>
      </c>
      <c r="D7174" s="2" t="b">
        <f t="shared" ca="1" si="114"/>
        <v>1</v>
      </c>
      <c r="E7174" s="2" cm="1">
        <f t="array" aca="1" ref="E7174" ca="1">IF(F7174&lt;&gt;"",INDIRECT("'"&amp;F7174&amp;"'!"&amp;G7174),"")</f>
        <v>0</v>
      </c>
      <c r="F7174" s="1502" t="s">
        <v>3507</v>
      </c>
      <c r="G7174" t="s">
        <v>5372</v>
      </c>
      <c r="R7174" s="1502"/>
    </row>
    <row r="7175" spans="1:18">
      <c r="A7175">
        <v>7170</v>
      </c>
      <c r="B7175" s="8">
        <f>'BudgetSum 2-4'!I116</f>
        <v>0</v>
      </c>
      <c r="C7175" s="3" t="s">
        <v>5315</v>
      </c>
      <c r="D7175" s="2" t="b">
        <f t="shared" ca="1" si="114"/>
        <v>1</v>
      </c>
      <c r="E7175" s="2" cm="1">
        <f t="array" aca="1" ref="E7175" ca="1">IF(F7175&lt;&gt;"",INDIRECT("'"&amp;F7175&amp;"'!"&amp;G7175),"")</f>
        <v>0</v>
      </c>
      <c r="F7175" s="1502" t="s">
        <v>3507</v>
      </c>
      <c r="G7175" t="s">
        <v>5081</v>
      </c>
      <c r="R7175" s="1502"/>
    </row>
    <row r="7176" spans="1:18">
      <c r="A7176">
        <v>7171</v>
      </c>
      <c r="B7176" s="8">
        <f>'BudgetSum 2-4'!I117</f>
        <v>0</v>
      </c>
      <c r="C7176" s="3" t="s">
        <v>5315</v>
      </c>
      <c r="D7176" s="2" t="b">
        <f t="shared" ca="1" si="114"/>
        <v>1</v>
      </c>
      <c r="E7176" s="2" cm="1">
        <f t="array" aca="1" ref="E7176" ca="1">IF(F7176&lt;&gt;"",INDIRECT("'"&amp;F7176&amp;"'!"&amp;G7176),"")</f>
        <v>0</v>
      </c>
      <c r="F7176" s="1502" t="s">
        <v>3507</v>
      </c>
      <c r="G7176" t="s">
        <v>5373</v>
      </c>
      <c r="R7176" s="1502"/>
    </row>
    <row r="7177" spans="1:18">
      <c r="A7177">
        <v>7172</v>
      </c>
      <c r="B7177" s="8">
        <f>'BudgetSum 2-4'!I118</f>
        <v>5997045</v>
      </c>
      <c r="C7177" s="3" t="s">
        <v>5315</v>
      </c>
      <c r="D7177" s="2" t="b">
        <f t="shared" ca="1" si="114"/>
        <v>1</v>
      </c>
      <c r="E7177" s="2" cm="1">
        <f t="array" aca="1" ref="E7177" ca="1">IF(F7177&lt;&gt;"",INDIRECT("'"&amp;F7177&amp;"'!"&amp;G7177),"")</f>
        <v>5997045</v>
      </c>
      <c r="F7177" s="1502" t="s">
        <v>3507</v>
      </c>
      <c r="G7177" t="s">
        <v>5374</v>
      </c>
      <c r="R7177" s="1502"/>
    </row>
    <row r="7178" spans="1:18">
      <c r="A7178">
        <v>7173</v>
      </c>
      <c r="B7178" s="8">
        <f>'BudgetSum 2-4'!J91</f>
        <v>141785</v>
      </c>
      <c r="C7178" s="3" t="s">
        <v>5315</v>
      </c>
      <c r="D7178" s="2" t="b">
        <f t="shared" ca="1" si="114"/>
        <v>1</v>
      </c>
      <c r="E7178" s="2" cm="1">
        <f t="array" aca="1" ref="E7178" ca="1">IF(F7178&lt;&gt;"",INDIRECT("'"&amp;F7178&amp;"'!"&amp;G7178),"")</f>
        <v>141785</v>
      </c>
      <c r="F7178" s="1502" t="s">
        <v>3507</v>
      </c>
      <c r="G7178" t="s">
        <v>5375</v>
      </c>
      <c r="R7178" s="1502"/>
    </row>
    <row r="7179" spans="1:18">
      <c r="A7179">
        <v>7174</v>
      </c>
      <c r="B7179" s="8">
        <f>'BudgetSum 2-4'!J93</f>
        <v>20027</v>
      </c>
      <c r="C7179" s="3" t="s">
        <v>5315</v>
      </c>
      <c r="D7179" s="2" t="b">
        <f t="shared" ca="1" si="114"/>
        <v>1</v>
      </c>
      <c r="E7179" s="2" cm="1">
        <f t="array" aca="1" ref="E7179" ca="1">IF(F7179&lt;&gt;"",INDIRECT("'"&amp;F7179&amp;"'!"&amp;G7179),"")</f>
        <v>20027</v>
      </c>
      <c r="F7179" s="1502" t="s">
        <v>3507</v>
      </c>
      <c r="G7179" t="s">
        <v>5376</v>
      </c>
      <c r="R7179" s="1502"/>
    </row>
    <row r="7180" spans="1:18">
      <c r="A7180">
        <v>7175</v>
      </c>
      <c r="B7180" s="8">
        <f>'BudgetSum 2-4'!J95</f>
        <v>0</v>
      </c>
      <c r="C7180" s="3" t="s">
        <v>5315</v>
      </c>
      <c r="D7180" s="2" t="b">
        <f t="shared" ca="1" si="114"/>
        <v>1</v>
      </c>
      <c r="E7180" s="2" cm="1">
        <f t="array" aca="1" ref="E7180" ca="1">IF(F7180&lt;&gt;"",INDIRECT("'"&amp;F7180&amp;"'!"&amp;G7180),"")</f>
        <v>0</v>
      </c>
      <c r="F7180" s="1502" t="s">
        <v>3507</v>
      </c>
      <c r="G7180" t="s">
        <v>5377</v>
      </c>
      <c r="R7180" s="1502"/>
    </row>
    <row r="7181" spans="1:18">
      <c r="A7181">
        <v>7176</v>
      </c>
      <c r="B7181" s="8">
        <f>'BudgetSum 2-4'!J96</f>
        <v>0</v>
      </c>
      <c r="C7181" s="3" t="s">
        <v>5315</v>
      </c>
      <c r="D7181" s="2" t="b">
        <f t="shared" ca="1" si="114"/>
        <v>1</v>
      </c>
      <c r="E7181" s="2" cm="1">
        <f t="array" aca="1" ref="E7181" ca="1">IF(F7181&lt;&gt;"",INDIRECT("'"&amp;F7181&amp;"'!"&amp;G7181),"")</f>
        <v>0</v>
      </c>
      <c r="F7181" s="1502" t="s">
        <v>3507</v>
      </c>
      <c r="G7181" t="s">
        <v>5378</v>
      </c>
      <c r="R7181" s="1502"/>
    </row>
    <row r="7182" spans="1:18">
      <c r="A7182">
        <v>7177</v>
      </c>
      <c r="B7182" s="8">
        <f>'BudgetSum 2-4'!J97</f>
        <v>20027</v>
      </c>
      <c r="C7182" s="3" t="s">
        <v>5315</v>
      </c>
      <c r="D7182" s="2" t="b">
        <f t="shared" ca="1" si="114"/>
        <v>1</v>
      </c>
      <c r="E7182" s="2" cm="1">
        <f t="array" aca="1" ref="E7182" ca="1">IF(F7182&lt;&gt;"",INDIRECT("'"&amp;F7182&amp;"'!"&amp;G7182),"")</f>
        <v>20027</v>
      </c>
      <c r="F7182" s="1502" t="s">
        <v>3507</v>
      </c>
      <c r="G7182" t="s">
        <v>5379</v>
      </c>
      <c r="R7182" s="1502"/>
    </row>
    <row r="7183" spans="1:18" ht="15">
      <c r="A7183">
        <v>7178</v>
      </c>
      <c r="B7183" s="8">
        <f>'BudgetSum 2-4'!J98</f>
        <v>0</v>
      </c>
      <c r="C7183" s="3" t="s">
        <v>5315</v>
      </c>
      <c r="D7183" s="2" t="b">
        <f t="shared" ca="1" si="114"/>
        <v>1</v>
      </c>
      <c r="E7183" s="2" cm="1">
        <f t="array" aca="1" ref="E7183" ca="1">IF(F7183&lt;&gt;"",INDIRECT("'"&amp;F7183&amp;"'!"&amp;G7183),"")</f>
        <v>0</v>
      </c>
      <c r="F7183" s="1502" t="s">
        <v>3507</v>
      </c>
      <c r="G7183" t="s">
        <v>5380</v>
      </c>
      <c r="R7183" s="1504"/>
    </row>
    <row r="7184" spans="1:18">
      <c r="A7184">
        <v>7179</v>
      </c>
      <c r="B7184" s="8">
        <f>'BudgetSum 2-4'!J99</f>
        <v>20027</v>
      </c>
      <c r="C7184" s="3" t="s">
        <v>5315</v>
      </c>
      <c r="D7184" s="2" t="b">
        <f t="shared" ca="1" si="114"/>
        <v>1</v>
      </c>
      <c r="E7184" s="2" cm="1">
        <f t="array" aca="1" ref="E7184" ca="1">IF(F7184&lt;&gt;"",INDIRECT("'"&amp;F7184&amp;"'!"&amp;G7184),"")</f>
        <v>20027</v>
      </c>
      <c r="F7184" s="1502" t="s">
        <v>3507</v>
      </c>
      <c r="G7184" t="s">
        <v>4928</v>
      </c>
      <c r="R7184" s="1502"/>
    </row>
    <row r="7185" spans="1:18" ht="15">
      <c r="A7185">
        <v>7180</v>
      </c>
      <c r="B7185" s="8">
        <f>'BudgetSum 2-4'!J101</f>
        <v>0</v>
      </c>
      <c r="C7185" s="3" t="s">
        <v>5315</v>
      </c>
      <c r="D7185" s="2" t="b">
        <f t="shared" ca="1" si="114"/>
        <v>1</v>
      </c>
      <c r="E7185" s="2" cm="1">
        <f t="array" aca="1" ref="E7185" ca="1">IF(F7185&lt;&gt;"",INDIRECT("'"&amp;F7185&amp;"'!"&amp;G7185),"")</f>
        <v>0</v>
      </c>
      <c r="F7185" s="1502" t="s">
        <v>3507</v>
      </c>
      <c r="G7185" t="s">
        <v>5381</v>
      </c>
      <c r="H7185" s="4"/>
      <c r="I7185" s="4"/>
      <c r="J7185" s="4"/>
      <c r="R7185" s="1504"/>
    </row>
    <row r="7186" spans="1:18">
      <c r="A7186">
        <v>7181</v>
      </c>
      <c r="B7186" s="8">
        <f>'BudgetSum 2-4'!J102</f>
        <v>0</v>
      </c>
      <c r="C7186" s="3" t="s">
        <v>5315</v>
      </c>
      <c r="D7186" s="2" t="b">
        <f t="shared" ca="1" si="114"/>
        <v>1</v>
      </c>
      <c r="E7186" s="2" cm="1">
        <f t="array" aca="1" ref="E7186" ca="1">IF(F7186&lt;&gt;"",INDIRECT("'"&amp;F7186&amp;"'!"&amp;G7186),"")</f>
        <v>0</v>
      </c>
      <c r="F7186" s="1502" t="s">
        <v>3507</v>
      </c>
      <c r="G7186" t="s">
        <v>4904</v>
      </c>
      <c r="R7186" s="1502"/>
    </row>
    <row r="7187" spans="1:18">
      <c r="A7187">
        <v>7182</v>
      </c>
      <c r="B7187" s="8">
        <f>'BudgetSum 2-4'!J103</f>
        <v>0</v>
      </c>
      <c r="C7187" s="3" t="s">
        <v>5315</v>
      </c>
      <c r="D7187" s="2" t="b">
        <f t="shared" ca="1" si="114"/>
        <v>1</v>
      </c>
      <c r="E7187" s="2" cm="1">
        <f t="array" aca="1" ref="E7187" ca="1">IF(F7187&lt;&gt;"",INDIRECT("'"&amp;F7187&amp;"'!"&amp;G7187),"")</f>
        <v>0</v>
      </c>
      <c r="F7187" s="1502" t="s">
        <v>3507</v>
      </c>
      <c r="G7187" t="s">
        <v>4911</v>
      </c>
      <c r="R7187" s="1502"/>
    </row>
    <row r="7188" spans="1:18">
      <c r="A7188">
        <v>7183</v>
      </c>
      <c r="B7188" s="8">
        <f>'BudgetSum 2-4'!J104</f>
        <v>0</v>
      </c>
      <c r="C7188" s="3" t="s">
        <v>5315</v>
      </c>
      <c r="D7188" s="2" t="b">
        <f t="shared" ca="1" si="114"/>
        <v>1</v>
      </c>
      <c r="E7188" s="2" cm="1">
        <f t="array" aca="1" ref="E7188" ca="1">IF(F7188&lt;&gt;"",INDIRECT("'"&amp;F7188&amp;"'!"&amp;G7188),"")</f>
        <v>0</v>
      </c>
      <c r="F7188" s="1502" t="s">
        <v>3507</v>
      </c>
      <c r="G7188" t="s">
        <v>5382</v>
      </c>
      <c r="R7188" s="1502"/>
    </row>
    <row r="7189" spans="1:18">
      <c r="A7189">
        <v>7184</v>
      </c>
      <c r="B7189" s="8">
        <f>'BudgetSum 2-4'!J107</f>
        <v>0</v>
      </c>
      <c r="C7189" s="3" t="s">
        <v>5315</v>
      </c>
      <c r="D7189" s="2" t="b">
        <f t="shared" ca="1" si="114"/>
        <v>1</v>
      </c>
      <c r="E7189" s="2" cm="1">
        <f t="array" aca="1" ref="E7189" ca="1">IF(F7189&lt;&gt;"",INDIRECT("'"&amp;F7189&amp;"'!"&amp;G7189),"")</f>
        <v>0</v>
      </c>
      <c r="F7189" s="1502" t="s">
        <v>3507</v>
      </c>
      <c r="G7189" t="s">
        <v>5383</v>
      </c>
      <c r="R7189" s="1502"/>
    </row>
    <row r="7190" spans="1:18">
      <c r="A7190">
        <v>7185</v>
      </c>
      <c r="B7190" s="8">
        <f>'BudgetSum 2-4'!J108</f>
        <v>0</v>
      </c>
      <c r="C7190" s="3" t="s">
        <v>5315</v>
      </c>
      <c r="D7190" s="2" t="b">
        <f t="shared" ca="1" si="114"/>
        <v>1</v>
      </c>
      <c r="E7190" s="2" cm="1">
        <f t="array" aca="1" ref="E7190" ca="1">IF(F7190&lt;&gt;"",INDIRECT("'"&amp;F7190&amp;"'!"&amp;G7190),"")</f>
        <v>0</v>
      </c>
      <c r="F7190" s="1502" t="s">
        <v>3507</v>
      </c>
      <c r="G7190" t="s">
        <v>5384</v>
      </c>
      <c r="R7190" s="1502"/>
    </row>
    <row r="7191" spans="1:18">
      <c r="A7191">
        <v>7186</v>
      </c>
      <c r="B7191" s="8">
        <f>'BudgetSum 2-4'!J109</f>
        <v>0</v>
      </c>
      <c r="C7191" s="3" t="s">
        <v>5315</v>
      </c>
      <c r="D7191" s="2" t="b">
        <f t="shared" ca="1" si="114"/>
        <v>1</v>
      </c>
      <c r="E7191" s="2" cm="1">
        <f t="array" aca="1" ref="E7191" ca="1">IF(F7191&lt;&gt;"",INDIRECT("'"&amp;F7191&amp;"'!"&amp;G7191),"")</f>
        <v>0</v>
      </c>
      <c r="F7191" s="1502" t="s">
        <v>3507</v>
      </c>
      <c r="G7191" t="s">
        <v>4927</v>
      </c>
      <c r="R7191" s="1502"/>
    </row>
    <row r="7192" spans="1:18">
      <c r="A7192">
        <v>7187</v>
      </c>
      <c r="B7192" s="8">
        <f>'BudgetSum 2-4'!J110</f>
        <v>20027</v>
      </c>
      <c r="C7192" s="3" t="s">
        <v>5315</v>
      </c>
      <c r="D7192" s="2" t="b">
        <f t="shared" ca="1" si="114"/>
        <v>1</v>
      </c>
      <c r="E7192" s="2" cm="1">
        <f t="array" aca="1" ref="E7192" ca="1">IF(F7192&lt;&gt;"",INDIRECT("'"&amp;F7192&amp;"'!"&amp;G7192),"")</f>
        <v>20027</v>
      </c>
      <c r="F7192" s="1502" t="s">
        <v>3507</v>
      </c>
      <c r="G7192" t="s">
        <v>4929</v>
      </c>
      <c r="R7192" s="1502"/>
    </row>
    <row r="7193" spans="1:18">
      <c r="A7193">
        <v>7188</v>
      </c>
      <c r="B7193" s="8">
        <f>'BudgetSum 2-4'!J113</f>
        <v>0</v>
      </c>
      <c r="C7193" s="3" t="s">
        <v>5315</v>
      </c>
      <c r="D7193" s="2" t="b">
        <f t="shared" ca="1" si="114"/>
        <v>1</v>
      </c>
      <c r="E7193" s="2" cm="1">
        <f t="array" aca="1" ref="E7193" ca="1">IF(F7193&lt;&gt;"",INDIRECT("'"&amp;F7193&amp;"'!"&amp;G7193),"")</f>
        <v>0</v>
      </c>
      <c r="F7193" s="1502" t="s">
        <v>3507</v>
      </c>
      <c r="G7193" t="s">
        <v>5385</v>
      </c>
      <c r="R7193" s="1502"/>
    </row>
    <row r="7194" spans="1:18">
      <c r="A7194">
        <v>7189</v>
      </c>
      <c r="B7194" s="8">
        <f>'BudgetSum 2-4'!J116</f>
        <v>0</v>
      </c>
      <c r="C7194" s="3" t="s">
        <v>5315</v>
      </c>
      <c r="D7194" s="2" t="b">
        <f t="shared" ca="1" si="114"/>
        <v>1</v>
      </c>
      <c r="E7194" s="2" cm="1">
        <f t="array" aca="1" ref="E7194" ca="1">IF(F7194&lt;&gt;"",INDIRECT("'"&amp;F7194&amp;"'!"&amp;G7194),"")</f>
        <v>0</v>
      </c>
      <c r="F7194" s="1502" t="s">
        <v>3507</v>
      </c>
      <c r="G7194" t="s">
        <v>5082</v>
      </c>
      <c r="R7194" s="1502"/>
    </row>
    <row r="7195" spans="1:18" ht="15">
      <c r="A7195">
        <v>7190</v>
      </c>
      <c r="B7195" s="8">
        <f>'BudgetSum 2-4'!J117</f>
        <v>0</v>
      </c>
      <c r="C7195" s="3" t="s">
        <v>5315</v>
      </c>
      <c r="D7195" s="2" t="b">
        <f t="shared" ca="1" si="114"/>
        <v>1</v>
      </c>
      <c r="E7195" s="2" cm="1">
        <f t="array" aca="1" ref="E7195" ca="1">IF(F7195&lt;&gt;"",INDIRECT("'"&amp;F7195&amp;"'!"&amp;G7195),"")</f>
        <v>0</v>
      </c>
      <c r="F7195" s="1502" t="s">
        <v>3507</v>
      </c>
      <c r="G7195" t="s">
        <v>5386</v>
      </c>
      <c r="R7195" s="1504"/>
    </row>
    <row r="7196" spans="1:18" ht="15">
      <c r="A7196">
        <v>7191</v>
      </c>
      <c r="B7196" s="8">
        <f>'BudgetSum 2-4'!J118</f>
        <v>161812</v>
      </c>
      <c r="C7196" s="3" t="s">
        <v>5315</v>
      </c>
      <c r="D7196" s="2" t="b">
        <f t="shared" ca="1" si="114"/>
        <v>1</v>
      </c>
      <c r="E7196" s="2" cm="1">
        <f t="array" aca="1" ref="E7196" ca="1">IF(F7196&lt;&gt;"",INDIRECT("'"&amp;F7196&amp;"'!"&amp;G7196),"")</f>
        <v>161812</v>
      </c>
      <c r="F7196" s="1502" t="s">
        <v>3507</v>
      </c>
      <c r="G7196" t="s">
        <v>5387</v>
      </c>
      <c r="H7196" s="4"/>
      <c r="I7196" s="4"/>
      <c r="J7196" s="4"/>
      <c r="R7196" s="1504"/>
    </row>
    <row r="7197" spans="1:18" ht="15">
      <c r="A7197">
        <v>7192</v>
      </c>
      <c r="B7197" s="8">
        <f>'BudgetSum 2-4'!K91</f>
        <v>0</v>
      </c>
      <c r="C7197" s="3" t="s">
        <v>5315</v>
      </c>
      <c r="D7197" s="2" t="b">
        <f t="shared" ca="1" si="114"/>
        <v>1</v>
      </c>
      <c r="E7197" s="2" cm="1">
        <f t="array" aca="1" ref="E7197" ca="1">IF(F7197&lt;&gt;"",INDIRECT("'"&amp;F7197&amp;"'!"&amp;G7197),"")</f>
        <v>0</v>
      </c>
      <c r="F7197" s="1502" t="s">
        <v>3507</v>
      </c>
      <c r="G7197" t="s">
        <v>5065</v>
      </c>
      <c r="H7197" s="4"/>
      <c r="I7197" s="4"/>
      <c r="J7197" s="4"/>
      <c r="R7197" s="1504"/>
    </row>
    <row r="7198" spans="1:18" ht="15">
      <c r="A7198">
        <v>7193</v>
      </c>
      <c r="B7198" s="8">
        <f>'BudgetSum 2-4'!K93</f>
        <v>0</v>
      </c>
      <c r="C7198" s="3" t="s">
        <v>5315</v>
      </c>
      <c r="D7198" s="2" t="b">
        <f t="shared" ca="1" si="114"/>
        <v>1</v>
      </c>
      <c r="E7198" s="2" cm="1">
        <f t="array" aca="1" ref="E7198" ca="1">IF(F7198&lt;&gt;"",INDIRECT("'"&amp;F7198&amp;"'!"&amp;G7198),"")</f>
        <v>0</v>
      </c>
      <c r="F7198" s="1502" t="s">
        <v>3507</v>
      </c>
      <c r="G7198" t="s">
        <v>5069</v>
      </c>
      <c r="H7198" s="4"/>
      <c r="I7198" s="4"/>
      <c r="J7198" s="4"/>
      <c r="R7198" s="1504"/>
    </row>
    <row r="7199" spans="1:18" ht="15">
      <c r="A7199">
        <v>7194</v>
      </c>
      <c r="B7199" s="8">
        <f>'BudgetSum 2-4'!K95</f>
        <v>0</v>
      </c>
      <c r="C7199" s="3" t="s">
        <v>5315</v>
      </c>
      <c r="D7199" s="2" t="b">
        <f t="shared" ca="1" si="114"/>
        <v>1</v>
      </c>
      <c r="E7199" s="2" cm="1">
        <f t="array" aca="1" ref="E7199" ca="1">IF(F7199&lt;&gt;"",INDIRECT("'"&amp;F7199&amp;"'!"&amp;G7199),"")</f>
        <v>0</v>
      </c>
      <c r="F7199" s="1502" t="s">
        <v>3507</v>
      </c>
      <c r="G7199" t="s">
        <v>5071</v>
      </c>
      <c r="H7199" s="4"/>
      <c r="I7199" s="4"/>
      <c r="J7199" s="4"/>
      <c r="R7199" s="1504"/>
    </row>
    <row r="7200" spans="1:18" ht="15">
      <c r="A7200">
        <v>7195</v>
      </c>
      <c r="B7200" s="8">
        <f>'BudgetSum 2-4'!K96</f>
        <v>0</v>
      </c>
      <c r="C7200" s="3" t="s">
        <v>5315</v>
      </c>
      <c r="D7200" s="2" t="b">
        <f t="shared" ca="1" si="114"/>
        <v>1</v>
      </c>
      <c r="E7200" s="2" cm="1">
        <f t="array" aca="1" ref="E7200" ca="1">IF(F7200&lt;&gt;"",INDIRECT("'"&amp;F7200&amp;"'!"&amp;G7200),"")</f>
        <v>0</v>
      </c>
      <c r="F7200" s="1502" t="s">
        <v>3507</v>
      </c>
      <c r="G7200" t="s">
        <v>5073</v>
      </c>
      <c r="H7200" s="4"/>
      <c r="I7200" s="4"/>
      <c r="J7200" s="4"/>
      <c r="R7200" s="1504"/>
    </row>
    <row r="7201" spans="1:18" ht="15">
      <c r="A7201">
        <v>7196</v>
      </c>
      <c r="B7201" s="8">
        <f>'BudgetSum 2-4'!K97</f>
        <v>0</v>
      </c>
      <c r="C7201" s="3" t="s">
        <v>5315</v>
      </c>
      <c r="D7201" s="2" t="b">
        <f t="shared" ca="1" si="114"/>
        <v>1</v>
      </c>
      <c r="E7201" s="2" cm="1">
        <f t="array" aca="1" ref="E7201" ca="1">IF(F7201&lt;&gt;"",INDIRECT("'"&amp;F7201&amp;"'!"&amp;G7201),"")</f>
        <v>0</v>
      </c>
      <c r="F7201" s="1502" t="s">
        <v>3507</v>
      </c>
      <c r="G7201" t="s">
        <v>5075</v>
      </c>
      <c r="H7201" s="4"/>
      <c r="I7201" s="4"/>
      <c r="J7201" s="4"/>
      <c r="R7201" s="1504"/>
    </row>
    <row r="7202" spans="1:18" ht="15">
      <c r="A7202">
        <v>7197</v>
      </c>
      <c r="B7202" s="8">
        <f>'BudgetSum 2-4'!K98</f>
        <v>0</v>
      </c>
      <c r="C7202" s="3" t="s">
        <v>5315</v>
      </c>
      <c r="D7202" s="2" t="b">
        <f t="shared" ca="1" si="114"/>
        <v>1</v>
      </c>
      <c r="E7202" s="2" cm="1">
        <f t="array" aca="1" ref="E7202" ca="1">IF(F7202&lt;&gt;"",INDIRECT("'"&amp;F7202&amp;"'!"&amp;G7202),"")</f>
        <v>0</v>
      </c>
      <c r="F7202" s="1502" t="s">
        <v>3507</v>
      </c>
      <c r="G7202" t="s">
        <v>5077</v>
      </c>
      <c r="H7202" s="4"/>
      <c r="I7202" s="4"/>
      <c r="J7202" s="4"/>
      <c r="R7202" s="1504"/>
    </row>
    <row r="7203" spans="1:18" ht="15">
      <c r="A7203">
        <v>7198</v>
      </c>
      <c r="B7203" s="8">
        <f>'BudgetSum 2-4'!K99</f>
        <v>0</v>
      </c>
      <c r="C7203" s="3" t="s">
        <v>5315</v>
      </c>
      <c r="D7203" s="2" t="b">
        <f t="shared" ca="1" si="114"/>
        <v>1</v>
      </c>
      <c r="E7203" s="2" cm="1">
        <f t="array" aca="1" ref="E7203" ca="1">IF(F7203&lt;&gt;"",INDIRECT("'"&amp;F7203&amp;"'!"&amp;G7203),"")</f>
        <v>0</v>
      </c>
      <c r="F7203" s="1502" t="s">
        <v>3507</v>
      </c>
      <c r="G7203" t="s">
        <v>4842</v>
      </c>
      <c r="H7203" s="4"/>
      <c r="I7203" s="4"/>
      <c r="J7203" s="4"/>
      <c r="R7203" s="1504"/>
    </row>
    <row r="7204" spans="1:18" ht="15">
      <c r="A7204">
        <v>7199</v>
      </c>
      <c r="B7204" s="8">
        <f>'BudgetSum 2-4'!K102</f>
        <v>0</v>
      </c>
      <c r="C7204" s="3" t="s">
        <v>5315</v>
      </c>
      <c r="D7204" s="2" t="b">
        <f t="shared" ca="1" si="114"/>
        <v>1</v>
      </c>
      <c r="E7204" s="2" cm="1">
        <f t="array" aca="1" ref="E7204" ca="1">IF(F7204&lt;&gt;"",INDIRECT("'"&amp;F7204&amp;"'!"&amp;G7204),"")</f>
        <v>0</v>
      </c>
      <c r="F7204" s="1502" t="s">
        <v>3507</v>
      </c>
      <c r="G7204" t="s">
        <v>4170</v>
      </c>
      <c r="H7204" s="4"/>
      <c r="I7204" s="4"/>
      <c r="J7204" s="4"/>
      <c r="R7204" s="1504"/>
    </row>
    <row r="7205" spans="1:18" ht="15">
      <c r="A7205">
        <v>7200</v>
      </c>
      <c r="B7205" s="8">
        <f>'BudgetSum 2-4'!K104</f>
        <v>0</v>
      </c>
      <c r="C7205" s="3" t="s">
        <v>5315</v>
      </c>
      <c r="D7205" s="2" t="b">
        <f t="shared" ca="1" si="114"/>
        <v>1</v>
      </c>
      <c r="E7205" s="2" cm="1">
        <f t="array" aca="1" ref="E7205" ca="1">IF(F7205&lt;&gt;"",INDIRECT("'"&amp;F7205&amp;"'!"&amp;G7205),"")</f>
        <v>0</v>
      </c>
      <c r="F7205" s="1502" t="s">
        <v>3507</v>
      </c>
      <c r="G7205" t="s">
        <v>3899</v>
      </c>
      <c r="H7205" s="4"/>
      <c r="I7205" s="4"/>
      <c r="J7205" s="4"/>
      <c r="R7205" s="1504"/>
    </row>
    <row r="7206" spans="1:18" ht="15">
      <c r="A7206">
        <v>7201</v>
      </c>
      <c r="B7206" s="8">
        <f>'BudgetSum 2-4'!K105</f>
        <v>0</v>
      </c>
      <c r="C7206" s="3" t="s">
        <v>5315</v>
      </c>
      <c r="D7206" s="2" t="b">
        <f t="shared" ca="1" si="114"/>
        <v>1</v>
      </c>
      <c r="E7206" s="2" cm="1">
        <f t="array" aca="1" ref="E7206" ca="1">IF(F7206&lt;&gt;"",INDIRECT("'"&amp;F7206&amp;"'!"&amp;G7206),"")</f>
        <v>0</v>
      </c>
      <c r="F7206" s="1502" t="s">
        <v>3507</v>
      </c>
      <c r="G7206" t="s">
        <v>4921</v>
      </c>
      <c r="H7206" s="4"/>
      <c r="I7206" s="4"/>
      <c r="J7206" s="4"/>
      <c r="R7206" s="1504"/>
    </row>
    <row r="7207" spans="1:18" ht="15">
      <c r="A7207">
        <v>7202</v>
      </c>
      <c r="B7207" s="8">
        <f>'BudgetSum 2-4'!K106</f>
        <v>0</v>
      </c>
      <c r="C7207" s="3" t="s">
        <v>5315</v>
      </c>
      <c r="D7207" s="2" t="b">
        <f t="shared" ca="1" si="114"/>
        <v>1</v>
      </c>
      <c r="E7207" s="2" cm="1">
        <f t="array" aca="1" ref="E7207" ca="1">IF(F7207&lt;&gt;"",INDIRECT("'"&amp;F7207&amp;"'!"&amp;G7207),"")</f>
        <v>0</v>
      </c>
      <c r="F7207" s="1502" t="s">
        <v>3507</v>
      </c>
      <c r="G7207" t="s">
        <v>5388</v>
      </c>
      <c r="H7207" s="4"/>
      <c r="I7207" s="4"/>
      <c r="J7207" s="4"/>
      <c r="R7207" s="1504"/>
    </row>
    <row r="7208" spans="1:18" ht="15">
      <c r="A7208">
        <v>7203</v>
      </c>
      <c r="B7208" s="8">
        <f>'BudgetSum 2-4'!K107</f>
        <v>0</v>
      </c>
      <c r="C7208" s="3" t="s">
        <v>5315</v>
      </c>
      <c r="D7208" s="2" t="b">
        <f t="shared" ca="1" si="114"/>
        <v>1</v>
      </c>
      <c r="E7208" s="2" cm="1">
        <f t="array" aca="1" ref="E7208" ca="1">IF(F7208&lt;&gt;"",INDIRECT("'"&amp;F7208&amp;"'!"&amp;G7208),"")</f>
        <v>0</v>
      </c>
      <c r="F7208" s="1502" t="s">
        <v>3507</v>
      </c>
      <c r="G7208" t="s">
        <v>3900</v>
      </c>
      <c r="H7208" s="4"/>
      <c r="I7208" s="4"/>
      <c r="J7208" s="4"/>
      <c r="R7208" s="1504"/>
    </row>
    <row r="7209" spans="1:18" ht="15">
      <c r="A7209">
        <v>7204</v>
      </c>
      <c r="B7209" s="8">
        <f>'BudgetSum 2-4'!K108</f>
        <v>0</v>
      </c>
      <c r="C7209" s="3" t="s">
        <v>5315</v>
      </c>
      <c r="D7209" s="2" t="b">
        <f t="shared" ca="1" si="114"/>
        <v>1</v>
      </c>
      <c r="E7209" s="2" cm="1">
        <f t="array" aca="1" ref="E7209" ca="1">IF(F7209&lt;&gt;"",INDIRECT("'"&amp;F7209&amp;"'!"&amp;G7209),"")</f>
        <v>0</v>
      </c>
      <c r="F7209" s="1502" t="s">
        <v>3507</v>
      </c>
      <c r="G7209" t="s">
        <v>3901</v>
      </c>
      <c r="H7209" s="4"/>
      <c r="I7209" s="4"/>
      <c r="J7209" s="4"/>
      <c r="R7209" s="1504"/>
    </row>
    <row r="7210" spans="1:18" ht="15">
      <c r="A7210">
        <v>7205</v>
      </c>
      <c r="B7210" s="8">
        <f>'BudgetSum 2-4'!K109</f>
        <v>0</v>
      </c>
      <c r="C7210" s="3" t="s">
        <v>5315</v>
      </c>
      <c r="D7210" s="2" t="b">
        <f t="shared" ca="1" si="114"/>
        <v>1</v>
      </c>
      <c r="E7210" s="2" cm="1">
        <f t="array" aca="1" ref="E7210" ca="1">IF(F7210&lt;&gt;"",INDIRECT("'"&amp;F7210&amp;"'!"&amp;G7210),"")</f>
        <v>0</v>
      </c>
      <c r="F7210" s="1502" t="s">
        <v>3507</v>
      </c>
      <c r="G7210" t="s">
        <v>4218</v>
      </c>
      <c r="H7210" s="4"/>
      <c r="I7210" s="4"/>
      <c r="J7210" s="4"/>
      <c r="R7210" s="1504"/>
    </row>
    <row r="7211" spans="1:18">
      <c r="A7211">
        <v>7206</v>
      </c>
      <c r="B7211" s="8">
        <f>'BudgetSum 2-4'!K110</f>
        <v>0</v>
      </c>
      <c r="C7211" s="3" t="s">
        <v>5315</v>
      </c>
      <c r="D7211" s="2" t="b">
        <f t="shared" ca="1" si="114"/>
        <v>1</v>
      </c>
      <c r="E7211" s="2" cm="1">
        <f t="array" aca="1" ref="E7211" ca="1">IF(F7211&lt;&gt;"",INDIRECT("'"&amp;F7211&amp;"'!"&amp;G7211),"")</f>
        <v>0</v>
      </c>
      <c r="F7211" s="1502" t="s">
        <v>3507</v>
      </c>
      <c r="G7211" t="s">
        <v>4219</v>
      </c>
      <c r="R7211" s="1502"/>
    </row>
    <row r="7212" spans="1:18" ht="15">
      <c r="A7212">
        <v>7207</v>
      </c>
      <c r="B7212" s="8">
        <f>'BudgetSum 2-4'!K113</f>
        <v>0</v>
      </c>
      <c r="C7212" s="3" t="s">
        <v>5315</v>
      </c>
      <c r="D7212" s="2" t="b">
        <f t="shared" ca="1" si="114"/>
        <v>1</v>
      </c>
      <c r="E7212" s="2" cm="1">
        <f t="array" aca="1" ref="E7212" ca="1">IF(F7212&lt;&gt;"",INDIRECT("'"&amp;F7212&amp;"'!"&amp;G7212),"")</f>
        <v>0</v>
      </c>
      <c r="F7212" s="1502" t="s">
        <v>3507</v>
      </c>
      <c r="G7212" t="s">
        <v>5208</v>
      </c>
      <c r="H7212" s="4"/>
      <c r="I7212" s="4"/>
      <c r="J7212" s="4"/>
      <c r="R7212" s="1504"/>
    </row>
    <row r="7213" spans="1:18">
      <c r="A7213">
        <v>7208</v>
      </c>
      <c r="B7213" s="8">
        <f>'BudgetSum 2-4'!K116</f>
        <v>0</v>
      </c>
      <c r="C7213" s="3" t="s">
        <v>5315</v>
      </c>
      <c r="D7213" s="2" t="b">
        <f t="shared" ca="1" si="114"/>
        <v>1</v>
      </c>
      <c r="E7213" s="2" cm="1">
        <f t="array" aca="1" ref="E7213" ca="1">IF(F7213&lt;&gt;"",INDIRECT("'"&amp;F7213&amp;"'!"&amp;G7213),"")</f>
        <v>0</v>
      </c>
      <c r="F7213" s="1502" t="s">
        <v>3507</v>
      </c>
      <c r="G7213" t="s">
        <v>3904</v>
      </c>
      <c r="R7213" s="1502"/>
    </row>
    <row r="7214" spans="1:18">
      <c r="A7214">
        <v>7209</v>
      </c>
      <c r="B7214" s="8">
        <f>'BudgetSum 2-4'!K117</f>
        <v>0</v>
      </c>
      <c r="C7214" s="3" t="s">
        <v>5315</v>
      </c>
      <c r="D7214" s="2" t="b">
        <f t="shared" ca="1" si="114"/>
        <v>1</v>
      </c>
      <c r="E7214" s="2" cm="1">
        <f t="array" aca="1" ref="E7214" ca="1">IF(F7214&lt;&gt;"",INDIRECT("'"&amp;F7214&amp;"'!"&amp;G7214),"")</f>
        <v>0</v>
      </c>
      <c r="F7214" s="1502" t="s">
        <v>3507</v>
      </c>
      <c r="G7214" t="s">
        <v>5389</v>
      </c>
      <c r="R7214" s="1502"/>
    </row>
    <row r="7215" spans="1:18">
      <c r="A7215">
        <v>7210</v>
      </c>
      <c r="B7215" s="8">
        <f>'BudgetSum 2-4'!K118</f>
        <v>0</v>
      </c>
      <c r="C7215" s="3" t="s">
        <v>5315</v>
      </c>
      <c r="D7215" s="2" t="b">
        <f t="shared" ca="1" si="114"/>
        <v>1</v>
      </c>
      <c r="E7215" s="2" cm="1">
        <f t="array" aca="1" ref="E7215" ca="1">IF(F7215&lt;&gt;"",INDIRECT("'"&amp;F7215&amp;"'!"&amp;G7215),"")</f>
        <v>0</v>
      </c>
      <c r="F7215" s="1502" t="s">
        <v>3507</v>
      </c>
      <c r="G7215" t="s">
        <v>3905</v>
      </c>
      <c r="R7215" s="1502"/>
    </row>
    <row r="7216" spans="1:18">
      <c r="A7216">
        <v>7211</v>
      </c>
      <c r="B7216" s="8">
        <f>'CashSum 5'!C23</f>
        <v>42600</v>
      </c>
      <c r="C7216" s="3" t="s">
        <v>5390</v>
      </c>
      <c r="D7216" s="2" t="b">
        <f t="shared" ca="1" si="114"/>
        <v>1</v>
      </c>
      <c r="E7216" s="2" cm="1">
        <f t="array" aca="1" ref="E7216" ca="1">IF(F7216&lt;&gt;"",INDIRECT("'"&amp;F7216&amp;"'!"&amp;G7216),"")</f>
        <v>42600</v>
      </c>
      <c r="F7216" s="1502" t="s">
        <v>3515</v>
      </c>
      <c r="G7216" t="s">
        <v>4887</v>
      </c>
      <c r="R7216" s="1502"/>
    </row>
    <row r="7217" spans="1:18">
      <c r="A7217">
        <v>7212</v>
      </c>
      <c r="B7217" s="8">
        <f>'CashSum 5'!C24</f>
        <v>0</v>
      </c>
      <c r="C7217" s="3" t="s">
        <v>5390</v>
      </c>
      <c r="D7217" s="2" t="b">
        <f t="shared" ca="1" si="114"/>
        <v>1</v>
      </c>
      <c r="E7217" s="2" cm="1">
        <f t="array" aca="1" ref="E7217" ca="1">IF(F7217&lt;&gt;"",INDIRECT("'"&amp;F7217&amp;"'!"&amp;G7217),"")</f>
        <v>0</v>
      </c>
      <c r="F7217" s="1502" t="s">
        <v>3515</v>
      </c>
      <c r="G7217" t="s">
        <v>4605</v>
      </c>
      <c r="R7217" s="1502"/>
    </row>
    <row r="7218" spans="1:18">
      <c r="A7218" s="2">
        <v>7213</v>
      </c>
      <c r="B7218" s="8">
        <f>'CashSum 5'!C25</f>
        <v>42600</v>
      </c>
      <c r="C7218" s="3" t="s">
        <v>5390</v>
      </c>
      <c r="D7218" s="2" t="b">
        <f t="shared" ca="1" si="114"/>
        <v>1</v>
      </c>
      <c r="E7218" s="2" cm="1">
        <f t="array" aca="1" ref="E7218" ca="1">IF(F7218&lt;&gt;"",INDIRECT("'"&amp;F7218&amp;"'!"&amp;G7218),"")</f>
        <v>42600</v>
      </c>
      <c r="F7218" s="1502" t="s">
        <v>3515</v>
      </c>
      <c r="G7218" t="s">
        <v>4606</v>
      </c>
      <c r="R7218" s="1502"/>
    </row>
    <row r="7219" spans="1:18">
      <c r="A7219" s="2">
        <v>7214</v>
      </c>
      <c r="B7219" s="8">
        <f>'CashSum 5'!C26</f>
        <v>0</v>
      </c>
      <c r="C7219" s="3" t="s">
        <v>5390</v>
      </c>
      <c r="D7219" s="2" t="b">
        <f t="shared" ca="1" si="114"/>
        <v>1</v>
      </c>
      <c r="E7219" s="2" cm="1">
        <f t="array" aca="1" ref="E7219" ca="1">IF(F7219&lt;&gt;"",INDIRECT("'"&amp;F7219&amp;"'!"&amp;G7219),"")</f>
        <v>0</v>
      </c>
      <c r="F7219" s="1502" t="s">
        <v>3515</v>
      </c>
      <c r="G7219" t="s">
        <v>3618</v>
      </c>
      <c r="R7219" s="1502"/>
    </row>
    <row r="7220" spans="1:18">
      <c r="A7220" s="2">
        <v>7215</v>
      </c>
      <c r="B7220" s="8">
        <f>'CashSum 5'!C27</f>
        <v>42600</v>
      </c>
      <c r="C7220" s="3" t="s">
        <v>5390</v>
      </c>
      <c r="D7220" s="2" t="b">
        <f t="shared" ca="1" si="114"/>
        <v>1</v>
      </c>
      <c r="E7220" s="2" cm="1">
        <f t="array" aca="1" ref="E7220" ca="1">IF(F7220&lt;&gt;"",INDIRECT("'"&amp;F7220&amp;"'!"&amp;G7220),"")</f>
        <v>42600</v>
      </c>
      <c r="F7220" s="1502" t="s">
        <v>3515</v>
      </c>
      <c r="G7220" t="s">
        <v>4888</v>
      </c>
      <c r="R7220" s="1502"/>
    </row>
    <row r="7221" spans="1:18">
      <c r="A7221" s="2">
        <v>7216</v>
      </c>
      <c r="B7221" s="8">
        <f>'CashSum 5'!C29</f>
        <v>48587678</v>
      </c>
      <c r="C7221" s="3" t="s">
        <v>5390</v>
      </c>
      <c r="D7221" s="2" t="b">
        <f t="shared" ca="1" si="114"/>
        <v>1</v>
      </c>
      <c r="E7221" s="2" cm="1">
        <f t="array" aca="1" ref="E7221" ca="1">IF(F7221&lt;&gt;"",INDIRECT("'"&amp;F7221&amp;"'!"&amp;G7221),"")</f>
        <v>48587678</v>
      </c>
      <c r="F7221" s="1502" t="s">
        <v>3515</v>
      </c>
      <c r="G7221" t="s">
        <v>4600</v>
      </c>
      <c r="R7221" s="1502"/>
    </row>
    <row r="7222" spans="1:18" ht="15">
      <c r="A7222" s="2">
        <v>7217</v>
      </c>
      <c r="B7222" s="8">
        <f>'CashSum 5'!C30</f>
        <v>78062215</v>
      </c>
      <c r="C7222" s="3" t="s">
        <v>5390</v>
      </c>
      <c r="D7222" s="2" t="b">
        <f t="shared" ca="1" si="114"/>
        <v>1</v>
      </c>
      <c r="E7222" s="2" cm="1">
        <f t="array" aca="1" ref="E7222" ca="1">IF(F7222&lt;&gt;"",INDIRECT("'"&amp;F7222&amp;"'!"&amp;G7222),"")</f>
        <v>78062215</v>
      </c>
      <c r="F7222" s="1502" t="s">
        <v>3515</v>
      </c>
      <c r="G7222" t="s">
        <v>4206</v>
      </c>
      <c r="R7222" s="1504"/>
    </row>
    <row r="7223" spans="1:18">
      <c r="A7223" s="2">
        <v>7218</v>
      </c>
      <c r="B7223" s="8">
        <f>'CashSum 5'!C31</f>
        <v>0</v>
      </c>
      <c r="C7223" s="3" t="s">
        <v>5390</v>
      </c>
      <c r="D7223" s="2" t="b">
        <f t="shared" ca="1" si="114"/>
        <v>1</v>
      </c>
      <c r="E7223" s="2" cm="1">
        <f t="array" aca="1" ref="E7223" ca="1">IF(F7223&lt;&gt;"",INDIRECT("'"&amp;F7223&amp;"'!"&amp;G7223),"")</f>
        <v>0</v>
      </c>
      <c r="F7223" s="1502" t="s">
        <v>3515</v>
      </c>
      <c r="G7223" t="s">
        <v>4889</v>
      </c>
      <c r="R7223" s="1502"/>
    </row>
    <row r="7224" spans="1:18">
      <c r="A7224" s="2">
        <v>7219</v>
      </c>
      <c r="B7224" s="8">
        <f>'CashSum 5'!C32</f>
        <v>78062215</v>
      </c>
      <c r="C7224" s="3" t="s">
        <v>5390</v>
      </c>
      <c r="D7224" s="2" t="b">
        <f t="shared" ca="1" si="114"/>
        <v>1</v>
      </c>
      <c r="E7224" s="2" cm="1">
        <f t="array" aca="1" ref="E7224" ca="1">IF(F7224&lt;&gt;"",INDIRECT("'"&amp;F7224&amp;"'!"&amp;G7224),"")</f>
        <v>78062215</v>
      </c>
      <c r="F7224" s="1502" t="s">
        <v>3515</v>
      </c>
      <c r="G7224" t="s">
        <v>4607</v>
      </c>
      <c r="R7224" s="1502"/>
    </row>
    <row r="7225" spans="1:18">
      <c r="A7225" s="2">
        <v>7220</v>
      </c>
      <c r="B7225" s="8">
        <f>'CashSum 5'!C33</f>
        <v>126649893</v>
      </c>
      <c r="C7225" s="3" t="s">
        <v>5390</v>
      </c>
      <c r="D7225" s="2" t="b">
        <f t="shared" ca="1" si="114"/>
        <v>1</v>
      </c>
      <c r="E7225" s="2" cm="1">
        <f t="array" aca="1" ref="E7225" ca="1">IF(F7225&lt;&gt;"",INDIRECT("'"&amp;F7225&amp;"'!"&amp;G7225),"")</f>
        <v>126649893</v>
      </c>
      <c r="F7225" s="1502" t="s">
        <v>3515</v>
      </c>
      <c r="G7225" t="s">
        <v>4608</v>
      </c>
      <c r="R7225" s="1502"/>
    </row>
    <row r="7226" spans="1:18">
      <c r="A7226" s="2">
        <v>7221</v>
      </c>
      <c r="B7226" s="8">
        <f>'CashSum 5'!C34</f>
        <v>69196138</v>
      </c>
      <c r="C7226" s="3" t="s">
        <v>5390</v>
      </c>
      <c r="D7226" s="2" t="b">
        <f t="shared" ca="1" si="114"/>
        <v>1</v>
      </c>
      <c r="E7226" s="2" cm="1">
        <f t="array" aca="1" ref="E7226" ca="1">IF(F7226&lt;&gt;"",INDIRECT("'"&amp;F7226&amp;"'!"&amp;G7226),"")</f>
        <v>69196138</v>
      </c>
      <c r="F7226" s="1502" t="s">
        <v>3515</v>
      </c>
      <c r="G7226" t="s">
        <v>3634</v>
      </c>
      <c r="R7226" s="1502"/>
    </row>
    <row r="7227" spans="1:18">
      <c r="A7227" s="2">
        <v>7222</v>
      </c>
      <c r="B7227" s="8">
        <f>'CashSum 5'!C35</f>
        <v>0</v>
      </c>
      <c r="C7227" s="3" t="s">
        <v>5390</v>
      </c>
      <c r="D7227" s="2" t="b">
        <f t="shared" ca="1" si="114"/>
        <v>1</v>
      </c>
      <c r="E7227" s="2" cm="1">
        <f t="array" aca="1" ref="E7227" ca="1">IF(F7227&lt;&gt;"",INDIRECT("'"&amp;F7227&amp;"'!"&amp;G7227),"")</f>
        <v>0</v>
      </c>
      <c r="F7227" s="1502" t="s">
        <v>3515</v>
      </c>
      <c r="G7227" t="s">
        <v>3620</v>
      </c>
      <c r="R7227" s="1502"/>
    </row>
    <row r="7228" spans="1:18">
      <c r="A7228" s="2">
        <v>7223</v>
      </c>
      <c r="B7228" s="8">
        <f>'CashSum 5'!C36</f>
        <v>69196138</v>
      </c>
      <c r="C7228" s="3" t="s">
        <v>5390</v>
      </c>
      <c r="D7228" s="2" t="b">
        <f t="shared" ca="1" si="114"/>
        <v>1</v>
      </c>
      <c r="E7228" s="2" cm="1">
        <f t="array" aca="1" ref="E7228" ca="1">IF(F7228&lt;&gt;"",INDIRECT("'"&amp;F7228&amp;"'!"&amp;G7228),"")</f>
        <v>69196138</v>
      </c>
      <c r="F7228" s="1502" t="s">
        <v>3515</v>
      </c>
      <c r="G7228" t="s">
        <v>3621</v>
      </c>
      <c r="R7228" s="1502"/>
    </row>
    <row r="7229" spans="1:18">
      <c r="A7229" s="2">
        <v>7224</v>
      </c>
      <c r="B7229" s="8">
        <f>'CashSum 5'!C37</f>
        <v>57453755</v>
      </c>
      <c r="C7229" s="3" t="s">
        <v>5390</v>
      </c>
      <c r="D7229" s="2" t="b">
        <f t="shared" ca="1" si="114"/>
        <v>1</v>
      </c>
      <c r="E7229" s="2" cm="1">
        <f t="array" aca="1" ref="E7229" ca="1">IF(F7229&lt;&gt;"",INDIRECT("'"&amp;F7229&amp;"'!"&amp;G7229),"")</f>
        <v>57453755</v>
      </c>
      <c r="F7229" s="1502" t="s">
        <v>3515</v>
      </c>
      <c r="G7229" t="s">
        <v>3622</v>
      </c>
      <c r="R7229" s="1502"/>
    </row>
    <row r="7230" spans="1:18" ht="15">
      <c r="A7230" s="2">
        <v>7225</v>
      </c>
      <c r="B7230" s="8">
        <f>'CashSum 5'!D29</f>
        <v>3765414</v>
      </c>
      <c r="C7230" s="3" t="s">
        <v>5390</v>
      </c>
      <c r="D7230" s="2" t="b">
        <f t="shared" ca="1" si="114"/>
        <v>1</v>
      </c>
      <c r="E7230" s="2" cm="1">
        <f t="array" aca="1" ref="E7230" ca="1">IF(F7230&lt;&gt;"",INDIRECT("'"&amp;F7230&amp;"'!"&amp;G7230),"")</f>
        <v>3765414</v>
      </c>
      <c r="F7230" s="1502" t="s">
        <v>3515</v>
      </c>
      <c r="G7230" t="s">
        <v>4601</v>
      </c>
      <c r="H7230" s="4"/>
      <c r="I7230" s="4"/>
      <c r="J7230" s="4"/>
      <c r="R7230" s="1504"/>
    </row>
    <row r="7231" spans="1:18">
      <c r="A7231" s="2">
        <v>7226</v>
      </c>
      <c r="B7231" s="8">
        <f>'CashSum 5'!D30</f>
        <v>5643399</v>
      </c>
      <c r="C7231" s="3" t="s">
        <v>5390</v>
      </c>
      <c r="D7231" s="2" t="b">
        <f t="shared" ca="1" si="114"/>
        <v>1</v>
      </c>
      <c r="E7231" s="2" cm="1">
        <f t="array" aca="1" ref="E7231" ca="1">IF(F7231&lt;&gt;"",INDIRECT("'"&amp;F7231&amp;"'!"&amp;G7231),"")</f>
        <v>5643399</v>
      </c>
      <c r="F7231" s="1502" t="s">
        <v>3515</v>
      </c>
      <c r="G7231" t="s">
        <v>4207</v>
      </c>
      <c r="R7231" s="1502"/>
    </row>
    <row r="7232" spans="1:18">
      <c r="A7232" s="2">
        <v>7227</v>
      </c>
      <c r="B7232" s="8">
        <f>'CashSum 5'!D31</f>
        <v>0</v>
      </c>
      <c r="C7232" s="3" t="s">
        <v>5390</v>
      </c>
      <c r="D7232" s="2" t="b">
        <f t="shared" ca="1" si="114"/>
        <v>1</v>
      </c>
      <c r="E7232" s="2" cm="1">
        <f t="array" aca="1" ref="E7232" ca="1">IF(F7232&lt;&gt;"",INDIRECT("'"&amp;F7232&amp;"'!"&amp;G7232),"")</f>
        <v>0</v>
      </c>
      <c r="F7232" s="1502" t="s">
        <v>3515</v>
      </c>
      <c r="G7232" t="s">
        <v>4307</v>
      </c>
      <c r="R7232" s="1502"/>
    </row>
    <row r="7233" spans="1:18">
      <c r="A7233">
        <v>7228</v>
      </c>
      <c r="B7233" s="8">
        <f>'CashSum 5'!D32</f>
        <v>5643399</v>
      </c>
      <c r="C7233" s="3" t="s">
        <v>5390</v>
      </c>
      <c r="D7233" s="2" t="b">
        <f t="shared" ca="1" si="114"/>
        <v>1</v>
      </c>
      <c r="E7233" s="2" cm="1">
        <f t="array" aca="1" ref="E7233" ca="1">IF(F7233&lt;&gt;"",INDIRECT("'"&amp;F7233&amp;"'!"&amp;G7233),"")</f>
        <v>5643399</v>
      </c>
      <c r="F7233" s="1502" t="s">
        <v>3515</v>
      </c>
      <c r="G7233" t="s">
        <v>4423</v>
      </c>
      <c r="R7233" s="1502"/>
    </row>
    <row r="7234" spans="1:18" ht="15">
      <c r="A7234">
        <v>7229</v>
      </c>
      <c r="B7234" s="8">
        <f>'CashSum 5'!D33</f>
        <v>9408813</v>
      </c>
      <c r="C7234" s="3" t="s">
        <v>5390</v>
      </c>
      <c r="D7234" s="2" t="b">
        <f t="shared" ca="1" si="114"/>
        <v>1</v>
      </c>
      <c r="E7234" s="2" cm="1">
        <f t="array" aca="1" ref="E7234" ca="1">IF(F7234&lt;&gt;"",INDIRECT("'"&amp;F7234&amp;"'!"&amp;G7234),"")</f>
        <v>9408813</v>
      </c>
      <c r="F7234" s="1502" t="s">
        <v>3515</v>
      </c>
      <c r="G7234" t="s">
        <v>5391</v>
      </c>
      <c r="R7234" s="1504"/>
    </row>
    <row r="7235" spans="1:18" ht="15">
      <c r="A7235">
        <v>7230</v>
      </c>
      <c r="B7235" s="8">
        <f>'CashSum 5'!D34</f>
        <v>5201594</v>
      </c>
      <c r="C7235" s="3" t="s">
        <v>5390</v>
      </c>
      <c r="D7235" s="2" t="b">
        <f t="shared" ca="1" si="114"/>
        <v>1</v>
      </c>
      <c r="E7235" s="2" cm="1">
        <f t="array" aca="1" ref="E7235" ca="1">IF(F7235&lt;&gt;"",INDIRECT("'"&amp;F7235&amp;"'!"&amp;G7235),"")</f>
        <v>5201594</v>
      </c>
      <c r="F7235" s="1502" t="s">
        <v>3515</v>
      </c>
      <c r="G7235" t="s">
        <v>3671</v>
      </c>
      <c r="H7235" s="4"/>
      <c r="I7235" s="4"/>
      <c r="J7235" s="4"/>
      <c r="R7235" s="1504"/>
    </row>
    <row r="7236" spans="1:18" ht="15">
      <c r="A7236">
        <v>7231</v>
      </c>
      <c r="B7236" s="8">
        <f>'CashSum 5'!D35</f>
        <v>0</v>
      </c>
      <c r="C7236" s="3" t="s">
        <v>5390</v>
      </c>
      <c r="D7236" s="2" t="b">
        <f t="shared" ca="1" si="114"/>
        <v>1</v>
      </c>
      <c r="E7236" s="2" cm="1">
        <f t="array" aca="1" ref="E7236" ca="1">IF(F7236&lt;&gt;"",INDIRECT("'"&amp;F7236&amp;"'!"&amp;G7236),"")</f>
        <v>0</v>
      </c>
      <c r="F7236" s="1502" t="s">
        <v>3515</v>
      </c>
      <c r="G7236" t="s">
        <v>4300</v>
      </c>
      <c r="H7236" s="4"/>
      <c r="I7236" s="4"/>
      <c r="J7236" s="4"/>
      <c r="R7236" s="1504"/>
    </row>
    <row r="7237" spans="1:18" ht="15">
      <c r="A7237">
        <v>7232</v>
      </c>
      <c r="B7237" s="8">
        <f>'CashSum 5'!D36</f>
        <v>5201594</v>
      </c>
      <c r="C7237" s="3" t="s">
        <v>5390</v>
      </c>
      <c r="D7237" s="2" t="b">
        <f t="shared" ref="D7237:D7300" ca="1" si="115">E7237=B7237</f>
        <v>1</v>
      </c>
      <c r="E7237" s="2" cm="1">
        <f t="array" aca="1" ref="E7237" ca="1">IF(F7237&lt;&gt;"",INDIRECT("'"&amp;F7237&amp;"'!"&amp;G7237),"")</f>
        <v>5201594</v>
      </c>
      <c r="F7237" s="1502" t="s">
        <v>3515</v>
      </c>
      <c r="G7237" t="s">
        <v>4301</v>
      </c>
      <c r="H7237" s="4"/>
      <c r="I7237" s="4"/>
      <c r="J7237" s="4"/>
      <c r="R7237" s="1504"/>
    </row>
    <row r="7238" spans="1:18" ht="15">
      <c r="A7238">
        <v>7233</v>
      </c>
      <c r="B7238" s="8">
        <f>'CashSum 5'!D37</f>
        <v>4207219</v>
      </c>
      <c r="C7238" s="3" t="s">
        <v>5390</v>
      </c>
      <c r="D7238" s="2" t="b">
        <f t="shared" ca="1" si="115"/>
        <v>1</v>
      </c>
      <c r="E7238" s="2" cm="1">
        <f t="array" aca="1" ref="E7238" ca="1">IF(F7238&lt;&gt;"",INDIRECT("'"&amp;F7238&amp;"'!"&amp;G7238),"")</f>
        <v>4207219</v>
      </c>
      <c r="F7238" s="1502" t="s">
        <v>3515</v>
      </c>
      <c r="G7238" t="s">
        <v>4302</v>
      </c>
      <c r="H7238" s="4"/>
      <c r="I7238" s="4"/>
      <c r="J7238" s="4"/>
      <c r="R7238" s="1504"/>
    </row>
    <row r="7239" spans="1:18" ht="15">
      <c r="A7239">
        <v>7234</v>
      </c>
      <c r="B7239" s="8">
        <f>'CashSum 5'!E29</f>
        <v>1863901</v>
      </c>
      <c r="C7239" s="3" t="s">
        <v>5390</v>
      </c>
      <c r="D7239" s="2" t="b">
        <f t="shared" ca="1" si="115"/>
        <v>1</v>
      </c>
      <c r="E7239" s="2" cm="1">
        <f t="array" aca="1" ref="E7239" ca="1">IF(F7239&lt;&gt;"",INDIRECT("'"&amp;F7239&amp;"'!"&amp;G7239),"")</f>
        <v>1863901</v>
      </c>
      <c r="F7239" s="1502" t="s">
        <v>3515</v>
      </c>
      <c r="G7239" t="s">
        <v>5392</v>
      </c>
      <c r="H7239" s="4"/>
      <c r="I7239" s="4"/>
      <c r="J7239" s="4"/>
      <c r="R7239" s="1504"/>
    </row>
    <row r="7240" spans="1:18" ht="15">
      <c r="A7240">
        <v>7235</v>
      </c>
      <c r="B7240" s="8">
        <f>'CashSum 5'!E30</f>
        <v>2649096</v>
      </c>
      <c r="C7240" s="3" t="s">
        <v>5390</v>
      </c>
      <c r="D7240" s="2" t="b">
        <f t="shared" ca="1" si="115"/>
        <v>1</v>
      </c>
      <c r="E7240" s="2" cm="1">
        <f t="array" aca="1" ref="E7240" ca="1">IF(F7240&lt;&gt;"",INDIRECT("'"&amp;F7240&amp;"'!"&amp;G7240),"")</f>
        <v>2649096</v>
      </c>
      <c r="F7240" s="1502" t="s">
        <v>3515</v>
      </c>
      <c r="G7240" t="s">
        <v>4208</v>
      </c>
      <c r="H7240" s="4"/>
      <c r="I7240" s="4"/>
      <c r="J7240" s="4"/>
      <c r="R7240" s="1504"/>
    </row>
    <row r="7241" spans="1:18" ht="15">
      <c r="A7241">
        <v>7236</v>
      </c>
      <c r="B7241" s="8">
        <f>'CashSum 5'!E31</f>
        <v>0</v>
      </c>
      <c r="C7241" s="3" t="s">
        <v>5390</v>
      </c>
      <c r="D7241" s="2" t="b">
        <f t="shared" ca="1" si="115"/>
        <v>1</v>
      </c>
      <c r="E7241" s="2" cm="1">
        <f t="array" aca="1" ref="E7241" ca="1">IF(F7241&lt;&gt;"",INDIRECT("'"&amp;F7241&amp;"'!"&amp;G7241),"")</f>
        <v>0</v>
      </c>
      <c r="F7241" s="1502" t="s">
        <v>3515</v>
      </c>
      <c r="G7241" t="s">
        <v>5393</v>
      </c>
      <c r="H7241" s="4"/>
      <c r="I7241" s="4"/>
      <c r="J7241" s="4"/>
      <c r="R7241" s="1504"/>
    </row>
    <row r="7242" spans="1:18" ht="15">
      <c r="A7242">
        <v>7237</v>
      </c>
      <c r="B7242" s="8">
        <f>'CashSum 5'!E32</f>
        <v>2649096</v>
      </c>
      <c r="C7242" s="3" t="s">
        <v>5390</v>
      </c>
      <c r="D7242" s="2" t="b">
        <f t="shared" ca="1" si="115"/>
        <v>1</v>
      </c>
      <c r="E7242" s="2" cm="1">
        <f t="array" aca="1" ref="E7242" ca="1">IF(F7242&lt;&gt;"",INDIRECT("'"&amp;F7242&amp;"'!"&amp;G7242),"")</f>
        <v>2649096</v>
      </c>
      <c r="F7242" s="1502" t="s">
        <v>3515</v>
      </c>
      <c r="G7242" t="s">
        <v>5394</v>
      </c>
      <c r="H7242" s="4"/>
      <c r="I7242" s="4"/>
      <c r="J7242" s="4"/>
      <c r="R7242" s="1504"/>
    </row>
    <row r="7243" spans="1:18" ht="15">
      <c r="A7243">
        <v>7238</v>
      </c>
      <c r="B7243" s="8">
        <f>'CashSum 5'!E33</f>
        <v>4512997</v>
      </c>
      <c r="C7243" s="3" t="s">
        <v>5390</v>
      </c>
      <c r="D7243" s="2" t="b">
        <f t="shared" ca="1" si="115"/>
        <v>1</v>
      </c>
      <c r="E7243" s="2" cm="1">
        <f t="array" aca="1" ref="E7243" ca="1">IF(F7243&lt;&gt;"",INDIRECT("'"&amp;F7243&amp;"'!"&amp;G7243),"")</f>
        <v>4512997</v>
      </c>
      <c r="F7243" s="1502" t="s">
        <v>3515</v>
      </c>
      <c r="G7243" t="s">
        <v>4424</v>
      </c>
      <c r="H7243" s="4"/>
      <c r="I7243" s="4"/>
      <c r="J7243" s="4"/>
      <c r="R7243" s="1504"/>
    </row>
    <row r="7244" spans="1:18" ht="15">
      <c r="A7244">
        <v>7239</v>
      </c>
      <c r="B7244" s="8">
        <f>'CashSum 5'!E34</f>
        <v>2615000</v>
      </c>
      <c r="C7244" s="3" t="s">
        <v>5390</v>
      </c>
      <c r="D7244" s="2" t="b">
        <f t="shared" ca="1" si="115"/>
        <v>1</v>
      </c>
      <c r="E7244" s="2" cm="1">
        <f t="array" aca="1" ref="E7244" ca="1">IF(F7244&lt;&gt;"",INDIRECT("'"&amp;F7244&amp;"'!"&amp;G7244),"")</f>
        <v>2615000</v>
      </c>
      <c r="F7244" s="1502" t="s">
        <v>3515</v>
      </c>
      <c r="G7244" t="s">
        <v>3709</v>
      </c>
      <c r="H7244" s="4"/>
      <c r="I7244" s="4"/>
      <c r="J7244" s="4"/>
      <c r="R7244" s="1504"/>
    </row>
    <row r="7245" spans="1:18" ht="15">
      <c r="A7245">
        <v>7240</v>
      </c>
      <c r="B7245" s="8">
        <f>'CashSum 5'!E35</f>
        <v>0</v>
      </c>
      <c r="C7245" s="3" t="s">
        <v>5390</v>
      </c>
      <c r="D7245" s="2" t="b">
        <f t="shared" ca="1" si="115"/>
        <v>1</v>
      </c>
      <c r="E7245" s="2" cm="1">
        <f t="array" aca="1" ref="E7245" ca="1">IF(F7245&lt;&gt;"",INDIRECT("'"&amp;F7245&amp;"'!"&amp;G7245),"")</f>
        <v>0</v>
      </c>
      <c r="F7245" s="1502" t="s">
        <v>3515</v>
      </c>
      <c r="G7245" t="s">
        <v>4303</v>
      </c>
      <c r="H7245" s="4"/>
      <c r="I7245" s="4"/>
      <c r="J7245" s="4"/>
      <c r="R7245" s="1504"/>
    </row>
    <row r="7246" spans="1:18" ht="15">
      <c r="A7246">
        <v>7241</v>
      </c>
      <c r="B7246" s="8">
        <f>'CashSum 5'!E36</f>
        <v>2615000</v>
      </c>
      <c r="C7246" s="3" t="s">
        <v>5390</v>
      </c>
      <c r="D7246" s="2" t="b">
        <f t="shared" ca="1" si="115"/>
        <v>1</v>
      </c>
      <c r="E7246" s="2" cm="1">
        <f t="array" aca="1" ref="E7246" ca="1">IF(F7246&lt;&gt;"",INDIRECT("'"&amp;F7246&amp;"'!"&amp;G7246),"")</f>
        <v>2615000</v>
      </c>
      <c r="F7246" s="1502" t="s">
        <v>3515</v>
      </c>
      <c r="G7246" t="s">
        <v>3624</v>
      </c>
      <c r="H7246" s="4"/>
      <c r="I7246" s="4"/>
      <c r="J7246" s="4"/>
      <c r="R7246" s="1504"/>
    </row>
    <row r="7247" spans="1:18" ht="15">
      <c r="A7247">
        <v>7242</v>
      </c>
      <c r="B7247" s="8">
        <f>'CashSum 5'!E37</f>
        <v>1897997</v>
      </c>
      <c r="C7247" s="3" t="s">
        <v>5390</v>
      </c>
      <c r="D7247" s="2" t="b">
        <f t="shared" ca="1" si="115"/>
        <v>1</v>
      </c>
      <c r="E7247" s="2" cm="1">
        <f t="array" aca="1" ref="E7247" ca="1">IF(F7247&lt;&gt;"",INDIRECT("'"&amp;F7247&amp;"'!"&amp;G7247),"")</f>
        <v>1897997</v>
      </c>
      <c r="F7247" s="1502" t="s">
        <v>3515</v>
      </c>
      <c r="G7247" t="s">
        <v>3625</v>
      </c>
      <c r="H7247" s="4"/>
      <c r="I7247" s="4"/>
      <c r="J7247" s="4"/>
      <c r="R7247" s="1504"/>
    </row>
    <row r="7248" spans="1:18" ht="15">
      <c r="A7248">
        <v>7243</v>
      </c>
      <c r="B7248" s="8">
        <f>'CashSum 5'!F29</f>
        <v>3410565</v>
      </c>
      <c r="C7248" s="3" t="s">
        <v>5390</v>
      </c>
      <c r="D7248" s="2" t="b">
        <f t="shared" ca="1" si="115"/>
        <v>1</v>
      </c>
      <c r="E7248" s="2" cm="1">
        <f t="array" aca="1" ref="E7248" ca="1">IF(F7248&lt;&gt;"",INDIRECT("'"&amp;F7248&amp;"'!"&amp;G7248),"")</f>
        <v>3410565</v>
      </c>
      <c r="F7248" s="1502" t="s">
        <v>3515</v>
      </c>
      <c r="G7248" t="s">
        <v>4602</v>
      </c>
      <c r="H7248" s="4"/>
      <c r="I7248" s="4"/>
      <c r="J7248" s="4"/>
      <c r="R7248" s="1504"/>
    </row>
    <row r="7249" spans="1:18" ht="15">
      <c r="A7249">
        <v>7244</v>
      </c>
      <c r="B7249" s="8">
        <f>'CashSum 5'!F30</f>
        <v>6479291</v>
      </c>
      <c r="C7249" s="3" t="s">
        <v>5390</v>
      </c>
      <c r="D7249" s="2" t="b">
        <f t="shared" ca="1" si="115"/>
        <v>1</v>
      </c>
      <c r="E7249" s="2" cm="1">
        <f t="array" aca="1" ref="E7249" ca="1">IF(F7249&lt;&gt;"",INDIRECT("'"&amp;F7249&amp;"'!"&amp;G7249),"")</f>
        <v>6479291</v>
      </c>
      <c r="F7249" s="1502" t="s">
        <v>3515</v>
      </c>
      <c r="G7249" t="s">
        <v>4210</v>
      </c>
      <c r="H7249" s="4"/>
      <c r="I7249" s="4"/>
      <c r="J7249" s="4"/>
      <c r="R7249" s="1504"/>
    </row>
    <row r="7250" spans="1:18">
      <c r="A7250">
        <v>7245</v>
      </c>
      <c r="B7250" s="8">
        <f>'CashSum 5'!F31</f>
        <v>0</v>
      </c>
      <c r="C7250" s="3" t="s">
        <v>5390</v>
      </c>
      <c r="D7250" s="2" t="b">
        <f t="shared" ca="1" si="115"/>
        <v>1</v>
      </c>
      <c r="E7250" s="2" cm="1">
        <f t="array" aca="1" ref="E7250" ca="1">IF(F7250&lt;&gt;"",INDIRECT("'"&amp;F7250&amp;"'!"&amp;G7250),"")</f>
        <v>0</v>
      </c>
      <c r="F7250" s="1502" t="s">
        <v>3515</v>
      </c>
      <c r="G7250" t="s">
        <v>5395</v>
      </c>
      <c r="R7250" s="1502"/>
    </row>
    <row r="7251" spans="1:18">
      <c r="A7251">
        <v>7246</v>
      </c>
      <c r="B7251" s="8">
        <f>'CashSum 5'!F32</f>
        <v>6479291</v>
      </c>
      <c r="C7251" s="3" t="s">
        <v>5390</v>
      </c>
      <c r="D7251" s="2" t="b">
        <f t="shared" ca="1" si="115"/>
        <v>1</v>
      </c>
      <c r="E7251" s="2" cm="1">
        <f t="array" aca="1" ref="E7251" ca="1">IF(F7251&lt;&gt;"",INDIRECT("'"&amp;F7251&amp;"'!"&amp;G7251),"")</f>
        <v>6479291</v>
      </c>
      <c r="F7251" s="1502" t="s">
        <v>3515</v>
      </c>
      <c r="G7251" t="s">
        <v>5396</v>
      </c>
      <c r="R7251" s="1502"/>
    </row>
    <row r="7252" spans="1:18">
      <c r="A7252">
        <v>7247</v>
      </c>
      <c r="B7252" s="8">
        <f>'CashSum 5'!F33</f>
        <v>9889856</v>
      </c>
      <c r="C7252" s="3" t="s">
        <v>5390</v>
      </c>
      <c r="D7252" s="2" t="b">
        <f t="shared" ca="1" si="115"/>
        <v>1</v>
      </c>
      <c r="E7252" s="2" cm="1">
        <f t="array" aca="1" ref="E7252" ca="1">IF(F7252&lt;&gt;"",INDIRECT("'"&amp;F7252&amp;"'!"&amp;G7252),"")</f>
        <v>9889856</v>
      </c>
      <c r="F7252" s="1502" t="s">
        <v>3515</v>
      </c>
      <c r="G7252" t="s">
        <v>5397</v>
      </c>
      <c r="R7252" s="1502"/>
    </row>
    <row r="7253" spans="1:18">
      <c r="A7253">
        <v>7248</v>
      </c>
      <c r="B7253" s="8">
        <f>'CashSum 5'!F34</f>
        <v>6109100</v>
      </c>
      <c r="C7253" s="3" t="s">
        <v>5390</v>
      </c>
      <c r="D7253" s="2" t="b">
        <f t="shared" ca="1" si="115"/>
        <v>1</v>
      </c>
      <c r="E7253" s="2" cm="1">
        <f t="array" aca="1" ref="E7253" ca="1">IF(F7253&lt;&gt;"",INDIRECT("'"&amp;F7253&amp;"'!"&amp;G7253),"")</f>
        <v>6109100</v>
      </c>
      <c r="F7253" s="1502" t="s">
        <v>3515</v>
      </c>
      <c r="G7253" t="s">
        <v>3746</v>
      </c>
      <c r="R7253" s="1502"/>
    </row>
    <row r="7254" spans="1:18">
      <c r="A7254">
        <v>7249</v>
      </c>
      <c r="B7254" s="8">
        <f>'CashSum 5'!F35</f>
        <v>0</v>
      </c>
      <c r="C7254" s="3" t="s">
        <v>5390</v>
      </c>
      <c r="D7254" s="2" t="b">
        <f t="shared" ca="1" si="115"/>
        <v>1</v>
      </c>
      <c r="E7254" s="2" cm="1">
        <f t="array" aca="1" ref="E7254" ca="1">IF(F7254&lt;&gt;"",INDIRECT("'"&amp;F7254&amp;"'!"&amp;G7254),"")</f>
        <v>0</v>
      </c>
      <c r="F7254" s="1502" t="s">
        <v>3515</v>
      </c>
      <c r="G7254" t="s">
        <v>4304</v>
      </c>
      <c r="R7254" s="1502"/>
    </row>
    <row r="7255" spans="1:18">
      <c r="A7255">
        <v>7250</v>
      </c>
      <c r="B7255" s="8">
        <f>'CashSum 5'!F36</f>
        <v>6109100</v>
      </c>
      <c r="C7255" s="3" t="s">
        <v>5390</v>
      </c>
      <c r="D7255" s="2" t="b">
        <f t="shared" ca="1" si="115"/>
        <v>1</v>
      </c>
      <c r="E7255" s="2" cm="1">
        <f t="array" aca="1" ref="E7255" ca="1">IF(F7255&lt;&gt;"",INDIRECT("'"&amp;F7255&amp;"'!"&amp;G7255),"")</f>
        <v>6109100</v>
      </c>
      <c r="F7255" s="1502" t="s">
        <v>3515</v>
      </c>
      <c r="G7255" t="s">
        <v>4305</v>
      </c>
      <c r="R7255" s="1502"/>
    </row>
    <row r="7256" spans="1:18">
      <c r="A7256">
        <v>7251</v>
      </c>
      <c r="B7256" s="8">
        <f>'CashSum 5'!F37</f>
        <v>3780756</v>
      </c>
      <c r="C7256" s="3" t="s">
        <v>5390</v>
      </c>
      <c r="D7256" s="2" t="b">
        <f t="shared" ca="1" si="115"/>
        <v>1</v>
      </c>
      <c r="E7256" s="2" cm="1">
        <f t="array" aca="1" ref="E7256" ca="1">IF(F7256&lt;&gt;"",INDIRECT("'"&amp;F7256&amp;"'!"&amp;G7256),"")</f>
        <v>3780756</v>
      </c>
      <c r="F7256" s="1502" t="s">
        <v>3515</v>
      </c>
      <c r="G7256" t="s">
        <v>4306</v>
      </c>
      <c r="R7256" s="1502"/>
    </row>
    <row r="7257" spans="1:18" ht="15">
      <c r="A7257">
        <v>7252</v>
      </c>
      <c r="B7257" s="8">
        <f>'CashSum 5'!G29</f>
        <v>2381964</v>
      </c>
      <c r="C7257" s="3" t="s">
        <v>5390</v>
      </c>
      <c r="D7257" s="2" t="b">
        <f t="shared" ca="1" si="115"/>
        <v>1</v>
      </c>
      <c r="E7257" s="2" cm="1">
        <f t="array" aca="1" ref="E7257" ca="1">IF(F7257&lt;&gt;"",INDIRECT("'"&amp;F7257&amp;"'!"&amp;G7257),"")</f>
        <v>2381964</v>
      </c>
      <c r="F7257" s="1502" t="s">
        <v>3515</v>
      </c>
      <c r="G7257" t="s">
        <v>5398</v>
      </c>
      <c r="R7257" s="1504"/>
    </row>
    <row r="7258" spans="1:18" ht="15">
      <c r="A7258">
        <v>7253</v>
      </c>
      <c r="B7258" s="8">
        <f>'CashSum 5'!G30</f>
        <v>1155921</v>
      </c>
      <c r="C7258" s="3" t="s">
        <v>5390</v>
      </c>
      <c r="D7258" s="2" t="b">
        <f t="shared" ca="1" si="115"/>
        <v>1</v>
      </c>
      <c r="E7258" s="2" cm="1">
        <f t="array" aca="1" ref="E7258" ca="1">IF(F7258&lt;&gt;"",INDIRECT("'"&amp;F7258&amp;"'!"&amp;G7258),"")</f>
        <v>1155921</v>
      </c>
      <c r="F7258" s="1502" t="s">
        <v>3515</v>
      </c>
      <c r="G7258" t="s">
        <v>4211</v>
      </c>
      <c r="R7258" s="1504"/>
    </row>
    <row r="7259" spans="1:18" ht="15">
      <c r="A7259">
        <v>7254</v>
      </c>
      <c r="B7259" s="8">
        <f>'CashSum 5'!G31</f>
        <v>0</v>
      </c>
      <c r="C7259" s="3" t="s">
        <v>5390</v>
      </c>
      <c r="D7259" s="2" t="b">
        <f t="shared" ca="1" si="115"/>
        <v>1</v>
      </c>
      <c r="E7259" s="2" cm="1">
        <f t="array" aca="1" ref="E7259" ca="1">IF(F7259&lt;&gt;"",INDIRECT("'"&amp;F7259&amp;"'!"&amp;G7259),"")</f>
        <v>0</v>
      </c>
      <c r="F7259" s="1502" t="s">
        <v>3515</v>
      </c>
      <c r="G7259" t="s">
        <v>5399</v>
      </c>
      <c r="R7259" s="1504"/>
    </row>
    <row r="7260" spans="1:18" ht="15">
      <c r="A7260">
        <v>7255</v>
      </c>
      <c r="B7260" s="8">
        <f>'CashSum 5'!G32</f>
        <v>1155921</v>
      </c>
      <c r="C7260" s="3" t="s">
        <v>5390</v>
      </c>
      <c r="D7260" s="2" t="b">
        <f t="shared" ca="1" si="115"/>
        <v>1</v>
      </c>
      <c r="E7260" s="2" cm="1">
        <f t="array" aca="1" ref="E7260" ca="1">IF(F7260&lt;&gt;"",INDIRECT("'"&amp;F7260&amp;"'!"&amp;G7260),"")</f>
        <v>1155921</v>
      </c>
      <c r="F7260" s="1502" t="s">
        <v>3515</v>
      </c>
      <c r="G7260" t="s">
        <v>5400</v>
      </c>
      <c r="R7260" s="1504"/>
    </row>
    <row r="7261" spans="1:18" ht="15">
      <c r="A7261">
        <v>7256</v>
      </c>
      <c r="B7261" s="8">
        <f>'CashSum 5'!G33</f>
        <v>3537885</v>
      </c>
      <c r="C7261" s="3" t="s">
        <v>5390</v>
      </c>
      <c r="D7261" s="2" t="b">
        <f t="shared" ca="1" si="115"/>
        <v>1</v>
      </c>
      <c r="E7261" s="2" cm="1">
        <f t="array" aca="1" ref="E7261" ca="1">IF(F7261&lt;&gt;"",INDIRECT("'"&amp;F7261&amp;"'!"&amp;G7261),"")</f>
        <v>3537885</v>
      </c>
      <c r="F7261" s="1502" t="s">
        <v>3515</v>
      </c>
      <c r="G7261" t="s">
        <v>5401</v>
      </c>
      <c r="R7261" s="1504"/>
    </row>
    <row r="7262" spans="1:18" ht="15">
      <c r="A7262">
        <v>7257</v>
      </c>
      <c r="B7262" s="8">
        <f>'CashSum 5'!G34</f>
        <v>2654309</v>
      </c>
      <c r="C7262" s="3" t="s">
        <v>5390</v>
      </c>
      <c r="D7262" s="2" t="b">
        <f t="shared" ca="1" si="115"/>
        <v>1</v>
      </c>
      <c r="E7262" s="2" cm="1">
        <f t="array" aca="1" ref="E7262" ca="1">IF(F7262&lt;&gt;"",INDIRECT("'"&amp;F7262&amp;"'!"&amp;G7262),"")</f>
        <v>2654309</v>
      </c>
      <c r="F7262" s="1502" t="s">
        <v>3515</v>
      </c>
      <c r="G7262" t="s">
        <v>3784</v>
      </c>
      <c r="R7262" s="1504"/>
    </row>
    <row r="7263" spans="1:18" ht="15">
      <c r="A7263">
        <v>7258</v>
      </c>
      <c r="B7263" s="8">
        <f>'CashSum 5'!G35</f>
        <v>0</v>
      </c>
      <c r="C7263" s="3" t="s">
        <v>5390</v>
      </c>
      <c r="D7263" s="2" t="b">
        <f t="shared" ca="1" si="115"/>
        <v>1</v>
      </c>
      <c r="E7263" s="2" cm="1">
        <f t="array" aca="1" ref="E7263" ca="1">IF(F7263&lt;&gt;"",INDIRECT("'"&amp;F7263&amp;"'!"&amp;G7263),"")</f>
        <v>0</v>
      </c>
      <c r="F7263" s="1502" t="s">
        <v>3515</v>
      </c>
      <c r="G7263" t="s">
        <v>5402</v>
      </c>
      <c r="R7263" s="1504"/>
    </row>
    <row r="7264" spans="1:18" ht="15">
      <c r="A7264">
        <v>7259</v>
      </c>
      <c r="B7264" s="8">
        <f>'CashSum 5'!G36</f>
        <v>2654309</v>
      </c>
      <c r="C7264" s="3" t="s">
        <v>5390</v>
      </c>
      <c r="D7264" s="2" t="b">
        <f t="shared" ca="1" si="115"/>
        <v>1</v>
      </c>
      <c r="E7264" s="2" cm="1">
        <f t="array" aca="1" ref="E7264" ca="1">IF(F7264&lt;&gt;"",INDIRECT("'"&amp;F7264&amp;"'!"&amp;G7264),"")</f>
        <v>2654309</v>
      </c>
      <c r="F7264" s="1502" t="s">
        <v>3515</v>
      </c>
      <c r="G7264" t="s">
        <v>5403</v>
      </c>
      <c r="R7264" s="1504"/>
    </row>
    <row r="7265" spans="1:18" ht="15">
      <c r="A7265">
        <v>7260</v>
      </c>
      <c r="B7265" s="8">
        <f>'CashSum 5'!G37</f>
        <v>883576</v>
      </c>
      <c r="C7265" s="3" t="s">
        <v>5390</v>
      </c>
      <c r="D7265" s="2" t="b">
        <f t="shared" ca="1" si="115"/>
        <v>1</v>
      </c>
      <c r="E7265" s="2" cm="1">
        <f t="array" aca="1" ref="E7265" ca="1">IF(F7265&lt;&gt;"",INDIRECT("'"&amp;F7265&amp;"'!"&amp;G7265),"")</f>
        <v>883576</v>
      </c>
      <c r="F7265" s="1502" t="s">
        <v>3515</v>
      </c>
      <c r="G7265" t="s">
        <v>5404</v>
      </c>
      <c r="H7265" s="4"/>
      <c r="I7265" s="4"/>
      <c r="J7265" s="4"/>
      <c r="R7265" s="1504"/>
    </row>
    <row r="7266" spans="1:18" ht="15">
      <c r="A7266">
        <v>7261</v>
      </c>
      <c r="B7266" s="8">
        <f>'CashSum 5'!H29</f>
        <v>5840803</v>
      </c>
      <c r="C7266" s="3" t="s">
        <v>5390</v>
      </c>
      <c r="D7266" s="2" t="b">
        <f t="shared" ca="1" si="115"/>
        <v>1</v>
      </c>
      <c r="E7266" s="2" cm="1">
        <f t="array" aca="1" ref="E7266" ca="1">IF(F7266&lt;&gt;"",INDIRECT("'"&amp;F7266&amp;"'!"&amp;G7266),"")</f>
        <v>5840803</v>
      </c>
      <c r="F7266" s="1502" t="s">
        <v>3515</v>
      </c>
      <c r="G7266" t="s">
        <v>4989</v>
      </c>
      <c r="H7266" s="4"/>
      <c r="I7266" s="4"/>
      <c r="J7266" s="4"/>
      <c r="R7266" s="1504"/>
    </row>
    <row r="7267" spans="1:18" ht="15">
      <c r="A7267">
        <v>7262</v>
      </c>
      <c r="B7267" s="8">
        <f>'CashSum 5'!H30</f>
        <v>0</v>
      </c>
      <c r="C7267" s="3" t="s">
        <v>5390</v>
      </c>
      <c r="D7267" s="2" t="b">
        <f t="shared" ca="1" si="115"/>
        <v>1</v>
      </c>
      <c r="E7267" s="2" cm="1">
        <f t="array" aca="1" ref="E7267" ca="1">IF(F7267&lt;&gt;"",INDIRECT("'"&amp;F7267&amp;"'!"&amp;G7267),"")</f>
        <v>0</v>
      </c>
      <c r="F7267" s="1502" t="s">
        <v>3515</v>
      </c>
      <c r="G7267" t="s">
        <v>4212</v>
      </c>
      <c r="H7267" s="4"/>
      <c r="I7267" s="4"/>
      <c r="J7267" s="4"/>
      <c r="R7267" s="1504"/>
    </row>
    <row r="7268" spans="1:18" ht="15">
      <c r="A7268">
        <v>7263</v>
      </c>
      <c r="B7268" s="8">
        <f>'CashSum 5'!H31</f>
        <v>0</v>
      </c>
      <c r="C7268" s="3" t="s">
        <v>5390</v>
      </c>
      <c r="D7268" s="2" t="b">
        <f t="shared" ca="1" si="115"/>
        <v>1</v>
      </c>
      <c r="E7268" s="2" cm="1">
        <f t="array" aca="1" ref="E7268" ca="1">IF(F7268&lt;&gt;"",INDIRECT("'"&amp;F7268&amp;"'!"&amp;G7268),"")</f>
        <v>0</v>
      </c>
      <c r="F7268" s="1502" t="s">
        <v>3515</v>
      </c>
      <c r="G7268" t="s">
        <v>4991</v>
      </c>
      <c r="H7268" s="4"/>
      <c r="I7268" s="4"/>
      <c r="J7268" s="4"/>
      <c r="R7268" s="1504"/>
    </row>
    <row r="7269" spans="1:18" ht="15">
      <c r="A7269">
        <v>7264</v>
      </c>
      <c r="B7269" s="8">
        <f>'CashSum 5'!H32</f>
        <v>0</v>
      </c>
      <c r="C7269" s="3" t="s">
        <v>5390</v>
      </c>
      <c r="D7269" s="2" t="b">
        <f t="shared" ca="1" si="115"/>
        <v>1</v>
      </c>
      <c r="E7269" s="2" cm="1">
        <f t="array" aca="1" ref="E7269" ca="1">IF(F7269&lt;&gt;"",INDIRECT("'"&amp;F7269&amp;"'!"&amp;G7269),"")</f>
        <v>0</v>
      </c>
      <c r="F7269" s="1502" t="s">
        <v>3515</v>
      </c>
      <c r="G7269" t="s">
        <v>4993</v>
      </c>
      <c r="H7269" s="4"/>
      <c r="I7269" s="4"/>
      <c r="J7269" s="4"/>
      <c r="R7269" s="1504"/>
    </row>
    <row r="7270" spans="1:18" ht="15">
      <c r="A7270">
        <v>7265</v>
      </c>
      <c r="B7270" s="8">
        <f>'CashSum 5'!H33</f>
        <v>5840803</v>
      </c>
      <c r="C7270" s="3" t="s">
        <v>5390</v>
      </c>
      <c r="D7270" s="2" t="b">
        <f t="shared" ca="1" si="115"/>
        <v>1</v>
      </c>
      <c r="E7270" s="2" cm="1">
        <f t="array" aca="1" ref="E7270" ca="1">IF(F7270&lt;&gt;"",INDIRECT("'"&amp;F7270&amp;"'!"&amp;G7270),"")</f>
        <v>5840803</v>
      </c>
      <c r="F7270" s="1502" t="s">
        <v>3515</v>
      </c>
      <c r="G7270" t="s">
        <v>5405</v>
      </c>
      <c r="H7270" s="4"/>
      <c r="I7270" s="4"/>
      <c r="J7270" s="4"/>
      <c r="R7270" s="1504"/>
    </row>
    <row r="7271" spans="1:18" ht="15">
      <c r="A7271">
        <v>7266</v>
      </c>
      <c r="B7271" s="8">
        <f>'CashSum 5'!H34</f>
        <v>4700000</v>
      </c>
      <c r="C7271" s="3" t="s">
        <v>5390</v>
      </c>
      <c r="D7271" s="2" t="b">
        <f t="shared" ca="1" si="115"/>
        <v>1</v>
      </c>
      <c r="E7271" s="2" cm="1">
        <f t="array" aca="1" ref="E7271" ca="1">IF(F7271&lt;&gt;"",INDIRECT("'"&amp;F7271&amp;"'!"&amp;G7271),"")</f>
        <v>4700000</v>
      </c>
      <c r="F7271" s="1502" t="s">
        <v>3515</v>
      </c>
      <c r="G7271" t="s">
        <v>3821</v>
      </c>
      <c r="H7271" s="4"/>
      <c r="I7271" s="4"/>
      <c r="J7271" s="4"/>
      <c r="R7271" s="1504"/>
    </row>
    <row r="7272" spans="1:18" ht="15">
      <c r="A7272">
        <v>7267</v>
      </c>
      <c r="B7272" s="8">
        <f>'CashSum 5'!H35</f>
        <v>0</v>
      </c>
      <c r="C7272" s="3" t="s">
        <v>5390</v>
      </c>
      <c r="D7272" s="2" t="b">
        <f t="shared" ca="1" si="115"/>
        <v>1</v>
      </c>
      <c r="E7272" s="2" cm="1">
        <f t="array" aca="1" ref="E7272" ca="1">IF(F7272&lt;&gt;"",INDIRECT("'"&amp;F7272&amp;"'!"&amp;G7272),"")</f>
        <v>0</v>
      </c>
      <c r="F7272" s="1502" t="s">
        <v>3515</v>
      </c>
      <c r="G7272" t="s">
        <v>3626</v>
      </c>
      <c r="H7272" s="4"/>
      <c r="I7272" s="4"/>
      <c r="J7272" s="4"/>
      <c r="R7272" s="1504"/>
    </row>
    <row r="7273" spans="1:18" ht="15">
      <c r="A7273">
        <v>7268</v>
      </c>
      <c r="B7273" s="8">
        <f>'CashSum 5'!H36</f>
        <v>4700000</v>
      </c>
      <c r="C7273" s="3" t="s">
        <v>5390</v>
      </c>
      <c r="D7273" s="2" t="b">
        <f t="shared" ca="1" si="115"/>
        <v>1</v>
      </c>
      <c r="E7273" s="2" cm="1">
        <f t="array" aca="1" ref="E7273" ca="1">IF(F7273&lt;&gt;"",INDIRECT("'"&amp;F7273&amp;"'!"&amp;G7273),"")</f>
        <v>4700000</v>
      </c>
      <c r="F7273" s="1502" t="s">
        <v>3515</v>
      </c>
      <c r="G7273" t="s">
        <v>3627</v>
      </c>
      <c r="H7273" s="4"/>
      <c r="I7273" s="4"/>
      <c r="J7273" s="4"/>
      <c r="R7273" s="1504"/>
    </row>
    <row r="7274" spans="1:18" ht="15">
      <c r="A7274">
        <v>7269</v>
      </c>
      <c r="B7274" s="8">
        <f>'CashSum 5'!H37</f>
        <v>1140803</v>
      </c>
      <c r="C7274" s="3" t="s">
        <v>5390</v>
      </c>
      <c r="D7274" s="2" t="b">
        <f t="shared" ca="1" si="115"/>
        <v>1</v>
      </c>
      <c r="E7274" s="2" cm="1">
        <f t="array" aca="1" ref="E7274" ca="1">IF(F7274&lt;&gt;"",INDIRECT("'"&amp;F7274&amp;"'!"&amp;G7274),"")</f>
        <v>1140803</v>
      </c>
      <c r="F7274" s="1502" t="s">
        <v>3515</v>
      </c>
      <c r="G7274" t="s">
        <v>3628</v>
      </c>
      <c r="H7274" s="4"/>
      <c r="I7274" s="4"/>
      <c r="J7274" s="4"/>
      <c r="R7274" s="1504"/>
    </row>
    <row r="7275" spans="1:18">
      <c r="A7275">
        <v>7270</v>
      </c>
      <c r="B7275" s="8">
        <f>'CashSum 5'!I29</f>
        <v>5520315</v>
      </c>
      <c r="C7275" s="3" t="s">
        <v>5390</v>
      </c>
      <c r="D7275" s="2" t="b">
        <f t="shared" ca="1" si="115"/>
        <v>1</v>
      </c>
      <c r="E7275" s="2" cm="1">
        <f t="array" aca="1" ref="E7275" ca="1">IF(F7275&lt;&gt;"",INDIRECT("'"&amp;F7275&amp;"'!"&amp;G7275),"")</f>
        <v>5520315</v>
      </c>
      <c r="F7275" s="1502" t="s">
        <v>3515</v>
      </c>
      <c r="G7275" t="s">
        <v>5406</v>
      </c>
      <c r="R7275" s="1502"/>
    </row>
    <row r="7276" spans="1:18">
      <c r="A7276">
        <v>7271</v>
      </c>
      <c r="B7276" s="8">
        <f>'CashSum 5'!I30</f>
        <v>476730</v>
      </c>
      <c r="C7276" s="3" t="s">
        <v>5390</v>
      </c>
      <c r="D7276" s="2" t="b">
        <f t="shared" ca="1" si="115"/>
        <v>1</v>
      </c>
      <c r="E7276" s="2" cm="1">
        <f t="array" aca="1" ref="E7276" ca="1">IF(F7276&lt;&gt;"",INDIRECT("'"&amp;F7276&amp;"'!"&amp;G7276),"")</f>
        <v>476730</v>
      </c>
      <c r="F7276" s="1502" t="s">
        <v>3515</v>
      </c>
      <c r="G7276" t="s">
        <v>4213</v>
      </c>
      <c r="R7276" s="1502"/>
    </row>
    <row r="7277" spans="1:18">
      <c r="A7277">
        <v>7272</v>
      </c>
      <c r="B7277" s="8">
        <f>'CashSum 5'!I31</f>
        <v>0</v>
      </c>
      <c r="C7277" s="3" t="s">
        <v>5390</v>
      </c>
      <c r="D7277" s="2" t="b">
        <f t="shared" ca="1" si="115"/>
        <v>1</v>
      </c>
      <c r="E7277" s="2" cm="1">
        <f t="array" aca="1" ref="E7277" ca="1">IF(F7277&lt;&gt;"",INDIRECT("'"&amp;F7277&amp;"'!"&amp;G7277),"")</f>
        <v>0</v>
      </c>
      <c r="F7277" s="1502" t="s">
        <v>3515</v>
      </c>
      <c r="G7277" t="s">
        <v>5407</v>
      </c>
      <c r="R7277" s="1502"/>
    </row>
    <row r="7278" spans="1:18">
      <c r="A7278">
        <v>7273</v>
      </c>
      <c r="B7278" s="8">
        <f>'CashSum 5'!I32</f>
        <v>476730</v>
      </c>
      <c r="C7278" s="3" t="s">
        <v>5390</v>
      </c>
      <c r="D7278" s="2" t="b">
        <f t="shared" ca="1" si="115"/>
        <v>1</v>
      </c>
      <c r="E7278" s="2" cm="1">
        <f t="array" aca="1" ref="E7278" ca="1">IF(F7278&lt;&gt;"",INDIRECT("'"&amp;F7278&amp;"'!"&amp;G7278),"")</f>
        <v>476730</v>
      </c>
      <c r="F7278" s="1502" t="s">
        <v>3515</v>
      </c>
      <c r="G7278" t="s">
        <v>5408</v>
      </c>
      <c r="R7278" s="1502"/>
    </row>
    <row r="7279" spans="1:18">
      <c r="A7279">
        <v>7274</v>
      </c>
      <c r="B7279" s="8">
        <f>'CashSum 5'!I33</f>
        <v>5997045</v>
      </c>
      <c r="C7279" s="3" t="s">
        <v>5390</v>
      </c>
      <c r="D7279" s="2" t="b">
        <f t="shared" ca="1" si="115"/>
        <v>1</v>
      </c>
      <c r="E7279" s="2" cm="1">
        <f t="array" aca="1" ref="E7279" ca="1">IF(F7279&lt;&gt;"",INDIRECT("'"&amp;F7279&amp;"'!"&amp;G7279),"")</f>
        <v>5997045</v>
      </c>
      <c r="F7279" s="1502" t="s">
        <v>3515</v>
      </c>
      <c r="G7279" t="s">
        <v>5409</v>
      </c>
      <c r="R7279" s="1502"/>
    </row>
    <row r="7280" spans="1:18">
      <c r="A7280">
        <v>7275</v>
      </c>
      <c r="B7280" s="8">
        <f>'CashSum 5'!I34</f>
        <v>0</v>
      </c>
      <c r="C7280" s="3" t="s">
        <v>5390</v>
      </c>
      <c r="D7280" s="2" t="b">
        <f t="shared" ca="1" si="115"/>
        <v>1</v>
      </c>
      <c r="E7280" s="2" cm="1">
        <f t="array" aca="1" ref="E7280" ca="1">IF(F7280&lt;&gt;"",INDIRECT("'"&amp;F7280&amp;"'!"&amp;G7280),"")</f>
        <v>0</v>
      </c>
      <c r="F7280" s="1502" t="s">
        <v>3515</v>
      </c>
      <c r="G7280" t="s">
        <v>4995</v>
      </c>
      <c r="R7280" s="1502"/>
    </row>
    <row r="7281" spans="1:18">
      <c r="A7281">
        <v>7276</v>
      </c>
      <c r="B7281" s="8">
        <f>'CashSum 5'!I35</f>
        <v>0</v>
      </c>
      <c r="C7281" s="3" t="s">
        <v>5390</v>
      </c>
      <c r="D7281" s="2" t="b">
        <f t="shared" ca="1" si="115"/>
        <v>1</v>
      </c>
      <c r="E7281" s="2" cm="1">
        <f t="array" aca="1" ref="E7281" ca="1">IF(F7281&lt;&gt;"",INDIRECT("'"&amp;F7281&amp;"'!"&amp;G7281),"")</f>
        <v>0</v>
      </c>
      <c r="F7281" s="1502" t="s">
        <v>3515</v>
      </c>
      <c r="G7281" t="s">
        <v>3629</v>
      </c>
      <c r="R7281" s="1502"/>
    </row>
    <row r="7282" spans="1:18">
      <c r="A7282">
        <v>7277</v>
      </c>
      <c r="B7282" s="8">
        <f>'CashSum 5'!I36</f>
        <v>0</v>
      </c>
      <c r="C7282" s="3" t="s">
        <v>5390</v>
      </c>
      <c r="D7282" s="2" t="b">
        <f t="shared" ca="1" si="115"/>
        <v>1</v>
      </c>
      <c r="E7282" s="2" cm="1">
        <f t="array" aca="1" ref="E7282" ca="1">IF(F7282&lt;&gt;"",INDIRECT("'"&amp;F7282&amp;"'!"&amp;G7282),"")</f>
        <v>0</v>
      </c>
      <c r="F7282" s="1502" t="s">
        <v>3515</v>
      </c>
      <c r="G7282" t="s">
        <v>3630</v>
      </c>
      <c r="R7282" s="1502"/>
    </row>
    <row r="7283" spans="1:18" ht="15">
      <c r="A7283">
        <v>7278</v>
      </c>
      <c r="B7283" s="8">
        <f>'CashSum 5'!I37</f>
        <v>5997045</v>
      </c>
      <c r="C7283" s="3" t="s">
        <v>5390</v>
      </c>
      <c r="D7283" s="2" t="b">
        <f t="shared" ca="1" si="115"/>
        <v>1</v>
      </c>
      <c r="E7283" s="2" cm="1">
        <f t="array" aca="1" ref="E7283" ca="1">IF(F7283&lt;&gt;"",INDIRECT("'"&amp;F7283&amp;"'!"&amp;G7283),"")</f>
        <v>5997045</v>
      </c>
      <c r="F7283" s="1502" t="s">
        <v>3515</v>
      </c>
      <c r="G7283" t="s">
        <v>3631</v>
      </c>
      <c r="R7283" s="1504"/>
    </row>
    <row r="7284" spans="1:18" ht="15">
      <c r="A7284">
        <v>7279</v>
      </c>
      <c r="B7284" s="8">
        <f>'CashSum 5'!J29</f>
        <v>141785</v>
      </c>
      <c r="C7284" s="3" t="s">
        <v>5390</v>
      </c>
      <c r="D7284" s="2" t="b">
        <f t="shared" ca="1" si="115"/>
        <v>1</v>
      </c>
      <c r="E7284" s="2" cm="1">
        <f t="array" aca="1" ref="E7284" ca="1">IF(F7284&lt;&gt;"",INDIRECT("'"&amp;F7284&amp;"'!"&amp;G7284),"")</f>
        <v>141785</v>
      </c>
      <c r="F7284" s="1502" t="s">
        <v>3515</v>
      </c>
      <c r="G7284" t="s">
        <v>5410</v>
      </c>
      <c r="H7284" s="4"/>
      <c r="I7284" s="4"/>
      <c r="J7284" s="4"/>
      <c r="R7284" s="1504"/>
    </row>
    <row r="7285" spans="1:18" ht="15">
      <c r="A7285">
        <v>7280</v>
      </c>
      <c r="B7285" s="8">
        <f>'CashSum 5'!J30</f>
        <v>20027</v>
      </c>
      <c r="C7285" s="3" t="s">
        <v>5390</v>
      </c>
      <c r="D7285" s="2" t="b">
        <f t="shared" ca="1" si="115"/>
        <v>1</v>
      </c>
      <c r="E7285" s="2" cm="1">
        <f t="array" aca="1" ref="E7285" ca="1">IF(F7285&lt;&gt;"",INDIRECT("'"&amp;F7285&amp;"'!"&amp;G7285),"")</f>
        <v>20027</v>
      </c>
      <c r="F7285" s="1502" t="s">
        <v>3515</v>
      </c>
      <c r="G7285" t="s">
        <v>4867</v>
      </c>
      <c r="H7285" s="4"/>
      <c r="I7285" s="4"/>
      <c r="J7285" s="4"/>
      <c r="R7285" s="1504"/>
    </row>
    <row r="7286" spans="1:18" ht="15">
      <c r="A7286">
        <v>7281</v>
      </c>
      <c r="B7286" s="8">
        <f>'CashSum 5'!J31</f>
        <v>0</v>
      </c>
      <c r="C7286" s="3" t="s">
        <v>5390</v>
      </c>
      <c r="D7286" s="2" t="b">
        <f t="shared" ca="1" si="115"/>
        <v>1</v>
      </c>
      <c r="E7286" s="2" cm="1">
        <f t="array" aca="1" ref="E7286" ca="1">IF(F7286&lt;&gt;"",INDIRECT("'"&amp;F7286&amp;"'!"&amp;G7286),"")</f>
        <v>0</v>
      </c>
      <c r="F7286" s="1502" t="s">
        <v>3515</v>
      </c>
      <c r="G7286" t="s">
        <v>5411</v>
      </c>
      <c r="H7286" s="4"/>
      <c r="I7286" s="4"/>
      <c r="J7286" s="4"/>
      <c r="R7286" s="1504"/>
    </row>
    <row r="7287" spans="1:18" ht="15">
      <c r="A7287">
        <v>7282</v>
      </c>
      <c r="B7287" s="8">
        <f>'CashSum 5'!J32</f>
        <v>20027</v>
      </c>
      <c r="C7287" s="3" t="s">
        <v>5390</v>
      </c>
      <c r="D7287" s="2" t="b">
        <f t="shared" ca="1" si="115"/>
        <v>1</v>
      </c>
      <c r="E7287" s="2" cm="1">
        <f t="array" aca="1" ref="E7287" ca="1">IF(F7287&lt;&gt;"",INDIRECT("'"&amp;F7287&amp;"'!"&amp;G7287),"")</f>
        <v>20027</v>
      </c>
      <c r="F7287" s="1502" t="s">
        <v>3515</v>
      </c>
      <c r="G7287" t="s">
        <v>5412</v>
      </c>
      <c r="H7287" s="4"/>
      <c r="I7287" s="4"/>
      <c r="J7287" s="4"/>
      <c r="R7287" s="1504"/>
    </row>
    <row r="7288" spans="1:18" ht="15">
      <c r="A7288">
        <v>7283</v>
      </c>
      <c r="B7288" s="8">
        <f>'CashSum 5'!J33</f>
        <v>161812</v>
      </c>
      <c r="C7288" s="3" t="s">
        <v>5390</v>
      </c>
      <c r="D7288" s="2" t="b">
        <f t="shared" ca="1" si="115"/>
        <v>1</v>
      </c>
      <c r="E7288" s="2" cm="1">
        <f t="array" aca="1" ref="E7288" ca="1">IF(F7288&lt;&gt;"",INDIRECT("'"&amp;F7288&amp;"'!"&amp;G7288),"")</f>
        <v>161812</v>
      </c>
      <c r="F7288" s="1502" t="s">
        <v>3515</v>
      </c>
      <c r="G7288" t="s">
        <v>5413</v>
      </c>
      <c r="H7288" s="4"/>
      <c r="I7288" s="4"/>
      <c r="J7288" s="4"/>
      <c r="R7288" s="1504"/>
    </row>
    <row r="7289" spans="1:18" ht="15">
      <c r="A7289">
        <v>7284</v>
      </c>
      <c r="B7289" s="8">
        <f>'CashSum 5'!J34</f>
        <v>0</v>
      </c>
      <c r="C7289" s="3" t="s">
        <v>5390</v>
      </c>
      <c r="D7289" s="2" t="b">
        <f t="shared" ca="1" si="115"/>
        <v>1</v>
      </c>
      <c r="E7289" s="2" cm="1">
        <f t="array" aca="1" ref="E7289" ca="1">IF(F7289&lt;&gt;"",INDIRECT("'"&amp;F7289&amp;"'!"&amp;G7289),"")</f>
        <v>0</v>
      </c>
      <c r="F7289" s="1502" t="s">
        <v>3515</v>
      </c>
      <c r="G7289" t="s">
        <v>4996</v>
      </c>
      <c r="H7289" s="4"/>
      <c r="I7289" s="4"/>
      <c r="J7289" s="4"/>
      <c r="R7289" s="1504"/>
    </row>
    <row r="7290" spans="1:18" ht="15">
      <c r="A7290">
        <v>7285</v>
      </c>
      <c r="B7290" s="8">
        <f>'CashSum 5'!J35</f>
        <v>0</v>
      </c>
      <c r="C7290" s="3" t="s">
        <v>5390</v>
      </c>
      <c r="D7290" s="2" t="b">
        <f t="shared" ca="1" si="115"/>
        <v>1</v>
      </c>
      <c r="E7290" s="2" cm="1">
        <f t="array" aca="1" ref="E7290" ca="1">IF(F7290&lt;&gt;"",INDIRECT("'"&amp;F7290&amp;"'!"&amp;G7290),"")</f>
        <v>0</v>
      </c>
      <c r="F7290" s="1502" t="s">
        <v>3515</v>
      </c>
      <c r="G7290" t="s">
        <v>4868</v>
      </c>
      <c r="H7290" s="4"/>
      <c r="I7290" s="4"/>
      <c r="J7290" s="4"/>
      <c r="R7290" s="1504"/>
    </row>
    <row r="7291" spans="1:18" ht="15">
      <c r="A7291">
        <v>7286</v>
      </c>
      <c r="B7291" s="8">
        <f>'CashSum 5'!J36</f>
        <v>0</v>
      </c>
      <c r="C7291" s="3" t="s">
        <v>5390</v>
      </c>
      <c r="D7291" s="2" t="b">
        <f t="shared" ca="1" si="115"/>
        <v>1</v>
      </c>
      <c r="E7291" s="2" cm="1">
        <f t="array" aca="1" ref="E7291" ca="1">IF(F7291&lt;&gt;"",INDIRECT("'"&amp;F7291&amp;"'!"&amp;G7291),"")</f>
        <v>0</v>
      </c>
      <c r="F7291" s="1502" t="s">
        <v>3515</v>
      </c>
      <c r="G7291" t="s">
        <v>4869</v>
      </c>
      <c r="H7291" s="4"/>
      <c r="I7291" s="4"/>
      <c r="J7291" s="4"/>
      <c r="R7291" s="1504"/>
    </row>
    <row r="7292" spans="1:18" ht="15">
      <c r="A7292">
        <v>7287</v>
      </c>
      <c r="B7292" s="8">
        <f>'CashSum 5'!J37</f>
        <v>161812</v>
      </c>
      <c r="C7292" s="3" t="s">
        <v>5390</v>
      </c>
      <c r="D7292" s="2" t="b">
        <f t="shared" ca="1" si="115"/>
        <v>1</v>
      </c>
      <c r="E7292" s="2" cm="1">
        <f t="array" aca="1" ref="E7292" ca="1">IF(F7292&lt;&gt;"",INDIRECT("'"&amp;F7292&amp;"'!"&amp;G7292),"")</f>
        <v>161812</v>
      </c>
      <c r="F7292" s="1502" t="s">
        <v>3515</v>
      </c>
      <c r="G7292" t="s">
        <v>4870</v>
      </c>
      <c r="H7292" s="4"/>
      <c r="I7292" s="4"/>
      <c r="J7292" s="4"/>
      <c r="R7292" s="1504"/>
    </row>
    <row r="7293" spans="1:18" ht="15">
      <c r="A7293">
        <v>7288</v>
      </c>
      <c r="B7293" s="8">
        <f>'CashSum 5'!K29</f>
        <v>0</v>
      </c>
      <c r="C7293" s="3" t="s">
        <v>5390</v>
      </c>
      <c r="D7293" s="2" t="b">
        <f t="shared" ca="1" si="115"/>
        <v>1</v>
      </c>
      <c r="E7293" s="2" cm="1">
        <f t="array" aca="1" ref="E7293" ca="1">IF(F7293&lt;&gt;"",INDIRECT("'"&amp;F7293&amp;"'!"&amp;G7293),"")</f>
        <v>0</v>
      </c>
      <c r="F7293" s="1502" t="s">
        <v>3515</v>
      </c>
      <c r="G7293" t="s">
        <v>4990</v>
      </c>
      <c r="H7293" s="4"/>
      <c r="I7293" s="4"/>
      <c r="J7293" s="4"/>
      <c r="R7293" s="1504"/>
    </row>
    <row r="7294" spans="1:18" ht="15">
      <c r="A7294">
        <v>7289</v>
      </c>
      <c r="B7294" s="8">
        <f>'CashSum 5'!K30</f>
        <v>0</v>
      </c>
      <c r="C7294" s="3" t="s">
        <v>5390</v>
      </c>
      <c r="D7294" s="2" t="b">
        <f t="shared" ca="1" si="115"/>
        <v>1</v>
      </c>
      <c r="E7294" s="2" cm="1">
        <f t="array" aca="1" ref="E7294" ca="1">IF(F7294&lt;&gt;"",INDIRECT("'"&amp;F7294&amp;"'!"&amp;G7294),"")</f>
        <v>0</v>
      </c>
      <c r="F7294" s="1502" t="s">
        <v>3515</v>
      </c>
      <c r="G7294" t="s">
        <v>4366</v>
      </c>
      <c r="H7294" s="4"/>
      <c r="I7294" s="4"/>
      <c r="J7294" s="4"/>
      <c r="R7294" s="1504"/>
    </row>
    <row r="7295" spans="1:18" ht="15">
      <c r="A7295">
        <v>7290</v>
      </c>
      <c r="B7295" s="8">
        <f>'CashSum 5'!K31</f>
        <v>0</v>
      </c>
      <c r="C7295" s="3" t="s">
        <v>5390</v>
      </c>
      <c r="D7295" s="2" t="b">
        <f t="shared" ca="1" si="115"/>
        <v>1</v>
      </c>
      <c r="E7295" s="2" cm="1">
        <f t="array" aca="1" ref="E7295" ca="1">IF(F7295&lt;&gt;"",INDIRECT("'"&amp;F7295&amp;"'!"&amp;G7295),"")</f>
        <v>0</v>
      </c>
      <c r="F7295" s="1502" t="s">
        <v>3515</v>
      </c>
      <c r="G7295" t="s">
        <v>4992</v>
      </c>
      <c r="H7295" s="4"/>
      <c r="I7295" s="4"/>
      <c r="J7295" s="4"/>
      <c r="R7295" s="1504"/>
    </row>
    <row r="7296" spans="1:18" ht="15">
      <c r="A7296">
        <v>7291</v>
      </c>
      <c r="B7296" s="8">
        <f>'CashSum 5'!K32</f>
        <v>0</v>
      </c>
      <c r="C7296" s="3" t="s">
        <v>5390</v>
      </c>
      <c r="D7296" s="2" t="b">
        <f t="shared" ca="1" si="115"/>
        <v>1</v>
      </c>
      <c r="E7296" s="2" cm="1">
        <f t="array" aca="1" ref="E7296" ca="1">IF(F7296&lt;&gt;"",INDIRECT("'"&amp;F7296&amp;"'!"&amp;G7296),"")</f>
        <v>0</v>
      </c>
      <c r="F7296" s="1502" t="s">
        <v>3515</v>
      </c>
      <c r="G7296" t="s">
        <v>4994</v>
      </c>
      <c r="H7296" s="4"/>
      <c r="I7296" s="4"/>
      <c r="J7296" s="4"/>
      <c r="R7296" s="1504"/>
    </row>
    <row r="7297" spans="1:18" ht="15">
      <c r="A7297">
        <v>7292</v>
      </c>
      <c r="B7297" s="8">
        <f>'CashSum 5'!K33</f>
        <v>0</v>
      </c>
      <c r="C7297" s="3" t="s">
        <v>5390</v>
      </c>
      <c r="D7297" s="2" t="b">
        <f t="shared" ca="1" si="115"/>
        <v>1</v>
      </c>
      <c r="E7297" s="2" cm="1">
        <f t="array" aca="1" ref="E7297" ca="1">IF(F7297&lt;&gt;"",INDIRECT("'"&amp;F7297&amp;"'!"&amp;G7297),"")</f>
        <v>0</v>
      </c>
      <c r="F7297" s="1502" t="s">
        <v>3515</v>
      </c>
      <c r="G7297" t="s">
        <v>5414</v>
      </c>
      <c r="H7297" s="4"/>
      <c r="I7297" s="4"/>
      <c r="J7297" s="4"/>
      <c r="R7297" s="1504"/>
    </row>
    <row r="7298" spans="1:18" ht="15">
      <c r="A7298">
        <v>7293</v>
      </c>
      <c r="B7298" s="8">
        <f>'CashSum 5'!K34</f>
        <v>0</v>
      </c>
      <c r="C7298" s="3" t="s">
        <v>5390</v>
      </c>
      <c r="D7298" s="2" t="b">
        <f t="shared" ca="1" si="115"/>
        <v>1</v>
      </c>
      <c r="E7298" s="2" cm="1">
        <f t="array" aca="1" ref="E7298" ca="1">IF(F7298&lt;&gt;"",INDIRECT("'"&amp;F7298&amp;"'!"&amp;G7298),"")</f>
        <v>0</v>
      </c>
      <c r="F7298" s="1502" t="s">
        <v>3515</v>
      </c>
      <c r="G7298" t="s">
        <v>3865</v>
      </c>
      <c r="H7298" s="4"/>
      <c r="I7298" s="4"/>
      <c r="J7298" s="4"/>
      <c r="R7298" s="1504"/>
    </row>
    <row r="7299" spans="1:18" ht="15">
      <c r="A7299">
        <v>7294</v>
      </c>
      <c r="B7299" s="8">
        <f>'CashSum 5'!K35</f>
        <v>0</v>
      </c>
      <c r="C7299" s="3" t="s">
        <v>5390</v>
      </c>
      <c r="D7299" s="2" t="b">
        <f t="shared" ca="1" si="115"/>
        <v>1</v>
      </c>
      <c r="E7299" s="2" cm="1">
        <f t="array" aca="1" ref="E7299" ca="1">IF(F7299&lt;&gt;"",INDIRECT("'"&amp;F7299&amp;"'!"&amp;G7299),"")</f>
        <v>0</v>
      </c>
      <c r="F7299" s="1502" t="s">
        <v>3515</v>
      </c>
      <c r="G7299" t="s">
        <v>4367</v>
      </c>
      <c r="H7299" s="4"/>
      <c r="I7299" s="4"/>
      <c r="J7299" s="4"/>
      <c r="R7299" s="1504"/>
    </row>
    <row r="7300" spans="1:18" ht="15">
      <c r="A7300">
        <v>7295</v>
      </c>
      <c r="B7300" s="8">
        <f>'CashSum 5'!K36</f>
        <v>0</v>
      </c>
      <c r="C7300" s="3" t="s">
        <v>5390</v>
      </c>
      <c r="D7300" s="2" t="b">
        <f t="shared" ca="1" si="115"/>
        <v>1</v>
      </c>
      <c r="E7300" s="2" cm="1">
        <f t="array" aca="1" ref="E7300" ca="1">IF(F7300&lt;&gt;"",INDIRECT("'"&amp;F7300&amp;"'!"&amp;G7300),"")</f>
        <v>0</v>
      </c>
      <c r="F7300" s="1502" t="s">
        <v>3515</v>
      </c>
      <c r="G7300" t="s">
        <v>4368</v>
      </c>
      <c r="H7300" s="4"/>
      <c r="I7300" s="4"/>
      <c r="J7300" s="4"/>
      <c r="R7300" s="1504"/>
    </row>
    <row r="7301" spans="1:18" ht="15">
      <c r="A7301">
        <v>7296</v>
      </c>
      <c r="B7301" s="8">
        <f>'CashSum 5'!K37</f>
        <v>0</v>
      </c>
      <c r="C7301" s="3" t="s">
        <v>5390</v>
      </c>
      <c r="D7301" s="2" t="b">
        <f t="shared" ref="D7301:D7364" ca="1" si="116">E7301=B7301</f>
        <v>1</v>
      </c>
      <c r="E7301" s="2" cm="1">
        <f t="array" aca="1" ref="E7301" ca="1">IF(F7301&lt;&gt;"",INDIRECT("'"&amp;F7301&amp;"'!"&amp;G7301),"")</f>
        <v>0</v>
      </c>
      <c r="F7301" s="1502" t="s">
        <v>3515</v>
      </c>
      <c r="G7301" t="s">
        <v>4369</v>
      </c>
      <c r="H7301" s="4"/>
      <c r="I7301" s="4"/>
      <c r="J7301" s="4"/>
      <c r="R7301" s="1504"/>
    </row>
    <row r="7302" spans="1:18" ht="15">
      <c r="A7302">
        <v>7297</v>
      </c>
      <c r="B7302" s="8">
        <f>'EstRev 6-10'!C83</f>
        <v>0</v>
      </c>
      <c r="C7302" s="3" t="s">
        <v>5415</v>
      </c>
      <c r="D7302" s="2" t="b">
        <f t="shared" ca="1" si="116"/>
        <v>1</v>
      </c>
      <c r="E7302" s="2" cm="1">
        <f t="array" aca="1" ref="E7302" ca="1">IF(F7302&lt;&gt;"",INDIRECT("'"&amp;F7302&amp;"'!"&amp;G7302),"")</f>
        <v>0</v>
      </c>
      <c r="F7302" s="1502" t="s">
        <v>6935</v>
      </c>
      <c r="G7302" t="s">
        <v>5316</v>
      </c>
      <c r="H7302" s="4"/>
      <c r="I7302" s="4"/>
      <c r="J7302" s="4"/>
      <c r="R7302" s="1504"/>
    </row>
    <row r="7303" spans="1:18" ht="15">
      <c r="A7303">
        <v>7298</v>
      </c>
      <c r="B7303" s="8">
        <f>'EstRev 6-10'!C85</f>
        <v>52000</v>
      </c>
      <c r="C7303" s="3" t="s">
        <v>5415</v>
      </c>
      <c r="D7303" s="2" t="b">
        <f t="shared" ca="1" si="116"/>
        <v>1</v>
      </c>
      <c r="E7303" s="2" cm="1">
        <f t="array" aca="1" ref="E7303" ca="1">IF(F7303&lt;&gt;"",INDIRECT("'"&amp;F7303&amp;"'!"&amp;G7303),"")</f>
        <v>52000</v>
      </c>
      <c r="F7303" s="1502" t="s">
        <v>6935</v>
      </c>
      <c r="G7303" t="s">
        <v>5317</v>
      </c>
      <c r="H7303" s="4"/>
      <c r="I7303" s="4"/>
      <c r="J7303" s="4"/>
      <c r="R7303" s="1504"/>
    </row>
    <row r="7304" spans="1:18" ht="15">
      <c r="A7304">
        <v>7299</v>
      </c>
      <c r="B7304" s="8">
        <f>'EstRev 6-10'!C113</f>
        <v>42432409</v>
      </c>
      <c r="C7304" s="3" t="s">
        <v>5415</v>
      </c>
      <c r="D7304" s="2" t="b">
        <f t="shared" ca="1" si="116"/>
        <v>1</v>
      </c>
      <c r="E7304" s="2" cm="1">
        <f t="array" aca="1" ref="E7304" ca="1">IF(F7304&lt;&gt;"",INDIRECT("'"&amp;F7304&amp;"'!"&amp;G7304),"")</f>
        <v>42432409</v>
      </c>
      <c r="F7304" s="1502" t="s">
        <v>6935</v>
      </c>
      <c r="G7304" t="s">
        <v>5321</v>
      </c>
      <c r="H7304" s="4"/>
      <c r="I7304" s="4"/>
      <c r="J7304" s="4"/>
      <c r="R7304" s="1504"/>
    </row>
    <row r="7305" spans="1:18" ht="15">
      <c r="A7305">
        <v>7300</v>
      </c>
      <c r="B7305" s="8">
        <f>'EstExp 11-19'!H33</f>
        <v>0</v>
      </c>
      <c r="C7305" s="3" t="s">
        <v>5416</v>
      </c>
      <c r="D7305" s="2" t="b">
        <f t="shared" ca="1" si="116"/>
        <v>1</v>
      </c>
      <c r="E7305" s="2" cm="1">
        <f t="array" aca="1" ref="E7305" ca="1">IF(F7305&lt;&gt;"",INDIRECT("'"&amp;F7305&amp;"'!"&amp;G7305),"")</f>
        <v>0</v>
      </c>
      <c r="F7305" s="1502" t="s">
        <v>6934</v>
      </c>
      <c r="G7305" t="s">
        <v>5405</v>
      </c>
      <c r="H7305" s="4"/>
      <c r="I7305" s="4"/>
      <c r="J7305" s="4"/>
      <c r="R7305" s="1504"/>
    </row>
    <row r="7306" spans="1:18" ht="15">
      <c r="A7306">
        <v>7301</v>
      </c>
      <c r="B7306" s="8">
        <f>'EstExp 11-19'!K33</f>
        <v>0</v>
      </c>
      <c r="C7306" s="3" t="s">
        <v>5416</v>
      </c>
      <c r="D7306" s="2" t="b">
        <f t="shared" ca="1" si="116"/>
        <v>1</v>
      </c>
      <c r="E7306" s="2" cm="1">
        <f t="array" aca="1" ref="E7306" ca="1">IF(F7306&lt;&gt;"",INDIRECT("'"&amp;F7306&amp;"'!"&amp;G7306),"")</f>
        <v>0</v>
      </c>
      <c r="F7306" s="1502" t="s">
        <v>6934</v>
      </c>
      <c r="G7306" t="s">
        <v>5414</v>
      </c>
      <c r="H7306" s="4"/>
      <c r="I7306" s="4"/>
      <c r="J7306" s="4"/>
      <c r="R7306" s="1504"/>
    </row>
    <row r="7307" spans="1:18" ht="15">
      <c r="A7307">
        <v>7302</v>
      </c>
      <c r="B7307" s="8">
        <f>'EstExp 11-19'!C35</f>
        <v>36616388</v>
      </c>
      <c r="C7307" s="3" t="s">
        <v>5416</v>
      </c>
      <c r="D7307" s="2" t="b">
        <f t="shared" ca="1" si="116"/>
        <v>1</v>
      </c>
      <c r="E7307" s="2" cm="1">
        <f t="array" aca="1" ref="E7307" ca="1">IF(F7307&lt;&gt;"",INDIRECT("'"&amp;F7307&amp;"'!"&amp;G7307),"")</f>
        <v>36616388</v>
      </c>
      <c r="F7307" s="1502" t="s">
        <v>6934</v>
      </c>
      <c r="G7307" t="s">
        <v>3620</v>
      </c>
      <c r="H7307" s="4"/>
      <c r="I7307" s="4"/>
      <c r="J7307" s="4"/>
      <c r="R7307" s="1504"/>
    </row>
    <row r="7308" spans="1:18" ht="15">
      <c r="A7308">
        <v>7303</v>
      </c>
      <c r="B7308" s="8">
        <f>'EstExp 11-19'!D35</f>
        <v>6213858</v>
      </c>
      <c r="C7308" s="3" t="s">
        <v>5416</v>
      </c>
      <c r="D7308" s="2" t="b">
        <f t="shared" ca="1" si="116"/>
        <v>1</v>
      </c>
      <c r="E7308" s="2" cm="1">
        <f t="array" aca="1" ref="E7308" ca="1">IF(F7308&lt;&gt;"",INDIRECT("'"&amp;F7308&amp;"'!"&amp;G7308),"")</f>
        <v>6213858</v>
      </c>
      <c r="F7308" s="1502" t="s">
        <v>6934</v>
      </c>
      <c r="G7308" t="s">
        <v>4300</v>
      </c>
      <c r="H7308" s="4"/>
      <c r="I7308" s="4"/>
      <c r="J7308" s="4"/>
      <c r="R7308" s="1504"/>
    </row>
    <row r="7309" spans="1:18" ht="15">
      <c r="A7309">
        <v>7304</v>
      </c>
      <c r="B7309" s="8">
        <f>'EstExp 11-19'!E35</f>
        <v>1028600</v>
      </c>
      <c r="C7309" s="3" t="s">
        <v>5416</v>
      </c>
      <c r="D7309" s="2" t="b">
        <f t="shared" ca="1" si="116"/>
        <v>1</v>
      </c>
      <c r="E7309" s="2" cm="1">
        <f t="array" aca="1" ref="E7309" ca="1">IF(F7309&lt;&gt;"",INDIRECT("'"&amp;F7309&amp;"'!"&amp;G7309),"")</f>
        <v>1028600</v>
      </c>
      <c r="F7309" s="1502" t="s">
        <v>6934</v>
      </c>
      <c r="G7309" t="s">
        <v>4303</v>
      </c>
      <c r="H7309" s="4"/>
      <c r="I7309" s="4"/>
      <c r="J7309" s="4"/>
      <c r="R7309" s="1504"/>
    </row>
    <row r="7310" spans="1:18" ht="15">
      <c r="A7310">
        <v>7305</v>
      </c>
      <c r="B7310" s="8">
        <f>'EstExp 11-19'!F35</f>
        <v>1167200</v>
      </c>
      <c r="C7310" s="3" t="s">
        <v>5416</v>
      </c>
      <c r="D7310" s="2" t="b">
        <f t="shared" ca="1" si="116"/>
        <v>1</v>
      </c>
      <c r="E7310" s="2" cm="1">
        <f t="array" aca="1" ref="E7310" ca="1">IF(F7310&lt;&gt;"",INDIRECT("'"&amp;F7310&amp;"'!"&amp;G7310),"")</f>
        <v>1167200</v>
      </c>
      <c r="F7310" s="1502" t="s">
        <v>6934</v>
      </c>
      <c r="G7310" t="s">
        <v>4304</v>
      </c>
      <c r="H7310" s="4"/>
      <c r="I7310" s="4"/>
      <c r="J7310" s="4"/>
      <c r="R7310" s="1504"/>
    </row>
    <row r="7311" spans="1:18" ht="15">
      <c r="A7311">
        <v>7306</v>
      </c>
      <c r="B7311" s="8">
        <f>'EstExp 11-19'!G35</f>
        <v>47500</v>
      </c>
      <c r="C7311" s="3" t="s">
        <v>5416</v>
      </c>
      <c r="D7311" s="2" t="b">
        <f t="shared" ca="1" si="116"/>
        <v>1</v>
      </c>
      <c r="E7311" s="2" cm="1">
        <f t="array" aca="1" ref="E7311" ca="1">IF(F7311&lt;&gt;"",INDIRECT("'"&amp;F7311&amp;"'!"&amp;G7311),"")</f>
        <v>47500</v>
      </c>
      <c r="F7311" s="1502" t="s">
        <v>6934</v>
      </c>
      <c r="G7311" t="s">
        <v>5402</v>
      </c>
      <c r="H7311" s="4"/>
      <c r="I7311" s="4"/>
      <c r="J7311" s="4"/>
      <c r="R7311" s="1504"/>
    </row>
    <row r="7312" spans="1:18" ht="15">
      <c r="A7312">
        <v>7307</v>
      </c>
      <c r="B7312" s="8">
        <f>'EstExp 11-19'!H35</f>
        <v>17700</v>
      </c>
      <c r="C7312" s="3" t="s">
        <v>5416</v>
      </c>
      <c r="D7312" s="2" t="b">
        <f t="shared" ca="1" si="116"/>
        <v>1</v>
      </c>
      <c r="E7312" s="2" cm="1">
        <f t="array" aca="1" ref="E7312" ca="1">IF(F7312&lt;&gt;"",INDIRECT("'"&amp;F7312&amp;"'!"&amp;G7312),"")</f>
        <v>17700</v>
      </c>
      <c r="F7312" s="1502" t="s">
        <v>6934</v>
      </c>
      <c r="G7312" t="s">
        <v>3626</v>
      </c>
      <c r="H7312" s="4"/>
      <c r="I7312" s="4"/>
      <c r="J7312" s="4"/>
      <c r="R7312" s="1504"/>
    </row>
    <row r="7313" spans="1:18" ht="15">
      <c r="A7313">
        <v>7308</v>
      </c>
      <c r="B7313" s="8">
        <f>'EstExp 11-19'!I35</f>
        <v>40000</v>
      </c>
      <c r="C7313" s="3" t="s">
        <v>5416</v>
      </c>
      <c r="D7313" s="2" t="b">
        <f t="shared" ca="1" si="116"/>
        <v>1</v>
      </c>
      <c r="E7313" s="2" cm="1">
        <f t="array" aca="1" ref="E7313" ca="1">IF(F7313&lt;&gt;"",INDIRECT("'"&amp;F7313&amp;"'!"&amp;G7313),"")</f>
        <v>40000</v>
      </c>
      <c r="F7313" s="1502" t="s">
        <v>6934</v>
      </c>
      <c r="G7313" t="s">
        <v>3629</v>
      </c>
      <c r="H7313" s="4"/>
      <c r="I7313" s="4"/>
      <c r="J7313" s="4"/>
      <c r="R7313" s="1504"/>
    </row>
    <row r="7314" spans="1:18" ht="15">
      <c r="A7314">
        <v>7309</v>
      </c>
      <c r="B7314" s="8">
        <f>'EstExp 11-19'!K35</f>
        <v>45131246</v>
      </c>
      <c r="C7314" s="3" t="s">
        <v>5416</v>
      </c>
      <c r="D7314" s="2" t="b">
        <f t="shared" ca="1" si="116"/>
        <v>1</v>
      </c>
      <c r="E7314" s="2" cm="1">
        <f t="array" aca="1" ref="E7314" ca="1">IF(F7314&lt;&gt;"",INDIRECT("'"&amp;F7314&amp;"'!"&amp;G7314),"")</f>
        <v>45131246</v>
      </c>
      <c r="F7314" s="1502" t="s">
        <v>6934</v>
      </c>
      <c r="G7314" t="s">
        <v>4367</v>
      </c>
      <c r="H7314" s="4"/>
      <c r="I7314" s="4"/>
      <c r="J7314" s="4"/>
      <c r="R7314" s="1504"/>
    </row>
    <row r="7315" spans="1:18" ht="15">
      <c r="A7315">
        <v>7310</v>
      </c>
      <c r="B7315" s="8">
        <f>'EstExp 11-19'!C117</f>
        <v>48459210</v>
      </c>
      <c r="C7315" s="3" t="s">
        <v>5416</v>
      </c>
      <c r="D7315" s="2" t="b">
        <f t="shared" ca="1" si="116"/>
        <v>1</v>
      </c>
      <c r="E7315" s="2" cm="1">
        <f t="array" aca="1" ref="E7315" ca="1">IF(F7315&lt;&gt;"",INDIRECT("'"&amp;F7315&amp;"'!"&amp;G7315),"")</f>
        <v>48459210</v>
      </c>
      <c r="F7315" s="1502" t="s">
        <v>6934</v>
      </c>
      <c r="G7315" t="s">
        <v>4632</v>
      </c>
      <c r="H7315" s="4"/>
      <c r="I7315" s="4"/>
      <c r="J7315" s="4"/>
      <c r="R7315" s="1504"/>
    </row>
    <row r="7316" spans="1:18" ht="15">
      <c r="A7316">
        <v>7311</v>
      </c>
      <c r="B7316" s="8">
        <f>'EstExp 11-19'!D117</f>
        <v>8204003</v>
      </c>
      <c r="C7316" s="3" t="s">
        <v>5416</v>
      </c>
      <c r="D7316" s="2" t="b">
        <f t="shared" ca="1" si="116"/>
        <v>1</v>
      </c>
      <c r="E7316" s="2" cm="1">
        <f t="array" aca="1" ref="E7316" ca="1">IF(F7316&lt;&gt;"",INDIRECT("'"&amp;F7316&amp;"'!"&amp;G7316),"")</f>
        <v>8204003</v>
      </c>
      <c r="F7316" s="1502" t="s">
        <v>6934</v>
      </c>
      <c r="G7316" t="s">
        <v>4691</v>
      </c>
      <c r="H7316" s="4"/>
      <c r="I7316" s="4"/>
      <c r="J7316" s="4"/>
      <c r="R7316" s="1504"/>
    </row>
    <row r="7317" spans="1:18" ht="15">
      <c r="A7317">
        <v>7312</v>
      </c>
      <c r="B7317" s="8">
        <f>'EstExp 11-19'!E117</f>
        <v>5775150</v>
      </c>
      <c r="C7317" s="3" t="s">
        <v>5416</v>
      </c>
      <c r="D7317" s="2" t="b">
        <f t="shared" ca="1" si="116"/>
        <v>1</v>
      </c>
      <c r="E7317" s="2" cm="1">
        <f t="array" aca="1" ref="E7317" ca="1">IF(F7317&lt;&gt;"",INDIRECT("'"&amp;F7317&amp;"'!"&amp;G7317),"")</f>
        <v>5775150</v>
      </c>
      <c r="F7317" s="1502" t="s">
        <v>6934</v>
      </c>
      <c r="G7317" t="s">
        <v>5340</v>
      </c>
      <c r="H7317" s="4"/>
      <c r="I7317" s="4"/>
      <c r="J7317" s="4"/>
      <c r="R7317" s="1504"/>
    </row>
    <row r="7318" spans="1:18" ht="15">
      <c r="A7318">
        <v>7313</v>
      </c>
      <c r="B7318" s="8">
        <f>'EstExp 11-19'!F117</f>
        <v>2118975</v>
      </c>
      <c r="C7318" s="3" t="s">
        <v>5416</v>
      </c>
      <c r="D7318" s="2" t="b">
        <f t="shared" ca="1" si="116"/>
        <v>1</v>
      </c>
      <c r="E7318" s="2" cm="1">
        <f t="array" aca="1" ref="E7318" ca="1">IF(F7318&lt;&gt;"",INDIRECT("'"&amp;F7318&amp;"'!"&amp;G7318),"")</f>
        <v>2118975</v>
      </c>
      <c r="F7318" s="1502" t="s">
        <v>6934</v>
      </c>
      <c r="G7318" t="s">
        <v>4747</v>
      </c>
      <c r="H7318" s="4"/>
      <c r="I7318" s="4"/>
      <c r="J7318" s="4"/>
      <c r="R7318" s="1504"/>
    </row>
    <row r="7319" spans="1:18" ht="15">
      <c r="A7319">
        <v>7314</v>
      </c>
      <c r="B7319" s="8">
        <f>'EstExp 11-19'!G117</f>
        <v>1268000</v>
      </c>
      <c r="C7319" s="3" t="s">
        <v>5416</v>
      </c>
      <c r="D7319" s="2" t="b">
        <f t="shared" ca="1" si="116"/>
        <v>1</v>
      </c>
      <c r="E7319" s="2" cm="1">
        <f t="array" aca="1" ref="E7319" ca="1">IF(F7319&lt;&gt;"",INDIRECT("'"&amp;F7319&amp;"'!"&amp;G7319),"")</f>
        <v>1268000</v>
      </c>
      <c r="F7319" s="1502" t="s">
        <v>6934</v>
      </c>
      <c r="G7319" t="s">
        <v>4786</v>
      </c>
      <c r="H7319" s="4"/>
      <c r="I7319" s="4"/>
      <c r="J7319" s="4"/>
      <c r="R7319" s="1504"/>
    </row>
    <row r="7320" spans="1:18" ht="15">
      <c r="A7320">
        <v>7315</v>
      </c>
      <c r="B7320" s="8">
        <f>'EstExp 11-19'!H117</f>
        <v>3079800</v>
      </c>
      <c r="C7320" s="3" t="s">
        <v>5416</v>
      </c>
      <c r="D7320" s="2" t="b">
        <f t="shared" ca="1" si="116"/>
        <v>1</v>
      </c>
      <c r="E7320" s="2" cm="1">
        <f t="array" aca="1" ref="E7320" ca="1">IF(F7320&lt;&gt;"",INDIRECT("'"&amp;F7320&amp;"'!"&amp;G7320),"")</f>
        <v>3079800</v>
      </c>
      <c r="F7320" s="1502" t="s">
        <v>6934</v>
      </c>
      <c r="G7320" t="s">
        <v>5365</v>
      </c>
      <c r="H7320" s="4"/>
      <c r="I7320" s="4"/>
      <c r="J7320" s="4"/>
      <c r="R7320" s="1504"/>
    </row>
    <row r="7321" spans="1:18" ht="15">
      <c r="A7321">
        <v>7316</v>
      </c>
      <c r="B7321" s="8">
        <f>'EstExp 11-19'!I117</f>
        <v>40000</v>
      </c>
      <c r="C7321" s="3" t="s">
        <v>5416</v>
      </c>
      <c r="D7321" s="2" t="b">
        <f t="shared" ca="1" si="116"/>
        <v>1</v>
      </c>
      <c r="E7321" s="2" cm="1">
        <f t="array" aca="1" ref="E7321" ca="1">IF(F7321&lt;&gt;"",INDIRECT("'"&amp;F7321&amp;"'!"&amp;G7321),"")</f>
        <v>40000</v>
      </c>
      <c r="F7321" s="1502" t="s">
        <v>6934</v>
      </c>
      <c r="G7321" t="s">
        <v>5373</v>
      </c>
      <c r="H7321" s="4"/>
      <c r="I7321" s="4"/>
      <c r="J7321" s="4"/>
      <c r="R7321" s="1504"/>
    </row>
    <row r="7322" spans="1:18" ht="15">
      <c r="A7322">
        <v>7317</v>
      </c>
      <c r="B7322" s="8">
        <f>'EstExp 11-19'!J117</f>
        <v>251000</v>
      </c>
      <c r="C7322" s="3" t="s">
        <v>5416</v>
      </c>
      <c r="D7322" s="2" t="b">
        <f t="shared" ca="1" si="116"/>
        <v>1</v>
      </c>
      <c r="E7322" s="2" cm="1">
        <f t="array" aca="1" ref="E7322" ca="1">IF(F7322&lt;&gt;"",INDIRECT("'"&amp;F7322&amp;"'!"&amp;G7322),"")</f>
        <v>251000</v>
      </c>
      <c r="F7322" s="1502" t="s">
        <v>6934</v>
      </c>
      <c r="G7322" t="s">
        <v>5386</v>
      </c>
      <c r="H7322" s="4"/>
      <c r="I7322" s="4"/>
      <c r="J7322" s="4"/>
      <c r="R7322" s="1504"/>
    </row>
    <row r="7323" spans="1:18" ht="15">
      <c r="A7323">
        <v>7318</v>
      </c>
      <c r="B7323" s="8">
        <f>'EstExp 11-19'!K117</f>
        <v>69196138</v>
      </c>
      <c r="C7323" s="3" t="s">
        <v>5416</v>
      </c>
      <c r="D7323" s="2" t="b">
        <f t="shared" ca="1" si="116"/>
        <v>1</v>
      </c>
      <c r="E7323" s="2" cm="1">
        <f t="array" aca="1" ref="E7323" ca="1">IF(F7323&lt;&gt;"",INDIRECT("'"&amp;F7323&amp;"'!"&amp;G7323),"")</f>
        <v>69196138</v>
      </c>
      <c r="F7323" s="1502" t="s">
        <v>6934</v>
      </c>
      <c r="G7323" t="s">
        <v>5389</v>
      </c>
      <c r="H7323" s="4"/>
      <c r="I7323" s="4"/>
      <c r="J7323" s="4"/>
      <c r="R7323" s="1504"/>
    </row>
    <row r="7324" spans="1:18" ht="15">
      <c r="A7324">
        <v>7319</v>
      </c>
      <c r="B7324" s="8">
        <f>'EstExp 11-19'!K119</f>
        <v>8866077</v>
      </c>
      <c r="C7324" s="3" t="s">
        <v>5416</v>
      </c>
      <c r="D7324" s="2" t="b">
        <f t="shared" ca="1" si="116"/>
        <v>1</v>
      </c>
      <c r="E7324" s="2" cm="1">
        <f t="array" aca="1" ref="E7324" ca="1">IF(F7324&lt;&gt;"",INDIRECT("'"&amp;F7324&amp;"'!"&amp;G7324),"")</f>
        <v>8866077</v>
      </c>
      <c r="F7324" s="1502" t="s">
        <v>6934</v>
      </c>
      <c r="G7324" t="s">
        <v>5417</v>
      </c>
      <c r="H7324" s="4"/>
      <c r="I7324" s="4"/>
      <c r="J7324" s="4"/>
      <c r="R7324" s="1504"/>
    </row>
    <row r="7325" spans="1:18" ht="15">
      <c r="A7325">
        <v>7320</v>
      </c>
      <c r="B7325" s="8">
        <f>'EstExp 11-19'!C316</f>
        <v>0</v>
      </c>
      <c r="C7325" s="3" t="s">
        <v>5416</v>
      </c>
      <c r="D7325" s="2" t="b">
        <f t="shared" ca="1" si="116"/>
        <v>1</v>
      </c>
      <c r="E7325" s="2" cm="1">
        <f t="array" aca="1" ref="E7325" ca="1">IF(F7325&lt;&gt;"",INDIRECT("'"&amp;F7325&amp;"'!"&amp;G7325),"")</f>
        <v>0</v>
      </c>
      <c r="F7325" s="1502" t="s">
        <v>6934</v>
      </c>
      <c r="G7325" t="s">
        <v>5418</v>
      </c>
      <c r="H7325" s="4"/>
      <c r="I7325" s="4"/>
      <c r="J7325" s="4"/>
      <c r="R7325" s="1504"/>
    </row>
    <row r="7326" spans="1:18" ht="15">
      <c r="A7326">
        <v>7321</v>
      </c>
      <c r="B7326" s="8">
        <f>'EstExp 11-19'!C318</f>
        <v>0</v>
      </c>
      <c r="C7326" s="3" t="s">
        <v>5416</v>
      </c>
      <c r="D7326" s="2" t="b">
        <f t="shared" ca="1" si="116"/>
        <v>1</v>
      </c>
      <c r="E7326" s="2" cm="1">
        <f t="array" aca="1" ref="E7326" ca="1">IF(F7326&lt;&gt;"",INDIRECT("'"&amp;F7326&amp;"'!"&amp;G7326),"")</f>
        <v>0</v>
      </c>
      <c r="F7326" s="1502" t="s">
        <v>6934</v>
      </c>
      <c r="G7326" t="s">
        <v>5419</v>
      </c>
      <c r="H7326" s="4"/>
      <c r="I7326" s="4"/>
      <c r="J7326" s="4"/>
      <c r="R7326" s="1504"/>
    </row>
    <row r="7327" spans="1:18" ht="15">
      <c r="A7327">
        <v>7322</v>
      </c>
      <c r="B7327" s="8">
        <f>'EstExp 11-19'!C319</f>
        <v>0</v>
      </c>
      <c r="C7327" s="3" t="s">
        <v>5416</v>
      </c>
      <c r="D7327" s="2" t="b">
        <f t="shared" ca="1" si="116"/>
        <v>1</v>
      </c>
      <c r="E7327" s="2" cm="1">
        <f t="array" aca="1" ref="E7327" ca="1">IF(F7327&lt;&gt;"",INDIRECT("'"&amp;F7327&amp;"'!"&amp;G7327),"")</f>
        <v>0</v>
      </c>
      <c r="F7327" s="1502" t="s">
        <v>6934</v>
      </c>
      <c r="G7327" t="s">
        <v>5420</v>
      </c>
      <c r="H7327" s="4"/>
      <c r="I7327" s="4"/>
      <c r="J7327" s="4"/>
      <c r="R7327" s="1504"/>
    </row>
    <row r="7328" spans="1:18" ht="15">
      <c r="A7328">
        <v>7323</v>
      </c>
      <c r="B7328" s="8">
        <f>'EstExp 11-19'!C320</f>
        <v>0</v>
      </c>
      <c r="C7328" s="3" t="s">
        <v>5416</v>
      </c>
      <c r="D7328" s="2" t="b">
        <f t="shared" ca="1" si="116"/>
        <v>1</v>
      </c>
      <c r="E7328" s="2" cm="1">
        <f t="array" aca="1" ref="E7328" ca="1">IF(F7328&lt;&gt;"",INDIRECT("'"&amp;F7328&amp;"'!"&amp;G7328),"")</f>
        <v>0</v>
      </c>
      <c r="F7328" s="1502" t="s">
        <v>6934</v>
      </c>
      <c r="G7328" t="s">
        <v>5421</v>
      </c>
      <c r="H7328" s="4"/>
      <c r="I7328" s="4"/>
      <c r="J7328" s="4"/>
      <c r="R7328" s="1504"/>
    </row>
    <row r="7329" spans="1:18" ht="15">
      <c r="A7329">
        <v>7324</v>
      </c>
      <c r="B7329" s="8">
        <f>'EstExp 11-19'!C321</f>
        <v>0</v>
      </c>
      <c r="C7329" s="3" t="s">
        <v>5416</v>
      </c>
      <c r="D7329" s="2" t="b">
        <f t="shared" ca="1" si="116"/>
        <v>1</v>
      </c>
      <c r="E7329" s="2" cm="1">
        <f t="array" aca="1" ref="E7329" ca="1">IF(F7329&lt;&gt;"",INDIRECT("'"&amp;F7329&amp;"'!"&amp;G7329),"")</f>
        <v>0</v>
      </c>
      <c r="F7329" s="1502" t="s">
        <v>6934</v>
      </c>
      <c r="G7329" t="s">
        <v>5422</v>
      </c>
      <c r="H7329" s="4"/>
      <c r="I7329" s="4"/>
      <c r="J7329" s="4"/>
      <c r="R7329" s="1504"/>
    </row>
    <row r="7330" spans="1:18" ht="15">
      <c r="A7330">
        <v>7325</v>
      </c>
      <c r="B7330" s="8">
        <f>'EstExp 11-19'!C322</f>
        <v>0</v>
      </c>
      <c r="C7330" s="3" t="s">
        <v>5416</v>
      </c>
      <c r="D7330" s="2" t="b">
        <f t="shared" ca="1" si="116"/>
        <v>1</v>
      </c>
      <c r="E7330" s="2" cm="1">
        <f t="array" aca="1" ref="E7330" ca="1">IF(F7330&lt;&gt;"",INDIRECT("'"&amp;F7330&amp;"'!"&amp;G7330),"")</f>
        <v>0</v>
      </c>
      <c r="F7330" s="1502" t="s">
        <v>6934</v>
      </c>
      <c r="G7330" t="s">
        <v>5423</v>
      </c>
      <c r="H7330" s="4"/>
      <c r="I7330" s="4"/>
      <c r="J7330" s="4"/>
      <c r="R7330" s="1504"/>
    </row>
    <row r="7331" spans="1:18" ht="15">
      <c r="A7331">
        <v>7326</v>
      </c>
      <c r="B7331" s="8">
        <f>'EstExp 11-19'!C323</f>
        <v>0</v>
      </c>
      <c r="C7331" s="3" t="s">
        <v>5416</v>
      </c>
      <c r="D7331" s="2" t="b">
        <f t="shared" ca="1" si="116"/>
        <v>1</v>
      </c>
      <c r="E7331" s="2" cm="1">
        <f t="array" aca="1" ref="E7331" ca="1">IF(F7331&lt;&gt;"",INDIRECT("'"&amp;F7331&amp;"'!"&amp;G7331),"")</f>
        <v>0</v>
      </c>
      <c r="F7331" s="1502" t="s">
        <v>6934</v>
      </c>
      <c r="G7331" t="s">
        <v>5424</v>
      </c>
      <c r="H7331" s="4"/>
      <c r="I7331" s="4"/>
      <c r="J7331" s="4"/>
      <c r="R7331" s="1504"/>
    </row>
    <row r="7332" spans="1:18" ht="15">
      <c r="A7332">
        <v>7327</v>
      </c>
      <c r="B7332" s="8">
        <f>'EstExp 11-19'!C324</f>
        <v>0</v>
      </c>
      <c r="C7332" s="3" t="s">
        <v>5416</v>
      </c>
      <c r="D7332" s="2" t="b">
        <f t="shared" ca="1" si="116"/>
        <v>1</v>
      </c>
      <c r="E7332" s="2" cm="1">
        <f t="array" aca="1" ref="E7332" ca="1">IF(F7332&lt;&gt;"",INDIRECT("'"&amp;F7332&amp;"'!"&amp;G7332),"")</f>
        <v>0</v>
      </c>
      <c r="F7332" s="1502" t="s">
        <v>6934</v>
      </c>
      <c r="G7332" t="s">
        <v>5425</v>
      </c>
      <c r="H7332" s="4"/>
      <c r="I7332" s="4"/>
      <c r="J7332" s="4"/>
      <c r="R7332" s="1504"/>
    </row>
    <row r="7333" spans="1:18" ht="15">
      <c r="A7333">
        <v>7328</v>
      </c>
      <c r="B7333" s="8">
        <f>'EstExp 11-19'!C325</f>
        <v>0</v>
      </c>
      <c r="C7333" s="3" t="s">
        <v>5416</v>
      </c>
      <c r="D7333" s="2" t="b">
        <f t="shared" ca="1" si="116"/>
        <v>1</v>
      </c>
      <c r="E7333" s="2" cm="1">
        <f t="array" aca="1" ref="E7333" ca="1">IF(F7333&lt;&gt;"",INDIRECT("'"&amp;F7333&amp;"'!"&amp;G7333),"")</f>
        <v>0</v>
      </c>
      <c r="F7333" s="1502" t="s">
        <v>6934</v>
      </c>
      <c r="G7333" t="s">
        <v>5426</v>
      </c>
      <c r="H7333" s="4"/>
      <c r="I7333" s="4"/>
      <c r="J7333" s="4"/>
      <c r="R7333" s="1504"/>
    </row>
    <row r="7334" spans="1:18" ht="15">
      <c r="A7334">
        <v>7329</v>
      </c>
      <c r="B7334" s="8">
        <f>'EstExp 11-19'!C326</f>
        <v>0</v>
      </c>
      <c r="C7334" s="3" t="s">
        <v>5416</v>
      </c>
      <c r="D7334" s="2" t="b">
        <f t="shared" ca="1" si="116"/>
        <v>1</v>
      </c>
      <c r="E7334" s="2" cm="1">
        <f t="array" aca="1" ref="E7334" ca="1">IF(F7334&lt;&gt;"",INDIRECT("'"&amp;F7334&amp;"'!"&amp;G7334),"")</f>
        <v>0</v>
      </c>
      <c r="F7334" s="1502" t="s">
        <v>6934</v>
      </c>
      <c r="G7334" t="s">
        <v>5427</v>
      </c>
      <c r="H7334" s="4"/>
      <c r="I7334" s="4"/>
      <c r="J7334" s="4"/>
      <c r="R7334" s="1504"/>
    </row>
    <row r="7335" spans="1:18" ht="15">
      <c r="A7335">
        <v>7330</v>
      </c>
      <c r="B7335" s="8">
        <f>'EstExp 11-19'!C327</f>
        <v>0</v>
      </c>
      <c r="C7335" s="3" t="s">
        <v>5416</v>
      </c>
      <c r="D7335" s="2" t="b">
        <f t="shared" ca="1" si="116"/>
        <v>1</v>
      </c>
      <c r="E7335" s="2" cm="1">
        <f t="array" aca="1" ref="E7335" ca="1">IF(F7335&lt;&gt;"",INDIRECT("'"&amp;F7335&amp;"'!"&amp;G7335),"")</f>
        <v>0</v>
      </c>
      <c r="F7335" s="1502" t="s">
        <v>6934</v>
      </c>
      <c r="G7335" t="s">
        <v>5428</v>
      </c>
      <c r="H7335" s="4"/>
      <c r="I7335" s="4"/>
      <c r="J7335" s="4"/>
      <c r="R7335" s="1504"/>
    </row>
    <row r="7336" spans="1:18" ht="15">
      <c r="A7336">
        <v>7331</v>
      </c>
      <c r="B7336" s="8">
        <f>'EstExp 11-19'!C328</f>
        <v>0</v>
      </c>
      <c r="C7336" s="3" t="s">
        <v>5416</v>
      </c>
      <c r="D7336" s="2" t="b">
        <f t="shared" ca="1" si="116"/>
        <v>1</v>
      </c>
      <c r="E7336" s="2" cm="1">
        <f t="array" aca="1" ref="E7336" ca="1">IF(F7336&lt;&gt;"",INDIRECT("'"&amp;F7336&amp;"'!"&amp;G7336),"")</f>
        <v>0</v>
      </c>
      <c r="F7336" s="1502" t="s">
        <v>6934</v>
      </c>
      <c r="G7336" t="s">
        <v>5429</v>
      </c>
      <c r="H7336" s="4"/>
      <c r="I7336" s="4"/>
      <c r="J7336" s="4"/>
      <c r="R7336" s="1504"/>
    </row>
    <row r="7337" spans="1:18" ht="15">
      <c r="A7337">
        <v>7332</v>
      </c>
      <c r="B7337" s="8">
        <f>'EstExp 11-19'!C329</f>
        <v>0</v>
      </c>
      <c r="C7337" s="3" t="s">
        <v>5416</v>
      </c>
      <c r="D7337" s="2" t="b">
        <f t="shared" ca="1" si="116"/>
        <v>1</v>
      </c>
      <c r="E7337" s="2" cm="1">
        <f t="array" aca="1" ref="E7337" ca="1">IF(F7337&lt;&gt;"",INDIRECT("'"&amp;F7337&amp;"'!"&amp;G7337),"")</f>
        <v>0</v>
      </c>
      <c r="F7337" s="1502" t="s">
        <v>6934</v>
      </c>
      <c r="G7337" t="s">
        <v>5430</v>
      </c>
      <c r="H7337" s="4"/>
      <c r="I7337" s="4"/>
      <c r="J7337" s="4"/>
      <c r="R7337" s="1504"/>
    </row>
    <row r="7338" spans="1:18">
      <c r="A7338">
        <v>7333</v>
      </c>
      <c r="B7338" s="8">
        <f>'EstExp 11-19'!C330</f>
        <v>0</v>
      </c>
      <c r="C7338" s="3" t="s">
        <v>5416</v>
      </c>
      <c r="D7338" s="2" t="b">
        <f t="shared" ca="1" si="116"/>
        <v>1</v>
      </c>
      <c r="E7338" s="2" cm="1">
        <f t="array" aca="1" ref="E7338" ca="1">IF(F7338&lt;&gt;"",INDIRECT("'"&amp;F7338&amp;"'!"&amp;G7338),"")</f>
        <v>0</v>
      </c>
      <c r="F7338" s="1502" t="s">
        <v>6934</v>
      </c>
      <c r="G7338" t="s">
        <v>5431</v>
      </c>
      <c r="R7338" s="1502"/>
    </row>
    <row r="7339" spans="1:18">
      <c r="A7339">
        <v>7334</v>
      </c>
      <c r="B7339" s="8">
        <f>'EstExp 11-19'!C344</f>
        <v>0</v>
      </c>
      <c r="C7339" s="3" t="s">
        <v>5416</v>
      </c>
      <c r="D7339" s="2" t="b">
        <f t="shared" ca="1" si="116"/>
        <v>1</v>
      </c>
      <c r="E7339" s="2" cm="1">
        <f t="array" aca="1" ref="E7339" ca="1">IF(F7339&lt;&gt;"",INDIRECT("'"&amp;F7339&amp;"'!"&amp;G7339),"")</f>
        <v>0</v>
      </c>
      <c r="F7339" s="1502" t="s">
        <v>6934</v>
      </c>
      <c r="G7339" t="s">
        <v>5432</v>
      </c>
      <c r="R7339" s="1502"/>
    </row>
    <row r="7340" spans="1:18">
      <c r="A7340">
        <v>7335</v>
      </c>
      <c r="B7340" s="8">
        <f>'EstExp 11-19'!C347</f>
        <v>0</v>
      </c>
      <c r="C7340" s="3" t="s">
        <v>5416</v>
      </c>
      <c r="D7340" s="2" t="b">
        <f t="shared" ca="1" si="116"/>
        <v>1</v>
      </c>
      <c r="E7340" s="2" cm="1">
        <f t="array" aca="1" ref="E7340" ca="1">IF(F7340&lt;&gt;"",INDIRECT("'"&amp;F7340&amp;"'!"&amp;G7340),"")</f>
        <v>0</v>
      </c>
      <c r="F7340" s="1502" t="s">
        <v>6934</v>
      </c>
      <c r="G7340" t="s">
        <v>5433</v>
      </c>
      <c r="R7340" s="1502"/>
    </row>
    <row r="7341" spans="1:18">
      <c r="A7341">
        <v>7336</v>
      </c>
      <c r="B7341" s="8">
        <f>'EstExp 11-19'!C348</f>
        <v>0</v>
      </c>
      <c r="C7341" s="3" t="s">
        <v>5416</v>
      </c>
      <c r="D7341" s="2" t="b">
        <f t="shared" ca="1" si="116"/>
        <v>1</v>
      </c>
      <c r="E7341" s="2" cm="1">
        <f t="array" aca="1" ref="E7341" ca="1">IF(F7341&lt;&gt;"",INDIRECT("'"&amp;F7341&amp;"'!"&amp;G7341),"")</f>
        <v>0</v>
      </c>
      <c r="F7341" s="1502" t="s">
        <v>6934</v>
      </c>
      <c r="G7341" t="s">
        <v>5434</v>
      </c>
      <c r="R7341" s="1502"/>
    </row>
    <row r="7342" spans="1:18">
      <c r="A7342">
        <v>7337</v>
      </c>
      <c r="B7342" s="8">
        <f>'EstExp 11-19'!C349</f>
        <v>0</v>
      </c>
      <c r="C7342" s="3" t="s">
        <v>5416</v>
      </c>
      <c r="D7342" s="2" t="b">
        <f t="shared" ca="1" si="116"/>
        <v>1</v>
      </c>
      <c r="E7342" s="2" cm="1">
        <f t="array" aca="1" ref="E7342" ca="1">IF(F7342&lt;&gt;"",INDIRECT("'"&amp;F7342&amp;"'!"&amp;G7342),"")</f>
        <v>0</v>
      </c>
      <c r="F7342" s="1502" t="s">
        <v>6934</v>
      </c>
      <c r="G7342" t="s">
        <v>5435</v>
      </c>
      <c r="R7342" s="1502"/>
    </row>
    <row r="7343" spans="1:18">
      <c r="A7343">
        <v>7338</v>
      </c>
      <c r="B7343" s="8">
        <f>'EstExp 11-19'!C350</f>
        <v>0</v>
      </c>
      <c r="C7343" s="3" t="s">
        <v>5416</v>
      </c>
      <c r="D7343" s="2" t="b">
        <f t="shared" ca="1" si="116"/>
        <v>1</v>
      </c>
      <c r="E7343" s="2" cm="1">
        <f t="array" aca="1" ref="E7343" ca="1">IF(F7343&lt;&gt;"",INDIRECT("'"&amp;F7343&amp;"'!"&amp;G7343),"")</f>
        <v>0</v>
      </c>
      <c r="F7343" s="1502" t="s">
        <v>6934</v>
      </c>
      <c r="G7343" t="s">
        <v>5436</v>
      </c>
      <c r="R7343" s="1502"/>
    </row>
    <row r="7344" spans="1:18">
      <c r="A7344">
        <v>7339</v>
      </c>
      <c r="B7344" s="8">
        <f>'EstExp 11-19'!C351</f>
        <v>0</v>
      </c>
      <c r="C7344" s="3" t="s">
        <v>5416</v>
      </c>
      <c r="D7344" s="2" t="b">
        <f t="shared" ca="1" si="116"/>
        <v>1</v>
      </c>
      <c r="E7344" s="2" cm="1">
        <f t="array" aca="1" ref="E7344" ca="1">IF(F7344&lt;&gt;"",INDIRECT("'"&amp;F7344&amp;"'!"&amp;G7344),"")</f>
        <v>0</v>
      </c>
      <c r="F7344" s="1502" t="s">
        <v>6934</v>
      </c>
      <c r="G7344" t="s">
        <v>5437</v>
      </c>
      <c r="R7344" s="1502"/>
    </row>
    <row r="7345" spans="1:18">
      <c r="A7345">
        <v>7340</v>
      </c>
      <c r="B7345" s="8">
        <f>'EstExp 11-19'!C352</f>
        <v>0</v>
      </c>
      <c r="C7345" s="3" t="s">
        <v>5416</v>
      </c>
      <c r="D7345" s="2" t="b">
        <f t="shared" ca="1" si="116"/>
        <v>1</v>
      </c>
      <c r="E7345" s="2" cm="1">
        <f t="array" aca="1" ref="E7345" ca="1">IF(F7345&lt;&gt;"",INDIRECT("'"&amp;F7345&amp;"'!"&amp;G7345),"")</f>
        <v>0</v>
      </c>
      <c r="F7345" s="1502" t="s">
        <v>6934</v>
      </c>
      <c r="G7345" t="s">
        <v>5438</v>
      </c>
      <c r="R7345" s="1502"/>
    </row>
    <row r="7346" spans="1:18">
      <c r="A7346">
        <v>7341</v>
      </c>
      <c r="B7346" s="8">
        <f>'EstExp 11-19'!C353</f>
        <v>0</v>
      </c>
      <c r="C7346" s="3" t="s">
        <v>5416</v>
      </c>
      <c r="D7346" s="2" t="b">
        <f t="shared" ca="1" si="116"/>
        <v>1</v>
      </c>
      <c r="E7346" s="2" cm="1">
        <f t="array" aca="1" ref="E7346" ca="1">IF(F7346&lt;&gt;"",INDIRECT("'"&amp;F7346&amp;"'!"&amp;G7346),"")</f>
        <v>0</v>
      </c>
      <c r="F7346" s="1502" t="s">
        <v>6934</v>
      </c>
      <c r="G7346" t="s">
        <v>5439</v>
      </c>
      <c r="R7346" s="1502"/>
    </row>
    <row r="7347" spans="1:18" ht="15">
      <c r="A7347">
        <v>7342</v>
      </c>
      <c r="B7347" s="8">
        <f>'EstExp 11-19'!C355</f>
        <v>0</v>
      </c>
      <c r="C7347" s="3" t="s">
        <v>5416</v>
      </c>
      <c r="D7347" s="2" t="b">
        <f t="shared" ca="1" si="116"/>
        <v>1</v>
      </c>
      <c r="E7347" s="2" cm="1">
        <f t="array" aca="1" ref="E7347" ca="1">IF(F7347&lt;&gt;"",INDIRECT("'"&amp;F7347&amp;"'!"&amp;G7347),"")</f>
        <v>0</v>
      </c>
      <c r="F7347" s="1502" t="s">
        <v>6934</v>
      </c>
      <c r="G7347" t="s">
        <v>5440</v>
      </c>
      <c r="R7347" s="1504"/>
    </row>
    <row r="7348" spans="1:18" ht="15">
      <c r="A7348">
        <v>7343</v>
      </c>
      <c r="B7348" s="8">
        <f>'EstExp 11-19'!C356</f>
        <v>0</v>
      </c>
      <c r="C7348" s="3" t="s">
        <v>5416</v>
      </c>
      <c r="D7348" s="2" t="b">
        <f t="shared" ca="1" si="116"/>
        <v>1</v>
      </c>
      <c r="E7348" s="2" cm="1">
        <f t="array" aca="1" ref="E7348" ca="1">IF(F7348&lt;&gt;"",INDIRECT("'"&amp;F7348&amp;"'!"&amp;G7348),"")</f>
        <v>0</v>
      </c>
      <c r="F7348" s="1502" t="s">
        <v>6934</v>
      </c>
      <c r="G7348" t="s">
        <v>5441</v>
      </c>
      <c r="R7348" s="1504"/>
    </row>
    <row r="7349" spans="1:18" ht="15">
      <c r="A7349">
        <v>7344</v>
      </c>
      <c r="B7349" s="8">
        <f>'EstExp 11-19'!C357</f>
        <v>0</v>
      </c>
      <c r="C7349" s="3" t="s">
        <v>5416</v>
      </c>
      <c r="D7349" s="2" t="b">
        <f t="shared" ca="1" si="116"/>
        <v>1</v>
      </c>
      <c r="E7349" s="2" cm="1">
        <f t="array" aca="1" ref="E7349" ca="1">IF(F7349&lt;&gt;"",INDIRECT("'"&amp;F7349&amp;"'!"&amp;G7349),"")</f>
        <v>0</v>
      </c>
      <c r="F7349" s="1502" t="s">
        <v>6934</v>
      </c>
      <c r="G7349" t="s">
        <v>5442</v>
      </c>
      <c r="R7349" s="1504"/>
    </row>
    <row r="7350" spans="1:18" ht="15">
      <c r="A7350">
        <v>7345</v>
      </c>
      <c r="B7350" s="8">
        <f>'EstExp 11-19'!C358</f>
        <v>0</v>
      </c>
      <c r="C7350" s="3" t="s">
        <v>5416</v>
      </c>
      <c r="D7350" s="2" t="b">
        <f t="shared" ca="1" si="116"/>
        <v>1</v>
      </c>
      <c r="E7350" s="2" cm="1">
        <f t="array" aca="1" ref="E7350" ca="1">IF(F7350&lt;&gt;"",INDIRECT("'"&amp;F7350&amp;"'!"&amp;G7350),"")</f>
        <v>0</v>
      </c>
      <c r="F7350" s="1502" t="s">
        <v>6934</v>
      </c>
      <c r="G7350" t="s">
        <v>5443</v>
      </c>
      <c r="R7350" s="1504"/>
    </row>
    <row r="7351" spans="1:18" ht="15">
      <c r="A7351">
        <v>7346</v>
      </c>
      <c r="B7351" s="8">
        <f>'EstExp 11-19'!C360</f>
        <v>0</v>
      </c>
      <c r="C7351" s="3" t="s">
        <v>5416</v>
      </c>
      <c r="D7351" s="2" t="b">
        <f t="shared" ca="1" si="116"/>
        <v>1</v>
      </c>
      <c r="E7351" s="2" cm="1">
        <f t="array" aca="1" ref="E7351" ca="1">IF(F7351&lt;&gt;"",INDIRECT("'"&amp;F7351&amp;"'!"&amp;G7351),"")</f>
        <v>0</v>
      </c>
      <c r="F7351" s="1502" t="s">
        <v>6934</v>
      </c>
      <c r="G7351" t="s">
        <v>5444</v>
      </c>
      <c r="R7351" s="1504"/>
    </row>
    <row r="7352" spans="1:18" ht="15">
      <c r="A7352">
        <v>7347</v>
      </c>
      <c r="B7352" s="8">
        <f>'EstExp 11-19'!C361</f>
        <v>0</v>
      </c>
      <c r="C7352" s="3" t="s">
        <v>5416</v>
      </c>
      <c r="D7352" s="2" t="b">
        <f t="shared" ca="1" si="116"/>
        <v>1</v>
      </c>
      <c r="E7352" s="2" cm="1">
        <f t="array" aca="1" ref="E7352" ca="1">IF(F7352&lt;&gt;"",INDIRECT("'"&amp;F7352&amp;"'!"&amp;G7352),"")</f>
        <v>0</v>
      </c>
      <c r="F7352" s="1502" t="s">
        <v>6934</v>
      </c>
      <c r="G7352" t="s">
        <v>5445</v>
      </c>
      <c r="R7352" s="1504"/>
    </row>
    <row r="7353" spans="1:18" ht="15">
      <c r="A7353">
        <v>7348</v>
      </c>
      <c r="B7353" s="8">
        <f>'EstExp 11-19'!C362</f>
        <v>0</v>
      </c>
      <c r="C7353" s="3" t="s">
        <v>5416</v>
      </c>
      <c r="D7353" s="2" t="b">
        <f t="shared" ca="1" si="116"/>
        <v>1</v>
      </c>
      <c r="E7353" s="2" cm="1">
        <f t="array" aca="1" ref="E7353" ca="1">IF(F7353&lt;&gt;"",INDIRECT("'"&amp;F7353&amp;"'!"&amp;G7353),"")</f>
        <v>0</v>
      </c>
      <c r="F7353" s="1502" t="s">
        <v>6934</v>
      </c>
      <c r="G7353" t="s">
        <v>5446</v>
      </c>
      <c r="R7353" s="1504"/>
    </row>
    <row r="7354" spans="1:18" ht="15">
      <c r="A7354">
        <v>7349</v>
      </c>
      <c r="B7354" s="8">
        <f>'EstExp 11-19'!C367</f>
        <v>0</v>
      </c>
      <c r="C7354" s="3" t="s">
        <v>5416</v>
      </c>
      <c r="D7354" s="2" t="b">
        <f t="shared" ca="1" si="116"/>
        <v>1</v>
      </c>
      <c r="E7354" s="2" cm="1">
        <f t="array" aca="1" ref="E7354" ca="1">IF(F7354&lt;&gt;"",INDIRECT("'"&amp;F7354&amp;"'!"&amp;G7354),"")</f>
        <v>0</v>
      </c>
      <c r="F7354" s="1502" t="s">
        <v>6934</v>
      </c>
      <c r="G7354" t="s">
        <v>5447</v>
      </c>
      <c r="R7354" s="1504"/>
    </row>
    <row r="7355" spans="1:18" ht="15">
      <c r="A7355">
        <v>7350</v>
      </c>
      <c r="B7355" s="8">
        <f>'EstExp 11-19'!C368</f>
        <v>0</v>
      </c>
      <c r="C7355" s="3" t="s">
        <v>5416</v>
      </c>
      <c r="D7355" s="2" t="b">
        <f t="shared" ca="1" si="116"/>
        <v>1</v>
      </c>
      <c r="E7355" s="2" cm="1">
        <f t="array" aca="1" ref="E7355" ca="1">IF(F7355&lt;&gt;"",INDIRECT("'"&amp;F7355&amp;"'!"&amp;G7355),"")</f>
        <v>0</v>
      </c>
      <c r="F7355" s="1502" t="s">
        <v>6934</v>
      </c>
      <c r="G7355" t="s">
        <v>5448</v>
      </c>
      <c r="H7355" s="4"/>
      <c r="I7355" s="4"/>
      <c r="J7355" s="4"/>
      <c r="R7355" s="1504"/>
    </row>
    <row r="7356" spans="1:18" ht="15">
      <c r="A7356">
        <v>7351</v>
      </c>
      <c r="B7356" s="8">
        <f>'EstExp 11-19'!C369</f>
        <v>0</v>
      </c>
      <c r="C7356" s="3" t="s">
        <v>5416</v>
      </c>
      <c r="D7356" s="2" t="b">
        <f t="shared" ca="1" si="116"/>
        <v>1</v>
      </c>
      <c r="E7356" s="2" cm="1">
        <f t="array" aca="1" ref="E7356" ca="1">IF(F7356&lt;&gt;"",INDIRECT("'"&amp;F7356&amp;"'!"&amp;G7356),"")</f>
        <v>0</v>
      </c>
      <c r="F7356" s="1502" t="s">
        <v>6934</v>
      </c>
      <c r="G7356" t="s">
        <v>5449</v>
      </c>
      <c r="H7356" s="4"/>
      <c r="I7356" s="4"/>
      <c r="J7356" s="4"/>
      <c r="R7356" s="1504"/>
    </row>
    <row r="7357" spans="1:18" ht="15">
      <c r="A7357">
        <v>7352</v>
      </c>
      <c r="B7357" s="8">
        <f>'EstExp 11-19'!C371</f>
        <v>0</v>
      </c>
      <c r="C7357" s="3" t="s">
        <v>5416</v>
      </c>
      <c r="D7357" s="2" t="b">
        <f t="shared" ca="1" si="116"/>
        <v>1</v>
      </c>
      <c r="E7357" s="2" cm="1">
        <f t="array" aca="1" ref="E7357" ca="1">IF(F7357&lt;&gt;"",INDIRECT("'"&amp;F7357&amp;"'!"&amp;G7357),"")</f>
        <v>0</v>
      </c>
      <c r="F7357" s="1502" t="s">
        <v>6934</v>
      </c>
      <c r="G7357" t="s">
        <v>5450</v>
      </c>
      <c r="H7357" s="4"/>
      <c r="I7357" s="4"/>
      <c r="J7357" s="4"/>
      <c r="R7357" s="1504"/>
    </row>
    <row r="7358" spans="1:18" ht="15">
      <c r="A7358">
        <v>7353</v>
      </c>
      <c r="B7358" s="8">
        <f>'EstExp 11-19'!C372</f>
        <v>0</v>
      </c>
      <c r="C7358" s="3" t="s">
        <v>5416</v>
      </c>
      <c r="D7358" s="2" t="b">
        <f t="shared" ca="1" si="116"/>
        <v>1</v>
      </c>
      <c r="E7358" s="2" cm="1">
        <f t="array" aca="1" ref="E7358" ca="1">IF(F7358&lt;&gt;"",INDIRECT("'"&amp;F7358&amp;"'!"&amp;G7358),"")</f>
        <v>0</v>
      </c>
      <c r="F7358" s="1502" t="s">
        <v>6934</v>
      </c>
      <c r="G7358" t="s">
        <v>5451</v>
      </c>
      <c r="H7358" s="4"/>
      <c r="I7358" s="4"/>
      <c r="J7358" s="4"/>
      <c r="R7358" s="1504"/>
    </row>
    <row r="7359" spans="1:18" ht="15">
      <c r="A7359">
        <v>7354</v>
      </c>
      <c r="B7359" s="8">
        <f>'EstExp 11-19'!C374</f>
        <v>0</v>
      </c>
      <c r="C7359" s="3" t="s">
        <v>5416</v>
      </c>
      <c r="D7359" s="2" t="b">
        <f t="shared" ca="1" si="116"/>
        <v>1</v>
      </c>
      <c r="E7359" s="2" cm="1">
        <f t="array" aca="1" ref="E7359" ca="1">IF(F7359&lt;&gt;"",INDIRECT("'"&amp;F7359&amp;"'!"&amp;G7359),"")</f>
        <v>0</v>
      </c>
      <c r="F7359" s="1502" t="s">
        <v>6934</v>
      </c>
      <c r="G7359" t="s">
        <v>5452</v>
      </c>
      <c r="H7359" s="4"/>
      <c r="I7359" s="4"/>
      <c r="J7359" s="4"/>
      <c r="R7359" s="1504"/>
    </row>
    <row r="7360" spans="1:18" ht="15">
      <c r="A7360">
        <v>7355</v>
      </c>
      <c r="B7360" s="8">
        <f>'EstExp 11-19'!C375</f>
        <v>0</v>
      </c>
      <c r="C7360" s="3" t="s">
        <v>5416</v>
      </c>
      <c r="D7360" s="2" t="b">
        <f t="shared" ca="1" si="116"/>
        <v>1</v>
      </c>
      <c r="E7360" s="2" cm="1">
        <f t="array" aca="1" ref="E7360" ca="1">IF(F7360&lt;&gt;"",INDIRECT("'"&amp;F7360&amp;"'!"&amp;G7360),"")</f>
        <v>0</v>
      </c>
      <c r="F7360" s="1502" t="s">
        <v>6934</v>
      </c>
      <c r="G7360" t="s">
        <v>5453</v>
      </c>
      <c r="H7360" s="4"/>
      <c r="I7360" s="4"/>
      <c r="J7360" s="4"/>
      <c r="R7360" s="1504"/>
    </row>
    <row r="7361" spans="1:18" ht="15">
      <c r="A7361">
        <v>7356</v>
      </c>
      <c r="B7361" s="8">
        <f>'EstExp 11-19'!C376</f>
        <v>0</v>
      </c>
      <c r="C7361" s="3" t="s">
        <v>5416</v>
      </c>
      <c r="D7361" s="2" t="b">
        <f t="shared" ca="1" si="116"/>
        <v>1</v>
      </c>
      <c r="E7361" s="2" cm="1">
        <f t="array" aca="1" ref="E7361" ca="1">IF(F7361&lt;&gt;"",INDIRECT("'"&amp;F7361&amp;"'!"&amp;G7361),"")</f>
        <v>0</v>
      </c>
      <c r="F7361" s="1502" t="s">
        <v>6934</v>
      </c>
      <c r="G7361" t="s">
        <v>5454</v>
      </c>
      <c r="H7361" s="4"/>
      <c r="I7361" s="4"/>
      <c r="J7361" s="4"/>
      <c r="R7361" s="1504"/>
    </row>
    <row r="7362" spans="1:18" ht="15">
      <c r="A7362">
        <v>7357</v>
      </c>
      <c r="B7362" s="8">
        <f>'EstExp 11-19'!C377</f>
        <v>0</v>
      </c>
      <c r="C7362" s="3" t="s">
        <v>5416</v>
      </c>
      <c r="D7362" s="2" t="b">
        <f t="shared" ca="1" si="116"/>
        <v>1</v>
      </c>
      <c r="E7362" s="2" cm="1">
        <f t="array" aca="1" ref="E7362" ca="1">IF(F7362&lt;&gt;"",INDIRECT("'"&amp;F7362&amp;"'!"&amp;G7362),"")</f>
        <v>0</v>
      </c>
      <c r="F7362" s="1502" t="s">
        <v>6934</v>
      </c>
      <c r="G7362" t="s">
        <v>5455</v>
      </c>
      <c r="H7362" s="4"/>
      <c r="I7362" s="4"/>
      <c r="J7362" s="4"/>
      <c r="R7362" s="1504"/>
    </row>
    <row r="7363" spans="1:18" ht="15">
      <c r="A7363">
        <v>7358</v>
      </c>
      <c r="B7363" s="8">
        <f>'EstExp 11-19'!C378</f>
        <v>0</v>
      </c>
      <c r="C7363" s="3" t="s">
        <v>5416</v>
      </c>
      <c r="D7363" s="2" t="b">
        <f t="shared" ca="1" si="116"/>
        <v>1</v>
      </c>
      <c r="E7363" s="2" cm="1">
        <f t="array" aca="1" ref="E7363" ca="1">IF(F7363&lt;&gt;"",INDIRECT("'"&amp;F7363&amp;"'!"&amp;G7363),"")</f>
        <v>0</v>
      </c>
      <c r="F7363" s="1502" t="s">
        <v>6934</v>
      </c>
      <c r="G7363" t="s">
        <v>5456</v>
      </c>
      <c r="H7363" s="4"/>
      <c r="I7363" s="4"/>
      <c r="J7363" s="4"/>
      <c r="R7363" s="1504"/>
    </row>
    <row r="7364" spans="1:18" ht="15">
      <c r="A7364">
        <v>7359</v>
      </c>
      <c r="B7364" s="8">
        <f>'EstExp 11-19'!C380</f>
        <v>0</v>
      </c>
      <c r="C7364" s="3" t="s">
        <v>5416</v>
      </c>
      <c r="D7364" s="2" t="b">
        <f t="shared" ca="1" si="116"/>
        <v>1</v>
      </c>
      <c r="E7364" s="2" cm="1">
        <f t="array" aca="1" ref="E7364" ca="1">IF(F7364&lt;&gt;"",INDIRECT("'"&amp;F7364&amp;"'!"&amp;G7364),"")</f>
        <v>0</v>
      </c>
      <c r="F7364" s="1502" t="s">
        <v>6934</v>
      </c>
      <c r="G7364" t="s">
        <v>5457</v>
      </c>
      <c r="R7364" s="1504"/>
    </row>
    <row r="7365" spans="1:18" ht="15">
      <c r="A7365">
        <v>7360</v>
      </c>
      <c r="B7365" s="8">
        <f>'EstExp 11-19'!C381</f>
        <v>0</v>
      </c>
      <c r="C7365" s="3" t="s">
        <v>5416</v>
      </c>
      <c r="D7365" s="2" t="b">
        <f t="shared" ref="D7365:D7428" ca="1" si="117">E7365=B7365</f>
        <v>1</v>
      </c>
      <c r="E7365" s="2" cm="1">
        <f t="array" aca="1" ref="E7365" ca="1">IF(F7365&lt;&gt;"",INDIRECT("'"&amp;F7365&amp;"'!"&amp;G7365),"")</f>
        <v>0</v>
      </c>
      <c r="F7365" s="1502" t="s">
        <v>6934</v>
      </c>
      <c r="G7365" t="s">
        <v>5458</v>
      </c>
      <c r="H7365" s="4"/>
      <c r="I7365" s="4"/>
      <c r="J7365" s="4"/>
      <c r="R7365" s="1504"/>
    </row>
    <row r="7366" spans="1:18" ht="15">
      <c r="A7366">
        <v>7361</v>
      </c>
      <c r="B7366" s="8">
        <f>'EstExp 11-19'!C382</f>
        <v>0</v>
      </c>
      <c r="C7366" s="3" t="s">
        <v>5416</v>
      </c>
      <c r="D7366" s="2" t="b">
        <f t="shared" ca="1" si="117"/>
        <v>1</v>
      </c>
      <c r="E7366" s="2" cm="1">
        <f t="array" aca="1" ref="E7366" ca="1">IF(F7366&lt;&gt;"",INDIRECT("'"&amp;F7366&amp;"'!"&amp;G7366),"")</f>
        <v>0</v>
      </c>
      <c r="F7366" s="1502" t="s">
        <v>6934</v>
      </c>
      <c r="G7366" t="s">
        <v>5459</v>
      </c>
      <c r="H7366" s="4"/>
      <c r="I7366" s="4"/>
      <c r="J7366" s="4"/>
      <c r="R7366" s="1504"/>
    </row>
    <row r="7367" spans="1:18" ht="15">
      <c r="A7367">
        <v>7362</v>
      </c>
      <c r="B7367" s="8">
        <f>'EstExp 11-19'!C383</f>
        <v>0</v>
      </c>
      <c r="C7367" s="3" t="s">
        <v>5416</v>
      </c>
      <c r="D7367" s="2" t="b">
        <f t="shared" ca="1" si="117"/>
        <v>1</v>
      </c>
      <c r="E7367" s="2" cm="1">
        <f t="array" aca="1" ref="E7367" ca="1">IF(F7367&lt;&gt;"",INDIRECT("'"&amp;F7367&amp;"'!"&amp;G7367),"")</f>
        <v>0</v>
      </c>
      <c r="F7367" s="1502" t="s">
        <v>6934</v>
      </c>
      <c r="G7367" t="s">
        <v>5460</v>
      </c>
      <c r="R7367" s="1504"/>
    </row>
    <row r="7368" spans="1:18" ht="15">
      <c r="A7368">
        <v>7363</v>
      </c>
      <c r="B7368" s="8">
        <f>'EstExp 11-19'!C384</f>
        <v>0</v>
      </c>
      <c r="C7368" s="3" t="s">
        <v>5416</v>
      </c>
      <c r="D7368" s="2" t="b">
        <f t="shared" ca="1" si="117"/>
        <v>1</v>
      </c>
      <c r="E7368" s="2" cm="1">
        <f t="array" aca="1" ref="E7368" ca="1">IF(F7368&lt;&gt;"",INDIRECT("'"&amp;F7368&amp;"'!"&amp;G7368),"")</f>
        <v>0</v>
      </c>
      <c r="F7368" s="1502" t="s">
        <v>6934</v>
      </c>
      <c r="G7368" t="s">
        <v>5461</v>
      </c>
      <c r="H7368" s="4"/>
      <c r="I7368" s="4"/>
      <c r="J7368" s="4"/>
      <c r="R7368" s="1504"/>
    </row>
    <row r="7369" spans="1:18" ht="15">
      <c r="A7369">
        <v>7364</v>
      </c>
      <c r="B7369" s="8">
        <f>'EstExp 11-19'!C385</f>
        <v>0</v>
      </c>
      <c r="C7369" s="3" t="s">
        <v>5416</v>
      </c>
      <c r="D7369" s="2" t="b">
        <f t="shared" ca="1" si="117"/>
        <v>1</v>
      </c>
      <c r="E7369" s="2" cm="1">
        <f t="array" aca="1" ref="E7369" ca="1">IF(F7369&lt;&gt;"",INDIRECT("'"&amp;F7369&amp;"'!"&amp;G7369),"")</f>
        <v>0</v>
      </c>
      <c r="F7369" s="1502" t="s">
        <v>6934</v>
      </c>
      <c r="G7369" t="s">
        <v>5462</v>
      </c>
      <c r="H7369" s="4"/>
      <c r="I7369" s="4"/>
      <c r="J7369" s="4"/>
      <c r="R7369" s="1504"/>
    </row>
    <row r="7370" spans="1:18" ht="15">
      <c r="A7370">
        <v>7365</v>
      </c>
      <c r="B7370" s="8">
        <f>'EstExp 11-19'!C386</f>
        <v>0</v>
      </c>
      <c r="C7370" s="3" t="s">
        <v>5416</v>
      </c>
      <c r="D7370" s="2" t="b">
        <f t="shared" ca="1" si="117"/>
        <v>1</v>
      </c>
      <c r="E7370" s="2" cm="1">
        <f t="array" aca="1" ref="E7370" ca="1">IF(F7370&lt;&gt;"",INDIRECT("'"&amp;F7370&amp;"'!"&amp;G7370),"")</f>
        <v>0</v>
      </c>
      <c r="F7370" s="1502" t="s">
        <v>6934</v>
      </c>
      <c r="G7370" t="s">
        <v>5463</v>
      </c>
      <c r="H7370" s="4"/>
      <c r="I7370" s="4"/>
      <c r="J7370" s="4"/>
      <c r="R7370" s="1504"/>
    </row>
    <row r="7371" spans="1:18" ht="15">
      <c r="A7371">
        <v>7366</v>
      </c>
      <c r="B7371" s="8">
        <f>'EstExp 11-19'!C387</f>
        <v>0</v>
      </c>
      <c r="C7371" s="3" t="s">
        <v>5416</v>
      </c>
      <c r="D7371" s="2" t="b">
        <f t="shared" ca="1" si="117"/>
        <v>1</v>
      </c>
      <c r="E7371" s="2" cm="1">
        <f t="array" aca="1" ref="E7371" ca="1">IF(F7371&lt;&gt;"",INDIRECT("'"&amp;F7371&amp;"'!"&amp;G7371),"")</f>
        <v>0</v>
      </c>
      <c r="F7371" s="1502" t="s">
        <v>6934</v>
      </c>
      <c r="G7371" t="s">
        <v>5464</v>
      </c>
      <c r="H7371" s="4"/>
      <c r="I7371" s="4"/>
      <c r="J7371" s="4"/>
      <c r="R7371" s="1504"/>
    </row>
    <row r="7372" spans="1:18" ht="15">
      <c r="A7372">
        <v>7367</v>
      </c>
      <c r="B7372" s="8">
        <f>'EstExp 11-19'!C388</f>
        <v>0</v>
      </c>
      <c r="C7372" s="3" t="s">
        <v>5416</v>
      </c>
      <c r="D7372" s="2" t="b">
        <f t="shared" ca="1" si="117"/>
        <v>1</v>
      </c>
      <c r="E7372" s="2" cm="1">
        <f t="array" aca="1" ref="E7372" ca="1">IF(F7372&lt;&gt;"",INDIRECT("'"&amp;F7372&amp;"'!"&amp;G7372),"")</f>
        <v>0</v>
      </c>
      <c r="F7372" s="1502" t="s">
        <v>6934</v>
      </c>
      <c r="G7372" t="s">
        <v>5465</v>
      </c>
      <c r="H7372" s="4"/>
      <c r="I7372" s="4"/>
      <c r="J7372" s="4"/>
      <c r="R7372" s="1504"/>
    </row>
    <row r="7373" spans="1:18" ht="15">
      <c r="A7373">
        <v>7368</v>
      </c>
      <c r="B7373" s="8">
        <f>'EstExp 11-19'!D316</f>
        <v>0</v>
      </c>
      <c r="C7373" s="3" t="s">
        <v>5416</v>
      </c>
      <c r="D7373" s="2" t="b">
        <f t="shared" ca="1" si="117"/>
        <v>1</v>
      </c>
      <c r="E7373" s="2" cm="1">
        <f t="array" aca="1" ref="E7373" ca="1">IF(F7373&lt;&gt;"",INDIRECT("'"&amp;F7373&amp;"'!"&amp;G7373),"")</f>
        <v>0</v>
      </c>
      <c r="F7373" s="1502" t="s">
        <v>6934</v>
      </c>
      <c r="G7373" t="s">
        <v>5466</v>
      </c>
      <c r="H7373" s="4"/>
      <c r="I7373" s="4"/>
      <c r="J7373" s="4"/>
      <c r="R7373" s="1504"/>
    </row>
    <row r="7374" spans="1:18" ht="15">
      <c r="A7374">
        <v>7369</v>
      </c>
      <c r="B7374" s="8">
        <f>'EstExp 11-19'!D318</f>
        <v>0</v>
      </c>
      <c r="C7374" s="3" t="s">
        <v>5416</v>
      </c>
      <c r="D7374" s="2" t="b">
        <f t="shared" ca="1" si="117"/>
        <v>1</v>
      </c>
      <c r="E7374" s="2" cm="1">
        <f t="array" aca="1" ref="E7374" ca="1">IF(F7374&lt;&gt;"",INDIRECT("'"&amp;F7374&amp;"'!"&amp;G7374),"")</f>
        <v>0</v>
      </c>
      <c r="F7374" s="1502" t="s">
        <v>6934</v>
      </c>
      <c r="G7374" t="s">
        <v>5467</v>
      </c>
      <c r="H7374" s="4"/>
      <c r="I7374" s="4"/>
      <c r="J7374" s="4"/>
      <c r="R7374" s="1504"/>
    </row>
    <row r="7375" spans="1:18" ht="15">
      <c r="A7375">
        <v>7370</v>
      </c>
      <c r="B7375" s="8">
        <f>'EstExp 11-19'!D319</f>
        <v>0</v>
      </c>
      <c r="C7375" s="3" t="s">
        <v>5416</v>
      </c>
      <c r="D7375" s="2" t="b">
        <f t="shared" ca="1" si="117"/>
        <v>1</v>
      </c>
      <c r="E7375" s="2" cm="1">
        <f t="array" aca="1" ref="E7375" ca="1">IF(F7375&lt;&gt;"",INDIRECT("'"&amp;F7375&amp;"'!"&amp;G7375),"")</f>
        <v>0</v>
      </c>
      <c r="F7375" s="1502" t="s">
        <v>6934</v>
      </c>
      <c r="G7375" t="s">
        <v>5468</v>
      </c>
      <c r="H7375" s="4"/>
      <c r="I7375" s="4"/>
      <c r="J7375" s="4"/>
      <c r="R7375" s="1504"/>
    </row>
    <row r="7376" spans="1:18" ht="15">
      <c r="A7376">
        <v>7371</v>
      </c>
      <c r="B7376" s="8">
        <f>'EstExp 11-19'!D320</f>
        <v>0</v>
      </c>
      <c r="C7376" s="3" t="s">
        <v>5416</v>
      </c>
      <c r="D7376" s="2" t="b">
        <f t="shared" ca="1" si="117"/>
        <v>1</v>
      </c>
      <c r="E7376" s="2" cm="1">
        <f t="array" aca="1" ref="E7376" ca="1">IF(F7376&lt;&gt;"",INDIRECT("'"&amp;F7376&amp;"'!"&amp;G7376),"")</f>
        <v>0</v>
      </c>
      <c r="F7376" s="1502" t="s">
        <v>6934</v>
      </c>
      <c r="G7376" t="s">
        <v>5469</v>
      </c>
      <c r="H7376" s="4"/>
      <c r="I7376" s="4"/>
      <c r="J7376" s="4"/>
      <c r="R7376" s="1504"/>
    </row>
    <row r="7377" spans="1:18">
      <c r="A7377">
        <v>7372</v>
      </c>
      <c r="B7377" s="8">
        <f>'EstExp 11-19'!D321</f>
        <v>0</v>
      </c>
      <c r="C7377" s="3" t="s">
        <v>5416</v>
      </c>
      <c r="D7377" s="2" t="b">
        <f t="shared" ca="1" si="117"/>
        <v>1</v>
      </c>
      <c r="E7377" s="2" cm="1">
        <f t="array" aca="1" ref="E7377" ca="1">IF(F7377&lt;&gt;"",INDIRECT("'"&amp;F7377&amp;"'!"&amp;G7377),"")</f>
        <v>0</v>
      </c>
      <c r="F7377" s="1502" t="s">
        <v>6934</v>
      </c>
      <c r="G7377" t="s">
        <v>5470</v>
      </c>
      <c r="R7377" s="1502"/>
    </row>
    <row r="7378" spans="1:18">
      <c r="A7378">
        <v>7373</v>
      </c>
      <c r="B7378" s="8">
        <f>'EstExp 11-19'!D322</f>
        <v>0</v>
      </c>
      <c r="C7378" s="3" t="s">
        <v>5416</v>
      </c>
      <c r="D7378" s="2" t="b">
        <f t="shared" ca="1" si="117"/>
        <v>1</v>
      </c>
      <c r="E7378" s="2" cm="1">
        <f t="array" aca="1" ref="E7378" ca="1">IF(F7378&lt;&gt;"",INDIRECT("'"&amp;F7378&amp;"'!"&amp;G7378),"")</f>
        <v>0</v>
      </c>
      <c r="F7378" s="1502" t="s">
        <v>6934</v>
      </c>
      <c r="G7378" t="s">
        <v>5471</v>
      </c>
      <c r="R7378" s="1502"/>
    </row>
    <row r="7379" spans="1:18" ht="15">
      <c r="A7379">
        <v>7374</v>
      </c>
      <c r="B7379" s="8">
        <f>'EstExp 11-19'!D323</f>
        <v>0</v>
      </c>
      <c r="C7379" s="3" t="s">
        <v>5416</v>
      </c>
      <c r="D7379" s="2" t="b">
        <f t="shared" ca="1" si="117"/>
        <v>1</v>
      </c>
      <c r="E7379" s="2" cm="1">
        <f t="array" aca="1" ref="E7379" ca="1">IF(F7379&lt;&gt;"",INDIRECT("'"&amp;F7379&amp;"'!"&amp;G7379),"")</f>
        <v>0</v>
      </c>
      <c r="F7379" s="1502" t="s">
        <v>6934</v>
      </c>
      <c r="G7379" t="s">
        <v>5472</v>
      </c>
      <c r="H7379" s="4"/>
      <c r="I7379" s="4"/>
      <c r="J7379" s="4"/>
      <c r="R7379" s="1504"/>
    </row>
    <row r="7380" spans="1:18">
      <c r="A7380">
        <v>7375</v>
      </c>
      <c r="B7380" s="8">
        <f>'EstExp 11-19'!D324</f>
        <v>0</v>
      </c>
      <c r="C7380" s="3" t="s">
        <v>5416</v>
      </c>
      <c r="D7380" s="2" t="b">
        <f t="shared" ca="1" si="117"/>
        <v>1</v>
      </c>
      <c r="E7380" s="2" cm="1">
        <f t="array" aca="1" ref="E7380" ca="1">IF(F7380&lt;&gt;"",INDIRECT("'"&amp;F7380&amp;"'!"&amp;G7380),"")</f>
        <v>0</v>
      </c>
      <c r="F7380" s="1502" t="s">
        <v>6934</v>
      </c>
      <c r="G7380" t="s">
        <v>5473</v>
      </c>
      <c r="R7380" s="1502"/>
    </row>
    <row r="7381" spans="1:18" ht="15">
      <c r="A7381">
        <v>7376</v>
      </c>
      <c r="B7381" s="8">
        <f>'EstExp 11-19'!D325</f>
        <v>0</v>
      </c>
      <c r="C7381" s="3" t="s">
        <v>5416</v>
      </c>
      <c r="D7381" s="2" t="b">
        <f t="shared" ca="1" si="117"/>
        <v>1</v>
      </c>
      <c r="E7381" s="2" cm="1">
        <f t="array" aca="1" ref="E7381" ca="1">IF(F7381&lt;&gt;"",INDIRECT("'"&amp;F7381&amp;"'!"&amp;G7381),"")</f>
        <v>0</v>
      </c>
      <c r="F7381" s="1502" t="s">
        <v>6934</v>
      </c>
      <c r="G7381" t="s">
        <v>5474</v>
      </c>
      <c r="H7381" s="4"/>
      <c r="I7381" s="4"/>
      <c r="J7381" s="4"/>
      <c r="R7381" s="1504"/>
    </row>
    <row r="7382" spans="1:18">
      <c r="A7382">
        <v>7377</v>
      </c>
      <c r="B7382" s="8">
        <f>'EstExp 11-19'!D326</f>
        <v>0</v>
      </c>
      <c r="C7382" s="3" t="s">
        <v>5416</v>
      </c>
      <c r="D7382" s="2" t="b">
        <f t="shared" ca="1" si="117"/>
        <v>1</v>
      </c>
      <c r="E7382" s="2" cm="1">
        <f t="array" aca="1" ref="E7382" ca="1">IF(F7382&lt;&gt;"",INDIRECT("'"&amp;F7382&amp;"'!"&amp;G7382),"")</f>
        <v>0</v>
      </c>
      <c r="F7382" s="1502" t="s">
        <v>6934</v>
      </c>
      <c r="G7382" t="s">
        <v>5475</v>
      </c>
      <c r="R7382" s="1502"/>
    </row>
    <row r="7383" spans="1:18">
      <c r="A7383">
        <v>7378</v>
      </c>
      <c r="B7383" s="8">
        <f>'EstExp 11-19'!D327</f>
        <v>0</v>
      </c>
      <c r="C7383" s="3" t="s">
        <v>5416</v>
      </c>
      <c r="D7383" s="2" t="b">
        <f t="shared" ca="1" si="117"/>
        <v>1</v>
      </c>
      <c r="E7383" s="2" cm="1">
        <f t="array" aca="1" ref="E7383" ca="1">IF(F7383&lt;&gt;"",INDIRECT("'"&amp;F7383&amp;"'!"&amp;G7383),"")</f>
        <v>0</v>
      </c>
      <c r="F7383" s="1502" t="s">
        <v>6934</v>
      </c>
      <c r="G7383" t="s">
        <v>5476</v>
      </c>
      <c r="R7383" s="1502"/>
    </row>
    <row r="7384" spans="1:18" ht="15">
      <c r="A7384">
        <v>7379</v>
      </c>
      <c r="B7384" s="8">
        <f>'EstExp 11-19'!D328</f>
        <v>0</v>
      </c>
      <c r="C7384" s="3" t="s">
        <v>5416</v>
      </c>
      <c r="D7384" s="2" t="b">
        <f t="shared" ca="1" si="117"/>
        <v>1</v>
      </c>
      <c r="E7384" s="2" cm="1">
        <f t="array" aca="1" ref="E7384" ca="1">IF(F7384&lt;&gt;"",INDIRECT("'"&amp;F7384&amp;"'!"&amp;G7384),"")</f>
        <v>0</v>
      </c>
      <c r="F7384" s="1502" t="s">
        <v>6934</v>
      </c>
      <c r="G7384" t="s">
        <v>5477</v>
      </c>
      <c r="H7384" s="4"/>
      <c r="I7384" s="4"/>
      <c r="J7384" s="4"/>
      <c r="R7384" s="1504"/>
    </row>
    <row r="7385" spans="1:18" ht="15">
      <c r="A7385">
        <v>7380</v>
      </c>
      <c r="B7385" s="8">
        <f>'EstExp 11-19'!D329</f>
        <v>0</v>
      </c>
      <c r="C7385" s="3" t="s">
        <v>5416</v>
      </c>
      <c r="D7385" s="2" t="b">
        <f t="shared" ca="1" si="117"/>
        <v>1</v>
      </c>
      <c r="E7385" s="2" cm="1">
        <f t="array" aca="1" ref="E7385" ca="1">IF(F7385&lt;&gt;"",INDIRECT("'"&amp;F7385&amp;"'!"&amp;G7385),"")</f>
        <v>0</v>
      </c>
      <c r="F7385" s="1502" t="s">
        <v>6934</v>
      </c>
      <c r="G7385" t="s">
        <v>5478</v>
      </c>
      <c r="H7385" s="4"/>
      <c r="I7385" s="4"/>
      <c r="J7385" s="4"/>
      <c r="R7385" s="1504"/>
    </row>
    <row r="7386" spans="1:18">
      <c r="A7386">
        <v>7381</v>
      </c>
      <c r="B7386" s="8">
        <f>'EstExp 11-19'!D330</f>
        <v>0</v>
      </c>
      <c r="C7386" s="3" t="s">
        <v>5416</v>
      </c>
      <c r="D7386" s="2" t="b">
        <f t="shared" ca="1" si="117"/>
        <v>1</v>
      </c>
      <c r="E7386" s="2" cm="1">
        <f t="array" aca="1" ref="E7386" ca="1">IF(F7386&lt;&gt;"",INDIRECT("'"&amp;F7386&amp;"'!"&amp;G7386),"")</f>
        <v>0</v>
      </c>
      <c r="F7386" s="1502" t="s">
        <v>6934</v>
      </c>
      <c r="G7386" t="s">
        <v>5479</v>
      </c>
      <c r="R7386" s="1502"/>
    </row>
    <row r="7387" spans="1:18" ht="15">
      <c r="A7387">
        <v>7382</v>
      </c>
      <c r="B7387" s="8">
        <f>'EstExp 11-19'!D344</f>
        <v>0</v>
      </c>
      <c r="C7387" s="3" t="s">
        <v>5416</v>
      </c>
      <c r="D7387" s="2" t="b">
        <f t="shared" ca="1" si="117"/>
        <v>1</v>
      </c>
      <c r="E7387" s="2" cm="1">
        <f t="array" aca="1" ref="E7387" ca="1">IF(F7387&lt;&gt;"",INDIRECT("'"&amp;F7387&amp;"'!"&amp;G7387),"")</f>
        <v>0</v>
      </c>
      <c r="F7387" s="1502" t="s">
        <v>6934</v>
      </c>
      <c r="G7387" t="s">
        <v>5480</v>
      </c>
      <c r="H7387" s="4"/>
      <c r="I7387" s="4"/>
      <c r="J7387" s="4"/>
      <c r="R7387" s="1504"/>
    </row>
    <row r="7388" spans="1:18" ht="15">
      <c r="A7388">
        <v>7383</v>
      </c>
      <c r="B7388" s="8">
        <f>'EstExp 11-19'!D347</f>
        <v>0</v>
      </c>
      <c r="C7388" s="3" t="s">
        <v>5416</v>
      </c>
      <c r="D7388" s="2" t="b">
        <f t="shared" ca="1" si="117"/>
        <v>1</v>
      </c>
      <c r="E7388" s="2" cm="1">
        <f t="array" aca="1" ref="E7388" ca="1">IF(F7388&lt;&gt;"",INDIRECT("'"&amp;F7388&amp;"'!"&amp;G7388),"")</f>
        <v>0</v>
      </c>
      <c r="F7388" s="1502" t="s">
        <v>6934</v>
      </c>
      <c r="G7388" t="s">
        <v>5481</v>
      </c>
      <c r="H7388" s="4"/>
      <c r="I7388" s="4"/>
      <c r="J7388" s="4"/>
      <c r="R7388" s="1504"/>
    </row>
    <row r="7389" spans="1:18">
      <c r="A7389">
        <v>7384</v>
      </c>
      <c r="B7389" s="8">
        <f>'EstExp 11-19'!D348</f>
        <v>0</v>
      </c>
      <c r="C7389" s="3" t="s">
        <v>5416</v>
      </c>
      <c r="D7389" s="2" t="b">
        <f t="shared" ca="1" si="117"/>
        <v>1</v>
      </c>
      <c r="E7389" s="2" cm="1">
        <f t="array" aca="1" ref="E7389" ca="1">IF(F7389&lt;&gt;"",INDIRECT("'"&amp;F7389&amp;"'!"&amp;G7389),"")</f>
        <v>0</v>
      </c>
      <c r="F7389" s="1502" t="s">
        <v>6934</v>
      </c>
      <c r="G7389" t="s">
        <v>5482</v>
      </c>
      <c r="R7389" s="1502"/>
    </row>
    <row r="7390" spans="1:18" ht="15">
      <c r="A7390">
        <v>7385</v>
      </c>
      <c r="B7390" s="8">
        <f>'EstExp 11-19'!D349</f>
        <v>0</v>
      </c>
      <c r="C7390" s="3" t="s">
        <v>5416</v>
      </c>
      <c r="D7390" s="2" t="b">
        <f t="shared" ca="1" si="117"/>
        <v>1</v>
      </c>
      <c r="E7390" s="2" cm="1">
        <f t="array" aca="1" ref="E7390" ca="1">IF(F7390&lt;&gt;"",INDIRECT("'"&amp;F7390&amp;"'!"&amp;G7390),"")</f>
        <v>0</v>
      </c>
      <c r="F7390" s="1502" t="s">
        <v>6934</v>
      </c>
      <c r="G7390" t="s">
        <v>5483</v>
      </c>
      <c r="H7390" s="4"/>
      <c r="I7390" s="4"/>
      <c r="J7390" s="4"/>
      <c r="R7390" s="1504"/>
    </row>
    <row r="7391" spans="1:18" ht="15">
      <c r="A7391">
        <v>7386</v>
      </c>
      <c r="B7391" s="8">
        <f>'EstExp 11-19'!D350</f>
        <v>0</v>
      </c>
      <c r="C7391" s="3" t="s">
        <v>5416</v>
      </c>
      <c r="D7391" s="2" t="b">
        <f t="shared" ca="1" si="117"/>
        <v>1</v>
      </c>
      <c r="E7391" s="2" cm="1">
        <f t="array" aca="1" ref="E7391" ca="1">IF(F7391&lt;&gt;"",INDIRECT("'"&amp;F7391&amp;"'!"&amp;G7391),"")</f>
        <v>0</v>
      </c>
      <c r="F7391" s="1502" t="s">
        <v>6934</v>
      </c>
      <c r="G7391" t="s">
        <v>5484</v>
      </c>
      <c r="H7391" s="4"/>
      <c r="I7391" s="4"/>
      <c r="J7391" s="4"/>
      <c r="R7391" s="1504"/>
    </row>
    <row r="7392" spans="1:18">
      <c r="A7392">
        <v>7387</v>
      </c>
      <c r="B7392" s="8">
        <f>'EstExp 11-19'!D351</f>
        <v>0</v>
      </c>
      <c r="C7392" s="3" t="s">
        <v>5416</v>
      </c>
      <c r="D7392" s="2" t="b">
        <f t="shared" ca="1" si="117"/>
        <v>1</v>
      </c>
      <c r="E7392" s="2" cm="1">
        <f t="array" aca="1" ref="E7392" ca="1">IF(F7392&lt;&gt;"",INDIRECT("'"&amp;F7392&amp;"'!"&amp;G7392),"")</f>
        <v>0</v>
      </c>
      <c r="F7392" s="1502" t="s">
        <v>6934</v>
      </c>
      <c r="G7392" t="s">
        <v>5485</v>
      </c>
      <c r="R7392" s="1502"/>
    </row>
    <row r="7393" spans="1:18" ht="15">
      <c r="A7393">
        <v>7388</v>
      </c>
      <c r="B7393" s="8">
        <f>'EstExp 11-19'!D352</f>
        <v>0</v>
      </c>
      <c r="C7393" s="3" t="s">
        <v>5416</v>
      </c>
      <c r="D7393" s="2" t="b">
        <f t="shared" ca="1" si="117"/>
        <v>1</v>
      </c>
      <c r="E7393" s="2" cm="1">
        <f t="array" aca="1" ref="E7393" ca="1">IF(F7393&lt;&gt;"",INDIRECT("'"&amp;F7393&amp;"'!"&amp;G7393),"")</f>
        <v>0</v>
      </c>
      <c r="F7393" s="1502" t="s">
        <v>6934</v>
      </c>
      <c r="G7393" t="s">
        <v>5486</v>
      </c>
      <c r="H7393" s="4"/>
      <c r="I7393" s="4"/>
      <c r="J7393" s="4"/>
      <c r="R7393" s="1504"/>
    </row>
    <row r="7394" spans="1:18" ht="15">
      <c r="A7394">
        <v>7389</v>
      </c>
      <c r="B7394" s="8">
        <f>'EstExp 11-19'!D353</f>
        <v>0</v>
      </c>
      <c r="C7394" s="3" t="s">
        <v>5416</v>
      </c>
      <c r="D7394" s="2" t="b">
        <f t="shared" ca="1" si="117"/>
        <v>1</v>
      </c>
      <c r="E7394" s="2" cm="1">
        <f t="array" aca="1" ref="E7394" ca="1">IF(F7394&lt;&gt;"",INDIRECT("'"&amp;F7394&amp;"'!"&amp;G7394),"")</f>
        <v>0</v>
      </c>
      <c r="F7394" s="1502" t="s">
        <v>6934</v>
      </c>
      <c r="G7394" t="s">
        <v>5487</v>
      </c>
      <c r="H7394" s="4"/>
      <c r="I7394" s="4"/>
      <c r="J7394" s="4"/>
      <c r="R7394" s="1504"/>
    </row>
    <row r="7395" spans="1:18" ht="15">
      <c r="A7395">
        <v>7390</v>
      </c>
      <c r="B7395" s="8">
        <f>'EstExp 11-19'!D355</f>
        <v>0</v>
      </c>
      <c r="C7395" s="3" t="s">
        <v>5416</v>
      </c>
      <c r="D7395" s="2" t="b">
        <f t="shared" ca="1" si="117"/>
        <v>1</v>
      </c>
      <c r="E7395" s="2" cm="1">
        <f t="array" aca="1" ref="E7395" ca="1">IF(F7395&lt;&gt;"",INDIRECT("'"&amp;F7395&amp;"'!"&amp;G7395),"")</f>
        <v>0</v>
      </c>
      <c r="F7395" s="1502" t="s">
        <v>6934</v>
      </c>
      <c r="G7395" t="s">
        <v>5488</v>
      </c>
      <c r="H7395" s="4"/>
      <c r="I7395" s="4"/>
      <c r="J7395" s="4"/>
      <c r="R7395" s="1504"/>
    </row>
    <row r="7396" spans="1:18" ht="15">
      <c r="A7396">
        <v>7391</v>
      </c>
      <c r="B7396" s="8">
        <f>'EstExp 11-19'!D356</f>
        <v>0</v>
      </c>
      <c r="C7396" s="3" t="s">
        <v>5416</v>
      </c>
      <c r="D7396" s="2" t="b">
        <f t="shared" ca="1" si="117"/>
        <v>1</v>
      </c>
      <c r="E7396" s="2" cm="1">
        <f t="array" aca="1" ref="E7396" ca="1">IF(F7396&lt;&gt;"",INDIRECT("'"&amp;F7396&amp;"'!"&amp;G7396),"")</f>
        <v>0</v>
      </c>
      <c r="F7396" s="1502" t="s">
        <v>6934</v>
      </c>
      <c r="G7396" t="s">
        <v>5489</v>
      </c>
      <c r="R7396" s="1504"/>
    </row>
    <row r="7397" spans="1:18" ht="15">
      <c r="A7397">
        <v>7392</v>
      </c>
      <c r="B7397" s="8">
        <f>'EstExp 11-19'!D357</f>
        <v>0</v>
      </c>
      <c r="C7397" s="3" t="s">
        <v>5416</v>
      </c>
      <c r="D7397" s="2" t="b">
        <f t="shared" ca="1" si="117"/>
        <v>1</v>
      </c>
      <c r="E7397" s="2" cm="1">
        <f t="array" aca="1" ref="E7397" ca="1">IF(F7397&lt;&gt;"",INDIRECT("'"&amp;F7397&amp;"'!"&amp;G7397),"")</f>
        <v>0</v>
      </c>
      <c r="F7397" s="1502" t="s">
        <v>6934</v>
      </c>
      <c r="G7397" t="s">
        <v>5490</v>
      </c>
      <c r="H7397" s="4"/>
      <c r="I7397" s="4"/>
      <c r="J7397" s="4"/>
      <c r="R7397" s="1504"/>
    </row>
    <row r="7398" spans="1:18" ht="15">
      <c r="A7398">
        <v>7393</v>
      </c>
      <c r="B7398" s="8">
        <f>'EstExp 11-19'!D358</f>
        <v>0</v>
      </c>
      <c r="C7398" s="3" t="s">
        <v>5416</v>
      </c>
      <c r="D7398" s="2" t="b">
        <f t="shared" ca="1" si="117"/>
        <v>1</v>
      </c>
      <c r="E7398" s="2" cm="1">
        <f t="array" aca="1" ref="E7398" ca="1">IF(F7398&lt;&gt;"",INDIRECT("'"&amp;F7398&amp;"'!"&amp;G7398),"")</f>
        <v>0</v>
      </c>
      <c r="F7398" s="1502" t="s">
        <v>6934</v>
      </c>
      <c r="G7398" t="s">
        <v>5491</v>
      </c>
      <c r="H7398" s="4"/>
      <c r="I7398" s="4"/>
      <c r="J7398" s="4"/>
      <c r="R7398" s="1504"/>
    </row>
    <row r="7399" spans="1:18" ht="15">
      <c r="A7399">
        <v>7394</v>
      </c>
      <c r="B7399" s="8">
        <f>'EstExp 11-19'!D360</f>
        <v>0</v>
      </c>
      <c r="C7399" s="3" t="s">
        <v>5416</v>
      </c>
      <c r="D7399" s="2" t="b">
        <f t="shared" ca="1" si="117"/>
        <v>1</v>
      </c>
      <c r="E7399" s="2" cm="1">
        <f t="array" aca="1" ref="E7399" ca="1">IF(F7399&lt;&gt;"",INDIRECT("'"&amp;F7399&amp;"'!"&amp;G7399),"")</f>
        <v>0</v>
      </c>
      <c r="F7399" s="1502" t="s">
        <v>6934</v>
      </c>
      <c r="G7399" t="s">
        <v>5492</v>
      </c>
      <c r="H7399" s="4"/>
      <c r="I7399" s="4"/>
      <c r="J7399" s="4"/>
      <c r="R7399" s="1504"/>
    </row>
    <row r="7400" spans="1:18" ht="15">
      <c r="A7400">
        <v>7395</v>
      </c>
      <c r="B7400" s="8">
        <f>'EstExp 11-19'!D361</f>
        <v>0</v>
      </c>
      <c r="C7400" s="3" t="s">
        <v>5416</v>
      </c>
      <c r="D7400" s="2" t="b">
        <f t="shared" ca="1" si="117"/>
        <v>1</v>
      </c>
      <c r="E7400" s="2" cm="1">
        <f t="array" aca="1" ref="E7400" ca="1">IF(F7400&lt;&gt;"",INDIRECT("'"&amp;F7400&amp;"'!"&amp;G7400),"")</f>
        <v>0</v>
      </c>
      <c r="F7400" s="1502" t="s">
        <v>6934</v>
      </c>
      <c r="G7400" t="s">
        <v>5493</v>
      </c>
      <c r="H7400" s="4"/>
      <c r="I7400" s="4"/>
      <c r="J7400" s="4"/>
      <c r="R7400" s="1504"/>
    </row>
    <row r="7401" spans="1:18" ht="15">
      <c r="A7401">
        <v>7396</v>
      </c>
      <c r="B7401" s="8">
        <f>'EstExp 11-19'!D362</f>
        <v>0</v>
      </c>
      <c r="C7401" s="3" t="s">
        <v>5416</v>
      </c>
      <c r="D7401" s="2" t="b">
        <f t="shared" ca="1" si="117"/>
        <v>1</v>
      </c>
      <c r="E7401" s="2" cm="1">
        <f t="array" aca="1" ref="E7401" ca="1">IF(F7401&lt;&gt;"",INDIRECT("'"&amp;F7401&amp;"'!"&amp;G7401),"")</f>
        <v>0</v>
      </c>
      <c r="F7401" s="1502" t="s">
        <v>6934</v>
      </c>
      <c r="G7401" t="s">
        <v>5494</v>
      </c>
      <c r="H7401" s="4"/>
      <c r="I7401" s="4"/>
      <c r="J7401" s="4"/>
      <c r="R7401" s="1504"/>
    </row>
    <row r="7402" spans="1:18" ht="15">
      <c r="A7402">
        <v>7397</v>
      </c>
      <c r="B7402" s="8">
        <f>'EstExp 11-19'!D367</f>
        <v>0</v>
      </c>
      <c r="C7402" s="3" t="s">
        <v>5416</v>
      </c>
      <c r="D7402" s="2" t="b">
        <f t="shared" ca="1" si="117"/>
        <v>1</v>
      </c>
      <c r="E7402" s="2" cm="1">
        <f t="array" aca="1" ref="E7402" ca="1">IF(F7402&lt;&gt;"",INDIRECT("'"&amp;F7402&amp;"'!"&amp;G7402),"")</f>
        <v>0</v>
      </c>
      <c r="F7402" s="1502" t="s">
        <v>6934</v>
      </c>
      <c r="G7402" t="s">
        <v>5495</v>
      </c>
      <c r="H7402" s="4"/>
      <c r="I7402" s="4"/>
      <c r="J7402" s="4"/>
      <c r="R7402" s="1504"/>
    </row>
    <row r="7403" spans="1:18" ht="15">
      <c r="A7403">
        <v>7398</v>
      </c>
      <c r="B7403" s="8">
        <f>'EstExp 11-19'!D368</f>
        <v>0</v>
      </c>
      <c r="C7403" s="3" t="s">
        <v>5416</v>
      </c>
      <c r="D7403" s="2" t="b">
        <f t="shared" ca="1" si="117"/>
        <v>1</v>
      </c>
      <c r="E7403" s="2" cm="1">
        <f t="array" aca="1" ref="E7403" ca="1">IF(F7403&lt;&gt;"",INDIRECT("'"&amp;F7403&amp;"'!"&amp;G7403),"")</f>
        <v>0</v>
      </c>
      <c r="F7403" s="1502" t="s">
        <v>6934</v>
      </c>
      <c r="G7403" t="s">
        <v>5496</v>
      </c>
      <c r="H7403" s="4"/>
      <c r="I7403" s="4"/>
      <c r="J7403" s="4"/>
      <c r="R7403" s="1504"/>
    </row>
    <row r="7404" spans="1:18" ht="15">
      <c r="A7404">
        <v>7399</v>
      </c>
      <c r="B7404" s="8">
        <f>'EstExp 11-19'!D369</f>
        <v>0</v>
      </c>
      <c r="C7404" s="3" t="s">
        <v>5416</v>
      </c>
      <c r="D7404" s="2" t="b">
        <f t="shared" ca="1" si="117"/>
        <v>1</v>
      </c>
      <c r="E7404" s="2" cm="1">
        <f t="array" aca="1" ref="E7404" ca="1">IF(F7404&lt;&gt;"",INDIRECT("'"&amp;F7404&amp;"'!"&amp;G7404),"")</f>
        <v>0</v>
      </c>
      <c r="F7404" s="1502" t="s">
        <v>6934</v>
      </c>
      <c r="G7404" t="s">
        <v>5497</v>
      </c>
      <c r="H7404" s="4"/>
      <c r="I7404" s="4"/>
      <c r="J7404" s="4"/>
      <c r="R7404" s="1504"/>
    </row>
    <row r="7405" spans="1:18" ht="15">
      <c r="A7405">
        <v>7400</v>
      </c>
      <c r="B7405" s="8">
        <f>'EstExp 11-19'!D371</f>
        <v>0</v>
      </c>
      <c r="C7405" s="3" t="s">
        <v>5416</v>
      </c>
      <c r="D7405" s="2" t="b">
        <f t="shared" ca="1" si="117"/>
        <v>1</v>
      </c>
      <c r="E7405" s="2" cm="1">
        <f t="array" aca="1" ref="E7405" ca="1">IF(F7405&lt;&gt;"",INDIRECT("'"&amp;F7405&amp;"'!"&amp;G7405),"")</f>
        <v>0</v>
      </c>
      <c r="F7405" s="1502" t="s">
        <v>6934</v>
      </c>
      <c r="G7405" t="s">
        <v>5498</v>
      </c>
      <c r="H7405" s="4"/>
      <c r="I7405" s="4"/>
      <c r="J7405" s="4"/>
      <c r="R7405" s="1504"/>
    </row>
    <row r="7406" spans="1:18" ht="15">
      <c r="A7406">
        <v>7401</v>
      </c>
      <c r="B7406" s="8">
        <f>'EstExp 11-19'!D372</f>
        <v>0</v>
      </c>
      <c r="C7406" s="3" t="s">
        <v>5416</v>
      </c>
      <c r="D7406" s="2" t="b">
        <f t="shared" ca="1" si="117"/>
        <v>1</v>
      </c>
      <c r="E7406" s="2" cm="1">
        <f t="array" aca="1" ref="E7406" ca="1">IF(F7406&lt;&gt;"",INDIRECT("'"&amp;F7406&amp;"'!"&amp;G7406),"")</f>
        <v>0</v>
      </c>
      <c r="F7406" s="1502" t="s">
        <v>6934</v>
      </c>
      <c r="G7406" t="s">
        <v>5499</v>
      </c>
      <c r="H7406" s="4"/>
      <c r="I7406" s="4"/>
      <c r="J7406" s="4"/>
      <c r="R7406" s="1504"/>
    </row>
    <row r="7407" spans="1:18" ht="15">
      <c r="A7407">
        <v>7402</v>
      </c>
      <c r="B7407" s="8">
        <f>'EstExp 11-19'!D374</f>
        <v>0</v>
      </c>
      <c r="C7407" s="3" t="s">
        <v>5416</v>
      </c>
      <c r="D7407" s="2" t="b">
        <f t="shared" ca="1" si="117"/>
        <v>1</v>
      </c>
      <c r="E7407" s="2" cm="1">
        <f t="array" aca="1" ref="E7407" ca="1">IF(F7407&lt;&gt;"",INDIRECT("'"&amp;F7407&amp;"'!"&amp;G7407),"")</f>
        <v>0</v>
      </c>
      <c r="F7407" s="1502" t="s">
        <v>6934</v>
      </c>
      <c r="G7407" t="s">
        <v>5500</v>
      </c>
      <c r="H7407" s="4"/>
      <c r="I7407" s="4"/>
      <c r="J7407" s="4"/>
      <c r="R7407" s="1504"/>
    </row>
    <row r="7408" spans="1:18" ht="15">
      <c r="A7408">
        <v>7403</v>
      </c>
      <c r="B7408" s="8">
        <f>'EstExp 11-19'!D375</f>
        <v>0</v>
      </c>
      <c r="C7408" s="3" t="s">
        <v>5416</v>
      </c>
      <c r="D7408" s="2" t="b">
        <f t="shared" ca="1" si="117"/>
        <v>1</v>
      </c>
      <c r="E7408" s="2" cm="1">
        <f t="array" aca="1" ref="E7408" ca="1">IF(F7408&lt;&gt;"",INDIRECT("'"&amp;F7408&amp;"'!"&amp;G7408),"")</f>
        <v>0</v>
      </c>
      <c r="F7408" s="1502" t="s">
        <v>6934</v>
      </c>
      <c r="G7408" t="s">
        <v>5501</v>
      </c>
      <c r="H7408" s="4"/>
      <c r="I7408" s="4"/>
      <c r="J7408" s="4"/>
      <c r="R7408" s="1504"/>
    </row>
    <row r="7409" spans="1:18">
      <c r="A7409">
        <v>7404</v>
      </c>
      <c r="B7409" s="8">
        <f>'EstExp 11-19'!D376</f>
        <v>0</v>
      </c>
      <c r="C7409" s="3" t="s">
        <v>5416</v>
      </c>
      <c r="D7409" s="2" t="b">
        <f t="shared" ca="1" si="117"/>
        <v>1</v>
      </c>
      <c r="E7409" s="2" cm="1">
        <f t="array" aca="1" ref="E7409" ca="1">IF(F7409&lt;&gt;"",INDIRECT("'"&amp;F7409&amp;"'!"&amp;G7409),"")</f>
        <v>0</v>
      </c>
      <c r="F7409" s="1502" t="s">
        <v>6934</v>
      </c>
      <c r="G7409" t="s">
        <v>5502</v>
      </c>
      <c r="R7409" s="1502"/>
    </row>
    <row r="7410" spans="1:18">
      <c r="A7410">
        <v>7405</v>
      </c>
      <c r="B7410" s="8">
        <f>'EstExp 11-19'!D377</f>
        <v>0</v>
      </c>
      <c r="C7410" s="3" t="s">
        <v>5416</v>
      </c>
      <c r="D7410" s="2" t="b">
        <f t="shared" ca="1" si="117"/>
        <v>1</v>
      </c>
      <c r="E7410" s="2" cm="1">
        <f t="array" aca="1" ref="E7410" ca="1">IF(F7410&lt;&gt;"",INDIRECT("'"&amp;F7410&amp;"'!"&amp;G7410),"")</f>
        <v>0</v>
      </c>
      <c r="F7410" s="1502" t="s">
        <v>6934</v>
      </c>
      <c r="G7410" t="s">
        <v>5503</v>
      </c>
      <c r="R7410" s="1502"/>
    </row>
    <row r="7411" spans="1:18">
      <c r="A7411">
        <v>7406</v>
      </c>
      <c r="B7411" s="8">
        <f>'EstExp 11-19'!D378</f>
        <v>0</v>
      </c>
      <c r="C7411" s="3" t="s">
        <v>5416</v>
      </c>
      <c r="D7411" s="2" t="b">
        <f t="shared" ca="1" si="117"/>
        <v>1</v>
      </c>
      <c r="E7411" s="2" cm="1">
        <f t="array" aca="1" ref="E7411" ca="1">IF(F7411&lt;&gt;"",INDIRECT("'"&amp;F7411&amp;"'!"&amp;G7411),"")</f>
        <v>0</v>
      </c>
      <c r="F7411" s="1502" t="s">
        <v>6934</v>
      </c>
      <c r="G7411" t="s">
        <v>5504</v>
      </c>
      <c r="R7411" s="1502"/>
    </row>
    <row r="7412" spans="1:18">
      <c r="A7412">
        <v>7407</v>
      </c>
      <c r="B7412" s="8">
        <f>'EstExp 11-19'!D380</f>
        <v>0</v>
      </c>
      <c r="C7412" s="3" t="s">
        <v>5416</v>
      </c>
      <c r="D7412" s="2" t="b">
        <f t="shared" ca="1" si="117"/>
        <v>1</v>
      </c>
      <c r="E7412" s="2" cm="1">
        <f t="array" aca="1" ref="E7412" ca="1">IF(F7412&lt;&gt;"",INDIRECT("'"&amp;F7412&amp;"'!"&amp;G7412),"")</f>
        <v>0</v>
      </c>
      <c r="F7412" s="1502" t="s">
        <v>6934</v>
      </c>
      <c r="G7412" t="s">
        <v>5505</v>
      </c>
      <c r="R7412" s="1502"/>
    </row>
    <row r="7413" spans="1:18" ht="15">
      <c r="A7413">
        <v>7408</v>
      </c>
      <c r="B7413" s="8">
        <f>'EstExp 11-19'!D381</f>
        <v>0</v>
      </c>
      <c r="C7413" s="3" t="s">
        <v>5416</v>
      </c>
      <c r="D7413" s="2" t="b">
        <f t="shared" ca="1" si="117"/>
        <v>1</v>
      </c>
      <c r="E7413" s="2" cm="1">
        <f t="array" aca="1" ref="E7413" ca="1">IF(F7413&lt;&gt;"",INDIRECT("'"&amp;F7413&amp;"'!"&amp;G7413),"")</f>
        <v>0</v>
      </c>
      <c r="F7413" s="1502" t="s">
        <v>6934</v>
      </c>
      <c r="G7413" t="s">
        <v>5506</v>
      </c>
      <c r="H7413" s="4"/>
      <c r="I7413" s="4"/>
      <c r="J7413" s="4"/>
      <c r="R7413" s="1504"/>
    </row>
    <row r="7414" spans="1:18">
      <c r="A7414">
        <v>7409</v>
      </c>
      <c r="B7414" s="8">
        <f>'EstExp 11-19'!D382</f>
        <v>0</v>
      </c>
      <c r="C7414" s="3" t="s">
        <v>5416</v>
      </c>
      <c r="D7414" s="2" t="b">
        <f t="shared" ca="1" si="117"/>
        <v>1</v>
      </c>
      <c r="E7414" s="2" cm="1">
        <f t="array" aca="1" ref="E7414" ca="1">IF(F7414&lt;&gt;"",INDIRECT("'"&amp;F7414&amp;"'!"&amp;G7414),"")</f>
        <v>0</v>
      </c>
      <c r="F7414" s="1502" t="s">
        <v>6934</v>
      </c>
      <c r="G7414" t="s">
        <v>5507</v>
      </c>
      <c r="R7414" s="1502"/>
    </row>
    <row r="7415" spans="1:18">
      <c r="A7415">
        <v>7410</v>
      </c>
      <c r="B7415" s="8">
        <f>'EstExp 11-19'!D383</f>
        <v>0</v>
      </c>
      <c r="C7415" s="3" t="s">
        <v>5416</v>
      </c>
      <c r="D7415" s="2" t="b">
        <f t="shared" ca="1" si="117"/>
        <v>1</v>
      </c>
      <c r="E7415" s="2" cm="1">
        <f t="array" aca="1" ref="E7415" ca="1">IF(F7415&lt;&gt;"",INDIRECT("'"&amp;F7415&amp;"'!"&amp;G7415),"")</f>
        <v>0</v>
      </c>
      <c r="F7415" s="1502" t="s">
        <v>6934</v>
      </c>
      <c r="G7415" t="s">
        <v>5508</v>
      </c>
      <c r="R7415" s="1502"/>
    </row>
    <row r="7416" spans="1:18">
      <c r="A7416">
        <v>7411</v>
      </c>
      <c r="B7416" s="8">
        <f>'EstExp 11-19'!D384</f>
        <v>0</v>
      </c>
      <c r="C7416" s="3" t="s">
        <v>5416</v>
      </c>
      <c r="D7416" s="2" t="b">
        <f t="shared" ca="1" si="117"/>
        <v>1</v>
      </c>
      <c r="E7416" s="2" cm="1">
        <f t="array" aca="1" ref="E7416" ca="1">IF(F7416&lt;&gt;"",INDIRECT("'"&amp;F7416&amp;"'!"&amp;G7416),"")</f>
        <v>0</v>
      </c>
      <c r="F7416" s="1502" t="s">
        <v>6934</v>
      </c>
      <c r="G7416" t="s">
        <v>5509</v>
      </c>
      <c r="R7416" s="1502"/>
    </row>
    <row r="7417" spans="1:18">
      <c r="A7417">
        <v>7412</v>
      </c>
      <c r="B7417" s="8">
        <f>'EstExp 11-19'!D385</f>
        <v>0</v>
      </c>
      <c r="C7417" s="3" t="s">
        <v>5416</v>
      </c>
      <c r="D7417" s="2" t="b">
        <f t="shared" ca="1" si="117"/>
        <v>1</v>
      </c>
      <c r="E7417" s="2" cm="1">
        <f t="array" aca="1" ref="E7417" ca="1">IF(F7417&lt;&gt;"",INDIRECT("'"&amp;F7417&amp;"'!"&amp;G7417),"")</f>
        <v>0</v>
      </c>
      <c r="F7417" s="1502" t="s">
        <v>6934</v>
      </c>
      <c r="G7417" t="s">
        <v>5510</v>
      </c>
      <c r="R7417" s="1502"/>
    </row>
    <row r="7418" spans="1:18">
      <c r="A7418">
        <v>7413</v>
      </c>
      <c r="B7418" s="8">
        <f>'EstExp 11-19'!D386</f>
        <v>0</v>
      </c>
      <c r="C7418" s="3" t="s">
        <v>5416</v>
      </c>
      <c r="D7418" s="2" t="b">
        <f t="shared" ca="1" si="117"/>
        <v>1</v>
      </c>
      <c r="E7418" s="2" cm="1">
        <f t="array" aca="1" ref="E7418" ca="1">IF(F7418&lt;&gt;"",INDIRECT("'"&amp;F7418&amp;"'!"&amp;G7418),"")</f>
        <v>0</v>
      </c>
      <c r="F7418" s="1502" t="s">
        <v>6934</v>
      </c>
      <c r="G7418" t="s">
        <v>5511</v>
      </c>
      <c r="R7418" s="1502"/>
    </row>
    <row r="7419" spans="1:18">
      <c r="A7419">
        <v>7414</v>
      </c>
      <c r="B7419" s="8">
        <f>'EstExp 11-19'!D387</f>
        <v>0</v>
      </c>
      <c r="C7419" s="3" t="s">
        <v>5416</v>
      </c>
      <c r="D7419" s="2" t="b">
        <f t="shared" ca="1" si="117"/>
        <v>1</v>
      </c>
      <c r="E7419" s="2" cm="1">
        <f t="array" aca="1" ref="E7419" ca="1">IF(F7419&lt;&gt;"",INDIRECT("'"&amp;F7419&amp;"'!"&amp;G7419),"")</f>
        <v>0</v>
      </c>
      <c r="F7419" s="1502" t="s">
        <v>6934</v>
      </c>
      <c r="G7419" t="s">
        <v>5512</v>
      </c>
      <c r="R7419" s="1502"/>
    </row>
    <row r="7420" spans="1:18">
      <c r="A7420">
        <v>7415</v>
      </c>
      <c r="B7420" s="8">
        <f>'EstExp 11-19'!D388</f>
        <v>0</v>
      </c>
      <c r="C7420" s="3" t="s">
        <v>5416</v>
      </c>
      <c r="D7420" s="2" t="b">
        <f t="shared" ca="1" si="117"/>
        <v>1</v>
      </c>
      <c r="E7420" s="2" cm="1">
        <f t="array" aca="1" ref="E7420" ca="1">IF(F7420&lt;&gt;"",INDIRECT("'"&amp;F7420&amp;"'!"&amp;G7420),"")</f>
        <v>0</v>
      </c>
      <c r="F7420" s="1502" t="s">
        <v>6934</v>
      </c>
      <c r="G7420" t="s">
        <v>5513</v>
      </c>
      <c r="R7420" s="1502"/>
    </row>
    <row r="7421" spans="1:18">
      <c r="A7421">
        <v>7416</v>
      </c>
      <c r="B7421" s="8">
        <f>'EstExp 11-19'!E316</f>
        <v>0</v>
      </c>
      <c r="C7421" s="3" t="s">
        <v>5416</v>
      </c>
      <c r="D7421" s="2" t="b">
        <f t="shared" ca="1" si="117"/>
        <v>1</v>
      </c>
      <c r="E7421" s="2" cm="1">
        <f t="array" aca="1" ref="E7421" ca="1">IF(F7421&lt;&gt;"",INDIRECT("'"&amp;F7421&amp;"'!"&amp;G7421),"")</f>
        <v>0</v>
      </c>
      <c r="F7421" s="1502" t="s">
        <v>6934</v>
      </c>
      <c r="G7421" t="s">
        <v>5514</v>
      </c>
      <c r="R7421" s="1502"/>
    </row>
    <row r="7422" spans="1:18">
      <c r="A7422">
        <v>7417</v>
      </c>
      <c r="B7422" s="8">
        <f>'EstExp 11-19'!E317</f>
        <v>0</v>
      </c>
      <c r="C7422" s="3" t="s">
        <v>5416</v>
      </c>
      <c r="D7422" s="2" t="b">
        <f t="shared" ca="1" si="117"/>
        <v>1</v>
      </c>
      <c r="E7422" s="2" cm="1">
        <f t="array" aca="1" ref="E7422" ca="1">IF(F7422&lt;&gt;"",INDIRECT("'"&amp;F7422&amp;"'!"&amp;G7422),"")</f>
        <v>0</v>
      </c>
      <c r="F7422" s="1502" t="s">
        <v>6934</v>
      </c>
      <c r="G7422" t="s">
        <v>5515</v>
      </c>
      <c r="R7422" s="1502"/>
    </row>
    <row r="7423" spans="1:18" ht="15">
      <c r="A7423">
        <v>7418</v>
      </c>
      <c r="B7423" s="8">
        <f>'EstExp 11-19'!E318</f>
        <v>0</v>
      </c>
      <c r="C7423" s="3" t="s">
        <v>5416</v>
      </c>
      <c r="D7423" s="2" t="b">
        <f t="shared" ca="1" si="117"/>
        <v>1</v>
      </c>
      <c r="E7423" s="2" cm="1">
        <f t="array" aca="1" ref="E7423" ca="1">IF(F7423&lt;&gt;"",INDIRECT("'"&amp;F7423&amp;"'!"&amp;G7423),"")</f>
        <v>0</v>
      </c>
      <c r="F7423" s="1502" t="s">
        <v>6934</v>
      </c>
      <c r="G7423" t="s">
        <v>5516</v>
      </c>
      <c r="H7423" s="4"/>
      <c r="I7423" s="4"/>
      <c r="J7423" s="4"/>
      <c r="R7423" s="1504"/>
    </row>
    <row r="7424" spans="1:18" ht="15">
      <c r="A7424">
        <v>7419</v>
      </c>
      <c r="B7424" s="8">
        <f>'EstExp 11-19'!E319</f>
        <v>0</v>
      </c>
      <c r="C7424" s="3" t="s">
        <v>5416</v>
      </c>
      <c r="D7424" s="2" t="b">
        <f t="shared" ca="1" si="117"/>
        <v>1</v>
      </c>
      <c r="E7424" s="2" cm="1">
        <f t="array" aca="1" ref="E7424" ca="1">IF(F7424&lt;&gt;"",INDIRECT("'"&amp;F7424&amp;"'!"&amp;G7424),"")</f>
        <v>0</v>
      </c>
      <c r="F7424" s="1502" t="s">
        <v>6934</v>
      </c>
      <c r="G7424" t="s">
        <v>5517</v>
      </c>
      <c r="R7424" s="1504"/>
    </row>
    <row r="7425" spans="1:18">
      <c r="A7425">
        <v>7420</v>
      </c>
      <c r="B7425" s="8">
        <f>'EstExp 11-19'!E320</f>
        <v>0</v>
      </c>
      <c r="C7425" s="3" t="s">
        <v>5416</v>
      </c>
      <c r="D7425" s="2" t="b">
        <f t="shared" ca="1" si="117"/>
        <v>1</v>
      </c>
      <c r="E7425" s="2" cm="1">
        <f t="array" aca="1" ref="E7425" ca="1">IF(F7425&lt;&gt;"",INDIRECT("'"&amp;F7425&amp;"'!"&amp;G7425),"")</f>
        <v>0</v>
      </c>
      <c r="F7425" s="1502" t="s">
        <v>6934</v>
      </c>
      <c r="G7425" t="s">
        <v>5518</v>
      </c>
      <c r="R7425" s="1502"/>
    </row>
    <row r="7426" spans="1:18">
      <c r="A7426">
        <v>7421</v>
      </c>
      <c r="B7426" s="8">
        <f>'EstExp 11-19'!E321</f>
        <v>0</v>
      </c>
      <c r="C7426" s="3" t="s">
        <v>5416</v>
      </c>
      <c r="D7426" s="2" t="b">
        <f t="shared" ca="1" si="117"/>
        <v>1</v>
      </c>
      <c r="E7426" s="2" cm="1">
        <f t="array" aca="1" ref="E7426" ca="1">IF(F7426&lt;&gt;"",INDIRECT("'"&amp;F7426&amp;"'!"&amp;G7426),"")</f>
        <v>0</v>
      </c>
      <c r="F7426" s="1502" t="s">
        <v>6934</v>
      </c>
      <c r="G7426" t="s">
        <v>5519</v>
      </c>
      <c r="R7426" s="1502"/>
    </row>
    <row r="7427" spans="1:18">
      <c r="A7427">
        <v>7422</v>
      </c>
      <c r="B7427" s="8">
        <f>'EstExp 11-19'!E322</f>
        <v>0</v>
      </c>
      <c r="C7427" s="3" t="s">
        <v>5416</v>
      </c>
      <c r="D7427" s="2" t="b">
        <f t="shared" ca="1" si="117"/>
        <v>1</v>
      </c>
      <c r="E7427" s="2" cm="1">
        <f t="array" aca="1" ref="E7427" ca="1">IF(F7427&lt;&gt;"",INDIRECT("'"&amp;F7427&amp;"'!"&amp;G7427),"")</f>
        <v>0</v>
      </c>
      <c r="F7427" s="1502" t="s">
        <v>6934</v>
      </c>
      <c r="G7427" t="s">
        <v>5520</v>
      </c>
      <c r="R7427" s="1502"/>
    </row>
    <row r="7428" spans="1:18">
      <c r="A7428">
        <v>7423</v>
      </c>
      <c r="B7428" s="8">
        <f>'EstExp 11-19'!E323</f>
        <v>0</v>
      </c>
      <c r="C7428" s="3" t="s">
        <v>5416</v>
      </c>
      <c r="D7428" s="2" t="b">
        <f t="shared" ca="1" si="117"/>
        <v>1</v>
      </c>
      <c r="E7428" s="2" cm="1">
        <f t="array" aca="1" ref="E7428" ca="1">IF(F7428&lt;&gt;"",INDIRECT("'"&amp;F7428&amp;"'!"&amp;G7428),"")</f>
        <v>0</v>
      </c>
      <c r="F7428" s="1502" t="s">
        <v>6934</v>
      </c>
      <c r="G7428" t="s">
        <v>5521</v>
      </c>
      <c r="R7428" s="1502"/>
    </row>
    <row r="7429" spans="1:18" ht="15">
      <c r="A7429">
        <v>7424</v>
      </c>
      <c r="B7429" s="8">
        <f>'EstExp 11-19'!E324</f>
        <v>0</v>
      </c>
      <c r="C7429" s="3" t="s">
        <v>5416</v>
      </c>
      <c r="D7429" s="2" t="b">
        <f t="shared" ref="D7429:D7492" ca="1" si="118">E7429=B7429</f>
        <v>1</v>
      </c>
      <c r="E7429" s="2" cm="1">
        <f t="array" aca="1" ref="E7429" ca="1">IF(F7429&lt;&gt;"",INDIRECT("'"&amp;F7429&amp;"'!"&amp;G7429),"")</f>
        <v>0</v>
      </c>
      <c r="F7429" s="1502" t="s">
        <v>6934</v>
      </c>
      <c r="G7429" t="s">
        <v>5522</v>
      </c>
      <c r="R7429" s="1504"/>
    </row>
    <row r="7430" spans="1:18">
      <c r="A7430">
        <v>7425</v>
      </c>
      <c r="B7430" s="8">
        <f>'EstExp 11-19'!E325</f>
        <v>0</v>
      </c>
      <c r="C7430" s="3" t="s">
        <v>5416</v>
      </c>
      <c r="D7430" s="2" t="b">
        <f t="shared" ca="1" si="118"/>
        <v>1</v>
      </c>
      <c r="E7430" s="2" cm="1">
        <f t="array" aca="1" ref="E7430" ca="1">IF(F7430&lt;&gt;"",INDIRECT("'"&amp;F7430&amp;"'!"&amp;G7430),"")</f>
        <v>0</v>
      </c>
      <c r="F7430" s="1502" t="s">
        <v>6934</v>
      </c>
      <c r="G7430" t="s">
        <v>5523</v>
      </c>
      <c r="R7430" s="1502"/>
    </row>
    <row r="7431" spans="1:18">
      <c r="A7431">
        <v>7426</v>
      </c>
      <c r="B7431" s="8">
        <f>'EstExp 11-19'!E326</f>
        <v>0</v>
      </c>
      <c r="C7431" s="3" t="s">
        <v>5416</v>
      </c>
      <c r="D7431" s="2" t="b">
        <f t="shared" ca="1" si="118"/>
        <v>1</v>
      </c>
      <c r="E7431" s="2" cm="1">
        <f t="array" aca="1" ref="E7431" ca="1">IF(F7431&lt;&gt;"",INDIRECT("'"&amp;F7431&amp;"'!"&amp;G7431),"")</f>
        <v>0</v>
      </c>
      <c r="F7431" s="1502" t="s">
        <v>6934</v>
      </c>
      <c r="G7431" t="s">
        <v>5524</v>
      </c>
      <c r="R7431" s="1502"/>
    </row>
    <row r="7432" spans="1:18">
      <c r="A7432">
        <v>7427</v>
      </c>
      <c r="B7432" s="8">
        <f>'EstExp 11-19'!E327</f>
        <v>0</v>
      </c>
      <c r="C7432" s="3" t="s">
        <v>5416</v>
      </c>
      <c r="D7432" s="2" t="b">
        <f t="shared" ca="1" si="118"/>
        <v>1</v>
      </c>
      <c r="E7432" s="2" cm="1">
        <f t="array" aca="1" ref="E7432" ca="1">IF(F7432&lt;&gt;"",INDIRECT("'"&amp;F7432&amp;"'!"&amp;G7432),"")</f>
        <v>0</v>
      </c>
      <c r="F7432" s="1502" t="s">
        <v>6934</v>
      </c>
      <c r="G7432" t="s">
        <v>5525</v>
      </c>
      <c r="R7432" s="1502"/>
    </row>
    <row r="7433" spans="1:18">
      <c r="A7433">
        <v>7428</v>
      </c>
      <c r="B7433" s="8">
        <f>'EstExp 11-19'!E328</f>
        <v>0</v>
      </c>
      <c r="C7433" s="3" t="s">
        <v>5416</v>
      </c>
      <c r="D7433" s="2" t="b">
        <f t="shared" ca="1" si="118"/>
        <v>1</v>
      </c>
      <c r="E7433" s="2" cm="1">
        <f t="array" aca="1" ref="E7433" ca="1">IF(F7433&lt;&gt;"",INDIRECT("'"&amp;F7433&amp;"'!"&amp;G7433),"")</f>
        <v>0</v>
      </c>
      <c r="F7433" s="1502" t="s">
        <v>6934</v>
      </c>
      <c r="G7433" t="s">
        <v>5526</v>
      </c>
      <c r="R7433" s="1502"/>
    </row>
    <row r="7434" spans="1:18" ht="15">
      <c r="A7434">
        <v>7429</v>
      </c>
      <c r="B7434" s="8">
        <f>'EstExp 11-19'!E329</f>
        <v>0</v>
      </c>
      <c r="C7434" s="3" t="s">
        <v>5416</v>
      </c>
      <c r="D7434" s="2" t="b">
        <f t="shared" ca="1" si="118"/>
        <v>1</v>
      </c>
      <c r="E7434" s="2" cm="1">
        <f t="array" aca="1" ref="E7434" ca="1">IF(F7434&lt;&gt;"",INDIRECT("'"&amp;F7434&amp;"'!"&amp;G7434),"")</f>
        <v>0</v>
      </c>
      <c r="F7434" s="1502" t="s">
        <v>6934</v>
      </c>
      <c r="G7434" t="s">
        <v>5527</v>
      </c>
      <c r="R7434" s="1504"/>
    </row>
    <row r="7435" spans="1:18" ht="15">
      <c r="A7435">
        <v>7430</v>
      </c>
      <c r="B7435" s="8">
        <f>'EstExp 11-19'!E330</f>
        <v>0</v>
      </c>
      <c r="C7435" s="3" t="s">
        <v>5416</v>
      </c>
      <c r="D7435" s="2" t="b">
        <f t="shared" ca="1" si="118"/>
        <v>1</v>
      </c>
      <c r="E7435" s="2" cm="1">
        <f t="array" aca="1" ref="E7435" ca="1">IF(F7435&lt;&gt;"",INDIRECT("'"&amp;F7435&amp;"'!"&amp;G7435),"")</f>
        <v>0</v>
      </c>
      <c r="F7435" s="1502" t="s">
        <v>6934</v>
      </c>
      <c r="G7435" t="s">
        <v>5528</v>
      </c>
      <c r="H7435" s="4"/>
      <c r="I7435" s="4"/>
      <c r="J7435" s="4"/>
      <c r="R7435" s="1504"/>
    </row>
    <row r="7436" spans="1:18" ht="15">
      <c r="A7436">
        <v>7431</v>
      </c>
      <c r="B7436" s="8">
        <f>'EstExp 11-19'!E344</f>
        <v>0</v>
      </c>
      <c r="C7436" s="3" t="s">
        <v>5416</v>
      </c>
      <c r="D7436" s="2" t="b">
        <f t="shared" ca="1" si="118"/>
        <v>1</v>
      </c>
      <c r="E7436" s="2" cm="1">
        <f t="array" aca="1" ref="E7436" ca="1">IF(F7436&lt;&gt;"",INDIRECT("'"&amp;F7436&amp;"'!"&amp;G7436),"")</f>
        <v>0</v>
      </c>
      <c r="F7436" s="1502" t="s">
        <v>6934</v>
      </c>
      <c r="G7436" t="s">
        <v>5529</v>
      </c>
      <c r="R7436" s="1504"/>
    </row>
    <row r="7437" spans="1:18">
      <c r="A7437">
        <v>7432</v>
      </c>
      <c r="B7437" s="8">
        <f>'EstExp 11-19'!E347</f>
        <v>0</v>
      </c>
      <c r="C7437" s="3" t="s">
        <v>5416</v>
      </c>
      <c r="D7437" s="2" t="b">
        <f t="shared" ca="1" si="118"/>
        <v>1</v>
      </c>
      <c r="E7437" s="2" cm="1">
        <f t="array" aca="1" ref="E7437" ca="1">IF(F7437&lt;&gt;"",INDIRECT("'"&amp;F7437&amp;"'!"&amp;G7437),"")</f>
        <v>0</v>
      </c>
      <c r="F7437" s="1502" t="s">
        <v>6934</v>
      </c>
      <c r="G7437" t="s">
        <v>5530</v>
      </c>
      <c r="R7437" s="1502"/>
    </row>
    <row r="7438" spans="1:18">
      <c r="A7438">
        <v>7433</v>
      </c>
      <c r="B7438" s="8">
        <f>'EstExp 11-19'!E348</f>
        <v>0</v>
      </c>
      <c r="C7438" s="3" t="s">
        <v>5416</v>
      </c>
      <c r="D7438" s="2" t="b">
        <f t="shared" ca="1" si="118"/>
        <v>1</v>
      </c>
      <c r="E7438" s="2" cm="1">
        <f t="array" aca="1" ref="E7438" ca="1">IF(F7438&lt;&gt;"",INDIRECT("'"&amp;F7438&amp;"'!"&amp;G7438),"")</f>
        <v>0</v>
      </c>
      <c r="F7438" s="1502" t="s">
        <v>6934</v>
      </c>
      <c r="G7438" t="s">
        <v>5531</v>
      </c>
      <c r="R7438" s="1502"/>
    </row>
    <row r="7439" spans="1:18">
      <c r="A7439">
        <v>7434</v>
      </c>
      <c r="B7439" s="8">
        <f>'EstExp 11-19'!E349</f>
        <v>0</v>
      </c>
      <c r="C7439" s="3" t="s">
        <v>5416</v>
      </c>
      <c r="D7439" s="2" t="b">
        <f t="shared" ca="1" si="118"/>
        <v>1</v>
      </c>
      <c r="E7439" s="2" cm="1">
        <f t="array" aca="1" ref="E7439" ca="1">IF(F7439&lt;&gt;"",INDIRECT("'"&amp;F7439&amp;"'!"&amp;G7439),"")</f>
        <v>0</v>
      </c>
      <c r="F7439" s="1502" t="s">
        <v>6934</v>
      </c>
      <c r="G7439" t="s">
        <v>5532</v>
      </c>
      <c r="R7439" s="1502"/>
    </row>
    <row r="7440" spans="1:18">
      <c r="A7440">
        <v>7435</v>
      </c>
      <c r="B7440" s="8">
        <f>'EstExp 11-19'!E350</f>
        <v>0</v>
      </c>
      <c r="C7440" s="3" t="s">
        <v>5416</v>
      </c>
      <c r="D7440" s="2" t="b">
        <f t="shared" ca="1" si="118"/>
        <v>1</v>
      </c>
      <c r="E7440" s="2" cm="1">
        <f t="array" aca="1" ref="E7440" ca="1">IF(F7440&lt;&gt;"",INDIRECT("'"&amp;F7440&amp;"'!"&amp;G7440),"")</f>
        <v>0</v>
      </c>
      <c r="F7440" s="1502" t="s">
        <v>6934</v>
      </c>
      <c r="G7440" t="s">
        <v>5533</v>
      </c>
      <c r="R7440" s="1502"/>
    </row>
    <row r="7441" spans="1:18">
      <c r="A7441">
        <v>7436</v>
      </c>
      <c r="B7441" s="8">
        <f>'EstExp 11-19'!E351</f>
        <v>0</v>
      </c>
      <c r="C7441" s="3" t="s">
        <v>5416</v>
      </c>
      <c r="D7441" s="2" t="b">
        <f t="shared" ca="1" si="118"/>
        <v>1</v>
      </c>
      <c r="E7441" s="2" cm="1">
        <f t="array" aca="1" ref="E7441" ca="1">IF(F7441&lt;&gt;"",INDIRECT("'"&amp;F7441&amp;"'!"&amp;G7441),"")</f>
        <v>0</v>
      </c>
      <c r="F7441" s="1502" t="s">
        <v>6934</v>
      </c>
      <c r="G7441" t="s">
        <v>5534</v>
      </c>
      <c r="R7441" s="1502"/>
    </row>
    <row r="7442" spans="1:18">
      <c r="A7442">
        <v>7437</v>
      </c>
      <c r="B7442" s="8">
        <f>'EstExp 11-19'!E352</f>
        <v>0</v>
      </c>
      <c r="C7442" s="3" t="s">
        <v>5416</v>
      </c>
      <c r="D7442" s="2" t="b">
        <f t="shared" ca="1" si="118"/>
        <v>1</v>
      </c>
      <c r="E7442" s="2" cm="1">
        <f t="array" aca="1" ref="E7442" ca="1">IF(F7442&lt;&gt;"",INDIRECT("'"&amp;F7442&amp;"'!"&amp;G7442),"")</f>
        <v>0</v>
      </c>
      <c r="F7442" s="1502" t="s">
        <v>6934</v>
      </c>
      <c r="G7442" t="s">
        <v>5535</v>
      </c>
      <c r="R7442" s="1502"/>
    </row>
    <row r="7443" spans="1:18">
      <c r="A7443">
        <v>7438</v>
      </c>
      <c r="B7443" s="8">
        <f>'EstExp 11-19'!E353</f>
        <v>0</v>
      </c>
      <c r="C7443" s="3" t="s">
        <v>5416</v>
      </c>
      <c r="D7443" s="2" t="b">
        <f t="shared" ca="1" si="118"/>
        <v>1</v>
      </c>
      <c r="E7443" s="2" cm="1">
        <f t="array" aca="1" ref="E7443" ca="1">IF(F7443&lt;&gt;"",INDIRECT("'"&amp;F7443&amp;"'!"&amp;G7443),"")</f>
        <v>0</v>
      </c>
      <c r="F7443" s="1502" t="s">
        <v>6934</v>
      </c>
      <c r="G7443" t="s">
        <v>5536</v>
      </c>
      <c r="R7443" s="1502"/>
    </row>
    <row r="7444" spans="1:18">
      <c r="A7444">
        <v>7439</v>
      </c>
      <c r="B7444" s="8">
        <f>'EstExp 11-19'!E355</f>
        <v>0</v>
      </c>
      <c r="C7444" s="3" t="s">
        <v>5416</v>
      </c>
      <c r="D7444" s="2" t="b">
        <f t="shared" ca="1" si="118"/>
        <v>1</v>
      </c>
      <c r="E7444" s="2" cm="1">
        <f t="array" aca="1" ref="E7444" ca="1">IF(F7444&lt;&gt;"",INDIRECT("'"&amp;F7444&amp;"'!"&amp;G7444),"")</f>
        <v>0</v>
      </c>
      <c r="F7444" s="1502" t="s">
        <v>6934</v>
      </c>
      <c r="G7444" t="s">
        <v>5537</v>
      </c>
      <c r="R7444" s="1502"/>
    </row>
    <row r="7445" spans="1:18">
      <c r="A7445">
        <v>7440</v>
      </c>
      <c r="B7445" s="8">
        <f>'EstExp 11-19'!E356</f>
        <v>0</v>
      </c>
      <c r="C7445" s="3" t="s">
        <v>5416</v>
      </c>
      <c r="D7445" s="2" t="b">
        <f t="shared" ca="1" si="118"/>
        <v>1</v>
      </c>
      <c r="E7445" s="2" cm="1">
        <f t="array" aca="1" ref="E7445" ca="1">IF(F7445&lt;&gt;"",INDIRECT("'"&amp;F7445&amp;"'!"&amp;G7445),"")</f>
        <v>0</v>
      </c>
      <c r="F7445" s="1502" t="s">
        <v>6934</v>
      </c>
      <c r="G7445" t="s">
        <v>5538</v>
      </c>
      <c r="R7445" s="1502"/>
    </row>
    <row r="7446" spans="1:18">
      <c r="A7446">
        <v>7441</v>
      </c>
      <c r="B7446" s="8">
        <f>'EstExp 11-19'!E357</f>
        <v>0</v>
      </c>
      <c r="C7446" s="3" t="s">
        <v>5416</v>
      </c>
      <c r="D7446" s="2" t="b">
        <f t="shared" ca="1" si="118"/>
        <v>1</v>
      </c>
      <c r="E7446" s="2" cm="1">
        <f t="array" aca="1" ref="E7446" ca="1">IF(F7446&lt;&gt;"",INDIRECT("'"&amp;F7446&amp;"'!"&amp;G7446),"")</f>
        <v>0</v>
      </c>
      <c r="F7446" s="1502" t="s">
        <v>6934</v>
      </c>
      <c r="G7446" t="s">
        <v>5539</v>
      </c>
      <c r="R7446" s="1502"/>
    </row>
    <row r="7447" spans="1:18">
      <c r="A7447">
        <v>7442</v>
      </c>
      <c r="B7447" s="8">
        <f>'EstExp 11-19'!E358</f>
        <v>0</v>
      </c>
      <c r="C7447" s="3" t="s">
        <v>5416</v>
      </c>
      <c r="D7447" s="2" t="b">
        <f t="shared" ca="1" si="118"/>
        <v>1</v>
      </c>
      <c r="E7447" s="2" cm="1">
        <f t="array" aca="1" ref="E7447" ca="1">IF(F7447&lt;&gt;"",INDIRECT("'"&amp;F7447&amp;"'!"&amp;G7447),"")</f>
        <v>0</v>
      </c>
      <c r="F7447" s="1502" t="s">
        <v>6934</v>
      </c>
      <c r="G7447" t="s">
        <v>5540</v>
      </c>
      <c r="R7447" s="1502"/>
    </row>
    <row r="7448" spans="1:18">
      <c r="A7448">
        <v>7443</v>
      </c>
      <c r="B7448" s="8">
        <f>'EstExp 11-19'!E360</f>
        <v>0</v>
      </c>
      <c r="C7448" s="3" t="s">
        <v>5416</v>
      </c>
      <c r="D7448" s="2" t="b">
        <f t="shared" ca="1" si="118"/>
        <v>1</v>
      </c>
      <c r="E7448" s="2" cm="1">
        <f t="array" aca="1" ref="E7448" ca="1">IF(F7448&lt;&gt;"",INDIRECT("'"&amp;F7448&amp;"'!"&amp;G7448),"")</f>
        <v>0</v>
      </c>
      <c r="F7448" s="1502" t="s">
        <v>6934</v>
      </c>
      <c r="G7448" t="s">
        <v>5541</v>
      </c>
      <c r="R7448" s="1502"/>
    </row>
    <row r="7449" spans="1:18">
      <c r="A7449">
        <v>7444</v>
      </c>
      <c r="B7449" s="8">
        <f>'EstExp 11-19'!E361</f>
        <v>0</v>
      </c>
      <c r="C7449" s="3" t="s">
        <v>5416</v>
      </c>
      <c r="D7449" s="2" t="b">
        <f t="shared" ca="1" si="118"/>
        <v>1</v>
      </c>
      <c r="E7449" s="2" cm="1">
        <f t="array" aca="1" ref="E7449" ca="1">IF(F7449&lt;&gt;"",INDIRECT("'"&amp;F7449&amp;"'!"&amp;G7449),"")</f>
        <v>0</v>
      </c>
      <c r="F7449" s="1502" t="s">
        <v>6934</v>
      </c>
      <c r="G7449" t="s">
        <v>5542</v>
      </c>
      <c r="R7449" s="1502"/>
    </row>
    <row r="7450" spans="1:18">
      <c r="A7450">
        <v>7445</v>
      </c>
      <c r="B7450" s="8">
        <f>'EstExp 11-19'!E362</f>
        <v>0</v>
      </c>
      <c r="C7450" s="3" t="s">
        <v>5416</v>
      </c>
      <c r="D7450" s="2" t="b">
        <f t="shared" ca="1" si="118"/>
        <v>1</v>
      </c>
      <c r="E7450" s="2" cm="1">
        <f t="array" aca="1" ref="E7450" ca="1">IF(F7450&lt;&gt;"",INDIRECT("'"&amp;F7450&amp;"'!"&amp;G7450),"")</f>
        <v>0</v>
      </c>
      <c r="F7450" s="1502" t="s">
        <v>6934</v>
      </c>
      <c r="G7450" t="s">
        <v>5543</v>
      </c>
      <c r="R7450" s="1502"/>
    </row>
    <row r="7451" spans="1:18">
      <c r="A7451">
        <v>7446</v>
      </c>
      <c r="B7451" s="8">
        <f>'EstExp 11-19'!E367</f>
        <v>0</v>
      </c>
      <c r="C7451" s="3" t="s">
        <v>5416</v>
      </c>
      <c r="D7451" s="2" t="b">
        <f t="shared" ca="1" si="118"/>
        <v>1</v>
      </c>
      <c r="E7451" s="2" cm="1">
        <f t="array" aca="1" ref="E7451" ca="1">IF(F7451&lt;&gt;"",INDIRECT("'"&amp;F7451&amp;"'!"&amp;G7451),"")</f>
        <v>0</v>
      </c>
      <c r="F7451" s="1502" t="s">
        <v>6934</v>
      </c>
      <c r="G7451" t="s">
        <v>5544</v>
      </c>
      <c r="R7451" s="1502"/>
    </row>
    <row r="7452" spans="1:18">
      <c r="A7452">
        <v>7447</v>
      </c>
      <c r="B7452" s="8">
        <f>'EstExp 11-19'!E368</f>
        <v>0</v>
      </c>
      <c r="C7452" s="3" t="s">
        <v>5416</v>
      </c>
      <c r="D7452" s="2" t="b">
        <f t="shared" ca="1" si="118"/>
        <v>1</v>
      </c>
      <c r="E7452" s="2" cm="1">
        <f t="array" aca="1" ref="E7452" ca="1">IF(F7452&lt;&gt;"",INDIRECT("'"&amp;F7452&amp;"'!"&amp;G7452),"")</f>
        <v>0</v>
      </c>
      <c r="F7452" s="1502" t="s">
        <v>6934</v>
      </c>
      <c r="G7452" t="s">
        <v>5545</v>
      </c>
      <c r="R7452" s="1502"/>
    </row>
    <row r="7453" spans="1:18" ht="15">
      <c r="A7453">
        <v>7448</v>
      </c>
      <c r="B7453" s="8">
        <f>'EstExp 11-19'!E369</f>
        <v>0</v>
      </c>
      <c r="C7453" s="3" t="s">
        <v>5416</v>
      </c>
      <c r="D7453" s="2" t="b">
        <f t="shared" ca="1" si="118"/>
        <v>1</v>
      </c>
      <c r="E7453" s="2" cm="1">
        <f t="array" aca="1" ref="E7453" ca="1">IF(F7453&lt;&gt;"",INDIRECT("'"&amp;F7453&amp;"'!"&amp;G7453),"")</f>
        <v>0</v>
      </c>
      <c r="F7453" s="1502" t="s">
        <v>6934</v>
      </c>
      <c r="G7453" t="s">
        <v>5546</v>
      </c>
      <c r="H7453" s="4"/>
      <c r="I7453" s="4"/>
      <c r="J7453" s="4"/>
      <c r="R7453" s="1504"/>
    </row>
    <row r="7454" spans="1:18" ht="15">
      <c r="A7454">
        <v>7449</v>
      </c>
      <c r="B7454" s="8">
        <f>'EstExp 11-19'!E371</f>
        <v>0</v>
      </c>
      <c r="C7454" s="3" t="s">
        <v>5416</v>
      </c>
      <c r="D7454" s="2" t="b">
        <f t="shared" ca="1" si="118"/>
        <v>1</v>
      </c>
      <c r="E7454" s="2" cm="1">
        <f t="array" aca="1" ref="E7454" ca="1">IF(F7454&lt;&gt;"",INDIRECT("'"&amp;F7454&amp;"'!"&amp;G7454),"")</f>
        <v>0</v>
      </c>
      <c r="F7454" s="1502" t="s">
        <v>6934</v>
      </c>
      <c r="G7454" t="s">
        <v>5547</v>
      </c>
      <c r="R7454" s="1504"/>
    </row>
    <row r="7455" spans="1:18" ht="15">
      <c r="A7455">
        <v>7450</v>
      </c>
      <c r="B7455" s="8">
        <f>'EstExp 11-19'!E372</f>
        <v>0</v>
      </c>
      <c r="C7455" s="3" t="s">
        <v>5416</v>
      </c>
      <c r="D7455" s="2" t="b">
        <f t="shared" ca="1" si="118"/>
        <v>1</v>
      </c>
      <c r="E7455" s="2" cm="1">
        <f t="array" aca="1" ref="E7455" ca="1">IF(F7455&lt;&gt;"",INDIRECT("'"&amp;F7455&amp;"'!"&amp;G7455),"")</f>
        <v>0</v>
      </c>
      <c r="F7455" s="1502" t="s">
        <v>6934</v>
      </c>
      <c r="G7455" t="s">
        <v>5548</v>
      </c>
      <c r="H7455" s="4"/>
      <c r="I7455" s="4"/>
      <c r="J7455" s="4"/>
      <c r="R7455" s="1504"/>
    </row>
    <row r="7456" spans="1:18">
      <c r="A7456">
        <v>7451</v>
      </c>
      <c r="B7456" s="8">
        <f>'EstExp 11-19'!E374</f>
        <v>0</v>
      </c>
      <c r="C7456" s="3" t="s">
        <v>5416</v>
      </c>
      <c r="D7456" s="2" t="b">
        <f t="shared" ca="1" si="118"/>
        <v>1</v>
      </c>
      <c r="E7456" s="2" cm="1">
        <f t="array" aca="1" ref="E7456" ca="1">IF(F7456&lt;&gt;"",INDIRECT("'"&amp;F7456&amp;"'!"&amp;G7456),"")</f>
        <v>0</v>
      </c>
      <c r="F7456" s="1502" t="s">
        <v>6934</v>
      </c>
      <c r="G7456" t="s">
        <v>5549</v>
      </c>
      <c r="R7456" s="1502"/>
    </row>
    <row r="7457" spans="1:18">
      <c r="A7457">
        <v>7452</v>
      </c>
      <c r="B7457" s="8">
        <f>'EstExp 11-19'!E375</f>
        <v>0</v>
      </c>
      <c r="C7457" s="3" t="s">
        <v>5416</v>
      </c>
      <c r="D7457" s="2" t="b">
        <f t="shared" ca="1" si="118"/>
        <v>1</v>
      </c>
      <c r="E7457" s="2" cm="1">
        <f t="array" aca="1" ref="E7457" ca="1">IF(F7457&lt;&gt;"",INDIRECT("'"&amp;F7457&amp;"'!"&amp;G7457),"")</f>
        <v>0</v>
      </c>
      <c r="F7457" s="1502" t="s">
        <v>6934</v>
      </c>
      <c r="G7457" t="s">
        <v>5550</v>
      </c>
      <c r="R7457" s="1502"/>
    </row>
    <row r="7458" spans="1:18" ht="15">
      <c r="A7458">
        <v>7453</v>
      </c>
      <c r="B7458" s="8">
        <f>'EstExp 11-19'!E376</f>
        <v>0</v>
      </c>
      <c r="C7458" s="3" t="s">
        <v>5416</v>
      </c>
      <c r="D7458" s="2" t="b">
        <f t="shared" ca="1" si="118"/>
        <v>1</v>
      </c>
      <c r="E7458" s="2" cm="1">
        <f t="array" aca="1" ref="E7458" ca="1">IF(F7458&lt;&gt;"",INDIRECT("'"&amp;F7458&amp;"'!"&amp;G7458),"")</f>
        <v>0</v>
      </c>
      <c r="F7458" s="1502" t="s">
        <v>6934</v>
      </c>
      <c r="G7458" t="s">
        <v>5551</v>
      </c>
      <c r="H7458" s="4"/>
      <c r="I7458" s="4"/>
      <c r="J7458" s="4"/>
      <c r="R7458" s="1504"/>
    </row>
    <row r="7459" spans="1:18">
      <c r="A7459">
        <v>7454</v>
      </c>
      <c r="B7459" s="8">
        <f>'EstExp 11-19'!E377</f>
        <v>0</v>
      </c>
      <c r="C7459" s="3" t="s">
        <v>5416</v>
      </c>
      <c r="D7459" s="2" t="b">
        <f t="shared" ca="1" si="118"/>
        <v>1</v>
      </c>
      <c r="E7459" s="2" cm="1">
        <f t="array" aca="1" ref="E7459" ca="1">IF(F7459&lt;&gt;"",INDIRECT("'"&amp;F7459&amp;"'!"&amp;G7459),"")</f>
        <v>0</v>
      </c>
      <c r="F7459" s="1502" t="s">
        <v>6934</v>
      </c>
      <c r="G7459" t="s">
        <v>5552</v>
      </c>
      <c r="R7459" s="1502"/>
    </row>
    <row r="7460" spans="1:18">
      <c r="A7460">
        <v>7455</v>
      </c>
      <c r="B7460" s="8">
        <f>'EstExp 11-19'!E378</f>
        <v>0</v>
      </c>
      <c r="C7460" s="3" t="s">
        <v>5416</v>
      </c>
      <c r="D7460" s="2" t="b">
        <f t="shared" ca="1" si="118"/>
        <v>1</v>
      </c>
      <c r="E7460" s="2" cm="1">
        <f t="array" aca="1" ref="E7460" ca="1">IF(F7460&lt;&gt;"",INDIRECT("'"&amp;F7460&amp;"'!"&amp;G7460),"")</f>
        <v>0</v>
      </c>
      <c r="F7460" s="1502" t="s">
        <v>6934</v>
      </c>
      <c r="G7460" t="s">
        <v>5553</v>
      </c>
      <c r="R7460" s="1502"/>
    </row>
    <row r="7461" spans="1:18">
      <c r="A7461">
        <v>7456</v>
      </c>
      <c r="B7461" s="8">
        <f>'EstExp 11-19'!E380</f>
        <v>0</v>
      </c>
      <c r="C7461" s="3" t="s">
        <v>5416</v>
      </c>
      <c r="D7461" s="2" t="b">
        <f t="shared" ca="1" si="118"/>
        <v>1</v>
      </c>
      <c r="E7461" s="2" cm="1">
        <f t="array" aca="1" ref="E7461" ca="1">IF(F7461&lt;&gt;"",INDIRECT("'"&amp;F7461&amp;"'!"&amp;G7461),"")</f>
        <v>0</v>
      </c>
      <c r="F7461" s="1502" t="s">
        <v>6934</v>
      </c>
      <c r="G7461" t="s">
        <v>5554</v>
      </c>
      <c r="R7461" s="1502"/>
    </row>
    <row r="7462" spans="1:18">
      <c r="A7462">
        <v>7457</v>
      </c>
      <c r="B7462" s="8">
        <f>'EstExp 11-19'!E381</f>
        <v>0</v>
      </c>
      <c r="C7462" s="3" t="s">
        <v>5416</v>
      </c>
      <c r="D7462" s="2" t="b">
        <f t="shared" ca="1" si="118"/>
        <v>1</v>
      </c>
      <c r="E7462" s="2" cm="1">
        <f t="array" aca="1" ref="E7462" ca="1">IF(F7462&lt;&gt;"",INDIRECT("'"&amp;F7462&amp;"'!"&amp;G7462),"")</f>
        <v>0</v>
      </c>
      <c r="F7462" s="1502" t="s">
        <v>6934</v>
      </c>
      <c r="G7462" t="s">
        <v>5555</v>
      </c>
      <c r="R7462" s="1502"/>
    </row>
    <row r="7463" spans="1:18">
      <c r="A7463">
        <v>7458</v>
      </c>
      <c r="B7463" s="8">
        <f>'EstExp 11-19'!E382</f>
        <v>0</v>
      </c>
      <c r="C7463" s="3" t="s">
        <v>5416</v>
      </c>
      <c r="D7463" s="2" t="b">
        <f t="shared" ca="1" si="118"/>
        <v>1</v>
      </c>
      <c r="E7463" s="2" cm="1">
        <f t="array" aca="1" ref="E7463" ca="1">IF(F7463&lt;&gt;"",INDIRECT("'"&amp;F7463&amp;"'!"&amp;G7463),"")</f>
        <v>0</v>
      </c>
      <c r="F7463" s="1502" t="s">
        <v>6934</v>
      </c>
      <c r="G7463" t="s">
        <v>5556</v>
      </c>
      <c r="R7463" s="1502"/>
    </row>
    <row r="7464" spans="1:18">
      <c r="A7464">
        <v>7459</v>
      </c>
      <c r="B7464" s="8">
        <f>'EstExp 11-19'!E383</f>
        <v>0</v>
      </c>
      <c r="C7464" s="3" t="s">
        <v>5416</v>
      </c>
      <c r="D7464" s="2" t="b">
        <f t="shared" ca="1" si="118"/>
        <v>1</v>
      </c>
      <c r="E7464" s="2" cm="1">
        <f t="array" aca="1" ref="E7464" ca="1">IF(F7464&lt;&gt;"",INDIRECT("'"&amp;F7464&amp;"'!"&amp;G7464),"")</f>
        <v>0</v>
      </c>
      <c r="F7464" s="1502" t="s">
        <v>6934</v>
      </c>
      <c r="G7464" t="s">
        <v>5557</v>
      </c>
      <c r="R7464" s="1502"/>
    </row>
    <row r="7465" spans="1:18">
      <c r="A7465">
        <v>7460</v>
      </c>
      <c r="B7465" s="8">
        <f>'EstExp 11-19'!E384</f>
        <v>0</v>
      </c>
      <c r="C7465" s="3" t="s">
        <v>5416</v>
      </c>
      <c r="D7465" s="2" t="b">
        <f t="shared" ca="1" si="118"/>
        <v>1</v>
      </c>
      <c r="E7465" s="2" cm="1">
        <f t="array" aca="1" ref="E7465" ca="1">IF(F7465&lt;&gt;"",INDIRECT("'"&amp;F7465&amp;"'!"&amp;G7465),"")</f>
        <v>0</v>
      </c>
      <c r="F7465" s="1502" t="s">
        <v>6934</v>
      </c>
      <c r="G7465" t="s">
        <v>5558</v>
      </c>
      <c r="R7465" s="1502"/>
    </row>
    <row r="7466" spans="1:18">
      <c r="A7466">
        <v>7461</v>
      </c>
      <c r="B7466" s="8">
        <f>'EstExp 11-19'!E385</f>
        <v>0</v>
      </c>
      <c r="C7466" s="3" t="s">
        <v>5416</v>
      </c>
      <c r="D7466" s="2" t="b">
        <f t="shared" ca="1" si="118"/>
        <v>1</v>
      </c>
      <c r="E7466" s="2" cm="1">
        <f t="array" aca="1" ref="E7466" ca="1">IF(F7466&lt;&gt;"",INDIRECT("'"&amp;F7466&amp;"'!"&amp;G7466),"")</f>
        <v>0</v>
      </c>
      <c r="F7466" s="1502" t="s">
        <v>6934</v>
      </c>
      <c r="G7466" t="s">
        <v>5559</v>
      </c>
      <c r="R7466" s="1502"/>
    </row>
    <row r="7467" spans="1:18" ht="15">
      <c r="A7467">
        <v>7462</v>
      </c>
      <c r="B7467" s="8">
        <f>'EstExp 11-19'!E386</f>
        <v>0</v>
      </c>
      <c r="C7467" s="3" t="s">
        <v>5416</v>
      </c>
      <c r="D7467" s="2" t="b">
        <f t="shared" ca="1" si="118"/>
        <v>1</v>
      </c>
      <c r="E7467" s="2" cm="1">
        <f t="array" aca="1" ref="E7467" ca="1">IF(F7467&lt;&gt;"",INDIRECT("'"&amp;F7467&amp;"'!"&amp;G7467),"")</f>
        <v>0</v>
      </c>
      <c r="F7467" s="1502" t="s">
        <v>6934</v>
      </c>
      <c r="G7467" t="s">
        <v>5560</v>
      </c>
      <c r="H7467" s="4"/>
      <c r="I7467" s="4"/>
      <c r="J7467" s="4"/>
      <c r="R7467" s="1504"/>
    </row>
    <row r="7468" spans="1:18">
      <c r="A7468">
        <v>7463</v>
      </c>
      <c r="B7468" s="8">
        <f>'EstExp 11-19'!E387</f>
        <v>0</v>
      </c>
      <c r="C7468" s="3" t="s">
        <v>5416</v>
      </c>
      <c r="D7468" s="2" t="b">
        <f t="shared" ca="1" si="118"/>
        <v>1</v>
      </c>
      <c r="E7468" s="2" cm="1">
        <f t="array" aca="1" ref="E7468" ca="1">IF(F7468&lt;&gt;"",INDIRECT("'"&amp;F7468&amp;"'!"&amp;G7468),"")</f>
        <v>0</v>
      </c>
      <c r="F7468" s="1502" t="s">
        <v>6934</v>
      </c>
      <c r="G7468" t="s">
        <v>5561</v>
      </c>
      <c r="R7468" s="1502"/>
    </row>
    <row r="7469" spans="1:18" ht="15">
      <c r="A7469">
        <v>7464</v>
      </c>
      <c r="B7469" s="8">
        <f>'EstExp 11-19'!E388</f>
        <v>0</v>
      </c>
      <c r="C7469" s="3" t="s">
        <v>5416</v>
      </c>
      <c r="D7469" s="2" t="b">
        <f t="shared" ca="1" si="118"/>
        <v>1</v>
      </c>
      <c r="E7469" s="2" cm="1">
        <f t="array" aca="1" ref="E7469" ca="1">IF(F7469&lt;&gt;"",INDIRECT("'"&amp;F7469&amp;"'!"&amp;G7469),"")</f>
        <v>0</v>
      </c>
      <c r="F7469" s="1502" t="s">
        <v>6934</v>
      </c>
      <c r="G7469" t="s">
        <v>5562</v>
      </c>
      <c r="H7469" s="4"/>
      <c r="I7469" s="4"/>
      <c r="J7469" s="4"/>
      <c r="R7469" s="1504"/>
    </row>
    <row r="7470" spans="1:18" ht="15">
      <c r="A7470">
        <v>7465</v>
      </c>
      <c r="B7470" s="8">
        <f>'EstExp 11-19'!E393</f>
        <v>0</v>
      </c>
      <c r="C7470" s="3" t="s">
        <v>5416</v>
      </c>
      <c r="D7470" s="2" t="b">
        <f t="shared" ca="1" si="118"/>
        <v>1</v>
      </c>
      <c r="E7470" s="2" cm="1">
        <f t="array" aca="1" ref="E7470" ca="1">IF(F7470&lt;&gt;"",INDIRECT("'"&amp;F7470&amp;"'!"&amp;G7470),"")</f>
        <v>0</v>
      </c>
      <c r="F7470" s="1502" t="s">
        <v>6934</v>
      </c>
      <c r="G7470" t="s">
        <v>5563</v>
      </c>
      <c r="H7470" s="4"/>
      <c r="I7470" s="4"/>
      <c r="J7470" s="4"/>
      <c r="R7470" s="1504"/>
    </row>
    <row r="7471" spans="1:18" ht="15">
      <c r="A7471">
        <v>7466</v>
      </c>
      <c r="B7471" s="8">
        <f>'EstExp 11-19'!E394</f>
        <v>0</v>
      </c>
      <c r="C7471" s="3" t="s">
        <v>5416</v>
      </c>
      <c r="D7471" s="2" t="b">
        <f t="shared" ca="1" si="118"/>
        <v>1</v>
      </c>
      <c r="E7471" s="2" cm="1">
        <f t="array" aca="1" ref="E7471" ca="1">IF(F7471&lt;&gt;"",INDIRECT("'"&amp;F7471&amp;"'!"&amp;G7471),"")</f>
        <v>0</v>
      </c>
      <c r="F7471" s="1502" t="s">
        <v>6934</v>
      </c>
      <c r="G7471" t="s">
        <v>5564</v>
      </c>
      <c r="H7471" s="4"/>
      <c r="I7471" s="4"/>
      <c r="J7471" s="4"/>
      <c r="R7471" s="1504"/>
    </row>
    <row r="7472" spans="1:18" ht="15">
      <c r="A7472">
        <v>7467</v>
      </c>
      <c r="B7472" s="8">
        <f>'EstExp 11-19'!E395</f>
        <v>0</v>
      </c>
      <c r="C7472" s="3" t="s">
        <v>5416</v>
      </c>
      <c r="D7472" s="2" t="b">
        <f t="shared" ca="1" si="118"/>
        <v>1</v>
      </c>
      <c r="E7472" s="2" cm="1">
        <f t="array" aca="1" ref="E7472" ca="1">IF(F7472&lt;&gt;"",INDIRECT("'"&amp;F7472&amp;"'!"&amp;G7472),"")</f>
        <v>0</v>
      </c>
      <c r="F7472" s="1502" t="s">
        <v>6934</v>
      </c>
      <c r="G7472" t="s">
        <v>5565</v>
      </c>
      <c r="R7472" s="1504"/>
    </row>
    <row r="7473" spans="1:18" ht="15">
      <c r="A7473">
        <v>7468</v>
      </c>
      <c r="B7473" s="8">
        <f>'EstExp 11-19'!E396</f>
        <v>0</v>
      </c>
      <c r="C7473" s="3" t="s">
        <v>5416</v>
      </c>
      <c r="D7473" s="2" t="b">
        <f t="shared" ca="1" si="118"/>
        <v>1</v>
      </c>
      <c r="E7473" s="2" cm="1">
        <f t="array" aca="1" ref="E7473" ca="1">IF(F7473&lt;&gt;"",INDIRECT("'"&amp;F7473&amp;"'!"&amp;G7473),"")</f>
        <v>0</v>
      </c>
      <c r="F7473" s="1502" t="s">
        <v>6934</v>
      </c>
      <c r="G7473" t="s">
        <v>5566</v>
      </c>
      <c r="H7473" s="4"/>
      <c r="I7473" s="4"/>
      <c r="J7473" s="4"/>
      <c r="R7473" s="1504"/>
    </row>
    <row r="7474" spans="1:18" ht="15">
      <c r="A7474">
        <v>7469</v>
      </c>
      <c r="B7474" s="8">
        <f>'EstExp 11-19'!E397</f>
        <v>0</v>
      </c>
      <c r="C7474" s="3" t="s">
        <v>5416</v>
      </c>
      <c r="D7474" s="2" t="b">
        <f t="shared" ca="1" si="118"/>
        <v>1</v>
      </c>
      <c r="E7474" s="2" cm="1">
        <f t="array" aca="1" ref="E7474" ca="1">IF(F7474&lt;&gt;"",INDIRECT("'"&amp;F7474&amp;"'!"&amp;G7474),"")</f>
        <v>0</v>
      </c>
      <c r="F7474" s="1502" t="s">
        <v>6934</v>
      </c>
      <c r="G7474" t="s">
        <v>5567</v>
      </c>
      <c r="R7474" s="1504"/>
    </row>
    <row r="7475" spans="1:18" ht="15">
      <c r="A7475">
        <v>7470</v>
      </c>
      <c r="B7475" s="8">
        <f>'EstExp 11-19'!E412</f>
        <v>0</v>
      </c>
      <c r="C7475" s="3" t="s">
        <v>5416</v>
      </c>
      <c r="D7475" s="2" t="b">
        <f t="shared" ca="1" si="118"/>
        <v>1</v>
      </c>
      <c r="E7475" s="2" cm="1">
        <f t="array" aca="1" ref="E7475" ca="1">IF(F7475&lt;&gt;"",INDIRECT("'"&amp;F7475&amp;"'!"&amp;G7475),"")</f>
        <v>0</v>
      </c>
      <c r="F7475" s="1502" t="s">
        <v>6934</v>
      </c>
      <c r="G7475" t="s">
        <v>5568</v>
      </c>
      <c r="R7475" s="1504"/>
    </row>
    <row r="7476" spans="1:18" ht="15">
      <c r="A7476">
        <v>7471</v>
      </c>
      <c r="B7476" s="8">
        <f>'EstExp 11-19'!E413</f>
        <v>0</v>
      </c>
      <c r="C7476" s="3" t="s">
        <v>5416</v>
      </c>
      <c r="D7476" s="2" t="b">
        <f t="shared" ca="1" si="118"/>
        <v>1</v>
      </c>
      <c r="E7476" s="2" cm="1">
        <f t="array" aca="1" ref="E7476" ca="1">IF(F7476&lt;&gt;"",INDIRECT("'"&amp;F7476&amp;"'!"&amp;G7476),"")</f>
        <v>0</v>
      </c>
      <c r="F7476" s="1502" t="s">
        <v>6934</v>
      </c>
      <c r="G7476" t="s">
        <v>5569</v>
      </c>
      <c r="R7476" s="1504"/>
    </row>
    <row r="7477" spans="1:18" ht="15">
      <c r="A7477">
        <v>7472</v>
      </c>
      <c r="B7477" s="8">
        <f>'EstExp 11-19'!E414</f>
        <v>0</v>
      </c>
      <c r="C7477" s="3" t="s">
        <v>5416</v>
      </c>
      <c r="D7477" s="2" t="b">
        <f t="shared" ca="1" si="118"/>
        <v>1</v>
      </c>
      <c r="E7477" s="2" cm="1">
        <f t="array" aca="1" ref="E7477" ca="1">IF(F7477&lt;&gt;"",INDIRECT("'"&amp;F7477&amp;"'!"&amp;G7477),"")</f>
        <v>0</v>
      </c>
      <c r="F7477" s="1502" t="s">
        <v>6934</v>
      </c>
      <c r="G7477" t="s">
        <v>5570</v>
      </c>
      <c r="H7477" s="4"/>
      <c r="I7477" s="4"/>
      <c r="J7477" s="4"/>
      <c r="R7477" s="1504"/>
    </row>
    <row r="7478" spans="1:18" ht="15">
      <c r="A7478">
        <v>7473</v>
      </c>
      <c r="B7478" s="8">
        <f>'EstExp 11-19'!E415</f>
        <v>0</v>
      </c>
      <c r="C7478" s="3" t="s">
        <v>5416</v>
      </c>
      <c r="D7478" s="2" t="b">
        <f t="shared" ca="1" si="118"/>
        <v>1</v>
      </c>
      <c r="E7478" s="2" cm="1">
        <f t="array" aca="1" ref="E7478" ca="1">IF(F7478&lt;&gt;"",INDIRECT("'"&amp;F7478&amp;"'!"&amp;G7478),"")</f>
        <v>0</v>
      </c>
      <c r="F7478" s="1502" t="s">
        <v>6934</v>
      </c>
      <c r="G7478" t="s">
        <v>5571</v>
      </c>
      <c r="R7478" s="1504"/>
    </row>
    <row r="7479" spans="1:18" ht="15">
      <c r="A7479">
        <v>7474</v>
      </c>
      <c r="B7479" s="8">
        <f>'EstExp 11-19'!F316</f>
        <v>0</v>
      </c>
      <c r="C7479" s="3" t="s">
        <v>5416</v>
      </c>
      <c r="D7479" s="2" t="b">
        <f t="shared" ca="1" si="118"/>
        <v>1</v>
      </c>
      <c r="E7479" s="2" cm="1">
        <f t="array" aca="1" ref="E7479" ca="1">IF(F7479&lt;&gt;"",INDIRECT("'"&amp;F7479&amp;"'!"&amp;G7479),"")</f>
        <v>0</v>
      </c>
      <c r="F7479" s="1502" t="s">
        <v>6934</v>
      </c>
      <c r="G7479" t="s">
        <v>5572</v>
      </c>
      <c r="H7479" s="4"/>
      <c r="I7479" s="4"/>
      <c r="J7479" s="4"/>
      <c r="R7479" s="1504"/>
    </row>
    <row r="7480" spans="1:18" ht="15">
      <c r="A7480">
        <v>7475</v>
      </c>
      <c r="B7480" s="8">
        <f>'EstExp 11-19'!F318</f>
        <v>0</v>
      </c>
      <c r="C7480" s="3" t="s">
        <v>5416</v>
      </c>
      <c r="D7480" s="2" t="b">
        <f t="shared" ca="1" si="118"/>
        <v>1</v>
      </c>
      <c r="E7480" s="2" cm="1">
        <f t="array" aca="1" ref="E7480" ca="1">IF(F7480&lt;&gt;"",INDIRECT("'"&amp;F7480&amp;"'!"&amp;G7480),"")</f>
        <v>0</v>
      </c>
      <c r="F7480" s="1502" t="s">
        <v>6934</v>
      </c>
      <c r="G7480" t="s">
        <v>5573</v>
      </c>
      <c r="R7480" s="1504"/>
    </row>
    <row r="7481" spans="1:18" ht="15">
      <c r="A7481">
        <v>7476</v>
      </c>
      <c r="B7481" s="8">
        <f>'EstExp 11-19'!F319</f>
        <v>0</v>
      </c>
      <c r="C7481" s="3" t="s">
        <v>5416</v>
      </c>
      <c r="D7481" s="2" t="b">
        <f t="shared" ca="1" si="118"/>
        <v>1</v>
      </c>
      <c r="E7481" s="2" cm="1">
        <f t="array" aca="1" ref="E7481" ca="1">IF(F7481&lt;&gt;"",INDIRECT("'"&amp;F7481&amp;"'!"&amp;G7481),"")</f>
        <v>0</v>
      </c>
      <c r="F7481" s="1502" t="s">
        <v>6934</v>
      </c>
      <c r="G7481" t="s">
        <v>5574</v>
      </c>
      <c r="H7481" s="4"/>
      <c r="I7481" s="4"/>
      <c r="J7481" s="4"/>
      <c r="R7481" s="1504"/>
    </row>
    <row r="7482" spans="1:18" ht="15">
      <c r="A7482">
        <v>7477</v>
      </c>
      <c r="B7482" s="8">
        <f>'EstExp 11-19'!F320</f>
        <v>0</v>
      </c>
      <c r="C7482" s="3" t="s">
        <v>5416</v>
      </c>
      <c r="D7482" s="2" t="b">
        <f t="shared" ca="1" si="118"/>
        <v>1</v>
      </c>
      <c r="E7482" s="2" cm="1">
        <f t="array" aca="1" ref="E7482" ca="1">IF(F7482&lt;&gt;"",INDIRECT("'"&amp;F7482&amp;"'!"&amp;G7482),"")</f>
        <v>0</v>
      </c>
      <c r="F7482" s="1502" t="s">
        <v>6934</v>
      </c>
      <c r="G7482" t="s">
        <v>5575</v>
      </c>
      <c r="R7482" s="1504"/>
    </row>
    <row r="7483" spans="1:18" ht="15">
      <c r="A7483">
        <v>7478</v>
      </c>
      <c r="B7483" s="8">
        <f>'EstExp 11-19'!F321</f>
        <v>0</v>
      </c>
      <c r="C7483" s="3" t="s">
        <v>5416</v>
      </c>
      <c r="D7483" s="2" t="b">
        <f t="shared" ca="1" si="118"/>
        <v>1</v>
      </c>
      <c r="E7483" s="2" cm="1">
        <f t="array" aca="1" ref="E7483" ca="1">IF(F7483&lt;&gt;"",INDIRECT("'"&amp;F7483&amp;"'!"&amp;G7483),"")</f>
        <v>0</v>
      </c>
      <c r="F7483" s="1502" t="s">
        <v>6934</v>
      </c>
      <c r="G7483" t="s">
        <v>5576</v>
      </c>
      <c r="H7483" s="4"/>
      <c r="I7483" s="4"/>
      <c r="J7483" s="4"/>
      <c r="R7483" s="1504"/>
    </row>
    <row r="7484" spans="1:18" ht="15">
      <c r="A7484">
        <v>7479</v>
      </c>
      <c r="B7484" s="8">
        <f>'EstExp 11-19'!F322</f>
        <v>0</v>
      </c>
      <c r="C7484" s="3" t="s">
        <v>5416</v>
      </c>
      <c r="D7484" s="2" t="b">
        <f t="shared" ca="1" si="118"/>
        <v>1</v>
      </c>
      <c r="E7484" s="2" cm="1">
        <f t="array" aca="1" ref="E7484" ca="1">IF(F7484&lt;&gt;"",INDIRECT("'"&amp;F7484&amp;"'!"&amp;G7484),"")</f>
        <v>0</v>
      </c>
      <c r="F7484" s="1502" t="s">
        <v>6934</v>
      </c>
      <c r="G7484" t="s">
        <v>5577</v>
      </c>
      <c r="R7484" s="1504"/>
    </row>
    <row r="7485" spans="1:18" ht="15">
      <c r="A7485">
        <v>7480</v>
      </c>
      <c r="B7485" s="8">
        <f>'EstExp 11-19'!F323</f>
        <v>0</v>
      </c>
      <c r="C7485" s="3" t="s">
        <v>5416</v>
      </c>
      <c r="D7485" s="2" t="b">
        <f t="shared" ca="1" si="118"/>
        <v>1</v>
      </c>
      <c r="E7485" s="2" cm="1">
        <f t="array" aca="1" ref="E7485" ca="1">IF(F7485&lt;&gt;"",INDIRECT("'"&amp;F7485&amp;"'!"&amp;G7485),"")</f>
        <v>0</v>
      </c>
      <c r="F7485" s="1502" t="s">
        <v>6934</v>
      </c>
      <c r="G7485" t="s">
        <v>5578</v>
      </c>
      <c r="H7485" s="4"/>
      <c r="I7485" s="4"/>
      <c r="J7485" s="4"/>
      <c r="R7485" s="1504"/>
    </row>
    <row r="7486" spans="1:18" ht="15">
      <c r="A7486">
        <v>7481</v>
      </c>
      <c r="B7486" s="8">
        <f>'EstExp 11-19'!F324</f>
        <v>0</v>
      </c>
      <c r="C7486" s="3" t="s">
        <v>5416</v>
      </c>
      <c r="D7486" s="2" t="b">
        <f t="shared" ca="1" si="118"/>
        <v>1</v>
      </c>
      <c r="E7486" s="2" cm="1">
        <f t="array" aca="1" ref="E7486" ca="1">IF(F7486&lt;&gt;"",INDIRECT("'"&amp;F7486&amp;"'!"&amp;G7486),"")</f>
        <v>0</v>
      </c>
      <c r="F7486" s="1502" t="s">
        <v>6934</v>
      </c>
      <c r="G7486" t="s">
        <v>5579</v>
      </c>
      <c r="H7486" s="4"/>
      <c r="I7486" s="4"/>
      <c r="J7486" s="4"/>
      <c r="R7486" s="1504"/>
    </row>
    <row r="7487" spans="1:18" ht="15">
      <c r="A7487">
        <v>7482</v>
      </c>
      <c r="B7487" s="8">
        <f>'EstExp 11-19'!F325</f>
        <v>0</v>
      </c>
      <c r="C7487" s="3" t="s">
        <v>5416</v>
      </c>
      <c r="D7487" s="2" t="b">
        <f t="shared" ca="1" si="118"/>
        <v>1</v>
      </c>
      <c r="E7487" s="2" cm="1">
        <f t="array" aca="1" ref="E7487" ca="1">IF(F7487&lt;&gt;"",INDIRECT("'"&amp;F7487&amp;"'!"&amp;G7487),"")</f>
        <v>0</v>
      </c>
      <c r="F7487" s="1502" t="s">
        <v>6934</v>
      </c>
      <c r="G7487" t="s">
        <v>5580</v>
      </c>
      <c r="H7487" s="4"/>
      <c r="I7487" s="4"/>
      <c r="J7487" s="4"/>
      <c r="R7487" s="1504"/>
    </row>
    <row r="7488" spans="1:18" ht="15">
      <c r="A7488">
        <v>7483</v>
      </c>
      <c r="B7488" s="8">
        <f>'EstExp 11-19'!F326</f>
        <v>0</v>
      </c>
      <c r="C7488" s="3" t="s">
        <v>5416</v>
      </c>
      <c r="D7488" s="2" t="b">
        <f t="shared" ca="1" si="118"/>
        <v>1</v>
      </c>
      <c r="E7488" s="2" cm="1">
        <f t="array" aca="1" ref="E7488" ca="1">IF(F7488&lt;&gt;"",INDIRECT("'"&amp;F7488&amp;"'!"&amp;G7488),"")</f>
        <v>0</v>
      </c>
      <c r="F7488" s="1502" t="s">
        <v>6934</v>
      </c>
      <c r="G7488" t="s">
        <v>5581</v>
      </c>
      <c r="H7488" s="4"/>
      <c r="I7488" s="4"/>
      <c r="J7488" s="4"/>
      <c r="R7488" s="1504"/>
    </row>
    <row r="7489" spans="1:18" ht="15">
      <c r="A7489">
        <v>7484</v>
      </c>
      <c r="B7489" s="8">
        <f>'EstExp 11-19'!F327</f>
        <v>0</v>
      </c>
      <c r="C7489" s="3" t="s">
        <v>5416</v>
      </c>
      <c r="D7489" s="2" t="b">
        <f t="shared" ca="1" si="118"/>
        <v>1</v>
      </c>
      <c r="E7489" s="2" cm="1">
        <f t="array" aca="1" ref="E7489" ca="1">IF(F7489&lt;&gt;"",INDIRECT("'"&amp;F7489&amp;"'!"&amp;G7489),"")</f>
        <v>0</v>
      </c>
      <c r="F7489" s="1502" t="s">
        <v>6934</v>
      </c>
      <c r="G7489" t="s">
        <v>5582</v>
      </c>
      <c r="H7489" s="4"/>
      <c r="I7489" s="4"/>
      <c r="J7489" s="4"/>
      <c r="R7489" s="1504"/>
    </row>
    <row r="7490" spans="1:18" ht="15">
      <c r="A7490">
        <v>7485</v>
      </c>
      <c r="B7490" s="8">
        <f>'EstExp 11-19'!F328</f>
        <v>0</v>
      </c>
      <c r="C7490" s="3" t="s">
        <v>5416</v>
      </c>
      <c r="D7490" s="2" t="b">
        <f t="shared" ca="1" si="118"/>
        <v>1</v>
      </c>
      <c r="E7490" s="2" cm="1">
        <f t="array" aca="1" ref="E7490" ca="1">IF(F7490&lt;&gt;"",INDIRECT("'"&amp;F7490&amp;"'!"&amp;G7490),"")</f>
        <v>0</v>
      </c>
      <c r="F7490" s="1502" t="s">
        <v>6934</v>
      </c>
      <c r="G7490" t="s">
        <v>5583</v>
      </c>
      <c r="H7490" s="4"/>
      <c r="I7490" s="4"/>
      <c r="J7490" s="4"/>
      <c r="R7490" s="1504"/>
    </row>
    <row r="7491" spans="1:18" ht="15">
      <c r="A7491">
        <v>7486</v>
      </c>
      <c r="B7491" s="8">
        <f>'EstExp 11-19'!F329</f>
        <v>0</v>
      </c>
      <c r="C7491" s="3" t="s">
        <v>5416</v>
      </c>
      <c r="D7491" s="2" t="b">
        <f t="shared" ca="1" si="118"/>
        <v>1</v>
      </c>
      <c r="E7491" s="2" cm="1">
        <f t="array" aca="1" ref="E7491" ca="1">IF(F7491&lt;&gt;"",INDIRECT("'"&amp;F7491&amp;"'!"&amp;G7491),"")</f>
        <v>0</v>
      </c>
      <c r="F7491" s="1502" t="s">
        <v>6934</v>
      </c>
      <c r="G7491" t="s">
        <v>5584</v>
      </c>
      <c r="H7491" s="4"/>
      <c r="I7491" s="4"/>
      <c r="J7491" s="4"/>
      <c r="R7491" s="1504"/>
    </row>
    <row r="7492" spans="1:18" ht="15">
      <c r="A7492">
        <v>7487</v>
      </c>
      <c r="B7492" s="8">
        <f>'EstExp 11-19'!F330</f>
        <v>0</v>
      </c>
      <c r="C7492" s="3" t="s">
        <v>5416</v>
      </c>
      <c r="D7492" s="2" t="b">
        <f t="shared" ca="1" si="118"/>
        <v>1</v>
      </c>
      <c r="E7492" s="2" cm="1">
        <f t="array" aca="1" ref="E7492" ca="1">IF(F7492&lt;&gt;"",INDIRECT("'"&amp;F7492&amp;"'!"&amp;G7492),"")</f>
        <v>0</v>
      </c>
      <c r="F7492" s="1502" t="s">
        <v>6934</v>
      </c>
      <c r="G7492" t="s">
        <v>5585</v>
      </c>
      <c r="H7492" s="4"/>
      <c r="I7492" s="4"/>
      <c r="J7492" s="4"/>
      <c r="R7492" s="1504"/>
    </row>
    <row r="7493" spans="1:18" ht="15">
      <c r="A7493">
        <v>7488</v>
      </c>
      <c r="B7493" s="8">
        <f>'EstExp 11-19'!F344</f>
        <v>0</v>
      </c>
      <c r="C7493" s="3" t="s">
        <v>5416</v>
      </c>
      <c r="D7493" s="2" t="b">
        <f t="shared" ref="D7493:D7556" ca="1" si="119">E7493=B7493</f>
        <v>1</v>
      </c>
      <c r="E7493" s="2" cm="1">
        <f t="array" aca="1" ref="E7493" ca="1">IF(F7493&lt;&gt;"",INDIRECT("'"&amp;F7493&amp;"'!"&amp;G7493),"")</f>
        <v>0</v>
      </c>
      <c r="F7493" s="1502" t="s">
        <v>6934</v>
      </c>
      <c r="G7493" t="s">
        <v>5586</v>
      </c>
      <c r="H7493" s="4"/>
      <c r="I7493" s="4"/>
      <c r="J7493" s="4"/>
      <c r="R7493" s="1504"/>
    </row>
    <row r="7494" spans="1:18" ht="15">
      <c r="A7494">
        <v>7489</v>
      </c>
      <c r="B7494" s="8">
        <f>'EstExp 11-19'!F347</f>
        <v>0</v>
      </c>
      <c r="C7494" s="3" t="s">
        <v>5416</v>
      </c>
      <c r="D7494" s="2" t="b">
        <f t="shared" ca="1" si="119"/>
        <v>1</v>
      </c>
      <c r="E7494" s="2" cm="1">
        <f t="array" aca="1" ref="E7494" ca="1">IF(F7494&lt;&gt;"",INDIRECT("'"&amp;F7494&amp;"'!"&amp;G7494),"")</f>
        <v>0</v>
      </c>
      <c r="F7494" s="1502" t="s">
        <v>6934</v>
      </c>
      <c r="G7494" t="s">
        <v>5587</v>
      </c>
      <c r="H7494" s="4"/>
      <c r="I7494" s="4"/>
      <c r="J7494" s="4"/>
      <c r="R7494" s="1504"/>
    </row>
    <row r="7495" spans="1:18" ht="15">
      <c r="A7495">
        <v>7490</v>
      </c>
      <c r="B7495" s="8">
        <f>'EstExp 11-19'!F348</f>
        <v>0</v>
      </c>
      <c r="C7495" s="3" t="s">
        <v>5416</v>
      </c>
      <c r="D7495" s="2" t="b">
        <f t="shared" ca="1" si="119"/>
        <v>1</v>
      </c>
      <c r="E7495" s="2" cm="1">
        <f t="array" aca="1" ref="E7495" ca="1">IF(F7495&lt;&gt;"",INDIRECT("'"&amp;F7495&amp;"'!"&amp;G7495),"")</f>
        <v>0</v>
      </c>
      <c r="F7495" s="1502" t="s">
        <v>6934</v>
      </c>
      <c r="G7495" t="s">
        <v>5588</v>
      </c>
      <c r="H7495" s="4"/>
      <c r="I7495" s="4"/>
      <c r="J7495" s="4"/>
      <c r="R7495" s="1504"/>
    </row>
    <row r="7496" spans="1:18" ht="15">
      <c r="A7496">
        <v>7491</v>
      </c>
      <c r="B7496" s="8">
        <f>'EstExp 11-19'!F349</f>
        <v>0</v>
      </c>
      <c r="C7496" s="3" t="s">
        <v>5416</v>
      </c>
      <c r="D7496" s="2" t="b">
        <f t="shared" ca="1" si="119"/>
        <v>1</v>
      </c>
      <c r="E7496" s="2" cm="1">
        <f t="array" aca="1" ref="E7496" ca="1">IF(F7496&lt;&gt;"",INDIRECT("'"&amp;F7496&amp;"'!"&amp;G7496),"")</f>
        <v>0</v>
      </c>
      <c r="F7496" s="1502" t="s">
        <v>6934</v>
      </c>
      <c r="G7496" t="s">
        <v>5589</v>
      </c>
      <c r="H7496" s="4"/>
      <c r="I7496" s="4"/>
      <c r="J7496" s="4"/>
      <c r="R7496" s="1504"/>
    </row>
    <row r="7497" spans="1:18" ht="15">
      <c r="A7497">
        <v>7492</v>
      </c>
      <c r="B7497" s="8">
        <f>'EstExp 11-19'!F350</f>
        <v>0</v>
      </c>
      <c r="C7497" s="3" t="s">
        <v>5416</v>
      </c>
      <c r="D7497" s="2" t="b">
        <f t="shared" ca="1" si="119"/>
        <v>1</v>
      </c>
      <c r="E7497" s="2" cm="1">
        <f t="array" aca="1" ref="E7497" ca="1">IF(F7497&lt;&gt;"",INDIRECT("'"&amp;F7497&amp;"'!"&amp;G7497),"")</f>
        <v>0</v>
      </c>
      <c r="F7497" s="1502" t="s">
        <v>6934</v>
      </c>
      <c r="G7497" t="s">
        <v>5590</v>
      </c>
      <c r="H7497" s="4"/>
      <c r="I7497" s="4"/>
      <c r="J7497" s="4"/>
      <c r="R7497" s="1504"/>
    </row>
    <row r="7498" spans="1:18" ht="15">
      <c r="A7498">
        <v>7493</v>
      </c>
      <c r="B7498" s="8">
        <f>'EstExp 11-19'!F351</f>
        <v>0</v>
      </c>
      <c r="C7498" s="3" t="s">
        <v>5416</v>
      </c>
      <c r="D7498" s="2" t="b">
        <f t="shared" ca="1" si="119"/>
        <v>1</v>
      </c>
      <c r="E7498" s="2" cm="1">
        <f t="array" aca="1" ref="E7498" ca="1">IF(F7498&lt;&gt;"",INDIRECT("'"&amp;F7498&amp;"'!"&amp;G7498),"")</f>
        <v>0</v>
      </c>
      <c r="F7498" s="1502" t="s">
        <v>6934</v>
      </c>
      <c r="G7498" t="s">
        <v>5591</v>
      </c>
      <c r="H7498" s="4"/>
      <c r="I7498" s="4"/>
      <c r="J7498" s="4"/>
      <c r="R7498" s="1504"/>
    </row>
    <row r="7499" spans="1:18" ht="15">
      <c r="A7499">
        <v>7494</v>
      </c>
      <c r="B7499" s="8">
        <f>'EstExp 11-19'!F352</f>
        <v>0</v>
      </c>
      <c r="C7499" s="3" t="s">
        <v>5416</v>
      </c>
      <c r="D7499" s="2" t="b">
        <f t="shared" ca="1" si="119"/>
        <v>1</v>
      </c>
      <c r="E7499" s="2" cm="1">
        <f t="array" aca="1" ref="E7499" ca="1">IF(F7499&lt;&gt;"",INDIRECT("'"&amp;F7499&amp;"'!"&amp;G7499),"")</f>
        <v>0</v>
      </c>
      <c r="F7499" s="1502" t="s">
        <v>6934</v>
      </c>
      <c r="G7499" t="s">
        <v>5592</v>
      </c>
      <c r="H7499" s="4"/>
      <c r="I7499" s="4"/>
      <c r="J7499" s="4"/>
      <c r="R7499" s="1504"/>
    </row>
    <row r="7500" spans="1:18" ht="15">
      <c r="A7500">
        <v>7495</v>
      </c>
      <c r="B7500" s="8">
        <f>'EstExp 11-19'!F353</f>
        <v>0</v>
      </c>
      <c r="C7500" s="3" t="s">
        <v>5416</v>
      </c>
      <c r="D7500" s="2" t="b">
        <f t="shared" ca="1" si="119"/>
        <v>1</v>
      </c>
      <c r="E7500" s="2" cm="1">
        <f t="array" aca="1" ref="E7500" ca="1">IF(F7500&lt;&gt;"",INDIRECT("'"&amp;F7500&amp;"'!"&amp;G7500),"")</f>
        <v>0</v>
      </c>
      <c r="F7500" s="1502" t="s">
        <v>6934</v>
      </c>
      <c r="G7500" t="s">
        <v>5593</v>
      </c>
      <c r="R7500" s="1504"/>
    </row>
    <row r="7501" spans="1:18" ht="15">
      <c r="A7501">
        <v>7496</v>
      </c>
      <c r="B7501" s="8">
        <f>'EstExp 11-19'!F355</f>
        <v>0</v>
      </c>
      <c r="C7501" s="3" t="s">
        <v>5416</v>
      </c>
      <c r="D7501" s="2" t="b">
        <f t="shared" ca="1" si="119"/>
        <v>1</v>
      </c>
      <c r="E7501" s="2" cm="1">
        <f t="array" aca="1" ref="E7501" ca="1">IF(F7501&lt;&gt;"",INDIRECT("'"&amp;F7501&amp;"'!"&amp;G7501),"")</f>
        <v>0</v>
      </c>
      <c r="F7501" s="1502" t="s">
        <v>6934</v>
      </c>
      <c r="G7501" t="s">
        <v>5594</v>
      </c>
      <c r="R7501" s="1504"/>
    </row>
    <row r="7502" spans="1:18" ht="15">
      <c r="A7502">
        <v>7497</v>
      </c>
      <c r="B7502" s="8">
        <f>'EstExp 11-19'!F356</f>
        <v>0</v>
      </c>
      <c r="C7502" s="3" t="s">
        <v>5416</v>
      </c>
      <c r="D7502" s="2" t="b">
        <f t="shared" ca="1" si="119"/>
        <v>1</v>
      </c>
      <c r="E7502" s="2" cm="1">
        <f t="array" aca="1" ref="E7502" ca="1">IF(F7502&lt;&gt;"",INDIRECT("'"&amp;F7502&amp;"'!"&amp;G7502),"")</f>
        <v>0</v>
      </c>
      <c r="F7502" s="1502" t="s">
        <v>6934</v>
      </c>
      <c r="G7502" t="s">
        <v>5595</v>
      </c>
      <c r="R7502" s="1504"/>
    </row>
    <row r="7503" spans="1:18" ht="15">
      <c r="A7503">
        <v>7498</v>
      </c>
      <c r="B7503" s="8">
        <f>'EstExp 11-19'!F357</f>
        <v>0</v>
      </c>
      <c r="C7503" s="3" t="s">
        <v>5416</v>
      </c>
      <c r="D7503" s="2" t="b">
        <f t="shared" ca="1" si="119"/>
        <v>1</v>
      </c>
      <c r="E7503" s="2" cm="1">
        <f t="array" aca="1" ref="E7503" ca="1">IF(F7503&lt;&gt;"",INDIRECT("'"&amp;F7503&amp;"'!"&amp;G7503),"")</f>
        <v>0</v>
      </c>
      <c r="F7503" s="1502" t="s">
        <v>6934</v>
      </c>
      <c r="G7503" t="s">
        <v>5596</v>
      </c>
      <c r="R7503" s="1504"/>
    </row>
    <row r="7504" spans="1:18" ht="15">
      <c r="A7504">
        <v>7499</v>
      </c>
      <c r="B7504" s="8">
        <f>'EstExp 11-19'!F358</f>
        <v>0</v>
      </c>
      <c r="C7504" s="3" t="s">
        <v>5416</v>
      </c>
      <c r="D7504" s="2" t="b">
        <f t="shared" ca="1" si="119"/>
        <v>1</v>
      </c>
      <c r="E7504" s="2" cm="1">
        <f t="array" aca="1" ref="E7504" ca="1">IF(F7504&lt;&gt;"",INDIRECT("'"&amp;F7504&amp;"'!"&amp;G7504),"")</f>
        <v>0</v>
      </c>
      <c r="F7504" s="1502" t="s">
        <v>6934</v>
      </c>
      <c r="G7504" t="s">
        <v>5597</v>
      </c>
      <c r="H7504" s="4"/>
      <c r="I7504" s="4"/>
      <c r="J7504" s="4"/>
      <c r="R7504" s="1504"/>
    </row>
    <row r="7505" spans="1:18" ht="15">
      <c r="A7505">
        <v>7500</v>
      </c>
      <c r="B7505" s="8">
        <f>'EstExp 11-19'!F360</f>
        <v>0</v>
      </c>
      <c r="C7505" s="3" t="s">
        <v>5416</v>
      </c>
      <c r="D7505" s="2" t="b">
        <f t="shared" ca="1" si="119"/>
        <v>1</v>
      </c>
      <c r="E7505" s="2" cm="1">
        <f t="array" aca="1" ref="E7505" ca="1">IF(F7505&lt;&gt;"",INDIRECT("'"&amp;F7505&amp;"'!"&amp;G7505),"")</f>
        <v>0</v>
      </c>
      <c r="F7505" s="1502" t="s">
        <v>6934</v>
      </c>
      <c r="G7505" t="s">
        <v>5598</v>
      </c>
      <c r="R7505" s="1504"/>
    </row>
    <row r="7506" spans="1:18" ht="15">
      <c r="A7506">
        <v>7501</v>
      </c>
      <c r="B7506" s="8">
        <f>'EstExp 11-19'!F361</f>
        <v>0</v>
      </c>
      <c r="C7506" s="3" t="s">
        <v>5416</v>
      </c>
      <c r="D7506" s="2" t="b">
        <f t="shared" ca="1" si="119"/>
        <v>1</v>
      </c>
      <c r="E7506" s="2" cm="1">
        <f t="array" aca="1" ref="E7506" ca="1">IF(F7506&lt;&gt;"",INDIRECT("'"&amp;F7506&amp;"'!"&amp;G7506),"")</f>
        <v>0</v>
      </c>
      <c r="F7506" s="1502" t="s">
        <v>6934</v>
      </c>
      <c r="G7506" t="s">
        <v>5599</v>
      </c>
      <c r="H7506" s="4"/>
      <c r="I7506" s="4"/>
      <c r="J7506" s="4"/>
      <c r="R7506" s="1504"/>
    </row>
    <row r="7507" spans="1:18" ht="15">
      <c r="A7507">
        <v>7502</v>
      </c>
      <c r="B7507" s="8">
        <f>'EstExp 11-19'!F362</f>
        <v>0</v>
      </c>
      <c r="C7507" s="3" t="s">
        <v>5416</v>
      </c>
      <c r="D7507" s="2" t="b">
        <f t="shared" ca="1" si="119"/>
        <v>1</v>
      </c>
      <c r="E7507" s="2" cm="1">
        <f t="array" aca="1" ref="E7507" ca="1">IF(F7507&lt;&gt;"",INDIRECT("'"&amp;F7507&amp;"'!"&amp;G7507),"")</f>
        <v>0</v>
      </c>
      <c r="F7507" s="1502" t="s">
        <v>6934</v>
      </c>
      <c r="G7507" t="s">
        <v>5600</v>
      </c>
      <c r="R7507" s="1504"/>
    </row>
    <row r="7508" spans="1:18" ht="15">
      <c r="A7508">
        <v>7503</v>
      </c>
      <c r="B7508" s="8">
        <f>'EstExp 11-19'!F367</f>
        <v>0</v>
      </c>
      <c r="C7508" s="3" t="s">
        <v>5416</v>
      </c>
      <c r="D7508" s="2" t="b">
        <f t="shared" ca="1" si="119"/>
        <v>1</v>
      </c>
      <c r="E7508" s="2" cm="1">
        <f t="array" aca="1" ref="E7508" ca="1">IF(F7508&lt;&gt;"",INDIRECT("'"&amp;F7508&amp;"'!"&amp;G7508),"")</f>
        <v>0</v>
      </c>
      <c r="F7508" s="1502" t="s">
        <v>6934</v>
      </c>
      <c r="G7508" t="s">
        <v>5601</v>
      </c>
      <c r="R7508" s="1504"/>
    </row>
    <row r="7509" spans="1:18" ht="15">
      <c r="A7509">
        <v>7504</v>
      </c>
      <c r="B7509" s="8">
        <f>'EstExp 11-19'!F368</f>
        <v>0</v>
      </c>
      <c r="C7509" s="3" t="s">
        <v>5416</v>
      </c>
      <c r="D7509" s="2" t="b">
        <f t="shared" ca="1" si="119"/>
        <v>1</v>
      </c>
      <c r="E7509" s="2" cm="1">
        <f t="array" aca="1" ref="E7509" ca="1">IF(F7509&lt;&gt;"",INDIRECT("'"&amp;F7509&amp;"'!"&amp;G7509),"")</f>
        <v>0</v>
      </c>
      <c r="F7509" s="1502" t="s">
        <v>6934</v>
      </c>
      <c r="G7509" t="s">
        <v>5602</v>
      </c>
      <c r="H7509" s="4"/>
      <c r="I7509" s="4"/>
      <c r="J7509" s="4"/>
      <c r="R7509" s="1504"/>
    </row>
    <row r="7510" spans="1:18" ht="15">
      <c r="A7510">
        <v>7505</v>
      </c>
      <c r="B7510" s="8">
        <f>'EstExp 11-19'!F369</f>
        <v>0</v>
      </c>
      <c r="C7510" s="3" t="s">
        <v>5416</v>
      </c>
      <c r="D7510" s="2" t="b">
        <f t="shared" ca="1" si="119"/>
        <v>1</v>
      </c>
      <c r="E7510" s="2" cm="1">
        <f t="array" aca="1" ref="E7510" ca="1">IF(F7510&lt;&gt;"",INDIRECT("'"&amp;F7510&amp;"'!"&amp;G7510),"")</f>
        <v>0</v>
      </c>
      <c r="F7510" s="1502" t="s">
        <v>6934</v>
      </c>
      <c r="G7510" t="s">
        <v>5603</v>
      </c>
      <c r="H7510" s="4"/>
      <c r="I7510" s="4"/>
      <c r="J7510" s="4"/>
      <c r="R7510" s="1504"/>
    </row>
    <row r="7511" spans="1:18" ht="15">
      <c r="A7511">
        <v>7506</v>
      </c>
      <c r="B7511" s="8">
        <f>'EstExp 11-19'!F371</f>
        <v>0</v>
      </c>
      <c r="C7511" s="3" t="s">
        <v>5416</v>
      </c>
      <c r="D7511" s="2" t="b">
        <f t="shared" ca="1" si="119"/>
        <v>1</v>
      </c>
      <c r="E7511" s="2" cm="1">
        <f t="array" aca="1" ref="E7511" ca="1">IF(F7511&lt;&gt;"",INDIRECT("'"&amp;F7511&amp;"'!"&amp;G7511),"")</f>
        <v>0</v>
      </c>
      <c r="F7511" s="1502" t="s">
        <v>6934</v>
      </c>
      <c r="G7511" t="s">
        <v>5604</v>
      </c>
      <c r="R7511" s="1504"/>
    </row>
    <row r="7512" spans="1:18" ht="15">
      <c r="A7512">
        <v>7507</v>
      </c>
      <c r="B7512" s="8">
        <f>'EstExp 11-19'!F372</f>
        <v>0</v>
      </c>
      <c r="C7512" s="3" t="s">
        <v>5416</v>
      </c>
      <c r="D7512" s="2" t="b">
        <f t="shared" ca="1" si="119"/>
        <v>1</v>
      </c>
      <c r="E7512" s="2" cm="1">
        <f t="array" aca="1" ref="E7512" ca="1">IF(F7512&lt;&gt;"",INDIRECT("'"&amp;F7512&amp;"'!"&amp;G7512),"")</f>
        <v>0</v>
      </c>
      <c r="F7512" s="1502" t="s">
        <v>6934</v>
      </c>
      <c r="G7512" t="s">
        <v>5605</v>
      </c>
      <c r="R7512" s="1504"/>
    </row>
    <row r="7513" spans="1:18" ht="15">
      <c r="A7513">
        <v>7508</v>
      </c>
      <c r="B7513" s="8">
        <f>'EstExp 11-19'!F374</f>
        <v>0</v>
      </c>
      <c r="C7513" s="3" t="s">
        <v>5416</v>
      </c>
      <c r="D7513" s="2" t="b">
        <f t="shared" ca="1" si="119"/>
        <v>1</v>
      </c>
      <c r="E7513" s="2" cm="1">
        <f t="array" aca="1" ref="E7513" ca="1">IF(F7513&lt;&gt;"",INDIRECT("'"&amp;F7513&amp;"'!"&amp;G7513),"")</f>
        <v>0</v>
      </c>
      <c r="F7513" s="1502" t="s">
        <v>6934</v>
      </c>
      <c r="G7513" t="s">
        <v>5606</v>
      </c>
      <c r="H7513" s="4"/>
      <c r="I7513" s="4"/>
      <c r="J7513" s="4"/>
      <c r="R7513" s="1504"/>
    </row>
    <row r="7514" spans="1:18" ht="15">
      <c r="A7514">
        <v>7509</v>
      </c>
      <c r="B7514" s="8">
        <f>'EstExp 11-19'!F375</f>
        <v>0</v>
      </c>
      <c r="C7514" s="3" t="s">
        <v>5416</v>
      </c>
      <c r="D7514" s="2" t="b">
        <f t="shared" ca="1" si="119"/>
        <v>1</v>
      </c>
      <c r="E7514" s="2" cm="1">
        <f t="array" aca="1" ref="E7514" ca="1">IF(F7514&lt;&gt;"",INDIRECT("'"&amp;F7514&amp;"'!"&amp;G7514),"")</f>
        <v>0</v>
      </c>
      <c r="F7514" s="1502" t="s">
        <v>6934</v>
      </c>
      <c r="G7514" t="s">
        <v>5607</v>
      </c>
      <c r="R7514" s="1504"/>
    </row>
    <row r="7515" spans="1:18" ht="15">
      <c r="A7515">
        <v>7510</v>
      </c>
      <c r="B7515" s="8">
        <f>'EstExp 11-19'!F376</f>
        <v>0</v>
      </c>
      <c r="C7515" s="3" t="s">
        <v>5416</v>
      </c>
      <c r="D7515" s="2" t="b">
        <f t="shared" ca="1" si="119"/>
        <v>1</v>
      </c>
      <c r="E7515" s="2" cm="1">
        <f t="array" aca="1" ref="E7515" ca="1">IF(F7515&lt;&gt;"",INDIRECT("'"&amp;F7515&amp;"'!"&amp;G7515),"")</f>
        <v>0</v>
      </c>
      <c r="F7515" s="1502" t="s">
        <v>6934</v>
      </c>
      <c r="G7515" t="s">
        <v>5608</v>
      </c>
      <c r="R7515" s="1504"/>
    </row>
    <row r="7516" spans="1:18" ht="15">
      <c r="A7516">
        <v>7511</v>
      </c>
      <c r="B7516" s="8">
        <f>'EstExp 11-19'!F377</f>
        <v>0</v>
      </c>
      <c r="C7516" s="3" t="s">
        <v>5416</v>
      </c>
      <c r="D7516" s="2" t="b">
        <f t="shared" ca="1" si="119"/>
        <v>1</v>
      </c>
      <c r="E7516" s="2" cm="1">
        <f t="array" aca="1" ref="E7516" ca="1">IF(F7516&lt;&gt;"",INDIRECT("'"&amp;F7516&amp;"'!"&amp;G7516),"")</f>
        <v>0</v>
      </c>
      <c r="F7516" s="1502" t="s">
        <v>6934</v>
      </c>
      <c r="G7516" t="s">
        <v>5609</v>
      </c>
      <c r="H7516" s="4"/>
      <c r="I7516" s="4"/>
      <c r="J7516" s="4"/>
      <c r="R7516" s="1504"/>
    </row>
    <row r="7517" spans="1:18" ht="15">
      <c r="A7517">
        <v>7512</v>
      </c>
      <c r="B7517" s="8">
        <f>'EstExp 11-19'!F378</f>
        <v>0</v>
      </c>
      <c r="C7517" s="3" t="s">
        <v>5416</v>
      </c>
      <c r="D7517" s="2" t="b">
        <f t="shared" ca="1" si="119"/>
        <v>1</v>
      </c>
      <c r="E7517" s="2" cm="1">
        <f t="array" aca="1" ref="E7517" ca="1">IF(F7517&lt;&gt;"",INDIRECT("'"&amp;F7517&amp;"'!"&amp;G7517),"")</f>
        <v>0</v>
      </c>
      <c r="F7517" s="1502" t="s">
        <v>6934</v>
      </c>
      <c r="G7517" t="s">
        <v>5610</v>
      </c>
      <c r="H7517" s="4"/>
      <c r="I7517" s="4"/>
      <c r="J7517" s="4"/>
      <c r="R7517" s="1504"/>
    </row>
    <row r="7518" spans="1:18" ht="15">
      <c r="A7518">
        <v>7513</v>
      </c>
      <c r="B7518" s="8">
        <f>'EstExp 11-19'!F380</f>
        <v>0</v>
      </c>
      <c r="C7518" s="3" t="s">
        <v>5416</v>
      </c>
      <c r="D7518" s="2" t="b">
        <f t="shared" ca="1" si="119"/>
        <v>1</v>
      </c>
      <c r="E7518" s="2" cm="1">
        <f t="array" aca="1" ref="E7518" ca="1">IF(F7518&lt;&gt;"",INDIRECT("'"&amp;F7518&amp;"'!"&amp;G7518),"")</f>
        <v>0</v>
      </c>
      <c r="F7518" s="1502" t="s">
        <v>6934</v>
      </c>
      <c r="G7518" t="s">
        <v>5611</v>
      </c>
      <c r="H7518" s="4"/>
      <c r="I7518" s="4"/>
      <c r="J7518" s="4"/>
      <c r="R7518" s="1504"/>
    </row>
    <row r="7519" spans="1:18" ht="15">
      <c r="A7519">
        <v>7514</v>
      </c>
      <c r="B7519" s="8">
        <f>'EstExp 11-19'!F381</f>
        <v>0</v>
      </c>
      <c r="C7519" s="3" t="s">
        <v>5416</v>
      </c>
      <c r="D7519" s="2" t="b">
        <f t="shared" ca="1" si="119"/>
        <v>1</v>
      </c>
      <c r="E7519" s="2" cm="1">
        <f t="array" aca="1" ref="E7519" ca="1">IF(F7519&lt;&gt;"",INDIRECT("'"&amp;F7519&amp;"'!"&amp;G7519),"")</f>
        <v>0</v>
      </c>
      <c r="F7519" s="1502" t="s">
        <v>6934</v>
      </c>
      <c r="G7519" t="s">
        <v>5612</v>
      </c>
      <c r="H7519" s="4"/>
      <c r="I7519" s="4"/>
      <c r="J7519" s="4"/>
      <c r="R7519" s="1504"/>
    </row>
    <row r="7520" spans="1:18" ht="15">
      <c r="A7520">
        <v>7515</v>
      </c>
      <c r="B7520" s="8">
        <f>'EstExp 11-19'!F382</f>
        <v>0</v>
      </c>
      <c r="C7520" s="3" t="s">
        <v>5416</v>
      </c>
      <c r="D7520" s="2" t="b">
        <f t="shared" ca="1" si="119"/>
        <v>1</v>
      </c>
      <c r="E7520" s="2" cm="1">
        <f t="array" aca="1" ref="E7520" ca="1">IF(F7520&lt;&gt;"",INDIRECT("'"&amp;F7520&amp;"'!"&amp;G7520),"")</f>
        <v>0</v>
      </c>
      <c r="F7520" s="1502" t="s">
        <v>6934</v>
      </c>
      <c r="G7520" t="s">
        <v>5613</v>
      </c>
      <c r="H7520" s="4"/>
      <c r="I7520" s="4"/>
      <c r="J7520" s="4"/>
      <c r="R7520" s="1504"/>
    </row>
    <row r="7521" spans="1:18" ht="15">
      <c r="A7521">
        <v>7516</v>
      </c>
      <c r="B7521" s="8">
        <f>'EstExp 11-19'!F383</f>
        <v>0</v>
      </c>
      <c r="C7521" s="3" t="s">
        <v>5416</v>
      </c>
      <c r="D7521" s="2" t="b">
        <f t="shared" ca="1" si="119"/>
        <v>1</v>
      </c>
      <c r="E7521" s="2" cm="1">
        <f t="array" aca="1" ref="E7521" ca="1">IF(F7521&lt;&gt;"",INDIRECT("'"&amp;F7521&amp;"'!"&amp;G7521),"")</f>
        <v>0</v>
      </c>
      <c r="F7521" s="1502" t="s">
        <v>6934</v>
      </c>
      <c r="G7521" t="s">
        <v>5614</v>
      </c>
      <c r="H7521" s="4"/>
      <c r="I7521" s="4"/>
      <c r="J7521" s="4"/>
      <c r="R7521" s="1504"/>
    </row>
    <row r="7522" spans="1:18" ht="15">
      <c r="A7522">
        <v>7517</v>
      </c>
      <c r="B7522" s="8">
        <f>'EstExp 11-19'!F384</f>
        <v>0</v>
      </c>
      <c r="C7522" s="3" t="s">
        <v>5416</v>
      </c>
      <c r="D7522" s="2" t="b">
        <f t="shared" ca="1" si="119"/>
        <v>1</v>
      </c>
      <c r="E7522" s="2" cm="1">
        <f t="array" aca="1" ref="E7522" ca="1">IF(F7522&lt;&gt;"",INDIRECT("'"&amp;F7522&amp;"'!"&amp;G7522),"")</f>
        <v>0</v>
      </c>
      <c r="F7522" s="1502" t="s">
        <v>6934</v>
      </c>
      <c r="G7522" t="s">
        <v>5615</v>
      </c>
      <c r="H7522" s="4"/>
      <c r="I7522" s="4"/>
      <c r="J7522" s="4"/>
      <c r="R7522" s="1504"/>
    </row>
    <row r="7523" spans="1:18" ht="15">
      <c r="A7523">
        <v>7518</v>
      </c>
      <c r="B7523" s="8">
        <f>'EstExp 11-19'!F385</f>
        <v>0</v>
      </c>
      <c r="C7523" s="3" t="s">
        <v>5416</v>
      </c>
      <c r="D7523" s="2" t="b">
        <f t="shared" ca="1" si="119"/>
        <v>1</v>
      </c>
      <c r="E7523" s="2" cm="1">
        <f t="array" aca="1" ref="E7523" ca="1">IF(F7523&lt;&gt;"",INDIRECT("'"&amp;F7523&amp;"'!"&amp;G7523),"")</f>
        <v>0</v>
      </c>
      <c r="F7523" s="1502" t="s">
        <v>6934</v>
      </c>
      <c r="G7523" t="s">
        <v>5616</v>
      </c>
      <c r="H7523" s="4"/>
      <c r="I7523" s="4"/>
      <c r="J7523" s="4"/>
      <c r="R7523" s="1504"/>
    </row>
    <row r="7524" spans="1:18" ht="15">
      <c r="A7524">
        <v>7519</v>
      </c>
      <c r="B7524" s="8">
        <f>'EstExp 11-19'!F386</f>
        <v>0</v>
      </c>
      <c r="C7524" s="3" t="s">
        <v>5416</v>
      </c>
      <c r="D7524" s="2" t="b">
        <f t="shared" ca="1" si="119"/>
        <v>1</v>
      </c>
      <c r="E7524" s="2" cm="1">
        <f t="array" aca="1" ref="E7524" ca="1">IF(F7524&lt;&gt;"",INDIRECT("'"&amp;F7524&amp;"'!"&amp;G7524),"")</f>
        <v>0</v>
      </c>
      <c r="F7524" s="1502" t="s">
        <v>6934</v>
      </c>
      <c r="G7524" t="s">
        <v>5617</v>
      </c>
      <c r="H7524" s="4"/>
      <c r="I7524" s="4"/>
      <c r="J7524" s="4"/>
      <c r="R7524" s="1504"/>
    </row>
    <row r="7525" spans="1:18" ht="15">
      <c r="A7525">
        <v>7520</v>
      </c>
      <c r="B7525" s="8">
        <f>'EstExp 11-19'!F387</f>
        <v>0</v>
      </c>
      <c r="C7525" s="3" t="s">
        <v>5416</v>
      </c>
      <c r="D7525" s="2" t="b">
        <f t="shared" ca="1" si="119"/>
        <v>1</v>
      </c>
      <c r="E7525" s="2" cm="1">
        <f t="array" aca="1" ref="E7525" ca="1">IF(F7525&lt;&gt;"",INDIRECT("'"&amp;F7525&amp;"'!"&amp;G7525),"")</f>
        <v>0</v>
      </c>
      <c r="F7525" s="1502" t="s">
        <v>6934</v>
      </c>
      <c r="G7525" t="s">
        <v>5618</v>
      </c>
      <c r="H7525" s="4"/>
      <c r="I7525" s="4"/>
      <c r="J7525" s="4"/>
      <c r="R7525" s="1504"/>
    </row>
    <row r="7526" spans="1:18" ht="15">
      <c r="A7526">
        <v>7521</v>
      </c>
      <c r="B7526" s="8">
        <f>'EstExp 11-19'!F388</f>
        <v>0</v>
      </c>
      <c r="C7526" s="3" t="s">
        <v>5416</v>
      </c>
      <c r="D7526" s="2" t="b">
        <f t="shared" ca="1" si="119"/>
        <v>1</v>
      </c>
      <c r="E7526" s="2" cm="1">
        <f t="array" aca="1" ref="E7526" ca="1">IF(F7526&lt;&gt;"",INDIRECT("'"&amp;F7526&amp;"'!"&amp;G7526),"")</f>
        <v>0</v>
      </c>
      <c r="F7526" s="1502" t="s">
        <v>6934</v>
      </c>
      <c r="G7526" t="s">
        <v>5619</v>
      </c>
      <c r="H7526" s="4"/>
      <c r="I7526" s="4"/>
      <c r="J7526" s="4"/>
      <c r="R7526" s="1504"/>
    </row>
    <row r="7527" spans="1:18" ht="15">
      <c r="A7527">
        <v>7522</v>
      </c>
      <c r="B7527" s="8">
        <f>'EstExp 11-19'!G316</f>
        <v>0</v>
      </c>
      <c r="C7527" s="3" t="s">
        <v>5416</v>
      </c>
      <c r="D7527" s="2" t="b">
        <f t="shared" ca="1" si="119"/>
        <v>1</v>
      </c>
      <c r="E7527" s="2" cm="1">
        <f t="array" aca="1" ref="E7527" ca="1">IF(F7527&lt;&gt;"",INDIRECT("'"&amp;F7527&amp;"'!"&amp;G7527),"")</f>
        <v>0</v>
      </c>
      <c r="F7527" s="1502" t="s">
        <v>6934</v>
      </c>
      <c r="G7527" t="s">
        <v>5620</v>
      </c>
      <c r="H7527" s="4"/>
      <c r="I7527" s="4"/>
      <c r="J7527" s="4"/>
      <c r="R7527" s="1504"/>
    </row>
    <row r="7528" spans="1:18" ht="15">
      <c r="A7528">
        <v>7523</v>
      </c>
      <c r="B7528" s="8">
        <f>'EstExp 11-19'!G318</f>
        <v>0</v>
      </c>
      <c r="C7528" s="3" t="s">
        <v>5416</v>
      </c>
      <c r="D7528" s="2" t="b">
        <f t="shared" ca="1" si="119"/>
        <v>1</v>
      </c>
      <c r="E7528" s="2" cm="1">
        <f t="array" aca="1" ref="E7528" ca="1">IF(F7528&lt;&gt;"",INDIRECT("'"&amp;F7528&amp;"'!"&amp;G7528),"")</f>
        <v>0</v>
      </c>
      <c r="F7528" s="1502" t="s">
        <v>6934</v>
      </c>
      <c r="G7528" t="s">
        <v>5621</v>
      </c>
      <c r="R7528" s="1504"/>
    </row>
    <row r="7529" spans="1:18" ht="15">
      <c r="A7529">
        <v>7524</v>
      </c>
      <c r="B7529" s="8">
        <f>'EstExp 11-19'!G319</f>
        <v>0</v>
      </c>
      <c r="C7529" s="3" t="s">
        <v>5416</v>
      </c>
      <c r="D7529" s="2" t="b">
        <f t="shared" ca="1" si="119"/>
        <v>1</v>
      </c>
      <c r="E7529" s="2" cm="1">
        <f t="array" aca="1" ref="E7529" ca="1">IF(F7529&lt;&gt;"",INDIRECT("'"&amp;F7529&amp;"'!"&amp;G7529),"")</f>
        <v>0</v>
      </c>
      <c r="F7529" s="1502" t="s">
        <v>6934</v>
      </c>
      <c r="G7529" t="s">
        <v>5622</v>
      </c>
      <c r="R7529" s="1504"/>
    </row>
    <row r="7530" spans="1:18" ht="15">
      <c r="A7530">
        <v>7525</v>
      </c>
      <c r="B7530" s="8">
        <f>'EstExp 11-19'!G320</f>
        <v>0</v>
      </c>
      <c r="C7530" s="3" t="s">
        <v>5416</v>
      </c>
      <c r="D7530" s="2" t="b">
        <f t="shared" ca="1" si="119"/>
        <v>1</v>
      </c>
      <c r="E7530" s="2" cm="1">
        <f t="array" aca="1" ref="E7530" ca="1">IF(F7530&lt;&gt;"",INDIRECT("'"&amp;F7530&amp;"'!"&amp;G7530),"")</f>
        <v>0</v>
      </c>
      <c r="F7530" s="1502" t="s">
        <v>6934</v>
      </c>
      <c r="G7530" t="s">
        <v>5623</v>
      </c>
      <c r="R7530" s="1504"/>
    </row>
    <row r="7531" spans="1:18" ht="15">
      <c r="A7531">
        <v>7526</v>
      </c>
      <c r="B7531" s="8">
        <f>'EstExp 11-19'!G321</f>
        <v>0</v>
      </c>
      <c r="C7531" s="3" t="s">
        <v>5416</v>
      </c>
      <c r="D7531" s="2" t="b">
        <f t="shared" ca="1" si="119"/>
        <v>1</v>
      </c>
      <c r="E7531" s="2" cm="1">
        <f t="array" aca="1" ref="E7531" ca="1">IF(F7531&lt;&gt;"",INDIRECT("'"&amp;F7531&amp;"'!"&amp;G7531),"")</f>
        <v>0</v>
      </c>
      <c r="F7531" s="1502" t="s">
        <v>6934</v>
      </c>
      <c r="G7531" t="s">
        <v>5624</v>
      </c>
      <c r="R7531" s="1504"/>
    </row>
    <row r="7532" spans="1:18" ht="15">
      <c r="A7532">
        <v>7527</v>
      </c>
      <c r="B7532" s="8">
        <f>'EstExp 11-19'!G322</f>
        <v>0</v>
      </c>
      <c r="C7532" s="3" t="s">
        <v>5416</v>
      </c>
      <c r="D7532" s="2" t="b">
        <f t="shared" ca="1" si="119"/>
        <v>1</v>
      </c>
      <c r="E7532" s="2" cm="1">
        <f t="array" aca="1" ref="E7532" ca="1">IF(F7532&lt;&gt;"",INDIRECT("'"&amp;F7532&amp;"'!"&amp;G7532),"")</f>
        <v>0</v>
      </c>
      <c r="F7532" s="1502" t="s">
        <v>6934</v>
      </c>
      <c r="G7532" t="s">
        <v>5625</v>
      </c>
      <c r="R7532" s="1504"/>
    </row>
    <row r="7533" spans="1:18" ht="15">
      <c r="A7533">
        <v>7528</v>
      </c>
      <c r="B7533" s="8">
        <f>'EstExp 11-19'!G323</f>
        <v>0</v>
      </c>
      <c r="C7533" s="3" t="s">
        <v>5416</v>
      </c>
      <c r="D7533" s="2" t="b">
        <f t="shared" ca="1" si="119"/>
        <v>1</v>
      </c>
      <c r="E7533" s="2" cm="1">
        <f t="array" aca="1" ref="E7533" ca="1">IF(F7533&lt;&gt;"",INDIRECT("'"&amp;F7533&amp;"'!"&amp;G7533),"")</f>
        <v>0</v>
      </c>
      <c r="F7533" s="1502" t="s">
        <v>6934</v>
      </c>
      <c r="G7533" t="s">
        <v>5626</v>
      </c>
      <c r="R7533" s="1504"/>
    </row>
    <row r="7534" spans="1:18" ht="15">
      <c r="A7534">
        <v>7529</v>
      </c>
      <c r="B7534" s="8">
        <f>'EstExp 11-19'!G324</f>
        <v>0</v>
      </c>
      <c r="C7534" s="3" t="s">
        <v>5416</v>
      </c>
      <c r="D7534" s="2" t="b">
        <f t="shared" ca="1" si="119"/>
        <v>1</v>
      </c>
      <c r="E7534" s="2" cm="1">
        <f t="array" aca="1" ref="E7534" ca="1">IF(F7534&lt;&gt;"",INDIRECT("'"&amp;F7534&amp;"'!"&amp;G7534),"")</f>
        <v>0</v>
      </c>
      <c r="F7534" s="1502" t="s">
        <v>6934</v>
      </c>
      <c r="G7534" t="s">
        <v>5627</v>
      </c>
      <c r="R7534" s="1504"/>
    </row>
    <row r="7535" spans="1:18" ht="15">
      <c r="A7535">
        <v>7530</v>
      </c>
      <c r="B7535" s="8">
        <f>'EstExp 11-19'!G325</f>
        <v>0</v>
      </c>
      <c r="C7535" s="3" t="s">
        <v>5416</v>
      </c>
      <c r="D7535" s="2" t="b">
        <f t="shared" ca="1" si="119"/>
        <v>1</v>
      </c>
      <c r="E7535" s="2" cm="1">
        <f t="array" aca="1" ref="E7535" ca="1">IF(F7535&lt;&gt;"",INDIRECT("'"&amp;F7535&amp;"'!"&amp;G7535),"")</f>
        <v>0</v>
      </c>
      <c r="F7535" s="1502" t="s">
        <v>6934</v>
      </c>
      <c r="G7535" t="s">
        <v>5628</v>
      </c>
      <c r="R7535" s="1504"/>
    </row>
    <row r="7536" spans="1:18" ht="15">
      <c r="A7536">
        <v>7531</v>
      </c>
      <c r="B7536" s="8">
        <f>'EstExp 11-19'!G326</f>
        <v>0</v>
      </c>
      <c r="C7536" s="3" t="s">
        <v>5416</v>
      </c>
      <c r="D7536" s="2" t="b">
        <f t="shared" ca="1" si="119"/>
        <v>1</v>
      </c>
      <c r="E7536" s="2" cm="1">
        <f t="array" aca="1" ref="E7536" ca="1">IF(F7536&lt;&gt;"",INDIRECT("'"&amp;F7536&amp;"'!"&amp;G7536),"")</f>
        <v>0</v>
      </c>
      <c r="F7536" s="1502" t="s">
        <v>6934</v>
      </c>
      <c r="G7536" t="s">
        <v>5629</v>
      </c>
      <c r="R7536" s="1504"/>
    </row>
    <row r="7537" spans="1:18" ht="15">
      <c r="A7537">
        <v>7532</v>
      </c>
      <c r="B7537" s="8">
        <f>'EstExp 11-19'!G327</f>
        <v>0</v>
      </c>
      <c r="C7537" s="3" t="s">
        <v>5416</v>
      </c>
      <c r="D7537" s="2" t="b">
        <f t="shared" ca="1" si="119"/>
        <v>1</v>
      </c>
      <c r="E7537" s="2" cm="1">
        <f t="array" aca="1" ref="E7537" ca="1">IF(F7537&lt;&gt;"",INDIRECT("'"&amp;F7537&amp;"'!"&amp;G7537),"")</f>
        <v>0</v>
      </c>
      <c r="F7537" s="1502" t="s">
        <v>6934</v>
      </c>
      <c r="G7537" t="s">
        <v>5630</v>
      </c>
      <c r="R7537" s="1504"/>
    </row>
    <row r="7538" spans="1:18" ht="15">
      <c r="A7538">
        <v>7533</v>
      </c>
      <c r="B7538" s="8">
        <f>'EstExp 11-19'!G328</f>
        <v>0</v>
      </c>
      <c r="C7538" s="3" t="s">
        <v>5416</v>
      </c>
      <c r="D7538" s="2" t="b">
        <f t="shared" ca="1" si="119"/>
        <v>1</v>
      </c>
      <c r="E7538" s="2" cm="1">
        <f t="array" aca="1" ref="E7538" ca="1">IF(F7538&lt;&gt;"",INDIRECT("'"&amp;F7538&amp;"'!"&amp;G7538),"")</f>
        <v>0</v>
      </c>
      <c r="F7538" s="1502" t="s">
        <v>6934</v>
      </c>
      <c r="G7538" t="s">
        <v>5631</v>
      </c>
      <c r="H7538" s="4"/>
      <c r="I7538" s="4"/>
      <c r="J7538" s="4"/>
      <c r="R7538" s="1504"/>
    </row>
    <row r="7539" spans="1:18" ht="15">
      <c r="A7539">
        <v>7534</v>
      </c>
      <c r="B7539" s="8">
        <f>'EstExp 11-19'!G329</f>
        <v>0</v>
      </c>
      <c r="C7539" s="3" t="s">
        <v>5416</v>
      </c>
      <c r="D7539" s="2" t="b">
        <f t="shared" ca="1" si="119"/>
        <v>1</v>
      </c>
      <c r="E7539" s="2" cm="1">
        <f t="array" aca="1" ref="E7539" ca="1">IF(F7539&lt;&gt;"",INDIRECT("'"&amp;F7539&amp;"'!"&amp;G7539),"")</f>
        <v>0</v>
      </c>
      <c r="F7539" s="1502" t="s">
        <v>6934</v>
      </c>
      <c r="G7539" t="s">
        <v>5632</v>
      </c>
      <c r="H7539" s="4"/>
      <c r="I7539" s="4"/>
      <c r="J7539" s="4"/>
      <c r="R7539" s="1504"/>
    </row>
    <row r="7540" spans="1:18" ht="15">
      <c r="A7540">
        <v>7535</v>
      </c>
      <c r="B7540" s="8">
        <f>'EstExp 11-19'!G330</f>
        <v>0</v>
      </c>
      <c r="C7540" s="3" t="s">
        <v>5416</v>
      </c>
      <c r="D7540" s="2" t="b">
        <f t="shared" ca="1" si="119"/>
        <v>1</v>
      </c>
      <c r="E7540" s="2" cm="1">
        <f t="array" aca="1" ref="E7540" ca="1">IF(F7540&lt;&gt;"",INDIRECT("'"&amp;F7540&amp;"'!"&amp;G7540),"")</f>
        <v>0</v>
      </c>
      <c r="F7540" s="1502" t="s">
        <v>6934</v>
      </c>
      <c r="G7540" t="s">
        <v>5633</v>
      </c>
      <c r="H7540" s="4"/>
      <c r="I7540" s="4"/>
      <c r="J7540" s="4"/>
      <c r="R7540" s="1504"/>
    </row>
    <row r="7541" spans="1:18" ht="15">
      <c r="A7541">
        <v>7536</v>
      </c>
      <c r="B7541" s="8">
        <f>'EstExp 11-19'!G344</f>
        <v>0</v>
      </c>
      <c r="C7541" s="3" t="s">
        <v>5416</v>
      </c>
      <c r="D7541" s="2" t="b">
        <f t="shared" ca="1" si="119"/>
        <v>1</v>
      </c>
      <c r="E7541" s="2" cm="1">
        <f t="array" aca="1" ref="E7541" ca="1">IF(F7541&lt;&gt;"",INDIRECT("'"&amp;F7541&amp;"'!"&amp;G7541),"")</f>
        <v>0</v>
      </c>
      <c r="F7541" s="1502" t="s">
        <v>6934</v>
      </c>
      <c r="G7541" t="s">
        <v>5634</v>
      </c>
      <c r="H7541" s="4"/>
      <c r="I7541" s="4"/>
      <c r="J7541" s="4"/>
      <c r="R7541" s="1504"/>
    </row>
    <row r="7542" spans="1:18" ht="15">
      <c r="A7542">
        <v>7537</v>
      </c>
      <c r="B7542" s="8">
        <f>'EstExp 11-19'!G347</f>
        <v>0</v>
      </c>
      <c r="C7542" s="3" t="s">
        <v>5416</v>
      </c>
      <c r="D7542" s="2" t="b">
        <f t="shared" ca="1" si="119"/>
        <v>1</v>
      </c>
      <c r="E7542" s="2" cm="1">
        <f t="array" aca="1" ref="E7542" ca="1">IF(F7542&lt;&gt;"",INDIRECT("'"&amp;F7542&amp;"'!"&amp;G7542),"")</f>
        <v>0</v>
      </c>
      <c r="F7542" s="1502" t="s">
        <v>6934</v>
      </c>
      <c r="G7542" t="s">
        <v>5635</v>
      </c>
      <c r="H7542" s="4"/>
      <c r="I7542" s="4"/>
      <c r="J7542" s="4"/>
      <c r="R7542" s="1504"/>
    </row>
    <row r="7543" spans="1:18" ht="15">
      <c r="A7543">
        <v>7538</v>
      </c>
      <c r="B7543" s="8">
        <f>'EstExp 11-19'!G348</f>
        <v>0</v>
      </c>
      <c r="C7543" s="3" t="s">
        <v>5416</v>
      </c>
      <c r="D7543" s="2" t="b">
        <f t="shared" ca="1" si="119"/>
        <v>1</v>
      </c>
      <c r="E7543" s="2" cm="1">
        <f t="array" aca="1" ref="E7543" ca="1">IF(F7543&lt;&gt;"",INDIRECT("'"&amp;F7543&amp;"'!"&amp;G7543),"")</f>
        <v>0</v>
      </c>
      <c r="F7543" s="1502" t="s">
        <v>6934</v>
      </c>
      <c r="G7543" t="s">
        <v>5636</v>
      </c>
      <c r="H7543" s="4"/>
      <c r="I7543" s="4"/>
      <c r="J7543" s="4"/>
      <c r="R7543" s="1504"/>
    </row>
    <row r="7544" spans="1:18" ht="15">
      <c r="A7544">
        <v>7539</v>
      </c>
      <c r="B7544" s="8">
        <f>'EstExp 11-19'!G349</f>
        <v>0</v>
      </c>
      <c r="C7544" s="3" t="s">
        <v>5416</v>
      </c>
      <c r="D7544" s="2" t="b">
        <f t="shared" ca="1" si="119"/>
        <v>1</v>
      </c>
      <c r="E7544" s="2" cm="1">
        <f t="array" aca="1" ref="E7544" ca="1">IF(F7544&lt;&gt;"",INDIRECT("'"&amp;F7544&amp;"'!"&amp;G7544),"")</f>
        <v>0</v>
      </c>
      <c r="F7544" s="1502" t="s">
        <v>6934</v>
      </c>
      <c r="G7544" t="s">
        <v>5637</v>
      </c>
      <c r="H7544" s="4"/>
      <c r="I7544" s="4"/>
      <c r="J7544" s="4"/>
      <c r="R7544" s="1504"/>
    </row>
    <row r="7545" spans="1:18" ht="15">
      <c r="A7545">
        <v>7540</v>
      </c>
      <c r="B7545" s="8">
        <f>'EstExp 11-19'!G350</f>
        <v>0</v>
      </c>
      <c r="C7545" s="3" t="s">
        <v>5416</v>
      </c>
      <c r="D7545" s="2" t="b">
        <f t="shared" ca="1" si="119"/>
        <v>1</v>
      </c>
      <c r="E7545" s="2" cm="1">
        <f t="array" aca="1" ref="E7545" ca="1">IF(F7545&lt;&gt;"",INDIRECT("'"&amp;F7545&amp;"'!"&amp;G7545),"")</f>
        <v>0</v>
      </c>
      <c r="F7545" s="1502" t="s">
        <v>6934</v>
      </c>
      <c r="G7545" t="s">
        <v>5638</v>
      </c>
      <c r="H7545" s="4"/>
      <c r="I7545" s="4"/>
      <c r="J7545" s="4"/>
      <c r="R7545" s="1504"/>
    </row>
    <row r="7546" spans="1:18" ht="15">
      <c r="A7546">
        <v>7541</v>
      </c>
      <c r="B7546" s="8">
        <f>'EstExp 11-19'!G351</f>
        <v>0</v>
      </c>
      <c r="C7546" s="3" t="s">
        <v>5416</v>
      </c>
      <c r="D7546" s="2" t="b">
        <f t="shared" ca="1" si="119"/>
        <v>1</v>
      </c>
      <c r="E7546" s="2" cm="1">
        <f t="array" aca="1" ref="E7546" ca="1">IF(F7546&lt;&gt;"",INDIRECT("'"&amp;F7546&amp;"'!"&amp;G7546),"")</f>
        <v>0</v>
      </c>
      <c r="F7546" s="1502" t="s">
        <v>6934</v>
      </c>
      <c r="G7546" t="s">
        <v>5639</v>
      </c>
      <c r="H7546" s="4"/>
      <c r="I7546" s="4"/>
      <c r="J7546" s="4"/>
      <c r="R7546" s="1504"/>
    </row>
    <row r="7547" spans="1:18" ht="15">
      <c r="A7547">
        <v>7542</v>
      </c>
      <c r="B7547" s="8">
        <f>'EstExp 11-19'!G352</f>
        <v>0</v>
      </c>
      <c r="C7547" s="3" t="s">
        <v>5416</v>
      </c>
      <c r="D7547" s="2" t="b">
        <f t="shared" ca="1" si="119"/>
        <v>1</v>
      </c>
      <c r="E7547" s="2" cm="1">
        <f t="array" aca="1" ref="E7547" ca="1">IF(F7547&lt;&gt;"",INDIRECT("'"&amp;F7547&amp;"'!"&amp;G7547),"")</f>
        <v>0</v>
      </c>
      <c r="F7547" s="1502" t="s">
        <v>6934</v>
      </c>
      <c r="G7547" t="s">
        <v>5640</v>
      </c>
      <c r="H7547" s="4"/>
      <c r="I7547" s="4"/>
      <c r="J7547" s="4"/>
      <c r="R7547" s="1504"/>
    </row>
    <row r="7548" spans="1:18" ht="15">
      <c r="A7548">
        <v>7543</v>
      </c>
      <c r="B7548" s="8">
        <f>'EstExp 11-19'!G353</f>
        <v>0</v>
      </c>
      <c r="C7548" s="3" t="s">
        <v>5416</v>
      </c>
      <c r="D7548" s="2" t="b">
        <f t="shared" ca="1" si="119"/>
        <v>1</v>
      </c>
      <c r="E7548" s="2" cm="1">
        <f t="array" aca="1" ref="E7548" ca="1">IF(F7548&lt;&gt;"",INDIRECT("'"&amp;F7548&amp;"'!"&amp;G7548),"")</f>
        <v>0</v>
      </c>
      <c r="F7548" s="1502" t="s">
        <v>6934</v>
      </c>
      <c r="G7548" t="s">
        <v>5641</v>
      </c>
      <c r="H7548" s="4"/>
      <c r="I7548" s="4"/>
      <c r="J7548" s="4"/>
      <c r="R7548" s="1504"/>
    </row>
    <row r="7549" spans="1:18" ht="15">
      <c r="A7549">
        <v>7544</v>
      </c>
      <c r="B7549" s="8">
        <f>'EstExp 11-19'!G356</f>
        <v>0</v>
      </c>
      <c r="C7549" s="3" t="s">
        <v>5416</v>
      </c>
      <c r="D7549" s="2" t="b">
        <f t="shared" ca="1" si="119"/>
        <v>1</v>
      </c>
      <c r="E7549" s="2" cm="1">
        <f t="array" aca="1" ref="E7549" ca="1">IF(F7549&lt;&gt;"",INDIRECT("'"&amp;F7549&amp;"'!"&amp;G7549),"")</f>
        <v>0</v>
      </c>
      <c r="F7549" s="1502" t="s">
        <v>6934</v>
      </c>
      <c r="G7549" t="s">
        <v>5642</v>
      </c>
      <c r="H7549" s="4"/>
      <c r="I7549" s="4"/>
      <c r="J7549" s="4"/>
      <c r="R7549" s="1504"/>
    </row>
    <row r="7550" spans="1:18" ht="15">
      <c r="A7550">
        <v>7545</v>
      </c>
      <c r="B7550" s="8">
        <f>'EstExp 11-19'!G357</f>
        <v>0</v>
      </c>
      <c r="C7550" s="3" t="s">
        <v>5416</v>
      </c>
      <c r="D7550" s="2" t="b">
        <f t="shared" ca="1" si="119"/>
        <v>1</v>
      </c>
      <c r="E7550" s="2" cm="1">
        <f t="array" aca="1" ref="E7550" ca="1">IF(F7550&lt;&gt;"",INDIRECT("'"&amp;F7550&amp;"'!"&amp;G7550),"")</f>
        <v>0</v>
      </c>
      <c r="F7550" s="1502" t="s">
        <v>6934</v>
      </c>
      <c r="G7550" t="s">
        <v>5643</v>
      </c>
      <c r="H7550" s="4"/>
      <c r="I7550" s="4"/>
      <c r="J7550" s="4"/>
      <c r="R7550" s="1504"/>
    </row>
    <row r="7551" spans="1:18" ht="15">
      <c r="A7551">
        <v>7546</v>
      </c>
      <c r="B7551" s="8">
        <f>'EstExp 11-19'!G358</f>
        <v>0</v>
      </c>
      <c r="C7551" s="3" t="s">
        <v>5416</v>
      </c>
      <c r="D7551" s="2" t="b">
        <f t="shared" ca="1" si="119"/>
        <v>1</v>
      </c>
      <c r="E7551" s="2" cm="1">
        <f t="array" aca="1" ref="E7551" ca="1">IF(F7551&lt;&gt;"",INDIRECT("'"&amp;F7551&amp;"'!"&amp;G7551),"")</f>
        <v>0</v>
      </c>
      <c r="F7551" s="1502" t="s">
        <v>6934</v>
      </c>
      <c r="G7551" t="s">
        <v>5644</v>
      </c>
      <c r="H7551" s="4"/>
      <c r="I7551" s="4"/>
      <c r="J7551" s="4"/>
      <c r="R7551" s="1504"/>
    </row>
    <row r="7552" spans="1:18" ht="15">
      <c r="A7552">
        <v>7547</v>
      </c>
      <c r="B7552" s="8">
        <f>'EstExp 11-19'!G360</f>
        <v>0</v>
      </c>
      <c r="C7552" s="3" t="s">
        <v>5416</v>
      </c>
      <c r="D7552" s="2" t="b">
        <f t="shared" ca="1" si="119"/>
        <v>1</v>
      </c>
      <c r="E7552" s="2" cm="1">
        <f t="array" aca="1" ref="E7552" ca="1">IF(F7552&lt;&gt;"",INDIRECT("'"&amp;F7552&amp;"'!"&amp;G7552),"")</f>
        <v>0</v>
      </c>
      <c r="F7552" s="1502" t="s">
        <v>6934</v>
      </c>
      <c r="G7552" t="s">
        <v>5645</v>
      </c>
      <c r="H7552" s="4"/>
      <c r="I7552" s="4"/>
      <c r="J7552" s="4"/>
      <c r="R7552" s="1504"/>
    </row>
    <row r="7553" spans="1:18" ht="15">
      <c r="A7553">
        <v>7548</v>
      </c>
      <c r="B7553" s="8">
        <f>'EstExp 11-19'!G361</f>
        <v>0</v>
      </c>
      <c r="C7553" s="3" t="s">
        <v>5416</v>
      </c>
      <c r="D7553" s="2" t="b">
        <f t="shared" ca="1" si="119"/>
        <v>1</v>
      </c>
      <c r="E7553" s="2" cm="1">
        <f t="array" aca="1" ref="E7553" ca="1">IF(F7553&lt;&gt;"",INDIRECT("'"&amp;F7553&amp;"'!"&amp;G7553),"")</f>
        <v>0</v>
      </c>
      <c r="F7553" s="1502" t="s">
        <v>6934</v>
      </c>
      <c r="G7553" t="s">
        <v>5646</v>
      </c>
      <c r="H7553" s="4"/>
      <c r="I7553" s="4"/>
      <c r="J7553" s="4"/>
      <c r="R7553" s="1504"/>
    </row>
    <row r="7554" spans="1:18" ht="15">
      <c r="A7554">
        <v>7549</v>
      </c>
      <c r="B7554" s="8">
        <f>'EstExp 11-19'!G362</f>
        <v>0</v>
      </c>
      <c r="C7554" s="3" t="s">
        <v>5416</v>
      </c>
      <c r="D7554" s="2" t="b">
        <f t="shared" ca="1" si="119"/>
        <v>1</v>
      </c>
      <c r="E7554" s="2" cm="1">
        <f t="array" aca="1" ref="E7554" ca="1">IF(F7554&lt;&gt;"",INDIRECT("'"&amp;F7554&amp;"'!"&amp;G7554),"")</f>
        <v>0</v>
      </c>
      <c r="F7554" s="1502" t="s">
        <v>6934</v>
      </c>
      <c r="G7554" t="s">
        <v>5647</v>
      </c>
      <c r="H7554" s="4"/>
      <c r="I7554" s="4"/>
      <c r="J7554" s="4"/>
      <c r="R7554" s="1504"/>
    </row>
    <row r="7555" spans="1:18" ht="15">
      <c r="A7555">
        <v>7550</v>
      </c>
      <c r="B7555" s="8">
        <f>'EstExp 11-19'!G367</f>
        <v>0</v>
      </c>
      <c r="C7555" s="3" t="s">
        <v>5416</v>
      </c>
      <c r="D7555" s="2" t="b">
        <f t="shared" ca="1" si="119"/>
        <v>1</v>
      </c>
      <c r="E7555" s="2" cm="1">
        <f t="array" aca="1" ref="E7555" ca="1">IF(F7555&lt;&gt;"",INDIRECT("'"&amp;F7555&amp;"'!"&amp;G7555),"")</f>
        <v>0</v>
      </c>
      <c r="F7555" s="1502" t="s">
        <v>6934</v>
      </c>
      <c r="G7555" t="s">
        <v>5648</v>
      </c>
      <c r="H7555" s="4"/>
      <c r="I7555" s="4"/>
      <c r="J7555" s="4"/>
      <c r="R7555" s="1504"/>
    </row>
    <row r="7556" spans="1:18" ht="15">
      <c r="A7556">
        <v>7551</v>
      </c>
      <c r="B7556" s="8">
        <f>'EstExp 11-19'!G368</f>
        <v>0</v>
      </c>
      <c r="C7556" s="3" t="s">
        <v>5416</v>
      </c>
      <c r="D7556" s="2" t="b">
        <f t="shared" ca="1" si="119"/>
        <v>1</v>
      </c>
      <c r="E7556" s="2" cm="1">
        <f t="array" aca="1" ref="E7556" ca="1">IF(F7556&lt;&gt;"",INDIRECT("'"&amp;F7556&amp;"'!"&amp;G7556),"")</f>
        <v>0</v>
      </c>
      <c r="F7556" s="1502" t="s">
        <v>6934</v>
      </c>
      <c r="G7556" t="s">
        <v>5649</v>
      </c>
      <c r="H7556" s="4"/>
      <c r="I7556" s="4"/>
      <c r="J7556" s="4"/>
      <c r="R7556" s="1504"/>
    </row>
    <row r="7557" spans="1:18" ht="15">
      <c r="A7557">
        <v>7552</v>
      </c>
      <c r="B7557" s="8">
        <f>'EstExp 11-19'!G369</f>
        <v>0</v>
      </c>
      <c r="C7557" s="3" t="s">
        <v>5416</v>
      </c>
      <c r="D7557" s="2" t="b">
        <f t="shared" ref="D7557:D7620" ca="1" si="120">E7557=B7557</f>
        <v>1</v>
      </c>
      <c r="E7557" s="2" cm="1">
        <f t="array" aca="1" ref="E7557" ca="1">IF(F7557&lt;&gt;"",INDIRECT("'"&amp;F7557&amp;"'!"&amp;G7557),"")</f>
        <v>0</v>
      </c>
      <c r="F7557" s="1502" t="s">
        <v>6934</v>
      </c>
      <c r="G7557" t="s">
        <v>5650</v>
      </c>
      <c r="H7557" s="4"/>
      <c r="I7557" s="4"/>
      <c r="J7557" s="4"/>
      <c r="R7557" s="1504"/>
    </row>
    <row r="7558" spans="1:18" ht="15">
      <c r="A7558">
        <v>7553</v>
      </c>
      <c r="B7558" s="8">
        <f>'EstExp 11-19'!G371</f>
        <v>0</v>
      </c>
      <c r="C7558" s="3" t="s">
        <v>5416</v>
      </c>
      <c r="D7558" s="2" t="b">
        <f t="shared" ca="1" si="120"/>
        <v>1</v>
      </c>
      <c r="E7558" s="2" cm="1">
        <f t="array" aca="1" ref="E7558" ca="1">IF(F7558&lt;&gt;"",INDIRECT("'"&amp;F7558&amp;"'!"&amp;G7558),"")</f>
        <v>0</v>
      </c>
      <c r="F7558" s="1502" t="s">
        <v>6934</v>
      </c>
      <c r="G7558" t="s">
        <v>5651</v>
      </c>
      <c r="H7558" s="4"/>
      <c r="I7558" s="4"/>
      <c r="J7558" s="4"/>
      <c r="R7558" s="1504"/>
    </row>
    <row r="7559" spans="1:18" ht="15">
      <c r="A7559">
        <v>7554</v>
      </c>
      <c r="B7559" s="8">
        <f>'EstExp 11-19'!G372</f>
        <v>0</v>
      </c>
      <c r="C7559" s="3" t="s">
        <v>5416</v>
      </c>
      <c r="D7559" s="2" t="b">
        <f t="shared" ca="1" si="120"/>
        <v>1</v>
      </c>
      <c r="E7559" s="2" cm="1">
        <f t="array" aca="1" ref="E7559" ca="1">IF(F7559&lt;&gt;"",INDIRECT("'"&amp;F7559&amp;"'!"&amp;G7559),"")</f>
        <v>0</v>
      </c>
      <c r="F7559" s="1502" t="s">
        <v>6934</v>
      </c>
      <c r="G7559" t="s">
        <v>5652</v>
      </c>
      <c r="H7559" s="4"/>
      <c r="I7559" s="4"/>
      <c r="J7559" s="4"/>
      <c r="R7559" s="1504"/>
    </row>
    <row r="7560" spans="1:18" ht="15">
      <c r="A7560">
        <v>7555</v>
      </c>
      <c r="B7560" s="8">
        <f>'EstExp 11-19'!G374</f>
        <v>0</v>
      </c>
      <c r="C7560" s="3" t="s">
        <v>5416</v>
      </c>
      <c r="D7560" s="2" t="b">
        <f t="shared" ca="1" si="120"/>
        <v>1</v>
      </c>
      <c r="E7560" s="2" cm="1">
        <f t="array" aca="1" ref="E7560" ca="1">IF(F7560&lt;&gt;"",INDIRECT("'"&amp;F7560&amp;"'!"&amp;G7560),"")</f>
        <v>0</v>
      </c>
      <c r="F7560" s="1502" t="s">
        <v>6934</v>
      </c>
      <c r="G7560" t="s">
        <v>5653</v>
      </c>
      <c r="H7560" s="4"/>
      <c r="I7560" s="4"/>
      <c r="J7560" s="4"/>
      <c r="R7560" s="1504"/>
    </row>
    <row r="7561" spans="1:18" ht="15">
      <c r="A7561">
        <v>7556</v>
      </c>
      <c r="B7561" s="8">
        <f>'EstExp 11-19'!G375</f>
        <v>0</v>
      </c>
      <c r="C7561" s="3" t="s">
        <v>5416</v>
      </c>
      <c r="D7561" s="2" t="b">
        <f t="shared" ca="1" si="120"/>
        <v>1</v>
      </c>
      <c r="E7561" s="2" cm="1">
        <f t="array" aca="1" ref="E7561" ca="1">IF(F7561&lt;&gt;"",INDIRECT("'"&amp;F7561&amp;"'!"&amp;G7561),"")</f>
        <v>0</v>
      </c>
      <c r="F7561" s="1502" t="s">
        <v>6934</v>
      </c>
      <c r="G7561" t="s">
        <v>5654</v>
      </c>
      <c r="H7561" s="4"/>
      <c r="I7561" s="4"/>
      <c r="J7561" s="4"/>
      <c r="R7561" s="1504"/>
    </row>
    <row r="7562" spans="1:18" ht="15">
      <c r="A7562">
        <v>7557</v>
      </c>
      <c r="B7562" s="8">
        <f>'EstExp 11-19'!G376</f>
        <v>0</v>
      </c>
      <c r="C7562" s="3" t="s">
        <v>5416</v>
      </c>
      <c r="D7562" s="2" t="b">
        <f t="shared" ca="1" si="120"/>
        <v>1</v>
      </c>
      <c r="E7562" s="2" cm="1">
        <f t="array" aca="1" ref="E7562" ca="1">IF(F7562&lt;&gt;"",INDIRECT("'"&amp;F7562&amp;"'!"&amp;G7562),"")</f>
        <v>0</v>
      </c>
      <c r="F7562" s="1502" t="s">
        <v>6934</v>
      </c>
      <c r="G7562" t="s">
        <v>5655</v>
      </c>
      <c r="H7562" s="4"/>
      <c r="I7562" s="4"/>
      <c r="J7562" s="4"/>
      <c r="R7562" s="1504"/>
    </row>
    <row r="7563" spans="1:18" ht="15">
      <c r="A7563">
        <v>7558</v>
      </c>
      <c r="B7563" s="8">
        <f>'EstExp 11-19'!G377</f>
        <v>0</v>
      </c>
      <c r="C7563" s="3" t="s">
        <v>5416</v>
      </c>
      <c r="D7563" s="2" t="b">
        <f t="shared" ca="1" si="120"/>
        <v>1</v>
      </c>
      <c r="E7563" s="2" cm="1">
        <f t="array" aca="1" ref="E7563" ca="1">IF(F7563&lt;&gt;"",INDIRECT("'"&amp;F7563&amp;"'!"&amp;G7563),"")</f>
        <v>0</v>
      </c>
      <c r="F7563" s="1502" t="s">
        <v>6934</v>
      </c>
      <c r="G7563" t="s">
        <v>5656</v>
      </c>
      <c r="H7563" s="4"/>
      <c r="I7563" s="4"/>
      <c r="J7563" s="4"/>
      <c r="R7563" s="1504"/>
    </row>
    <row r="7564" spans="1:18" ht="15">
      <c r="A7564">
        <v>7559</v>
      </c>
      <c r="B7564" s="8">
        <f>'EstExp 11-19'!G378</f>
        <v>0</v>
      </c>
      <c r="C7564" s="3" t="s">
        <v>5416</v>
      </c>
      <c r="D7564" s="2" t="b">
        <f t="shared" ca="1" si="120"/>
        <v>1</v>
      </c>
      <c r="E7564" s="2" cm="1">
        <f t="array" aca="1" ref="E7564" ca="1">IF(F7564&lt;&gt;"",INDIRECT("'"&amp;F7564&amp;"'!"&amp;G7564),"")</f>
        <v>0</v>
      </c>
      <c r="F7564" s="1502" t="s">
        <v>6934</v>
      </c>
      <c r="G7564" t="s">
        <v>5657</v>
      </c>
      <c r="H7564" s="4"/>
      <c r="I7564" s="4"/>
      <c r="J7564" s="4"/>
      <c r="R7564" s="1504"/>
    </row>
    <row r="7565" spans="1:18" ht="15">
      <c r="A7565">
        <v>7560</v>
      </c>
      <c r="B7565" s="8">
        <f>'EstExp 11-19'!G380</f>
        <v>0</v>
      </c>
      <c r="C7565" s="3" t="s">
        <v>5416</v>
      </c>
      <c r="D7565" s="2" t="b">
        <f t="shared" ca="1" si="120"/>
        <v>1</v>
      </c>
      <c r="E7565" s="2" cm="1">
        <f t="array" aca="1" ref="E7565" ca="1">IF(F7565&lt;&gt;"",INDIRECT("'"&amp;F7565&amp;"'!"&amp;G7565),"")</f>
        <v>0</v>
      </c>
      <c r="F7565" s="1502" t="s">
        <v>6934</v>
      </c>
      <c r="G7565" t="s">
        <v>5658</v>
      </c>
      <c r="H7565" s="4"/>
      <c r="I7565" s="4"/>
      <c r="J7565" s="4"/>
      <c r="R7565" s="1504"/>
    </row>
    <row r="7566" spans="1:18" ht="15">
      <c r="A7566">
        <v>7561</v>
      </c>
      <c r="B7566" s="8">
        <f>'EstExp 11-19'!G381</f>
        <v>0</v>
      </c>
      <c r="C7566" s="3" t="s">
        <v>5416</v>
      </c>
      <c r="D7566" s="2" t="b">
        <f t="shared" ca="1" si="120"/>
        <v>1</v>
      </c>
      <c r="E7566" s="2" cm="1">
        <f t="array" aca="1" ref="E7566" ca="1">IF(F7566&lt;&gt;"",INDIRECT("'"&amp;F7566&amp;"'!"&amp;G7566),"")</f>
        <v>0</v>
      </c>
      <c r="F7566" s="1502" t="s">
        <v>6934</v>
      </c>
      <c r="G7566" t="s">
        <v>5659</v>
      </c>
      <c r="H7566" s="4"/>
      <c r="I7566" s="4"/>
      <c r="J7566" s="4"/>
      <c r="R7566" s="1504"/>
    </row>
    <row r="7567" spans="1:18">
      <c r="A7567">
        <v>7562</v>
      </c>
      <c r="B7567" s="8">
        <f>'EstExp 11-19'!G382</f>
        <v>0</v>
      </c>
      <c r="C7567" s="3" t="s">
        <v>5416</v>
      </c>
      <c r="D7567" s="2" t="b">
        <f t="shared" ca="1" si="120"/>
        <v>1</v>
      </c>
      <c r="E7567" s="2" cm="1">
        <f t="array" aca="1" ref="E7567" ca="1">IF(F7567&lt;&gt;"",INDIRECT("'"&amp;F7567&amp;"'!"&amp;G7567),"")</f>
        <v>0</v>
      </c>
      <c r="F7567" s="1502" t="s">
        <v>6934</v>
      </c>
      <c r="G7567" t="s">
        <v>5660</v>
      </c>
      <c r="R7567" s="1502"/>
    </row>
    <row r="7568" spans="1:18" ht="15">
      <c r="A7568">
        <v>7563</v>
      </c>
      <c r="B7568" s="8">
        <f>'EstExp 11-19'!G383</f>
        <v>0</v>
      </c>
      <c r="C7568" s="3" t="s">
        <v>5416</v>
      </c>
      <c r="D7568" s="2" t="b">
        <f t="shared" ca="1" si="120"/>
        <v>1</v>
      </c>
      <c r="E7568" s="2" cm="1">
        <f t="array" aca="1" ref="E7568" ca="1">IF(F7568&lt;&gt;"",INDIRECT("'"&amp;F7568&amp;"'!"&amp;G7568),"")</f>
        <v>0</v>
      </c>
      <c r="F7568" s="1502" t="s">
        <v>6934</v>
      </c>
      <c r="G7568" t="s">
        <v>5661</v>
      </c>
      <c r="H7568" s="4"/>
      <c r="I7568" s="4"/>
      <c r="J7568" s="4"/>
      <c r="R7568" s="1504"/>
    </row>
    <row r="7569" spans="1:18">
      <c r="A7569">
        <v>7564</v>
      </c>
      <c r="B7569" s="8">
        <f>'EstExp 11-19'!G384</f>
        <v>0</v>
      </c>
      <c r="C7569" s="3" t="s">
        <v>5416</v>
      </c>
      <c r="D7569" s="2" t="b">
        <f t="shared" ca="1" si="120"/>
        <v>1</v>
      </c>
      <c r="E7569" s="2" cm="1">
        <f t="array" aca="1" ref="E7569" ca="1">IF(F7569&lt;&gt;"",INDIRECT("'"&amp;F7569&amp;"'!"&amp;G7569),"")</f>
        <v>0</v>
      </c>
      <c r="F7569" s="1502" t="s">
        <v>6934</v>
      </c>
      <c r="G7569" t="s">
        <v>5662</v>
      </c>
      <c r="R7569" s="1502"/>
    </row>
    <row r="7570" spans="1:18">
      <c r="A7570">
        <v>7565</v>
      </c>
      <c r="B7570" s="8">
        <f>'EstExp 11-19'!G385</f>
        <v>0</v>
      </c>
      <c r="C7570" s="3" t="s">
        <v>5416</v>
      </c>
      <c r="D7570" s="2" t="b">
        <f t="shared" ca="1" si="120"/>
        <v>1</v>
      </c>
      <c r="E7570" s="2" cm="1">
        <f t="array" aca="1" ref="E7570" ca="1">IF(F7570&lt;&gt;"",INDIRECT("'"&amp;F7570&amp;"'!"&amp;G7570),"")</f>
        <v>0</v>
      </c>
      <c r="F7570" s="1502" t="s">
        <v>6934</v>
      </c>
      <c r="G7570" t="s">
        <v>5663</v>
      </c>
      <c r="R7570" s="1502"/>
    </row>
    <row r="7571" spans="1:18">
      <c r="A7571">
        <v>7566</v>
      </c>
      <c r="B7571" s="8">
        <f>'EstExp 11-19'!G386</f>
        <v>0</v>
      </c>
      <c r="C7571" s="3" t="s">
        <v>5416</v>
      </c>
      <c r="D7571" s="2" t="b">
        <f t="shared" ca="1" si="120"/>
        <v>1</v>
      </c>
      <c r="E7571" s="2" cm="1">
        <f t="array" aca="1" ref="E7571" ca="1">IF(F7571&lt;&gt;"",INDIRECT("'"&amp;F7571&amp;"'!"&amp;G7571),"")</f>
        <v>0</v>
      </c>
      <c r="F7571" s="1502" t="s">
        <v>6934</v>
      </c>
      <c r="G7571" t="s">
        <v>5664</v>
      </c>
      <c r="R7571" s="1502"/>
    </row>
    <row r="7572" spans="1:18">
      <c r="A7572">
        <v>7567</v>
      </c>
      <c r="B7572" s="8">
        <f>'EstExp 11-19'!G387</f>
        <v>0</v>
      </c>
      <c r="C7572" s="3" t="s">
        <v>5416</v>
      </c>
      <c r="D7572" s="2" t="b">
        <f t="shared" ca="1" si="120"/>
        <v>1</v>
      </c>
      <c r="E7572" s="2" cm="1">
        <f t="array" aca="1" ref="E7572" ca="1">IF(F7572&lt;&gt;"",INDIRECT("'"&amp;F7572&amp;"'!"&amp;G7572),"")</f>
        <v>0</v>
      </c>
      <c r="F7572" s="1502" t="s">
        <v>6934</v>
      </c>
      <c r="G7572" t="s">
        <v>5665</v>
      </c>
      <c r="R7572" s="1502"/>
    </row>
    <row r="7573" spans="1:18">
      <c r="A7573">
        <v>7568</v>
      </c>
      <c r="B7573" s="8">
        <f>'EstExp 11-19'!G388</f>
        <v>0</v>
      </c>
      <c r="C7573" s="3" t="s">
        <v>5416</v>
      </c>
      <c r="D7573" s="2" t="b">
        <f t="shared" ca="1" si="120"/>
        <v>1</v>
      </c>
      <c r="E7573" s="2" cm="1">
        <f t="array" aca="1" ref="E7573" ca="1">IF(F7573&lt;&gt;"",INDIRECT("'"&amp;F7573&amp;"'!"&amp;G7573),"")</f>
        <v>0</v>
      </c>
      <c r="F7573" s="1502" t="s">
        <v>6934</v>
      </c>
      <c r="G7573" t="s">
        <v>5666</v>
      </c>
      <c r="R7573" s="1502"/>
    </row>
    <row r="7574" spans="1:18">
      <c r="A7574">
        <v>7569</v>
      </c>
      <c r="B7574" s="8">
        <f>'EstExp 11-19'!H316</f>
        <v>0</v>
      </c>
      <c r="C7574" s="3" t="s">
        <v>5416</v>
      </c>
      <c r="D7574" s="2" t="b">
        <f t="shared" ca="1" si="120"/>
        <v>1</v>
      </c>
      <c r="E7574" s="2" cm="1">
        <f t="array" aca="1" ref="E7574" ca="1">IF(F7574&lt;&gt;"",INDIRECT("'"&amp;F7574&amp;"'!"&amp;G7574),"")</f>
        <v>0</v>
      </c>
      <c r="F7574" s="1502" t="s">
        <v>6934</v>
      </c>
      <c r="G7574" t="s">
        <v>5667</v>
      </c>
      <c r="R7574" s="1502"/>
    </row>
    <row r="7575" spans="1:18">
      <c r="A7575">
        <v>7570</v>
      </c>
      <c r="B7575" s="8">
        <f>'EstExp 11-19'!H318</f>
        <v>0</v>
      </c>
      <c r="C7575" s="3" t="s">
        <v>5416</v>
      </c>
      <c r="D7575" s="2" t="b">
        <f t="shared" ca="1" si="120"/>
        <v>1</v>
      </c>
      <c r="E7575" s="2" cm="1">
        <f t="array" aca="1" ref="E7575" ca="1">IF(F7575&lt;&gt;"",INDIRECT("'"&amp;F7575&amp;"'!"&amp;G7575),"")</f>
        <v>0</v>
      </c>
      <c r="F7575" s="1502" t="s">
        <v>6934</v>
      </c>
      <c r="G7575" t="s">
        <v>5668</v>
      </c>
      <c r="R7575" s="1502"/>
    </row>
    <row r="7576" spans="1:18">
      <c r="A7576">
        <v>7571</v>
      </c>
      <c r="B7576" s="8">
        <f>'EstExp 11-19'!H319</f>
        <v>0</v>
      </c>
      <c r="C7576" s="3" t="s">
        <v>5416</v>
      </c>
      <c r="D7576" s="2" t="b">
        <f t="shared" ca="1" si="120"/>
        <v>1</v>
      </c>
      <c r="E7576" s="2" cm="1">
        <f t="array" aca="1" ref="E7576" ca="1">IF(F7576&lt;&gt;"",INDIRECT("'"&amp;F7576&amp;"'!"&amp;G7576),"")</f>
        <v>0</v>
      </c>
      <c r="F7576" s="1502" t="s">
        <v>6934</v>
      </c>
      <c r="G7576" t="s">
        <v>5669</v>
      </c>
      <c r="R7576" s="1502"/>
    </row>
    <row r="7577" spans="1:18">
      <c r="A7577">
        <v>7572</v>
      </c>
      <c r="B7577" s="8">
        <f>'EstExp 11-19'!H320</f>
        <v>0</v>
      </c>
      <c r="C7577" s="3" t="s">
        <v>5416</v>
      </c>
      <c r="D7577" s="2" t="b">
        <f t="shared" ca="1" si="120"/>
        <v>1</v>
      </c>
      <c r="E7577" s="2" cm="1">
        <f t="array" aca="1" ref="E7577" ca="1">IF(F7577&lt;&gt;"",INDIRECT("'"&amp;F7577&amp;"'!"&amp;G7577),"")</f>
        <v>0</v>
      </c>
      <c r="F7577" s="1502" t="s">
        <v>6934</v>
      </c>
      <c r="G7577" t="s">
        <v>5670</v>
      </c>
      <c r="R7577" s="1502"/>
    </row>
    <row r="7578" spans="1:18">
      <c r="A7578">
        <v>7573</v>
      </c>
      <c r="B7578" s="8">
        <f>'EstExp 11-19'!H321</f>
        <v>0</v>
      </c>
      <c r="C7578" s="3" t="s">
        <v>5416</v>
      </c>
      <c r="D7578" s="2" t="b">
        <f t="shared" ca="1" si="120"/>
        <v>1</v>
      </c>
      <c r="E7578" s="2" cm="1">
        <f t="array" aca="1" ref="E7578" ca="1">IF(F7578&lt;&gt;"",INDIRECT("'"&amp;F7578&amp;"'!"&amp;G7578),"")</f>
        <v>0</v>
      </c>
      <c r="F7578" s="1502" t="s">
        <v>6934</v>
      </c>
      <c r="G7578" t="s">
        <v>5671</v>
      </c>
      <c r="R7578" s="1502"/>
    </row>
    <row r="7579" spans="1:18">
      <c r="A7579">
        <v>7574</v>
      </c>
      <c r="B7579" s="8">
        <f>'EstExp 11-19'!H322</f>
        <v>0</v>
      </c>
      <c r="C7579" s="3" t="s">
        <v>5416</v>
      </c>
      <c r="D7579" s="2" t="b">
        <f t="shared" ca="1" si="120"/>
        <v>1</v>
      </c>
      <c r="E7579" s="2" cm="1">
        <f t="array" aca="1" ref="E7579" ca="1">IF(F7579&lt;&gt;"",INDIRECT("'"&amp;F7579&amp;"'!"&amp;G7579),"")</f>
        <v>0</v>
      </c>
      <c r="F7579" s="1502" t="s">
        <v>6934</v>
      </c>
      <c r="G7579" t="s">
        <v>5672</v>
      </c>
      <c r="R7579" s="1502"/>
    </row>
    <row r="7580" spans="1:18">
      <c r="A7580">
        <v>7575</v>
      </c>
      <c r="B7580" s="8">
        <f>'EstExp 11-19'!H323</f>
        <v>0</v>
      </c>
      <c r="C7580" s="3" t="s">
        <v>5416</v>
      </c>
      <c r="D7580" s="2" t="b">
        <f t="shared" ca="1" si="120"/>
        <v>1</v>
      </c>
      <c r="E7580" s="2" cm="1">
        <f t="array" aca="1" ref="E7580" ca="1">IF(F7580&lt;&gt;"",INDIRECT("'"&amp;F7580&amp;"'!"&amp;G7580),"")</f>
        <v>0</v>
      </c>
      <c r="F7580" s="1502" t="s">
        <v>6934</v>
      </c>
      <c r="G7580" t="s">
        <v>5673</v>
      </c>
      <c r="R7580" s="1502"/>
    </row>
    <row r="7581" spans="1:18" ht="15">
      <c r="A7581">
        <v>7576</v>
      </c>
      <c r="B7581" s="8">
        <f>'EstExp 11-19'!H324</f>
        <v>0</v>
      </c>
      <c r="C7581" s="3" t="s">
        <v>5416</v>
      </c>
      <c r="D7581" s="2" t="b">
        <f t="shared" ca="1" si="120"/>
        <v>1</v>
      </c>
      <c r="E7581" s="2" cm="1">
        <f t="array" aca="1" ref="E7581" ca="1">IF(F7581&lt;&gt;"",INDIRECT("'"&amp;F7581&amp;"'!"&amp;G7581),"")</f>
        <v>0</v>
      </c>
      <c r="F7581" s="1502" t="s">
        <v>6934</v>
      </c>
      <c r="G7581" t="s">
        <v>5674</v>
      </c>
      <c r="R7581" s="1504"/>
    </row>
    <row r="7582" spans="1:18" ht="15">
      <c r="A7582">
        <v>7577</v>
      </c>
      <c r="B7582" s="8">
        <f>'EstExp 11-19'!H325</f>
        <v>0</v>
      </c>
      <c r="C7582" s="3" t="s">
        <v>5416</v>
      </c>
      <c r="D7582" s="2" t="b">
        <f t="shared" ca="1" si="120"/>
        <v>1</v>
      </c>
      <c r="E7582" s="2" cm="1">
        <f t="array" aca="1" ref="E7582" ca="1">IF(F7582&lt;&gt;"",INDIRECT("'"&amp;F7582&amp;"'!"&amp;G7582),"")</f>
        <v>0</v>
      </c>
      <c r="F7582" s="1502" t="s">
        <v>6934</v>
      </c>
      <c r="G7582" t="s">
        <v>5675</v>
      </c>
      <c r="R7582" s="1504"/>
    </row>
    <row r="7583" spans="1:18" ht="15">
      <c r="A7583">
        <v>7578</v>
      </c>
      <c r="B7583" s="8">
        <f>'EstExp 11-19'!H326</f>
        <v>0</v>
      </c>
      <c r="C7583" s="3" t="s">
        <v>5416</v>
      </c>
      <c r="D7583" s="2" t="b">
        <f t="shared" ca="1" si="120"/>
        <v>1</v>
      </c>
      <c r="E7583" s="2" cm="1">
        <f t="array" aca="1" ref="E7583" ca="1">IF(F7583&lt;&gt;"",INDIRECT("'"&amp;F7583&amp;"'!"&amp;G7583),"")</f>
        <v>0</v>
      </c>
      <c r="F7583" s="1502" t="s">
        <v>6934</v>
      </c>
      <c r="G7583" t="s">
        <v>5676</v>
      </c>
      <c r="R7583" s="1504"/>
    </row>
    <row r="7584" spans="1:18" ht="15">
      <c r="A7584">
        <v>7579</v>
      </c>
      <c r="B7584" s="8">
        <f>'EstExp 11-19'!H327</f>
        <v>0</v>
      </c>
      <c r="C7584" s="3" t="s">
        <v>5416</v>
      </c>
      <c r="D7584" s="2" t="b">
        <f t="shared" ca="1" si="120"/>
        <v>1</v>
      </c>
      <c r="E7584" s="2" cm="1">
        <f t="array" aca="1" ref="E7584" ca="1">IF(F7584&lt;&gt;"",INDIRECT("'"&amp;F7584&amp;"'!"&amp;G7584),"")</f>
        <v>0</v>
      </c>
      <c r="F7584" s="1502" t="s">
        <v>6934</v>
      </c>
      <c r="G7584" t="s">
        <v>5677</v>
      </c>
      <c r="R7584" s="1504"/>
    </row>
    <row r="7585" spans="1:18" ht="15">
      <c r="A7585">
        <v>7580</v>
      </c>
      <c r="B7585" s="8">
        <f>'EstExp 11-19'!H328</f>
        <v>0</v>
      </c>
      <c r="C7585" s="3" t="s">
        <v>5416</v>
      </c>
      <c r="D7585" s="2" t="b">
        <f t="shared" ca="1" si="120"/>
        <v>1</v>
      </c>
      <c r="E7585" s="2" cm="1">
        <f t="array" aca="1" ref="E7585" ca="1">IF(F7585&lt;&gt;"",INDIRECT("'"&amp;F7585&amp;"'!"&amp;G7585),"")</f>
        <v>0</v>
      </c>
      <c r="F7585" s="1502" t="s">
        <v>6934</v>
      </c>
      <c r="G7585" t="s">
        <v>5678</v>
      </c>
      <c r="R7585" s="1504"/>
    </row>
    <row r="7586" spans="1:18" ht="15">
      <c r="A7586">
        <v>7581</v>
      </c>
      <c r="B7586" s="8">
        <f>'EstExp 11-19'!H329</f>
        <v>0</v>
      </c>
      <c r="C7586" s="3" t="s">
        <v>5416</v>
      </c>
      <c r="D7586" s="2" t="b">
        <f t="shared" ca="1" si="120"/>
        <v>1</v>
      </c>
      <c r="E7586" s="2" cm="1">
        <f t="array" aca="1" ref="E7586" ca="1">IF(F7586&lt;&gt;"",INDIRECT("'"&amp;F7586&amp;"'!"&amp;G7586),"")</f>
        <v>0</v>
      </c>
      <c r="F7586" s="1502" t="s">
        <v>6934</v>
      </c>
      <c r="G7586" t="s">
        <v>5679</v>
      </c>
      <c r="R7586" s="1504"/>
    </row>
    <row r="7587" spans="1:18" ht="15">
      <c r="A7587">
        <v>7582</v>
      </c>
      <c r="B7587" s="8">
        <f>'EstExp 11-19'!H330</f>
        <v>0</v>
      </c>
      <c r="C7587" s="3" t="s">
        <v>5416</v>
      </c>
      <c r="D7587" s="2" t="b">
        <f t="shared" ca="1" si="120"/>
        <v>1</v>
      </c>
      <c r="E7587" s="2" cm="1">
        <f t="array" aca="1" ref="E7587" ca="1">IF(F7587&lt;&gt;"",INDIRECT("'"&amp;F7587&amp;"'!"&amp;G7587),"")</f>
        <v>0</v>
      </c>
      <c r="F7587" s="1502" t="s">
        <v>6934</v>
      </c>
      <c r="G7587" t="s">
        <v>5680</v>
      </c>
      <c r="R7587" s="1504"/>
    </row>
    <row r="7588" spans="1:18" ht="15">
      <c r="A7588">
        <v>7583</v>
      </c>
      <c r="B7588" s="8">
        <f>'EstExp 11-19'!H331</f>
        <v>0</v>
      </c>
      <c r="C7588" s="3" t="s">
        <v>5416</v>
      </c>
      <c r="D7588" s="2" t="b">
        <f t="shared" ca="1" si="120"/>
        <v>1</v>
      </c>
      <c r="E7588" s="2" cm="1">
        <f t="array" aca="1" ref="E7588" ca="1">IF(F7588&lt;&gt;"",INDIRECT("'"&amp;F7588&amp;"'!"&amp;G7588),"")</f>
        <v>0</v>
      </c>
      <c r="F7588" s="1502" t="s">
        <v>6934</v>
      </c>
      <c r="G7588" t="s">
        <v>5681</v>
      </c>
      <c r="R7588" s="1504"/>
    </row>
    <row r="7589" spans="1:18" ht="15">
      <c r="A7589">
        <v>7584</v>
      </c>
      <c r="B7589" s="8">
        <f>'EstExp 11-19'!H332</f>
        <v>0</v>
      </c>
      <c r="C7589" s="3" t="s">
        <v>5416</v>
      </c>
      <c r="D7589" s="2" t="b">
        <f t="shared" ca="1" si="120"/>
        <v>1</v>
      </c>
      <c r="E7589" s="2" cm="1">
        <f t="array" aca="1" ref="E7589" ca="1">IF(F7589&lt;&gt;"",INDIRECT("'"&amp;F7589&amp;"'!"&amp;G7589),"")</f>
        <v>0</v>
      </c>
      <c r="F7589" s="1502" t="s">
        <v>6934</v>
      </c>
      <c r="G7589" t="s">
        <v>5682</v>
      </c>
      <c r="R7589" s="1504"/>
    </row>
    <row r="7590" spans="1:18" ht="15">
      <c r="A7590">
        <v>7585</v>
      </c>
      <c r="B7590" s="8">
        <f>'EstExp 11-19'!H333</f>
        <v>0</v>
      </c>
      <c r="C7590" s="3" t="s">
        <v>5416</v>
      </c>
      <c r="D7590" s="2" t="b">
        <f t="shared" ca="1" si="120"/>
        <v>1</v>
      </c>
      <c r="E7590" s="2" cm="1">
        <f t="array" aca="1" ref="E7590" ca="1">IF(F7590&lt;&gt;"",INDIRECT("'"&amp;F7590&amp;"'!"&amp;G7590),"")</f>
        <v>0</v>
      </c>
      <c r="F7590" s="1502" t="s">
        <v>6934</v>
      </c>
      <c r="G7590" t="s">
        <v>5683</v>
      </c>
      <c r="R7590" s="1504"/>
    </row>
    <row r="7591" spans="1:18" ht="15">
      <c r="A7591">
        <v>7586</v>
      </c>
      <c r="B7591" s="8">
        <f>'EstExp 11-19'!H334</f>
        <v>0</v>
      </c>
      <c r="C7591" s="3" t="s">
        <v>5416</v>
      </c>
      <c r="D7591" s="2" t="b">
        <f t="shared" ca="1" si="120"/>
        <v>1</v>
      </c>
      <c r="E7591" s="2" cm="1">
        <f t="array" aca="1" ref="E7591" ca="1">IF(F7591&lt;&gt;"",INDIRECT("'"&amp;F7591&amp;"'!"&amp;G7591),"")</f>
        <v>0</v>
      </c>
      <c r="F7591" s="1502" t="s">
        <v>6934</v>
      </c>
      <c r="G7591" t="s">
        <v>5684</v>
      </c>
      <c r="R7591" s="1504"/>
    </row>
    <row r="7592" spans="1:18" ht="15">
      <c r="A7592">
        <v>7587</v>
      </c>
      <c r="B7592" s="8">
        <f>'EstExp 11-19'!H335</f>
        <v>0</v>
      </c>
      <c r="C7592" s="3" t="s">
        <v>5416</v>
      </c>
      <c r="D7592" s="2" t="b">
        <f t="shared" ca="1" si="120"/>
        <v>1</v>
      </c>
      <c r="E7592" s="2" cm="1">
        <f t="array" aca="1" ref="E7592" ca="1">IF(F7592&lt;&gt;"",INDIRECT("'"&amp;F7592&amp;"'!"&amp;G7592),"")</f>
        <v>0</v>
      </c>
      <c r="F7592" s="1502" t="s">
        <v>6934</v>
      </c>
      <c r="G7592" t="s">
        <v>5685</v>
      </c>
      <c r="R7592" s="1504"/>
    </row>
    <row r="7593" spans="1:18">
      <c r="A7593">
        <v>7588</v>
      </c>
      <c r="B7593" s="8">
        <f>'EstExp 11-19'!H336</f>
        <v>0</v>
      </c>
      <c r="C7593" s="3" t="s">
        <v>5416</v>
      </c>
      <c r="D7593" s="2" t="b">
        <f t="shared" ca="1" si="120"/>
        <v>1</v>
      </c>
      <c r="E7593" s="2" cm="1">
        <f t="array" aca="1" ref="E7593" ca="1">IF(F7593&lt;&gt;"",INDIRECT("'"&amp;F7593&amp;"'!"&amp;G7593),"")</f>
        <v>0</v>
      </c>
      <c r="F7593" s="1502" t="s">
        <v>6934</v>
      </c>
      <c r="G7593" t="s">
        <v>5686</v>
      </c>
      <c r="R7593" s="1502"/>
    </row>
    <row r="7594" spans="1:18">
      <c r="A7594">
        <v>7589</v>
      </c>
      <c r="B7594" s="8">
        <f>'EstExp 11-19'!H337</f>
        <v>0</v>
      </c>
      <c r="C7594" s="3" t="s">
        <v>5416</v>
      </c>
      <c r="D7594" s="2" t="b">
        <f t="shared" ca="1" si="120"/>
        <v>1</v>
      </c>
      <c r="E7594" s="2" cm="1">
        <f t="array" aca="1" ref="E7594" ca="1">IF(F7594&lt;&gt;"",INDIRECT("'"&amp;F7594&amp;"'!"&amp;G7594),"")</f>
        <v>0</v>
      </c>
      <c r="F7594" s="1502" t="s">
        <v>6934</v>
      </c>
      <c r="G7594" t="s">
        <v>5687</v>
      </c>
      <c r="R7594" s="1502"/>
    </row>
    <row r="7595" spans="1:18">
      <c r="A7595">
        <v>7590</v>
      </c>
      <c r="B7595" s="8">
        <f>'EstExp 11-19'!H338</f>
        <v>0</v>
      </c>
      <c r="C7595" s="3" t="s">
        <v>5416</v>
      </c>
      <c r="D7595" s="2" t="b">
        <f t="shared" ca="1" si="120"/>
        <v>1</v>
      </c>
      <c r="E7595" s="2" cm="1">
        <f t="array" aca="1" ref="E7595" ca="1">IF(F7595&lt;&gt;"",INDIRECT("'"&amp;F7595&amp;"'!"&amp;G7595),"")</f>
        <v>0</v>
      </c>
      <c r="F7595" s="1502" t="s">
        <v>6934</v>
      </c>
      <c r="G7595" t="s">
        <v>5688</v>
      </c>
      <c r="R7595" s="1502"/>
    </row>
    <row r="7596" spans="1:18">
      <c r="A7596">
        <v>7591</v>
      </c>
      <c r="B7596" s="8">
        <f>'EstExp 11-19'!H339</f>
        <v>0</v>
      </c>
      <c r="C7596" s="3" t="s">
        <v>5416</v>
      </c>
      <c r="D7596" s="2" t="b">
        <f t="shared" ca="1" si="120"/>
        <v>1</v>
      </c>
      <c r="E7596" s="2" cm="1">
        <f t="array" aca="1" ref="E7596" ca="1">IF(F7596&lt;&gt;"",INDIRECT("'"&amp;F7596&amp;"'!"&amp;G7596),"")</f>
        <v>0</v>
      </c>
      <c r="F7596" s="1502" t="s">
        <v>6934</v>
      </c>
      <c r="G7596" t="s">
        <v>5689</v>
      </c>
      <c r="R7596" s="1502"/>
    </row>
    <row r="7597" spans="1:18">
      <c r="A7597">
        <v>7592</v>
      </c>
      <c r="B7597" s="8">
        <f>'EstExp 11-19'!H340</f>
        <v>0</v>
      </c>
      <c r="C7597" s="3" t="s">
        <v>5416</v>
      </c>
      <c r="D7597" s="2" t="b">
        <f t="shared" ca="1" si="120"/>
        <v>1</v>
      </c>
      <c r="E7597" s="2" cm="1">
        <f t="array" aca="1" ref="E7597" ca="1">IF(F7597&lt;&gt;"",INDIRECT("'"&amp;F7597&amp;"'!"&amp;G7597),"")</f>
        <v>0</v>
      </c>
      <c r="F7597" s="1502" t="s">
        <v>6934</v>
      </c>
      <c r="G7597" t="s">
        <v>5690</v>
      </c>
      <c r="R7597" s="1502"/>
    </row>
    <row r="7598" spans="1:18">
      <c r="A7598">
        <v>7593</v>
      </c>
      <c r="B7598" s="8">
        <f>'EstExp 11-19'!H341</f>
        <v>0</v>
      </c>
      <c r="C7598" s="3" t="s">
        <v>5416</v>
      </c>
      <c r="D7598" s="2" t="b">
        <f t="shared" ca="1" si="120"/>
        <v>1</v>
      </c>
      <c r="E7598" s="2" cm="1">
        <f t="array" aca="1" ref="E7598" ca="1">IF(F7598&lt;&gt;"",INDIRECT("'"&amp;F7598&amp;"'!"&amp;G7598),"")</f>
        <v>0</v>
      </c>
      <c r="F7598" s="1502" t="s">
        <v>6934</v>
      </c>
      <c r="G7598" t="s">
        <v>5691</v>
      </c>
      <c r="R7598" s="1502"/>
    </row>
    <row r="7599" spans="1:18">
      <c r="A7599">
        <v>7594</v>
      </c>
      <c r="B7599" s="8">
        <f>'EstExp 11-19'!H342</f>
        <v>0</v>
      </c>
      <c r="C7599" s="3" t="s">
        <v>5416</v>
      </c>
      <c r="D7599" s="2" t="b">
        <f t="shared" ca="1" si="120"/>
        <v>1</v>
      </c>
      <c r="E7599" s="2" cm="1">
        <f t="array" aca="1" ref="E7599" ca="1">IF(F7599&lt;&gt;"",INDIRECT("'"&amp;F7599&amp;"'!"&amp;G7599),"")</f>
        <v>0</v>
      </c>
      <c r="F7599" s="1502" t="s">
        <v>6934</v>
      </c>
      <c r="G7599" t="s">
        <v>5692</v>
      </c>
      <c r="R7599" s="1502"/>
    </row>
    <row r="7600" spans="1:18">
      <c r="A7600">
        <v>7595</v>
      </c>
      <c r="B7600" s="8">
        <f>'EstExp 11-19'!H343</f>
        <v>0</v>
      </c>
      <c r="C7600" s="3" t="s">
        <v>5416</v>
      </c>
      <c r="D7600" s="2" t="b">
        <f t="shared" ca="1" si="120"/>
        <v>1</v>
      </c>
      <c r="E7600" s="2" cm="1">
        <f t="array" aca="1" ref="E7600" ca="1">IF(F7600&lt;&gt;"",INDIRECT("'"&amp;F7600&amp;"'!"&amp;G7600),"")</f>
        <v>0</v>
      </c>
      <c r="F7600" s="1502" t="s">
        <v>6934</v>
      </c>
      <c r="G7600" t="s">
        <v>5693</v>
      </c>
      <c r="R7600" s="1502"/>
    </row>
    <row r="7601" spans="1:18">
      <c r="A7601">
        <v>7596</v>
      </c>
      <c r="B7601" s="8">
        <f>'EstExp 11-19'!H344</f>
        <v>0</v>
      </c>
      <c r="C7601" s="3" t="s">
        <v>5416</v>
      </c>
      <c r="D7601" s="2" t="b">
        <f t="shared" ca="1" si="120"/>
        <v>1</v>
      </c>
      <c r="E7601" s="2" cm="1">
        <f t="array" aca="1" ref="E7601" ca="1">IF(F7601&lt;&gt;"",INDIRECT("'"&amp;F7601&amp;"'!"&amp;G7601),"")</f>
        <v>0</v>
      </c>
      <c r="F7601" s="1502" t="s">
        <v>6934</v>
      </c>
      <c r="G7601" t="s">
        <v>5694</v>
      </c>
      <c r="R7601" s="1502"/>
    </row>
    <row r="7602" spans="1:18" ht="15">
      <c r="A7602">
        <v>7597</v>
      </c>
      <c r="B7602" s="8">
        <f>'EstExp 11-19'!H347</f>
        <v>0</v>
      </c>
      <c r="C7602" s="3" t="s">
        <v>5416</v>
      </c>
      <c r="D7602" s="2" t="b">
        <f t="shared" ca="1" si="120"/>
        <v>1</v>
      </c>
      <c r="E7602" s="2" cm="1">
        <f t="array" aca="1" ref="E7602" ca="1">IF(F7602&lt;&gt;"",INDIRECT("'"&amp;F7602&amp;"'!"&amp;G7602),"")</f>
        <v>0</v>
      </c>
      <c r="F7602" s="1502" t="s">
        <v>6934</v>
      </c>
      <c r="G7602" t="s">
        <v>5695</v>
      </c>
      <c r="R7602" s="1504"/>
    </row>
    <row r="7603" spans="1:18" ht="15">
      <c r="A7603">
        <v>7598</v>
      </c>
      <c r="B7603" s="8">
        <f>'EstExp 11-19'!H348</f>
        <v>0</v>
      </c>
      <c r="C7603" s="3" t="s">
        <v>5416</v>
      </c>
      <c r="D7603" s="2" t="b">
        <f t="shared" ca="1" si="120"/>
        <v>1</v>
      </c>
      <c r="E7603" s="2" cm="1">
        <f t="array" aca="1" ref="E7603" ca="1">IF(F7603&lt;&gt;"",INDIRECT("'"&amp;F7603&amp;"'!"&amp;G7603),"")</f>
        <v>0</v>
      </c>
      <c r="F7603" s="1502" t="s">
        <v>6934</v>
      </c>
      <c r="G7603" t="s">
        <v>5696</v>
      </c>
      <c r="R7603" s="1504"/>
    </row>
    <row r="7604" spans="1:18" ht="15">
      <c r="A7604">
        <v>7599</v>
      </c>
      <c r="B7604" s="8">
        <f>'EstExp 11-19'!H349</f>
        <v>0</v>
      </c>
      <c r="C7604" s="3" t="s">
        <v>5416</v>
      </c>
      <c r="D7604" s="2" t="b">
        <f t="shared" ca="1" si="120"/>
        <v>1</v>
      </c>
      <c r="E7604" s="2" cm="1">
        <f t="array" aca="1" ref="E7604" ca="1">IF(F7604&lt;&gt;"",INDIRECT("'"&amp;F7604&amp;"'!"&amp;G7604),"")</f>
        <v>0</v>
      </c>
      <c r="F7604" s="1502" t="s">
        <v>6934</v>
      </c>
      <c r="G7604" t="s">
        <v>5697</v>
      </c>
      <c r="R7604" s="1504"/>
    </row>
    <row r="7605" spans="1:18" ht="15">
      <c r="A7605">
        <v>7600</v>
      </c>
      <c r="B7605" s="8">
        <f>'EstExp 11-19'!H350</f>
        <v>0</v>
      </c>
      <c r="C7605" s="3" t="s">
        <v>5416</v>
      </c>
      <c r="D7605" s="2" t="b">
        <f t="shared" ca="1" si="120"/>
        <v>1</v>
      </c>
      <c r="E7605" s="2" cm="1">
        <f t="array" aca="1" ref="E7605" ca="1">IF(F7605&lt;&gt;"",INDIRECT("'"&amp;F7605&amp;"'!"&amp;G7605),"")</f>
        <v>0</v>
      </c>
      <c r="F7605" s="1502" t="s">
        <v>6934</v>
      </c>
      <c r="G7605" t="s">
        <v>5698</v>
      </c>
      <c r="R7605" s="1504"/>
    </row>
    <row r="7606" spans="1:18">
      <c r="A7606">
        <v>7601</v>
      </c>
      <c r="B7606" s="8">
        <f>'EstExp 11-19'!H351</f>
        <v>0</v>
      </c>
      <c r="C7606" s="3" t="s">
        <v>5416</v>
      </c>
      <c r="D7606" s="2" t="b">
        <f t="shared" ca="1" si="120"/>
        <v>1</v>
      </c>
      <c r="E7606" s="2" cm="1">
        <f t="array" aca="1" ref="E7606" ca="1">IF(F7606&lt;&gt;"",INDIRECT("'"&amp;F7606&amp;"'!"&amp;G7606),"")</f>
        <v>0</v>
      </c>
      <c r="F7606" s="1502" t="s">
        <v>6934</v>
      </c>
      <c r="G7606" t="s">
        <v>5699</v>
      </c>
      <c r="R7606" s="1502"/>
    </row>
    <row r="7607" spans="1:18">
      <c r="A7607">
        <v>7602</v>
      </c>
      <c r="B7607" s="8">
        <f>'EstExp 11-19'!H352</f>
        <v>0</v>
      </c>
      <c r="C7607" s="3" t="s">
        <v>5416</v>
      </c>
      <c r="D7607" s="2" t="b">
        <f t="shared" ca="1" si="120"/>
        <v>1</v>
      </c>
      <c r="E7607" s="2" cm="1">
        <f t="array" aca="1" ref="E7607" ca="1">IF(F7607&lt;&gt;"",INDIRECT("'"&amp;F7607&amp;"'!"&amp;G7607),"")</f>
        <v>0</v>
      </c>
      <c r="F7607" s="1502" t="s">
        <v>6934</v>
      </c>
      <c r="G7607" t="s">
        <v>5700</v>
      </c>
      <c r="R7607" s="1502"/>
    </row>
    <row r="7608" spans="1:18">
      <c r="A7608">
        <v>7603</v>
      </c>
      <c r="B7608" s="8">
        <f>'EstExp 11-19'!H353</f>
        <v>0</v>
      </c>
      <c r="C7608" s="3" t="s">
        <v>5416</v>
      </c>
      <c r="D7608" s="2" t="b">
        <f t="shared" ca="1" si="120"/>
        <v>1</v>
      </c>
      <c r="E7608" s="2" cm="1">
        <f t="array" aca="1" ref="E7608" ca="1">IF(F7608&lt;&gt;"",INDIRECT("'"&amp;F7608&amp;"'!"&amp;G7608),"")</f>
        <v>0</v>
      </c>
      <c r="F7608" s="1502" t="s">
        <v>6934</v>
      </c>
      <c r="G7608" t="s">
        <v>5701</v>
      </c>
      <c r="R7608" s="1502"/>
    </row>
    <row r="7609" spans="1:18">
      <c r="A7609">
        <v>7604</v>
      </c>
      <c r="B7609" s="8">
        <f>'EstExp 11-19'!H355</f>
        <v>0</v>
      </c>
      <c r="C7609" s="3" t="s">
        <v>5416</v>
      </c>
      <c r="D7609" s="2" t="b">
        <f t="shared" ca="1" si="120"/>
        <v>1</v>
      </c>
      <c r="E7609" s="2" cm="1">
        <f t="array" aca="1" ref="E7609" ca="1">IF(F7609&lt;&gt;"",INDIRECT("'"&amp;F7609&amp;"'!"&amp;G7609),"")</f>
        <v>0</v>
      </c>
      <c r="F7609" s="1502" t="s">
        <v>6934</v>
      </c>
      <c r="G7609" t="s">
        <v>5702</v>
      </c>
      <c r="R7609" s="1502"/>
    </row>
    <row r="7610" spans="1:18">
      <c r="A7610">
        <v>7605</v>
      </c>
      <c r="B7610" s="8">
        <f>'EstExp 11-19'!H356</f>
        <v>0</v>
      </c>
      <c r="C7610" s="3" t="s">
        <v>5416</v>
      </c>
      <c r="D7610" s="2" t="b">
        <f t="shared" ca="1" si="120"/>
        <v>1</v>
      </c>
      <c r="E7610" s="2" cm="1">
        <f t="array" aca="1" ref="E7610" ca="1">IF(F7610&lt;&gt;"",INDIRECT("'"&amp;F7610&amp;"'!"&amp;G7610),"")</f>
        <v>0</v>
      </c>
      <c r="F7610" s="1502" t="s">
        <v>6934</v>
      </c>
      <c r="G7610" t="s">
        <v>5703</v>
      </c>
      <c r="R7610" s="1502"/>
    </row>
    <row r="7611" spans="1:18">
      <c r="A7611">
        <v>7606</v>
      </c>
      <c r="B7611" s="8">
        <f>'EstExp 11-19'!H357</f>
        <v>0</v>
      </c>
      <c r="C7611" s="3" t="s">
        <v>5416</v>
      </c>
      <c r="D7611" s="2" t="b">
        <f t="shared" ca="1" si="120"/>
        <v>1</v>
      </c>
      <c r="E7611" s="2" cm="1">
        <f t="array" aca="1" ref="E7611" ca="1">IF(F7611&lt;&gt;"",INDIRECT("'"&amp;F7611&amp;"'!"&amp;G7611),"")</f>
        <v>0</v>
      </c>
      <c r="F7611" s="1502" t="s">
        <v>6934</v>
      </c>
      <c r="G7611" t="s">
        <v>5704</v>
      </c>
      <c r="R7611" s="1502"/>
    </row>
    <row r="7612" spans="1:18">
      <c r="A7612">
        <v>7607</v>
      </c>
      <c r="B7612" s="8">
        <f>'EstExp 11-19'!H358</f>
        <v>0</v>
      </c>
      <c r="C7612" s="3" t="s">
        <v>5416</v>
      </c>
      <c r="D7612" s="2" t="b">
        <f t="shared" ca="1" si="120"/>
        <v>1</v>
      </c>
      <c r="E7612" s="2" cm="1">
        <f t="array" aca="1" ref="E7612" ca="1">IF(F7612&lt;&gt;"",INDIRECT("'"&amp;F7612&amp;"'!"&amp;G7612),"")</f>
        <v>0</v>
      </c>
      <c r="F7612" s="1502" t="s">
        <v>6934</v>
      </c>
      <c r="G7612" t="s">
        <v>5705</v>
      </c>
      <c r="R7612" s="1502"/>
    </row>
    <row r="7613" spans="1:18">
      <c r="A7613">
        <v>7608</v>
      </c>
      <c r="B7613" s="8">
        <f>'EstExp 11-19'!H360</f>
        <v>0</v>
      </c>
      <c r="C7613" s="3" t="s">
        <v>5416</v>
      </c>
      <c r="D7613" s="2" t="b">
        <f t="shared" ca="1" si="120"/>
        <v>1</v>
      </c>
      <c r="E7613" s="2" cm="1">
        <f t="array" aca="1" ref="E7613" ca="1">IF(F7613&lt;&gt;"",INDIRECT("'"&amp;F7613&amp;"'!"&amp;G7613),"")</f>
        <v>0</v>
      </c>
      <c r="F7613" s="1502" t="s">
        <v>6934</v>
      </c>
      <c r="G7613" t="s">
        <v>5706</v>
      </c>
      <c r="R7613" s="1502"/>
    </row>
    <row r="7614" spans="1:18">
      <c r="A7614">
        <v>7609</v>
      </c>
      <c r="B7614" s="8">
        <f>'EstExp 11-19'!H361</f>
        <v>0</v>
      </c>
      <c r="C7614" s="3" t="s">
        <v>5416</v>
      </c>
      <c r="D7614" s="2" t="b">
        <f t="shared" ca="1" si="120"/>
        <v>1</v>
      </c>
      <c r="E7614" s="2" cm="1">
        <f t="array" aca="1" ref="E7614" ca="1">IF(F7614&lt;&gt;"",INDIRECT("'"&amp;F7614&amp;"'!"&amp;G7614),"")</f>
        <v>0</v>
      </c>
      <c r="F7614" s="1502" t="s">
        <v>6934</v>
      </c>
      <c r="G7614" t="s">
        <v>5707</v>
      </c>
      <c r="R7614" s="1502"/>
    </row>
    <row r="7615" spans="1:18">
      <c r="A7615">
        <v>7610</v>
      </c>
      <c r="B7615" s="8">
        <f>'EstExp 11-19'!H362</f>
        <v>0</v>
      </c>
      <c r="C7615" s="3" t="s">
        <v>5416</v>
      </c>
      <c r="D7615" s="2" t="b">
        <f t="shared" ca="1" si="120"/>
        <v>1</v>
      </c>
      <c r="E7615" s="2" cm="1">
        <f t="array" aca="1" ref="E7615" ca="1">IF(F7615&lt;&gt;"",INDIRECT("'"&amp;F7615&amp;"'!"&amp;G7615),"")</f>
        <v>0</v>
      </c>
      <c r="F7615" s="1502" t="s">
        <v>6934</v>
      </c>
      <c r="G7615" t="s">
        <v>5708</v>
      </c>
      <c r="R7615" s="1502"/>
    </row>
    <row r="7616" spans="1:18">
      <c r="A7616">
        <v>7611</v>
      </c>
      <c r="B7616" s="8">
        <f>'EstExp 11-19'!H367</f>
        <v>0</v>
      </c>
      <c r="C7616" s="3" t="s">
        <v>5416</v>
      </c>
      <c r="D7616" s="2" t="b">
        <f t="shared" ca="1" si="120"/>
        <v>1</v>
      </c>
      <c r="E7616" s="2" cm="1">
        <f t="array" aca="1" ref="E7616" ca="1">IF(F7616&lt;&gt;"",INDIRECT("'"&amp;F7616&amp;"'!"&amp;G7616),"")</f>
        <v>0</v>
      </c>
      <c r="F7616" s="1502" t="s">
        <v>6934</v>
      </c>
      <c r="G7616" t="s">
        <v>5709</v>
      </c>
      <c r="R7616" s="1502"/>
    </row>
    <row r="7617" spans="1:18">
      <c r="A7617">
        <v>7612</v>
      </c>
      <c r="B7617" s="8">
        <f>'EstExp 11-19'!H368</f>
        <v>0</v>
      </c>
      <c r="C7617" s="3" t="s">
        <v>5416</v>
      </c>
      <c r="D7617" s="2" t="b">
        <f t="shared" ca="1" si="120"/>
        <v>1</v>
      </c>
      <c r="E7617" s="2" cm="1">
        <f t="array" aca="1" ref="E7617" ca="1">IF(F7617&lt;&gt;"",INDIRECT("'"&amp;F7617&amp;"'!"&amp;G7617),"")</f>
        <v>0</v>
      </c>
      <c r="F7617" s="1502" t="s">
        <v>6934</v>
      </c>
      <c r="G7617" t="s">
        <v>5710</v>
      </c>
      <c r="R7617" s="1502"/>
    </row>
    <row r="7618" spans="1:18">
      <c r="A7618">
        <v>7613</v>
      </c>
      <c r="B7618" s="8">
        <f>'EstExp 11-19'!H369</f>
        <v>0</v>
      </c>
      <c r="C7618" s="3" t="s">
        <v>5416</v>
      </c>
      <c r="D7618" s="2" t="b">
        <f t="shared" ca="1" si="120"/>
        <v>1</v>
      </c>
      <c r="E7618" s="2" cm="1">
        <f t="array" aca="1" ref="E7618" ca="1">IF(F7618&lt;&gt;"",INDIRECT("'"&amp;F7618&amp;"'!"&amp;G7618),"")</f>
        <v>0</v>
      </c>
      <c r="F7618" s="1502" t="s">
        <v>6934</v>
      </c>
      <c r="G7618" t="s">
        <v>5711</v>
      </c>
      <c r="R7618" s="1502"/>
    </row>
    <row r="7619" spans="1:18">
      <c r="A7619">
        <v>7614</v>
      </c>
      <c r="B7619" s="8">
        <f>'EstExp 11-19'!H371</f>
        <v>0</v>
      </c>
      <c r="C7619" s="3" t="s">
        <v>5416</v>
      </c>
      <c r="D7619" s="2" t="b">
        <f t="shared" ca="1" si="120"/>
        <v>1</v>
      </c>
      <c r="E7619" s="2" cm="1">
        <f t="array" aca="1" ref="E7619" ca="1">IF(F7619&lt;&gt;"",INDIRECT("'"&amp;F7619&amp;"'!"&amp;G7619),"")</f>
        <v>0</v>
      </c>
      <c r="F7619" s="1502" t="s">
        <v>6934</v>
      </c>
      <c r="G7619" t="s">
        <v>5712</v>
      </c>
      <c r="R7619" s="1502"/>
    </row>
    <row r="7620" spans="1:18">
      <c r="A7620">
        <v>7615</v>
      </c>
      <c r="B7620" s="8">
        <f>'EstExp 11-19'!H372</f>
        <v>0</v>
      </c>
      <c r="C7620" s="3" t="s">
        <v>5416</v>
      </c>
      <c r="D7620" s="2" t="b">
        <f t="shared" ca="1" si="120"/>
        <v>1</v>
      </c>
      <c r="E7620" s="2" cm="1">
        <f t="array" aca="1" ref="E7620" ca="1">IF(F7620&lt;&gt;"",INDIRECT("'"&amp;F7620&amp;"'!"&amp;G7620),"")</f>
        <v>0</v>
      </c>
      <c r="F7620" s="1502" t="s">
        <v>6934</v>
      </c>
      <c r="G7620" t="s">
        <v>5713</v>
      </c>
      <c r="R7620" s="1502"/>
    </row>
    <row r="7621" spans="1:18" ht="15">
      <c r="A7621">
        <v>7616</v>
      </c>
      <c r="B7621" s="8">
        <f>'EstExp 11-19'!H374</f>
        <v>0</v>
      </c>
      <c r="C7621" s="3" t="s">
        <v>5416</v>
      </c>
      <c r="D7621" s="2" t="b">
        <f t="shared" ref="D7621:D7638" ca="1" si="121">E7621=B7621</f>
        <v>1</v>
      </c>
      <c r="E7621" s="2" cm="1">
        <f t="array" aca="1" ref="E7621" ca="1">IF(F7621&lt;&gt;"",INDIRECT("'"&amp;F7621&amp;"'!"&amp;G7621),"")</f>
        <v>0</v>
      </c>
      <c r="F7621" s="1502" t="s">
        <v>6934</v>
      </c>
      <c r="G7621" t="s">
        <v>5714</v>
      </c>
      <c r="H7621" s="4"/>
      <c r="I7621" s="4"/>
      <c r="J7621" s="4"/>
      <c r="R7621" s="1504"/>
    </row>
    <row r="7622" spans="1:18" ht="15">
      <c r="A7622">
        <v>7617</v>
      </c>
      <c r="B7622" s="8">
        <f>'EstExp 11-19'!H375</f>
        <v>0</v>
      </c>
      <c r="C7622" s="3" t="s">
        <v>5416</v>
      </c>
      <c r="D7622" s="2" t="b">
        <f t="shared" ca="1" si="121"/>
        <v>1</v>
      </c>
      <c r="E7622" s="2" cm="1">
        <f t="array" aca="1" ref="E7622" ca="1">IF(F7622&lt;&gt;"",INDIRECT("'"&amp;F7622&amp;"'!"&amp;G7622),"")</f>
        <v>0</v>
      </c>
      <c r="F7622" s="1502" t="s">
        <v>6934</v>
      </c>
      <c r="G7622" t="s">
        <v>5715</v>
      </c>
      <c r="H7622" s="4"/>
      <c r="I7622" s="4"/>
      <c r="J7622" s="4"/>
      <c r="R7622" s="1504"/>
    </row>
    <row r="7623" spans="1:18" ht="15">
      <c r="A7623">
        <v>7618</v>
      </c>
      <c r="B7623" s="8">
        <f>'EstExp 11-19'!H376</f>
        <v>0</v>
      </c>
      <c r="C7623" s="3" t="s">
        <v>5416</v>
      </c>
      <c r="D7623" s="2" t="b">
        <f t="shared" ca="1" si="121"/>
        <v>1</v>
      </c>
      <c r="E7623" s="2" cm="1">
        <f t="array" aca="1" ref="E7623" ca="1">IF(F7623&lt;&gt;"",INDIRECT("'"&amp;F7623&amp;"'!"&amp;G7623),"")</f>
        <v>0</v>
      </c>
      <c r="F7623" s="1502" t="s">
        <v>6934</v>
      </c>
      <c r="G7623" t="s">
        <v>5716</v>
      </c>
      <c r="H7623" s="4"/>
      <c r="I7623" s="4"/>
      <c r="J7623" s="4"/>
      <c r="R7623" s="1504"/>
    </row>
    <row r="7624" spans="1:18" ht="15">
      <c r="A7624">
        <v>7619</v>
      </c>
      <c r="B7624" s="8">
        <f>'EstExp 11-19'!H377</f>
        <v>0</v>
      </c>
      <c r="C7624" s="3" t="s">
        <v>5416</v>
      </c>
      <c r="D7624" s="2" t="b">
        <f t="shared" ca="1" si="121"/>
        <v>1</v>
      </c>
      <c r="E7624" s="2" cm="1">
        <f t="array" aca="1" ref="E7624" ca="1">IF(F7624&lt;&gt;"",INDIRECT("'"&amp;F7624&amp;"'!"&amp;G7624),"")</f>
        <v>0</v>
      </c>
      <c r="F7624" s="1502" t="s">
        <v>6934</v>
      </c>
      <c r="G7624" t="s">
        <v>5717</v>
      </c>
      <c r="H7624" s="4"/>
      <c r="I7624" s="4"/>
      <c r="J7624" s="4"/>
      <c r="R7624" s="1504"/>
    </row>
    <row r="7625" spans="1:18" ht="15">
      <c r="A7625">
        <v>7620</v>
      </c>
      <c r="B7625" s="8">
        <f>'EstExp 11-19'!H378</f>
        <v>0</v>
      </c>
      <c r="C7625" s="3" t="s">
        <v>5416</v>
      </c>
      <c r="D7625" s="2" t="b">
        <f t="shared" ca="1" si="121"/>
        <v>1</v>
      </c>
      <c r="E7625" s="2" cm="1">
        <f t="array" aca="1" ref="E7625" ca="1">IF(F7625&lt;&gt;"",INDIRECT("'"&amp;F7625&amp;"'!"&amp;G7625),"")</f>
        <v>0</v>
      </c>
      <c r="F7625" s="1502" t="s">
        <v>6934</v>
      </c>
      <c r="G7625" t="s">
        <v>5718</v>
      </c>
      <c r="H7625" s="4"/>
      <c r="I7625" s="4"/>
      <c r="J7625" s="4"/>
      <c r="R7625" s="1504"/>
    </row>
    <row r="7626" spans="1:18" ht="15">
      <c r="A7626">
        <v>7621</v>
      </c>
      <c r="B7626" s="8">
        <f>'EstExp 11-19'!H380</f>
        <v>0</v>
      </c>
      <c r="C7626" s="3" t="s">
        <v>5416</v>
      </c>
      <c r="D7626" s="2" t="b">
        <f t="shared" ca="1" si="121"/>
        <v>1</v>
      </c>
      <c r="E7626" s="2" cm="1">
        <f t="array" aca="1" ref="E7626" ca="1">IF(F7626&lt;&gt;"",INDIRECT("'"&amp;F7626&amp;"'!"&amp;G7626),"")</f>
        <v>0</v>
      </c>
      <c r="F7626" s="1502" t="s">
        <v>6934</v>
      </c>
      <c r="G7626" t="s">
        <v>5719</v>
      </c>
      <c r="H7626" s="4"/>
      <c r="I7626" s="4"/>
      <c r="J7626" s="4"/>
      <c r="R7626" s="1504"/>
    </row>
    <row r="7627" spans="1:18">
      <c r="A7627">
        <v>7622</v>
      </c>
      <c r="B7627" s="8">
        <f>'EstExp 11-19'!H381</f>
        <v>0</v>
      </c>
      <c r="C7627" s="3" t="s">
        <v>5416</v>
      </c>
      <c r="D7627" s="2" t="b">
        <f t="shared" ca="1" si="121"/>
        <v>1</v>
      </c>
      <c r="E7627" s="2" cm="1">
        <f t="array" aca="1" ref="E7627" ca="1">IF(F7627&lt;&gt;"",INDIRECT("'"&amp;F7627&amp;"'!"&amp;G7627),"")</f>
        <v>0</v>
      </c>
      <c r="F7627" s="1502" t="s">
        <v>6934</v>
      </c>
      <c r="G7627" t="s">
        <v>5720</v>
      </c>
      <c r="R7627" s="1502"/>
    </row>
    <row r="7628" spans="1:18">
      <c r="A7628">
        <v>7623</v>
      </c>
      <c r="B7628" s="8">
        <f>'EstExp 11-19'!H382</f>
        <v>0</v>
      </c>
      <c r="C7628" s="3" t="s">
        <v>5416</v>
      </c>
      <c r="D7628" s="2" t="b">
        <f t="shared" ca="1" si="121"/>
        <v>1</v>
      </c>
      <c r="E7628" s="2" cm="1">
        <f t="array" aca="1" ref="E7628" ca="1">IF(F7628&lt;&gt;"",INDIRECT("'"&amp;F7628&amp;"'!"&amp;G7628),"")</f>
        <v>0</v>
      </c>
      <c r="F7628" s="1502" t="s">
        <v>6934</v>
      </c>
      <c r="G7628" t="s">
        <v>5721</v>
      </c>
      <c r="R7628" s="1502"/>
    </row>
    <row r="7629" spans="1:18">
      <c r="A7629">
        <v>7624</v>
      </c>
      <c r="B7629" s="8">
        <f>'EstExp 11-19'!H383</f>
        <v>0</v>
      </c>
      <c r="C7629" s="3" t="s">
        <v>5416</v>
      </c>
      <c r="D7629" s="2" t="b">
        <f t="shared" ca="1" si="121"/>
        <v>1</v>
      </c>
      <c r="E7629" s="2" cm="1">
        <f t="array" aca="1" ref="E7629" ca="1">IF(F7629&lt;&gt;"",INDIRECT("'"&amp;F7629&amp;"'!"&amp;G7629),"")</f>
        <v>0</v>
      </c>
      <c r="F7629" s="1502" t="s">
        <v>6934</v>
      </c>
      <c r="G7629" t="s">
        <v>5722</v>
      </c>
      <c r="R7629" s="1502"/>
    </row>
    <row r="7630" spans="1:18">
      <c r="A7630">
        <v>7625</v>
      </c>
      <c r="B7630" s="8">
        <f>'EstExp 11-19'!H384</f>
        <v>0</v>
      </c>
      <c r="C7630" s="3" t="s">
        <v>5416</v>
      </c>
      <c r="D7630" s="2" t="b">
        <f t="shared" ca="1" si="121"/>
        <v>1</v>
      </c>
      <c r="E7630" s="2" cm="1">
        <f t="array" aca="1" ref="E7630" ca="1">IF(F7630&lt;&gt;"",INDIRECT("'"&amp;F7630&amp;"'!"&amp;G7630),"")</f>
        <v>0</v>
      </c>
      <c r="F7630" s="1502" t="s">
        <v>6934</v>
      </c>
      <c r="G7630" t="s">
        <v>5723</v>
      </c>
      <c r="R7630" s="1502"/>
    </row>
    <row r="7631" spans="1:18">
      <c r="A7631">
        <v>7626</v>
      </c>
      <c r="B7631" s="8">
        <f>'EstExp 11-19'!H385</f>
        <v>0</v>
      </c>
      <c r="C7631" s="3" t="s">
        <v>5416</v>
      </c>
      <c r="D7631" s="2" t="b">
        <f t="shared" ca="1" si="121"/>
        <v>1</v>
      </c>
      <c r="E7631" s="2" cm="1">
        <f t="array" aca="1" ref="E7631" ca="1">IF(F7631&lt;&gt;"",INDIRECT("'"&amp;F7631&amp;"'!"&amp;G7631),"")</f>
        <v>0</v>
      </c>
      <c r="F7631" s="1502" t="s">
        <v>6934</v>
      </c>
      <c r="G7631" t="s">
        <v>5724</v>
      </c>
      <c r="R7631" s="1502"/>
    </row>
    <row r="7632" spans="1:18">
      <c r="A7632">
        <v>7627</v>
      </c>
      <c r="B7632" s="8">
        <f>'EstExp 11-19'!H386</f>
        <v>0</v>
      </c>
      <c r="C7632" s="3" t="s">
        <v>5416</v>
      </c>
      <c r="D7632" s="2" t="b">
        <f t="shared" ca="1" si="121"/>
        <v>1</v>
      </c>
      <c r="E7632" s="2" cm="1">
        <f t="array" aca="1" ref="E7632" ca="1">IF(F7632&lt;&gt;"",INDIRECT("'"&amp;F7632&amp;"'!"&amp;G7632),"")</f>
        <v>0</v>
      </c>
      <c r="F7632" s="1502" t="s">
        <v>6934</v>
      </c>
      <c r="G7632" t="s">
        <v>5725</v>
      </c>
      <c r="R7632" s="1502"/>
    </row>
    <row r="7633" spans="1:18" ht="15">
      <c r="A7633">
        <v>7628</v>
      </c>
      <c r="B7633" s="8">
        <f>'EstExp 11-19'!H387</f>
        <v>0</v>
      </c>
      <c r="C7633" s="3" t="s">
        <v>5416</v>
      </c>
      <c r="D7633" s="2" t="b">
        <f t="shared" ca="1" si="121"/>
        <v>1</v>
      </c>
      <c r="E7633" s="2" cm="1">
        <f t="array" aca="1" ref="E7633" ca="1">IF(F7633&lt;&gt;"",INDIRECT("'"&amp;F7633&amp;"'!"&amp;G7633),"")</f>
        <v>0</v>
      </c>
      <c r="F7633" s="1502" t="s">
        <v>6934</v>
      </c>
      <c r="G7633" t="s">
        <v>5726</v>
      </c>
      <c r="R7633" s="1504"/>
    </row>
    <row r="7634" spans="1:18" ht="15">
      <c r="A7634">
        <v>7629</v>
      </c>
      <c r="B7634" s="8">
        <f>'EstExp 11-19'!H388</f>
        <v>0</v>
      </c>
      <c r="C7634" s="3" t="s">
        <v>5416</v>
      </c>
      <c r="D7634" s="2" t="b">
        <f t="shared" ca="1" si="121"/>
        <v>1</v>
      </c>
      <c r="E7634" s="2" cm="1">
        <f t="array" aca="1" ref="E7634" ca="1">IF(F7634&lt;&gt;"",INDIRECT("'"&amp;F7634&amp;"'!"&amp;G7634),"")</f>
        <v>0</v>
      </c>
      <c r="F7634" s="1502" t="s">
        <v>6934</v>
      </c>
      <c r="G7634" t="s">
        <v>5727</v>
      </c>
      <c r="H7634" s="4"/>
      <c r="I7634" s="4"/>
      <c r="J7634" s="4"/>
      <c r="R7634" s="1504"/>
    </row>
    <row r="7635" spans="1:18" ht="15">
      <c r="A7635">
        <v>7630</v>
      </c>
      <c r="B7635" s="8">
        <f>'EstExp 11-19'!H393</f>
        <v>0</v>
      </c>
      <c r="C7635" s="3" t="s">
        <v>5416</v>
      </c>
      <c r="D7635" s="2" t="b">
        <f t="shared" ca="1" si="121"/>
        <v>1</v>
      </c>
      <c r="E7635" s="2" cm="1">
        <f t="array" aca="1" ref="E7635" ca="1">IF(F7635&lt;&gt;"",INDIRECT("'"&amp;F7635&amp;"'!"&amp;G7635),"")</f>
        <v>0</v>
      </c>
      <c r="F7635" s="1502" t="s">
        <v>6934</v>
      </c>
      <c r="G7635" t="s">
        <v>5728</v>
      </c>
      <c r="H7635" s="4"/>
      <c r="I7635" s="4"/>
      <c r="J7635" s="4"/>
      <c r="R7635" s="1504"/>
    </row>
    <row r="7636" spans="1:18" ht="15">
      <c r="A7636">
        <v>7631</v>
      </c>
      <c r="B7636" s="8">
        <f>'EstExp 11-19'!H394</f>
        <v>0</v>
      </c>
      <c r="C7636" s="3" t="s">
        <v>5416</v>
      </c>
      <c r="D7636" s="2" t="b">
        <f t="shared" ca="1" si="121"/>
        <v>1</v>
      </c>
      <c r="E7636" s="2" cm="1">
        <f t="array" aca="1" ref="E7636" ca="1">IF(F7636&lt;&gt;"",INDIRECT("'"&amp;F7636&amp;"'!"&amp;G7636),"")</f>
        <v>0</v>
      </c>
      <c r="F7636" s="1502" t="s">
        <v>6934</v>
      </c>
      <c r="G7636" t="s">
        <v>5729</v>
      </c>
      <c r="H7636" s="4"/>
      <c r="I7636" s="4"/>
      <c r="J7636" s="4"/>
      <c r="R7636" s="1504"/>
    </row>
    <row r="7637" spans="1:18" ht="15">
      <c r="A7637">
        <v>7632</v>
      </c>
      <c r="B7637" s="8">
        <f>'EstExp 11-19'!H395</f>
        <v>0</v>
      </c>
      <c r="C7637" s="3" t="s">
        <v>5416</v>
      </c>
      <c r="D7637" s="2" t="b">
        <f t="shared" ca="1" si="121"/>
        <v>1</v>
      </c>
      <c r="E7637" s="2" cm="1">
        <f t="array" aca="1" ref="E7637" ca="1">IF(F7637&lt;&gt;"",INDIRECT("'"&amp;F7637&amp;"'!"&amp;G7637),"")</f>
        <v>0</v>
      </c>
      <c r="F7637" s="1502" t="s">
        <v>6934</v>
      </c>
      <c r="G7637" t="s">
        <v>5730</v>
      </c>
      <c r="H7637" s="4"/>
      <c r="I7637" s="4"/>
      <c r="J7637" s="4"/>
      <c r="R7637" s="1504"/>
    </row>
    <row r="7638" spans="1:18" ht="15">
      <c r="A7638">
        <v>7633</v>
      </c>
      <c r="B7638" s="8">
        <f>'EstExp 11-19'!H396</f>
        <v>0</v>
      </c>
      <c r="C7638" s="3" t="s">
        <v>5416</v>
      </c>
      <c r="D7638" s="2" t="b">
        <f t="shared" ca="1" si="121"/>
        <v>1</v>
      </c>
      <c r="E7638" s="2" cm="1">
        <f t="array" aca="1" ref="E7638" ca="1">IF(F7638&lt;&gt;"",INDIRECT("'"&amp;F7638&amp;"'!"&amp;G7638),"")</f>
        <v>0</v>
      </c>
      <c r="F7638" s="1502" t="s">
        <v>6934</v>
      </c>
      <c r="G7638" t="s">
        <v>5731</v>
      </c>
      <c r="H7638" s="4"/>
      <c r="I7638" s="4"/>
      <c r="J7638" s="4"/>
      <c r="R7638" s="1504"/>
    </row>
    <row r="7639" spans="1:18" ht="16">
      <c r="A7639" s="1">
        <v>7634</v>
      </c>
      <c r="B7639" s="8"/>
      <c r="C7639" s="3" t="s">
        <v>5732</v>
      </c>
      <c r="E7639" s="2" t="str" cm="1">
        <f t="array" aca="1" ref="E7639" ca="1">IF(F7639&lt;&gt;"",INDIRECT("'"&amp;F7639&amp;"'!"&amp;G7639),"")</f>
        <v/>
      </c>
      <c r="F7639" s="1851"/>
      <c r="R7639" s="1502"/>
    </row>
    <row r="7640" spans="1:18" ht="15">
      <c r="A7640">
        <v>7635</v>
      </c>
      <c r="B7640" s="8">
        <f>'EstExp 11-19'!H398</f>
        <v>0</v>
      </c>
      <c r="C7640" s="3" t="s">
        <v>5416</v>
      </c>
      <c r="D7640" s="2" t="b">
        <f t="shared" ref="D7640:D7671" ca="1" si="122">E7640=B7640</f>
        <v>1</v>
      </c>
      <c r="E7640" s="2" cm="1">
        <f t="array" aca="1" ref="E7640" ca="1">IF(F7640&lt;&gt;"",INDIRECT("'"&amp;F7640&amp;"'!"&amp;G7640),"")</f>
        <v>0</v>
      </c>
      <c r="F7640" s="1502" t="s">
        <v>6934</v>
      </c>
      <c r="G7640" t="s">
        <v>5733</v>
      </c>
      <c r="H7640" s="4"/>
      <c r="I7640" s="4"/>
      <c r="J7640" s="4"/>
      <c r="R7640" s="1504"/>
    </row>
    <row r="7641" spans="1:18" ht="15">
      <c r="A7641">
        <v>7636</v>
      </c>
      <c r="B7641" s="8">
        <f>'EstExp 11-19'!H399</f>
        <v>0</v>
      </c>
      <c r="C7641" s="3" t="s">
        <v>5416</v>
      </c>
      <c r="D7641" s="2" t="b">
        <f t="shared" ca="1" si="122"/>
        <v>1</v>
      </c>
      <c r="E7641" s="2" cm="1">
        <f t="array" aca="1" ref="E7641" ca="1">IF(F7641&lt;&gt;"",INDIRECT("'"&amp;F7641&amp;"'!"&amp;G7641),"")</f>
        <v>0</v>
      </c>
      <c r="F7641" s="1502" t="s">
        <v>6934</v>
      </c>
      <c r="G7641" t="s">
        <v>5734</v>
      </c>
      <c r="H7641" s="4"/>
      <c r="I7641" s="4"/>
      <c r="J7641" s="4"/>
      <c r="R7641" s="1504"/>
    </row>
    <row r="7642" spans="1:18" ht="15">
      <c r="A7642">
        <v>7637</v>
      </c>
      <c r="B7642" s="8">
        <f>'EstExp 11-19'!H400</f>
        <v>0</v>
      </c>
      <c r="C7642" s="3" t="s">
        <v>5416</v>
      </c>
      <c r="D7642" s="2" t="b">
        <f t="shared" ca="1" si="122"/>
        <v>1</v>
      </c>
      <c r="E7642" s="2" cm="1">
        <f t="array" aca="1" ref="E7642" ca="1">IF(F7642&lt;&gt;"",INDIRECT("'"&amp;F7642&amp;"'!"&amp;G7642),"")</f>
        <v>0</v>
      </c>
      <c r="F7642" s="1502" t="s">
        <v>6934</v>
      </c>
      <c r="G7642" t="s">
        <v>5735</v>
      </c>
      <c r="H7642" s="4"/>
      <c r="I7642" s="4"/>
      <c r="J7642" s="4"/>
      <c r="R7642" s="1504"/>
    </row>
    <row r="7643" spans="1:18" ht="15">
      <c r="A7643">
        <v>7638</v>
      </c>
      <c r="B7643" s="8">
        <f>'EstExp 11-19'!H401</f>
        <v>0</v>
      </c>
      <c r="C7643" s="3" t="s">
        <v>5416</v>
      </c>
      <c r="D7643" s="2" t="b">
        <f t="shared" ca="1" si="122"/>
        <v>1</v>
      </c>
      <c r="E7643" s="2" cm="1">
        <f t="array" aca="1" ref="E7643" ca="1">IF(F7643&lt;&gt;"",INDIRECT("'"&amp;F7643&amp;"'!"&amp;G7643),"")</f>
        <v>0</v>
      </c>
      <c r="F7643" s="1502" t="s">
        <v>6934</v>
      </c>
      <c r="G7643" t="s">
        <v>5736</v>
      </c>
      <c r="H7643" s="4"/>
      <c r="I7643" s="4"/>
      <c r="J7643" s="4"/>
      <c r="R7643" s="1504"/>
    </row>
    <row r="7644" spans="1:18" ht="15">
      <c r="A7644">
        <v>7639</v>
      </c>
      <c r="B7644" s="8">
        <f>'EstExp 11-19'!H402</f>
        <v>0</v>
      </c>
      <c r="C7644" s="3" t="s">
        <v>5416</v>
      </c>
      <c r="D7644" s="2" t="b">
        <f t="shared" ca="1" si="122"/>
        <v>1</v>
      </c>
      <c r="E7644" s="2" cm="1">
        <f t="array" aca="1" ref="E7644" ca="1">IF(F7644&lt;&gt;"",INDIRECT("'"&amp;F7644&amp;"'!"&amp;G7644),"")</f>
        <v>0</v>
      </c>
      <c r="F7644" s="1502" t="s">
        <v>6934</v>
      </c>
      <c r="G7644" t="s">
        <v>5737</v>
      </c>
      <c r="H7644" s="4"/>
      <c r="I7644" s="4"/>
      <c r="J7644" s="4"/>
      <c r="R7644" s="1504"/>
    </row>
    <row r="7645" spans="1:18" ht="15">
      <c r="A7645">
        <v>7640</v>
      </c>
      <c r="B7645" s="8">
        <f>'EstExp 11-19'!H403</f>
        <v>0</v>
      </c>
      <c r="C7645" s="3" t="s">
        <v>5416</v>
      </c>
      <c r="D7645" s="2" t="b">
        <f t="shared" ca="1" si="122"/>
        <v>1</v>
      </c>
      <c r="E7645" s="2" cm="1">
        <f t="array" aca="1" ref="E7645" ca="1">IF(F7645&lt;&gt;"",INDIRECT("'"&amp;F7645&amp;"'!"&amp;G7645),"")</f>
        <v>0</v>
      </c>
      <c r="F7645" s="1502" t="s">
        <v>6934</v>
      </c>
      <c r="G7645" t="s">
        <v>5738</v>
      </c>
      <c r="H7645" s="4"/>
      <c r="I7645" s="4"/>
      <c r="J7645" s="4"/>
      <c r="R7645" s="1504"/>
    </row>
    <row r="7646" spans="1:18" ht="15">
      <c r="A7646">
        <v>7641</v>
      </c>
      <c r="B7646" s="8">
        <f>'EstExp 11-19'!H404</f>
        <v>0</v>
      </c>
      <c r="C7646" s="3" t="s">
        <v>5416</v>
      </c>
      <c r="D7646" s="2" t="b">
        <f t="shared" ca="1" si="122"/>
        <v>1</v>
      </c>
      <c r="E7646" s="2" cm="1">
        <f t="array" aca="1" ref="E7646" ca="1">IF(F7646&lt;&gt;"",INDIRECT("'"&amp;F7646&amp;"'!"&amp;G7646),"")</f>
        <v>0</v>
      </c>
      <c r="F7646" s="1502" t="s">
        <v>6934</v>
      </c>
      <c r="G7646" t="s">
        <v>5739</v>
      </c>
      <c r="H7646" s="4"/>
      <c r="I7646" s="4"/>
      <c r="J7646" s="4"/>
      <c r="R7646" s="1504"/>
    </row>
    <row r="7647" spans="1:18" ht="15">
      <c r="A7647">
        <v>7642</v>
      </c>
      <c r="B7647" s="8">
        <f>'EstExp 11-19'!H405</f>
        <v>0</v>
      </c>
      <c r="C7647" s="3" t="s">
        <v>5416</v>
      </c>
      <c r="D7647" s="2" t="b">
        <f t="shared" ca="1" si="122"/>
        <v>1</v>
      </c>
      <c r="E7647" s="2" cm="1">
        <f t="array" aca="1" ref="E7647" ca="1">IF(F7647&lt;&gt;"",INDIRECT("'"&amp;F7647&amp;"'!"&amp;G7647),"")</f>
        <v>0</v>
      </c>
      <c r="F7647" s="1502" t="s">
        <v>6934</v>
      </c>
      <c r="G7647" t="s">
        <v>5740</v>
      </c>
      <c r="H7647" s="4"/>
      <c r="I7647" s="4"/>
      <c r="J7647" s="4"/>
      <c r="R7647" s="1504"/>
    </row>
    <row r="7648" spans="1:18" ht="15">
      <c r="A7648">
        <v>7643</v>
      </c>
      <c r="B7648" s="8">
        <f>'EstExp 11-19'!H406</f>
        <v>0</v>
      </c>
      <c r="C7648" s="3" t="s">
        <v>5416</v>
      </c>
      <c r="D7648" s="2" t="b">
        <f t="shared" ca="1" si="122"/>
        <v>1</v>
      </c>
      <c r="E7648" s="2" cm="1">
        <f t="array" aca="1" ref="E7648" ca="1">IF(F7648&lt;&gt;"",INDIRECT("'"&amp;F7648&amp;"'!"&amp;G7648),"")</f>
        <v>0</v>
      </c>
      <c r="F7648" s="1502" t="s">
        <v>6934</v>
      </c>
      <c r="G7648" t="s">
        <v>5741</v>
      </c>
      <c r="H7648" s="4"/>
      <c r="I7648" s="4"/>
      <c r="J7648" s="4"/>
      <c r="R7648" s="1504"/>
    </row>
    <row r="7649" spans="1:18" ht="15">
      <c r="A7649">
        <v>7644</v>
      </c>
      <c r="B7649" s="8">
        <f>'EstExp 11-19'!H407</f>
        <v>0</v>
      </c>
      <c r="C7649" s="3" t="s">
        <v>5416</v>
      </c>
      <c r="D7649" s="2" t="b">
        <f t="shared" ca="1" si="122"/>
        <v>1</v>
      </c>
      <c r="E7649" s="2" cm="1">
        <f t="array" aca="1" ref="E7649" ca="1">IF(F7649&lt;&gt;"",INDIRECT("'"&amp;F7649&amp;"'!"&amp;G7649),"")</f>
        <v>0</v>
      </c>
      <c r="F7649" s="1502" t="s">
        <v>6934</v>
      </c>
      <c r="G7649" t="s">
        <v>5742</v>
      </c>
      <c r="H7649" s="4"/>
      <c r="I7649" s="4"/>
      <c r="J7649" s="4"/>
      <c r="R7649" s="1504"/>
    </row>
    <row r="7650" spans="1:18" ht="15">
      <c r="A7650">
        <v>7645</v>
      </c>
      <c r="B7650" s="8">
        <f>'EstExp 11-19'!H408</f>
        <v>0</v>
      </c>
      <c r="C7650" s="3" t="s">
        <v>5416</v>
      </c>
      <c r="D7650" s="2" t="b">
        <f t="shared" ca="1" si="122"/>
        <v>1</v>
      </c>
      <c r="E7650" s="2" cm="1">
        <f t="array" aca="1" ref="E7650" ca="1">IF(F7650&lt;&gt;"",INDIRECT("'"&amp;F7650&amp;"'!"&amp;G7650),"")</f>
        <v>0</v>
      </c>
      <c r="F7650" s="1502" t="s">
        <v>6934</v>
      </c>
      <c r="G7650" t="s">
        <v>5743</v>
      </c>
      <c r="H7650" s="4"/>
      <c r="I7650" s="4"/>
      <c r="J7650" s="4"/>
      <c r="R7650" s="1504"/>
    </row>
    <row r="7651" spans="1:18" ht="15">
      <c r="A7651">
        <v>7646</v>
      </c>
      <c r="B7651" s="8">
        <f>'EstExp 11-19'!H409</f>
        <v>0</v>
      </c>
      <c r="C7651" s="3" t="s">
        <v>5416</v>
      </c>
      <c r="D7651" s="2" t="b">
        <f t="shared" ca="1" si="122"/>
        <v>1</v>
      </c>
      <c r="E7651" s="2" cm="1">
        <f t="array" aca="1" ref="E7651" ca="1">IF(F7651&lt;&gt;"",INDIRECT("'"&amp;F7651&amp;"'!"&amp;G7651),"")</f>
        <v>0</v>
      </c>
      <c r="F7651" s="1502" t="s">
        <v>6934</v>
      </c>
      <c r="G7651" t="s">
        <v>5744</v>
      </c>
      <c r="H7651" s="4"/>
      <c r="I7651" s="4"/>
      <c r="J7651" s="4"/>
      <c r="R7651" s="1504"/>
    </row>
    <row r="7652" spans="1:18" ht="15">
      <c r="A7652">
        <v>7647</v>
      </c>
      <c r="B7652" s="8">
        <f>'EstExp 11-19'!H410</f>
        <v>0</v>
      </c>
      <c r="C7652" s="3" t="s">
        <v>5416</v>
      </c>
      <c r="D7652" s="2" t="b">
        <f t="shared" ca="1" si="122"/>
        <v>1</v>
      </c>
      <c r="E7652" s="2" cm="1">
        <f t="array" aca="1" ref="E7652" ca="1">IF(F7652&lt;&gt;"",INDIRECT("'"&amp;F7652&amp;"'!"&amp;G7652),"")</f>
        <v>0</v>
      </c>
      <c r="F7652" s="1502" t="s">
        <v>6934</v>
      </c>
      <c r="G7652" t="s">
        <v>5745</v>
      </c>
      <c r="H7652" s="4"/>
      <c r="I7652" s="4"/>
      <c r="J7652" s="4"/>
      <c r="R7652" s="1504"/>
    </row>
    <row r="7653" spans="1:18" ht="15">
      <c r="A7653">
        <v>7648</v>
      </c>
      <c r="B7653" s="8">
        <f>'EstExp 11-19'!H411</f>
        <v>0</v>
      </c>
      <c r="C7653" s="3" t="s">
        <v>5416</v>
      </c>
      <c r="D7653" s="2" t="b">
        <f t="shared" ca="1" si="122"/>
        <v>1</v>
      </c>
      <c r="E7653" s="2" cm="1">
        <f t="array" aca="1" ref="E7653" ca="1">IF(F7653&lt;&gt;"",INDIRECT("'"&amp;F7653&amp;"'!"&amp;G7653),"")</f>
        <v>0</v>
      </c>
      <c r="F7653" s="1502" t="s">
        <v>6934</v>
      </c>
      <c r="G7653" t="s">
        <v>5746</v>
      </c>
      <c r="H7653" s="4"/>
      <c r="I7653" s="4"/>
      <c r="J7653" s="4"/>
      <c r="R7653" s="1504"/>
    </row>
    <row r="7654" spans="1:18" ht="15">
      <c r="A7654">
        <v>7649</v>
      </c>
      <c r="B7654" s="8">
        <f>'EstExp 11-19'!H412</f>
        <v>0</v>
      </c>
      <c r="C7654" s="3" t="s">
        <v>5416</v>
      </c>
      <c r="D7654" s="2" t="b">
        <f t="shared" ca="1" si="122"/>
        <v>1</v>
      </c>
      <c r="E7654" s="2" cm="1">
        <f t="array" aca="1" ref="E7654" ca="1">IF(F7654&lt;&gt;"",INDIRECT("'"&amp;F7654&amp;"'!"&amp;G7654),"")</f>
        <v>0</v>
      </c>
      <c r="F7654" s="1502" t="s">
        <v>6934</v>
      </c>
      <c r="G7654" t="s">
        <v>5747</v>
      </c>
      <c r="H7654" s="4"/>
      <c r="I7654" s="4"/>
      <c r="J7654" s="4"/>
      <c r="R7654" s="1504"/>
    </row>
    <row r="7655" spans="1:18" ht="15">
      <c r="A7655">
        <v>7650</v>
      </c>
      <c r="B7655" s="8">
        <f>'EstExp 11-19'!H413</f>
        <v>0</v>
      </c>
      <c r="C7655" s="3" t="s">
        <v>5416</v>
      </c>
      <c r="D7655" s="2" t="b">
        <f t="shared" ca="1" si="122"/>
        <v>1</v>
      </c>
      <c r="E7655" s="2" cm="1">
        <f t="array" aca="1" ref="E7655" ca="1">IF(F7655&lt;&gt;"",INDIRECT("'"&amp;F7655&amp;"'!"&amp;G7655),"")</f>
        <v>0</v>
      </c>
      <c r="F7655" s="1502" t="s">
        <v>6934</v>
      </c>
      <c r="G7655" t="s">
        <v>5748</v>
      </c>
      <c r="H7655" s="4"/>
      <c r="I7655" s="4"/>
      <c r="J7655" s="4"/>
      <c r="R7655" s="1504"/>
    </row>
    <row r="7656" spans="1:18" ht="15">
      <c r="A7656">
        <v>7651</v>
      </c>
      <c r="B7656" s="8">
        <f>'EstExp 11-19'!H414</f>
        <v>0</v>
      </c>
      <c r="C7656" s="3" t="s">
        <v>5416</v>
      </c>
      <c r="D7656" s="2" t="b">
        <f t="shared" ca="1" si="122"/>
        <v>1</v>
      </c>
      <c r="E7656" s="2" cm="1">
        <f t="array" aca="1" ref="E7656" ca="1">IF(F7656&lt;&gt;"",INDIRECT("'"&amp;F7656&amp;"'!"&amp;G7656),"")</f>
        <v>0</v>
      </c>
      <c r="F7656" s="1502" t="s">
        <v>6934</v>
      </c>
      <c r="G7656" t="s">
        <v>5749</v>
      </c>
      <c r="H7656" s="4"/>
      <c r="I7656" s="4"/>
      <c r="J7656" s="4"/>
      <c r="R7656" s="1504"/>
    </row>
    <row r="7657" spans="1:18" ht="15">
      <c r="A7657">
        <v>7652</v>
      </c>
      <c r="B7657" s="8">
        <f>'EstExp 11-19'!I316</f>
        <v>0</v>
      </c>
      <c r="C7657" s="3" t="s">
        <v>5416</v>
      </c>
      <c r="D7657" s="2" t="b">
        <f t="shared" ca="1" si="122"/>
        <v>1</v>
      </c>
      <c r="E7657" s="2" cm="1">
        <f t="array" aca="1" ref="E7657" ca="1">IF(F7657&lt;&gt;"",INDIRECT("'"&amp;F7657&amp;"'!"&amp;G7657),"")</f>
        <v>0</v>
      </c>
      <c r="F7657" s="1502" t="s">
        <v>6934</v>
      </c>
      <c r="G7657" t="s">
        <v>5750</v>
      </c>
      <c r="H7657" s="4"/>
      <c r="I7657" s="4"/>
      <c r="J7657" s="4"/>
      <c r="R7657" s="1504"/>
    </row>
    <row r="7658" spans="1:18" ht="15">
      <c r="A7658">
        <v>7653</v>
      </c>
      <c r="B7658" s="8">
        <f>'EstExp 11-19'!I318</f>
        <v>0</v>
      </c>
      <c r="C7658" s="3" t="s">
        <v>5416</v>
      </c>
      <c r="D7658" s="2" t="b">
        <f t="shared" ca="1" si="122"/>
        <v>1</v>
      </c>
      <c r="E7658" s="2" cm="1">
        <f t="array" aca="1" ref="E7658" ca="1">IF(F7658&lt;&gt;"",INDIRECT("'"&amp;F7658&amp;"'!"&amp;G7658),"")</f>
        <v>0</v>
      </c>
      <c r="F7658" s="1502" t="s">
        <v>6934</v>
      </c>
      <c r="G7658" t="s">
        <v>5751</v>
      </c>
      <c r="H7658" s="4"/>
      <c r="I7658" s="4"/>
      <c r="J7658" s="4"/>
      <c r="R7658" s="1504"/>
    </row>
    <row r="7659" spans="1:18" ht="15">
      <c r="A7659">
        <v>7654</v>
      </c>
      <c r="B7659" s="8">
        <f>'EstExp 11-19'!I319</f>
        <v>0</v>
      </c>
      <c r="C7659" s="3" t="s">
        <v>5416</v>
      </c>
      <c r="D7659" s="2" t="b">
        <f t="shared" ca="1" si="122"/>
        <v>1</v>
      </c>
      <c r="E7659" s="2" cm="1">
        <f t="array" aca="1" ref="E7659" ca="1">IF(F7659&lt;&gt;"",INDIRECT("'"&amp;F7659&amp;"'!"&amp;G7659),"")</f>
        <v>0</v>
      </c>
      <c r="F7659" s="1502" t="s">
        <v>6934</v>
      </c>
      <c r="G7659" t="s">
        <v>5752</v>
      </c>
      <c r="H7659" s="4"/>
      <c r="I7659" s="4"/>
      <c r="J7659" s="4"/>
      <c r="R7659" s="1504"/>
    </row>
    <row r="7660" spans="1:18" ht="15">
      <c r="A7660">
        <v>7655</v>
      </c>
      <c r="B7660" s="8">
        <f>'EstExp 11-19'!I320</f>
        <v>0</v>
      </c>
      <c r="C7660" s="3" t="s">
        <v>5416</v>
      </c>
      <c r="D7660" s="2" t="b">
        <f t="shared" ca="1" si="122"/>
        <v>1</v>
      </c>
      <c r="E7660" s="2" cm="1">
        <f t="array" aca="1" ref="E7660" ca="1">IF(F7660&lt;&gt;"",INDIRECT("'"&amp;F7660&amp;"'!"&amp;G7660),"")</f>
        <v>0</v>
      </c>
      <c r="F7660" s="1502" t="s">
        <v>6934</v>
      </c>
      <c r="G7660" t="s">
        <v>5753</v>
      </c>
      <c r="H7660" s="4"/>
      <c r="I7660" s="4"/>
      <c r="J7660" s="4"/>
      <c r="R7660" s="1504"/>
    </row>
    <row r="7661" spans="1:18" ht="15">
      <c r="A7661">
        <v>7656</v>
      </c>
      <c r="B7661" s="8">
        <f>'EstExp 11-19'!I321</f>
        <v>0</v>
      </c>
      <c r="C7661" s="3" t="s">
        <v>5416</v>
      </c>
      <c r="D7661" s="2" t="b">
        <f t="shared" ca="1" si="122"/>
        <v>1</v>
      </c>
      <c r="E7661" s="2" cm="1">
        <f t="array" aca="1" ref="E7661" ca="1">IF(F7661&lt;&gt;"",INDIRECT("'"&amp;F7661&amp;"'!"&amp;G7661),"")</f>
        <v>0</v>
      </c>
      <c r="F7661" s="1502" t="s">
        <v>6934</v>
      </c>
      <c r="G7661" t="s">
        <v>5754</v>
      </c>
      <c r="H7661" s="4"/>
      <c r="I7661" s="4"/>
      <c r="J7661" s="4"/>
      <c r="R7661" s="1504"/>
    </row>
    <row r="7662" spans="1:18" ht="15">
      <c r="A7662">
        <v>7657</v>
      </c>
      <c r="B7662" s="8">
        <f>'EstExp 11-19'!I322</f>
        <v>0</v>
      </c>
      <c r="C7662" s="3" t="s">
        <v>5416</v>
      </c>
      <c r="D7662" s="2" t="b">
        <f t="shared" ca="1" si="122"/>
        <v>1</v>
      </c>
      <c r="E7662" s="2" cm="1">
        <f t="array" aca="1" ref="E7662" ca="1">IF(F7662&lt;&gt;"",INDIRECT("'"&amp;F7662&amp;"'!"&amp;G7662),"")</f>
        <v>0</v>
      </c>
      <c r="F7662" s="1502" t="s">
        <v>6934</v>
      </c>
      <c r="G7662" t="s">
        <v>5755</v>
      </c>
      <c r="H7662" s="4"/>
      <c r="I7662" s="4"/>
      <c r="J7662" s="4"/>
      <c r="R7662" s="1504"/>
    </row>
    <row r="7663" spans="1:18" ht="15">
      <c r="A7663">
        <v>7658</v>
      </c>
      <c r="B7663" s="8">
        <f>'EstExp 11-19'!I323</f>
        <v>0</v>
      </c>
      <c r="C7663" s="3" t="s">
        <v>5416</v>
      </c>
      <c r="D7663" s="2" t="b">
        <f t="shared" ca="1" si="122"/>
        <v>1</v>
      </c>
      <c r="E7663" s="2" cm="1">
        <f t="array" aca="1" ref="E7663" ca="1">IF(F7663&lt;&gt;"",INDIRECT("'"&amp;F7663&amp;"'!"&amp;G7663),"")</f>
        <v>0</v>
      </c>
      <c r="F7663" s="1502" t="s">
        <v>6934</v>
      </c>
      <c r="G7663" t="s">
        <v>5756</v>
      </c>
      <c r="H7663" s="4"/>
      <c r="I7663" s="4"/>
      <c r="J7663" s="4"/>
      <c r="R7663" s="1504"/>
    </row>
    <row r="7664" spans="1:18" ht="15">
      <c r="A7664">
        <v>7659</v>
      </c>
      <c r="B7664" s="8">
        <f>'EstExp 11-19'!I324</f>
        <v>0</v>
      </c>
      <c r="C7664" s="3" t="s">
        <v>5416</v>
      </c>
      <c r="D7664" s="2" t="b">
        <f t="shared" ca="1" si="122"/>
        <v>1</v>
      </c>
      <c r="E7664" s="2" cm="1">
        <f t="array" aca="1" ref="E7664" ca="1">IF(F7664&lt;&gt;"",INDIRECT("'"&amp;F7664&amp;"'!"&amp;G7664),"")</f>
        <v>0</v>
      </c>
      <c r="F7664" s="1502" t="s">
        <v>6934</v>
      </c>
      <c r="G7664" t="s">
        <v>5757</v>
      </c>
      <c r="H7664" s="4"/>
      <c r="I7664" s="4"/>
      <c r="J7664" s="4"/>
      <c r="R7664" s="1504"/>
    </row>
    <row r="7665" spans="1:18" ht="15">
      <c r="A7665">
        <v>7660</v>
      </c>
      <c r="B7665" s="8">
        <f>'EstExp 11-19'!I325</f>
        <v>0</v>
      </c>
      <c r="C7665" s="3" t="s">
        <v>5416</v>
      </c>
      <c r="D7665" s="2" t="b">
        <f t="shared" ca="1" si="122"/>
        <v>1</v>
      </c>
      <c r="E7665" s="2" cm="1">
        <f t="array" aca="1" ref="E7665" ca="1">IF(F7665&lt;&gt;"",INDIRECT("'"&amp;F7665&amp;"'!"&amp;G7665),"")</f>
        <v>0</v>
      </c>
      <c r="F7665" s="1502" t="s">
        <v>6934</v>
      </c>
      <c r="G7665" t="s">
        <v>5758</v>
      </c>
      <c r="H7665" s="4"/>
      <c r="I7665" s="4"/>
      <c r="J7665" s="4"/>
      <c r="R7665" s="1504"/>
    </row>
    <row r="7666" spans="1:18" ht="15">
      <c r="A7666">
        <v>7661</v>
      </c>
      <c r="B7666" s="8">
        <f>'EstExp 11-19'!I326</f>
        <v>0</v>
      </c>
      <c r="C7666" s="3" t="s">
        <v>5416</v>
      </c>
      <c r="D7666" s="2" t="b">
        <f t="shared" ca="1" si="122"/>
        <v>1</v>
      </c>
      <c r="E7666" s="2" cm="1">
        <f t="array" aca="1" ref="E7666" ca="1">IF(F7666&lt;&gt;"",INDIRECT("'"&amp;F7666&amp;"'!"&amp;G7666),"")</f>
        <v>0</v>
      </c>
      <c r="F7666" s="1502" t="s">
        <v>6934</v>
      </c>
      <c r="G7666" t="s">
        <v>5759</v>
      </c>
      <c r="H7666" s="4"/>
      <c r="I7666" s="4"/>
      <c r="J7666" s="4"/>
      <c r="R7666" s="1504"/>
    </row>
    <row r="7667" spans="1:18" ht="15">
      <c r="A7667">
        <v>7662</v>
      </c>
      <c r="B7667" s="8">
        <f>'EstExp 11-19'!I327</f>
        <v>0</v>
      </c>
      <c r="C7667" s="3" t="s">
        <v>5416</v>
      </c>
      <c r="D7667" s="2" t="b">
        <f t="shared" ca="1" si="122"/>
        <v>1</v>
      </c>
      <c r="E7667" s="2" cm="1">
        <f t="array" aca="1" ref="E7667" ca="1">IF(F7667&lt;&gt;"",INDIRECT("'"&amp;F7667&amp;"'!"&amp;G7667),"")</f>
        <v>0</v>
      </c>
      <c r="F7667" s="1502" t="s">
        <v>6934</v>
      </c>
      <c r="G7667" t="s">
        <v>5760</v>
      </c>
      <c r="H7667" s="4"/>
      <c r="I7667" s="4"/>
      <c r="J7667" s="4"/>
      <c r="R7667" s="1504"/>
    </row>
    <row r="7668" spans="1:18" ht="15">
      <c r="A7668">
        <v>7663</v>
      </c>
      <c r="B7668" s="8">
        <f>'EstExp 11-19'!I328</f>
        <v>0</v>
      </c>
      <c r="C7668" s="3" t="s">
        <v>5416</v>
      </c>
      <c r="D7668" s="2" t="b">
        <f t="shared" ca="1" si="122"/>
        <v>1</v>
      </c>
      <c r="E7668" s="2" cm="1">
        <f t="array" aca="1" ref="E7668" ca="1">IF(F7668&lt;&gt;"",INDIRECT("'"&amp;F7668&amp;"'!"&amp;G7668),"")</f>
        <v>0</v>
      </c>
      <c r="F7668" s="1502" t="s">
        <v>6934</v>
      </c>
      <c r="G7668" t="s">
        <v>5761</v>
      </c>
      <c r="H7668" s="4"/>
      <c r="I7668" s="4"/>
      <c r="J7668" s="4"/>
      <c r="R7668" s="1504"/>
    </row>
    <row r="7669" spans="1:18" ht="15">
      <c r="A7669">
        <v>7664</v>
      </c>
      <c r="B7669" s="8">
        <f>'EstExp 11-19'!I329</f>
        <v>0</v>
      </c>
      <c r="C7669" s="3" t="s">
        <v>5416</v>
      </c>
      <c r="D7669" s="2" t="b">
        <f t="shared" ca="1" si="122"/>
        <v>1</v>
      </c>
      <c r="E7669" s="2" cm="1">
        <f t="array" aca="1" ref="E7669" ca="1">IF(F7669&lt;&gt;"",INDIRECT("'"&amp;F7669&amp;"'!"&amp;G7669),"")</f>
        <v>0</v>
      </c>
      <c r="F7669" s="1502" t="s">
        <v>6934</v>
      </c>
      <c r="G7669" t="s">
        <v>5762</v>
      </c>
      <c r="H7669" s="4"/>
      <c r="I7669" s="4"/>
      <c r="J7669" s="4"/>
      <c r="R7669" s="1504"/>
    </row>
    <row r="7670" spans="1:18" ht="15">
      <c r="A7670">
        <v>7665</v>
      </c>
      <c r="B7670" s="8">
        <f>'EstExp 11-19'!I330</f>
        <v>0</v>
      </c>
      <c r="C7670" s="3" t="s">
        <v>5416</v>
      </c>
      <c r="D7670" s="2" t="b">
        <f t="shared" ca="1" si="122"/>
        <v>1</v>
      </c>
      <c r="E7670" s="2" cm="1">
        <f t="array" aca="1" ref="E7670" ca="1">IF(F7670&lt;&gt;"",INDIRECT("'"&amp;F7670&amp;"'!"&amp;G7670),"")</f>
        <v>0</v>
      </c>
      <c r="F7670" s="1502" t="s">
        <v>6934</v>
      </c>
      <c r="G7670" t="s">
        <v>5763</v>
      </c>
      <c r="H7670" s="4"/>
      <c r="I7670" s="4"/>
      <c r="J7670" s="4"/>
      <c r="R7670" s="1504"/>
    </row>
    <row r="7671" spans="1:18" ht="15">
      <c r="A7671">
        <v>7666</v>
      </c>
      <c r="B7671" s="8">
        <f>'EstExp 11-19'!I344</f>
        <v>0</v>
      </c>
      <c r="C7671" s="3" t="s">
        <v>5416</v>
      </c>
      <c r="D7671" s="2" t="b">
        <f t="shared" ca="1" si="122"/>
        <v>1</v>
      </c>
      <c r="E7671" s="2" cm="1">
        <f t="array" aca="1" ref="E7671" ca="1">IF(F7671&lt;&gt;"",INDIRECT("'"&amp;F7671&amp;"'!"&amp;G7671),"")</f>
        <v>0</v>
      </c>
      <c r="F7671" s="1502" t="s">
        <v>6934</v>
      </c>
      <c r="G7671" t="s">
        <v>5764</v>
      </c>
      <c r="H7671" s="4"/>
      <c r="I7671" s="4"/>
      <c r="J7671" s="4"/>
      <c r="R7671" s="1504"/>
    </row>
    <row r="7672" spans="1:18" ht="15">
      <c r="A7672">
        <v>7667</v>
      </c>
      <c r="B7672" s="8">
        <f>'EstExp 11-19'!I347</f>
        <v>0</v>
      </c>
      <c r="C7672" s="3" t="s">
        <v>5416</v>
      </c>
      <c r="D7672" s="2" t="b">
        <f t="shared" ref="D7672:D7703" ca="1" si="123">E7672=B7672</f>
        <v>1</v>
      </c>
      <c r="E7672" s="2" cm="1">
        <f t="array" aca="1" ref="E7672" ca="1">IF(F7672&lt;&gt;"",INDIRECT("'"&amp;F7672&amp;"'!"&amp;G7672),"")</f>
        <v>0</v>
      </c>
      <c r="F7672" s="1502" t="s">
        <v>6934</v>
      </c>
      <c r="G7672" t="s">
        <v>5765</v>
      </c>
      <c r="H7672" s="4"/>
      <c r="I7672" s="4"/>
      <c r="J7672" s="4"/>
      <c r="R7672" s="1504"/>
    </row>
    <row r="7673" spans="1:18" ht="15">
      <c r="A7673">
        <v>7668</v>
      </c>
      <c r="B7673" s="8">
        <f>'EstExp 11-19'!I348</f>
        <v>0</v>
      </c>
      <c r="C7673" s="3" t="s">
        <v>5416</v>
      </c>
      <c r="D7673" s="2" t="b">
        <f t="shared" ca="1" si="123"/>
        <v>1</v>
      </c>
      <c r="E7673" s="2" cm="1">
        <f t="array" aca="1" ref="E7673" ca="1">IF(F7673&lt;&gt;"",INDIRECT("'"&amp;F7673&amp;"'!"&amp;G7673),"")</f>
        <v>0</v>
      </c>
      <c r="F7673" s="1502" t="s">
        <v>6934</v>
      </c>
      <c r="G7673" t="s">
        <v>5766</v>
      </c>
      <c r="H7673" s="4"/>
      <c r="I7673" s="4"/>
      <c r="J7673" s="4"/>
      <c r="R7673" s="1504"/>
    </row>
    <row r="7674" spans="1:18" ht="15">
      <c r="A7674">
        <v>7669</v>
      </c>
      <c r="B7674" s="8">
        <f>'EstExp 11-19'!I349</f>
        <v>0</v>
      </c>
      <c r="C7674" s="3" t="s">
        <v>5416</v>
      </c>
      <c r="D7674" s="2" t="b">
        <f t="shared" ca="1" si="123"/>
        <v>1</v>
      </c>
      <c r="E7674" s="2" cm="1">
        <f t="array" aca="1" ref="E7674" ca="1">IF(F7674&lt;&gt;"",INDIRECT("'"&amp;F7674&amp;"'!"&amp;G7674),"")</f>
        <v>0</v>
      </c>
      <c r="F7674" s="1502" t="s">
        <v>6934</v>
      </c>
      <c r="G7674" t="s">
        <v>5767</v>
      </c>
      <c r="H7674" s="4"/>
      <c r="I7674" s="4"/>
      <c r="J7674" s="4"/>
      <c r="R7674" s="1504"/>
    </row>
    <row r="7675" spans="1:18" ht="15">
      <c r="A7675">
        <v>7670</v>
      </c>
      <c r="B7675" s="8">
        <f>'EstExp 11-19'!I350</f>
        <v>0</v>
      </c>
      <c r="C7675" s="3" t="s">
        <v>5416</v>
      </c>
      <c r="D7675" s="2" t="b">
        <f t="shared" ca="1" si="123"/>
        <v>1</v>
      </c>
      <c r="E7675" s="2" cm="1">
        <f t="array" aca="1" ref="E7675" ca="1">IF(F7675&lt;&gt;"",INDIRECT("'"&amp;F7675&amp;"'!"&amp;G7675),"")</f>
        <v>0</v>
      </c>
      <c r="F7675" s="1502" t="s">
        <v>6934</v>
      </c>
      <c r="G7675" t="s">
        <v>5768</v>
      </c>
      <c r="H7675" s="4"/>
      <c r="I7675" s="4"/>
      <c r="J7675" s="4"/>
      <c r="R7675" s="1504"/>
    </row>
    <row r="7676" spans="1:18">
      <c r="A7676">
        <v>7671</v>
      </c>
      <c r="B7676" s="8">
        <f>'EstExp 11-19'!I351</f>
        <v>0</v>
      </c>
      <c r="C7676" s="3" t="s">
        <v>5416</v>
      </c>
      <c r="D7676" s="2" t="b">
        <f t="shared" ca="1" si="123"/>
        <v>1</v>
      </c>
      <c r="E7676" s="2" cm="1">
        <f t="array" aca="1" ref="E7676" ca="1">IF(F7676&lt;&gt;"",INDIRECT("'"&amp;F7676&amp;"'!"&amp;G7676),"")</f>
        <v>0</v>
      </c>
      <c r="F7676" s="1502" t="s">
        <v>6934</v>
      </c>
      <c r="G7676" t="s">
        <v>5769</v>
      </c>
      <c r="R7676" s="1502"/>
    </row>
    <row r="7677" spans="1:18">
      <c r="A7677">
        <v>7672</v>
      </c>
      <c r="B7677" s="8">
        <f>'EstExp 11-19'!I352</f>
        <v>0</v>
      </c>
      <c r="C7677" s="3" t="s">
        <v>5416</v>
      </c>
      <c r="D7677" s="2" t="b">
        <f t="shared" ca="1" si="123"/>
        <v>1</v>
      </c>
      <c r="E7677" s="2" cm="1">
        <f t="array" aca="1" ref="E7677" ca="1">IF(F7677&lt;&gt;"",INDIRECT("'"&amp;F7677&amp;"'!"&amp;G7677),"")</f>
        <v>0</v>
      </c>
      <c r="F7677" s="1502" t="s">
        <v>6934</v>
      </c>
      <c r="G7677" t="s">
        <v>5770</v>
      </c>
      <c r="R7677" s="1502"/>
    </row>
    <row r="7678" spans="1:18">
      <c r="A7678">
        <v>7673</v>
      </c>
      <c r="B7678" s="8">
        <f>'EstExp 11-19'!I353</f>
        <v>0</v>
      </c>
      <c r="C7678" s="3" t="s">
        <v>5416</v>
      </c>
      <c r="D7678" s="2" t="b">
        <f t="shared" ca="1" si="123"/>
        <v>1</v>
      </c>
      <c r="E7678" s="2" cm="1">
        <f t="array" aca="1" ref="E7678" ca="1">IF(F7678&lt;&gt;"",INDIRECT("'"&amp;F7678&amp;"'!"&amp;G7678),"")</f>
        <v>0</v>
      </c>
      <c r="F7678" s="1502" t="s">
        <v>6934</v>
      </c>
      <c r="G7678" t="s">
        <v>5771</v>
      </c>
      <c r="R7678" s="1502"/>
    </row>
    <row r="7679" spans="1:18">
      <c r="A7679">
        <v>7674</v>
      </c>
      <c r="B7679" s="8">
        <f>'EstExp 11-19'!I355</f>
        <v>0</v>
      </c>
      <c r="C7679" s="3" t="s">
        <v>5416</v>
      </c>
      <c r="D7679" s="2" t="b">
        <f t="shared" ca="1" si="123"/>
        <v>1</v>
      </c>
      <c r="E7679" s="2" cm="1">
        <f t="array" aca="1" ref="E7679" ca="1">IF(F7679&lt;&gt;"",INDIRECT("'"&amp;F7679&amp;"'!"&amp;G7679),"")</f>
        <v>0</v>
      </c>
      <c r="F7679" s="1502" t="s">
        <v>6934</v>
      </c>
      <c r="G7679" t="s">
        <v>5772</v>
      </c>
      <c r="R7679" s="1502"/>
    </row>
    <row r="7680" spans="1:18">
      <c r="A7680">
        <v>7675</v>
      </c>
      <c r="B7680" s="8">
        <f>'EstExp 11-19'!I356</f>
        <v>0</v>
      </c>
      <c r="C7680" s="3" t="s">
        <v>5416</v>
      </c>
      <c r="D7680" s="2" t="b">
        <f t="shared" ca="1" si="123"/>
        <v>1</v>
      </c>
      <c r="E7680" s="2" cm="1">
        <f t="array" aca="1" ref="E7680" ca="1">IF(F7680&lt;&gt;"",INDIRECT("'"&amp;F7680&amp;"'!"&amp;G7680),"")</f>
        <v>0</v>
      </c>
      <c r="F7680" s="1502" t="s">
        <v>6934</v>
      </c>
      <c r="G7680" t="s">
        <v>5773</v>
      </c>
      <c r="R7680" s="1502"/>
    </row>
    <row r="7681" spans="1:18">
      <c r="A7681">
        <v>7676</v>
      </c>
      <c r="B7681" s="8">
        <f>'EstExp 11-19'!I357</f>
        <v>0</v>
      </c>
      <c r="C7681" s="3" t="s">
        <v>5416</v>
      </c>
      <c r="D7681" s="2" t="b">
        <f t="shared" ca="1" si="123"/>
        <v>1</v>
      </c>
      <c r="E7681" s="2" cm="1">
        <f t="array" aca="1" ref="E7681" ca="1">IF(F7681&lt;&gt;"",INDIRECT("'"&amp;F7681&amp;"'!"&amp;G7681),"")</f>
        <v>0</v>
      </c>
      <c r="F7681" s="1502" t="s">
        <v>6934</v>
      </c>
      <c r="G7681" t="s">
        <v>5774</v>
      </c>
      <c r="R7681" s="1502"/>
    </row>
    <row r="7682" spans="1:18" ht="15">
      <c r="A7682">
        <v>7677</v>
      </c>
      <c r="B7682" s="8">
        <f>'EstExp 11-19'!I358</f>
        <v>0</v>
      </c>
      <c r="C7682" s="3" t="s">
        <v>5416</v>
      </c>
      <c r="D7682" s="2" t="b">
        <f t="shared" ca="1" si="123"/>
        <v>1</v>
      </c>
      <c r="E7682" s="2" cm="1">
        <f t="array" aca="1" ref="E7682" ca="1">IF(F7682&lt;&gt;"",INDIRECT("'"&amp;F7682&amp;"'!"&amp;G7682),"")</f>
        <v>0</v>
      </c>
      <c r="F7682" s="1502" t="s">
        <v>6934</v>
      </c>
      <c r="G7682" t="s">
        <v>5775</v>
      </c>
      <c r="R7682" s="1504"/>
    </row>
    <row r="7683" spans="1:18">
      <c r="A7683">
        <v>7678</v>
      </c>
      <c r="B7683" s="8">
        <f>'EstExp 11-19'!I360</f>
        <v>0</v>
      </c>
      <c r="C7683" s="3" t="s">
        <v>5416</v>
      </c>
      <c r="D7683" s="2" t="b">
        <f t="shared" ca="1" si="123"/>
        <v>1</v>
      </c>
      <c r="E7683" s="2" cm="1">
        <f t="array" aca="1" ref="E7683" ca="1">IF(F7683&lt;&gt;"",INDIRECT("'"&amp;F7683&amp;"'!"&amp;G7683),"")</f>
        <v>0</v>
      </c>
      <c r="F7683" s="1502" t="s">
        <v>6934</v>
      </c>
      <c r="G7683" t="s">
        <v>5776</v>
      </c>
      <c r="R7683" s="1502"/>
    </row>
    <row r="7684" spans="1:18" ht="15">
      <c r="A7684">
        <v>7679</v>
      </c>
      <c r="B7684" s="8">
        <f>'EstExp 11-19'!I361</f>
        <v>0</v>
      </c>
      <c r="C7684" s="3" t="s">
        <v>5416</v>
      </c>
      <c r="D7684" s="2" t="b">
        <f t="shared" ca="1" si="123"/>
        <v>1</v>
      </c>
      <c r="E7684" s="2" cm="1">
        <f t="array" aca="1" ref="E7684" ca="1">IF(F7684&lt;&gt;"",INDIRECT("'"&amp;F7684&amp;"'!"&amp;G7684),"")</f>
        <v>0</v>
      </c>
      <c r="F7684" s="1502" t="s">
        <v>6934</v>
      </c>
      <c r="G7684" t="s">
        <v>5777</v>
      </c>
      <c r="R7684" s="1504"/>
    </row>
    <row r="7685" spans="1:18">
      <c r="A7685">
        <v>7680</v>
      </c>
      <c r="B7685" s="8">
        <f>'EstExp 11-19'!I362</f>
        <v>0</v>
      </c>
      <c r="C7685" s="3" t="s">
        <v>5416</v>
      </c>
      <c r="D7685" s="2" t="b">
        <f t="shared" ca="1" si="123"/>
        <v>1</v>
      </c>
      <c r="E7685" s="2" cm="1">
        <f t="array" aca="1" ref="E7685" ca="1">IF(F7685&lt;&gt;"",INDIRECT("'"&amp;F7685&amp;"'!"&amp;G7685),"")</f>
        <v>0</v>
      </c>
      <c r="F7685" s="1502" t="s">
        <v>6934</v>
      </c>
      <c r="G7685" t="s">
        <v>5778</v>
      </c>
      <c r="R7685" s="1502"/>
    </row>
    <row r="7686" spans="1:18">
      <c r="A7686">
        <v>7681</v>
      </c>
      <c r="B7686" s="8">
        <f>'EstExp 11-19'!I367</f>
        <v>0</v>
      </c>
      <c r="C7686" s="3" t="s">
        <v>5416</v>
      </c>
      <c r="D7686" s="2" t="b">
        <f t="shared" ca="1" si="123"/>
        <v>1</v>
      </c>
      <c r="E7686" s="2" cm="1">
        <f t="array" aca="1" ref="E7686" ca="1">IF(F7686&lt;&gt;"",INDIRECT("'"&amp;F7686&amp;"'!"&amp;G7686),"")</f>
        <v>0</v>
      </c>
      <c r="F7686" s="1502" t="s">
        <v>6934</v>
      </c>
      <c r="G7686" t="s">
        <v>5779</v>
      </c>
      <c r="R7686" s="1502"/>
    </row>
    <row r="7687" spans="1:18" ht="15">
      <c r="A7687">
        <v>7682</v>
      </c>
      <c r="B7687" s="8">
        <f>'EstExp 11-19'!I368</f>
        <v>0</v>
      </c>
      <c r="C7687" s="3" t="s">
        <v>5416</v>
      </c>
      <c r="D7687" s="2" t="b">
        <f t="shared" ca="1" si="123"/>
        <v>1</v>
      </c>
      <c r="E7687" s="2" cm="1">
        <f t="array" aca="1" ref="E7687" ca="1">IF(F7687&lt;&gt;"",INDIRECT("'"&amp;F7687&amp;"'!"&amp;G7687),"")</f>
        <v>0</v>
      </c>
      <c r="F7687" s="1502" t="s">
        <v>6934</v>
      </c>
      <c r="G7687" t="s">
        <v>5780</v>
      </c>
      <c r="H7687" s="4"/>
      <c r="I7687" s="4"/>
      <c r="J7687" s="4"/>
      <c r="R7687" s="1504"/>
    </row>
    <row r="7688" spans="1:18" ht="15">
      <c r="A7688">
        <v>7683</v>
      </c>
      <c r="B7688" s="8">
        <f>'EstExp 11-19'!I369</f>
        <v>0</v>
      </c>
      <c r="C7688" s="3" t="s">
        <v>5416</v>
      </c>
      <c r="D7688" s="2" t="b">
        <f t="shared" ca="1" si="123"/>
        <v>1</v>
      </c>
      <c r="E7688" s="2" cm="1">
        <f t="array" aca="1" ref="E7688" ca="1">IF(F7688&lt;&gt;"",INDIRECT("'"&amp;F7688&amp;"'!"&amp;G7688),"")</f>
        <v>0</v>
      </c>
      <c r="F7688" s="1502" t="s">
        <v>6934</v>
      </c>
      <c r="G7688" t="s">
        <v>5781</v>
      </c>
      <c r="H7688" s="4"/>
      <c r="I7688" s="4"/>
      <c r="J7688" s="4"/>
      <c r="R7688" s="1504"/>
    </row>
    <row r="7689" spans="1:18" ht="15">
      <c r="A7689">
        <v>7684</v>
      </c>
      <c r="B7689" s="8">
        <f>'EstExp 11-19'!I371</f>
        <v>0</v>
      </c>
      <c r="C7689" s="3" t="s">
        <v>5416</v>
      </c>
      <c r="D7689" s="2" t="b">
        <f t="shared" ca="1" si="123"/>
        <v>1</v>
      </c>
      <c r="E7689" s="2" cm="1">
        <f t="array" aca="1" ref="E7689" ca="1">IF(F7689&lt;&gt;"",INDIRECT("'"&amp;F7689&amp;"'!"&amp;G7689),"")</f>
        <v>0</v>
      </c>
      <c r="F7689" s="1502" t="s">
        <v>6934</v>
      </c>
      <c r="G7689" t="s">
        <v>5782</v>
      </c>
      <c r="H7689" s="4"/>
      <c r="I7689" s="4"/>
      <c r="J7689" s="4"/>
      <c r="R7689" s="1504"/>
    </row>
    <row r="7690" spans="1:18" ht="15">
      <c r="A7690">
        <v>7685</v>
      </c>
      <c r="B7690" s="8">
        <f>'EstExp 11-19'!I372</f>
        <v>0</v>
      </c>
      <c r="C7690" s="3" t="s">
        <v>5416</v>
      </c>
      <c r="D7690" s="2" t="b">
        <f t="shared" ca="1" si="123"/>
        <v>1</v>
      </c>
      <c r="E7690" s="2" cm="1">
        <f t="array" aca="1" ref="E7690" ca="1">IF(F7690&lt;&gt;"",INDIRECT("'"&amp;F7690&amp;"'!"&amp;G7690),"")</f>
        <v>0</v>
      </c>
      <c r="F7690" s="1502" t="s">
        <v>6934</v>
      </c>
      <c r="G7690" t="s">
        <v>5783</v>
      </c>
      <c r="H7690" s="4"/>
      <c r="I7690" s="4"/>
      <c r="J7690" s="4"/>
      <c r="R7690" s="1504"/>
    </row>
    <row r="7691" spans="1:18" ht="15">
      <c r="A7691">
        <v>7686</v>
      </c>
      <c r="B7691" s="8">
        <f>'EstExp 11-19'!I374</f>
        <v>0</v>
      </c>
      <c r="C7691" s="3" t="s">
        <v>5416</v>
      </c>
      <c r="D7691" s="2" t="b">
        <f t="shared" ca="1" si="123"/>
        <v>1</v>
      </c>
      <c r="E7691" s="2" cm="1">
        <f t="array" aca="1" ref="E7691" ca="1">IF(F7691&lt;&gt;"",INDIRECT("'"&amp;F7691&amp;"'!"&amp;G7691),"")</f>
        <v>0</v>
      </c>
      <c r="F7691" s="1502" t="s">
        <v>6934</v>
      </c>
      <c r="G7691" t="s">
        <v>5784</v>
      </c>
      <c r="H7691" s="4"/>
      <c r="I7691" s="4"/>
      <c r="J7691" s="4"/>
      <c r="R7691" s="1504"/>
    </row>
    <row r="7692" spans="1:18" ht="15">
      <c r="A7692">
        <v>7687</v>
      </c>
      <c r="B7692" s="8">
        <f>'EstExp 11-19'!I375</f>
        <v>0</v>
      </c>
      <c r="C7692" s="3" t="s">
        <v>5416</v>
      </c>
      <c r="D7692" s="2" t="b">
        <f t="shared" ca="1" si="123"/>
        <v>1</v>
      </c>
      <c r="E7692" s="2" cm="1">
        <f t="array" aca="1" ref="E7692" ca="1">IF(F7692&lt;&gt;"",INDIRECT("'"&amp;F7692&amp;"'!"&amp;G7692),"")</f>
        <v>0</v>
      </c>
      <c r="F7692" s="1502" t="s">
        <v>6934</v>
      </c>
      <c r="G7692" t="s">
        <v>5785</v>
      </c>
      <c r="R7692" s="1504"/>
    </row>
    <row r="7693" spans="1:18" ht="15">
      <c r="A7693">
        <v>7688</v>
      </c>
      <c r="B7693" s="8">
        <f>'EstExp 11-19'!I376</f>
        <v>0</v>
      </c>
      <c r="C7693" s="3" t="s">
        <v>5416</v>
      </c>
      <c r="D7693" s="2" t="b">
        <f t="shared" ca="1" si="123"/>
        <v>1</v>
      </c>
      <c r="E7693" s="2" cm="1">
        <f t="array" aca="1" ref="E7693" ca="1">IF(F7693&lt;&gt;"",INDIRECT("'"&amp;F7693&amp;"'!"&amp;G7693),"")</f>
        <v>0</v>
      </c>
      <c r="F7693" s="1502" t="s">
        <v>6934</v>
      </c>
      <c r="G7693" t="s">
        <v>5786</v>
      </c>
      <c r="R7693" s="1504"/>
    </row>
    <row r="7694" spans="1:18" ht="15">
      <c r="A7694">
        <v>7689</v>
      </c>
      <c r="B7694" s="8">
        <f>'EstExp 11-19'!I377</f>
        <v>0</v>
      </c>
      <c r="C7694" s="3" t="s">
        <v>5416</v>
      </c>
      <c r="D7694" s="2" t="b">
        <f t="shared" ca="1" si="123"/>
        <v>1</v>
      </c>
      <c r="E7694" s="2" cm="1">
        <f t="array" aca="1" ref="E7694" ca="1">IF(F7694&lt;&gt;"",INDIRECT("'"&amp;F7694&amp;"'!"&amp;G7694),"")</f>
        <v>0</v>
      </c>
      <c r="F7694" s="1502" t="s">
        <v>6934</v>
      </c>
      <c r="G7694" t="s">
        <v>5787</v>
      </c>
      <c r="H7694" s="4"/>
      <c r="I7694" s="4"/>
      <c r="J7694" s="4"/>
      <c r="R7694" s="1504"/>
    </row>
    <row r="7695" spans="1:18" ht="15">
      <c r="A7695">
        <v>7690</v>
      </c>
      <c r="B7695" s="8">
        <f>'EstExp 11-19'!I378</f>
        <v>0</v>
      </c>
      <c r="C7695" s="3" t="s">
        <v>5416</v>
      </c>
      <c r="D7695" s="2" t="b">
        <f t="shared" ca="1" si="123"/>
        <v>1</v>
      </c>
      <c r="E7695" s="2" cm="1">
        <f t="array" aca="1" ref="E7695" ca="1">IF(F7695&lt;&gt;"",INDIRECT("'"&amp;F7695&amp;"'!"&amp;G7695),"")</f>
        <v>0</v>
      </c>
      <c r="F7695" s="1502" t="s">
        <v>6934</v>
      </c>
      <c r="G7695" t="s">
        <v>5788</v>
      </c>
      <c r="H7695" s="4"/>
      <c r="I7695" s="4"/>
      <c r="J7695" s="4"/>
      <c r="R7695" s="1504"/>
    </row>
    <row r="7696" spans="1:18" ht="15">
      <c r="A7696">
        <v>7691</v>
      </c>
      <c r="B7696" s="8">
        <f>'EstExp 11-19'!I380</f>
        <v>0</v>
      </c>
      <c r="C7696" s="3" t="s">
        <v>5416</v>
      </c>
      <c r="D7696" s="2" t="b">
        <f t="shared" ca="1" si="123"/>
        <v>1</v>
      </c>
      <c r="E7696" s="2" cm="1">
        <f t="array" aca="1" ref="E7696" ca="1">IF(F7696&lt;&gt;"",INDIRECT("'"&amp;F7696&amp;"'!"&amp;G7696),"")</f>
        <v>0</v>
      </c>
      <c r="F7696" s="1502" t="s">
        <v>6934</v>
      </c>
      <c r="G7696" t="s">
        <v>5789</v>
      </c>
      <c r="H7696" s="4"/>
      <c r="I7696" s="4"/>
      <c r="J7696" s="4"/>
      <c r="R7696" s="1504"/>
    </row>
    <row r="7697" spans="1:18" ht="15">
      <c r="A7697">
        <v>7692</v>
      </c>
      <c r="B7697" s="8">
        <f>'EstExp 11-19'!I381</f>
        <v>0</v>
      </c>
      <c r="C7697" s="3" t="s">
        <v>5416</v>
      </c>
      <c r="D7697" s="2" t="b">
        <f t="shared" ca="1" si="123"/>
        <v>1</v>
      </c>
      <c r="E7697" s="2" cm="1">
        <f t="array" aca="1" ref="E7697" ca="1">IF(F7697&lt;&gt;"",INDIRECT("'"&amp;F7697&amp;"'!"&amp;G7697),"")</f>
        <v>0</v>
      </c>
      <c r="F7697" s="1502" t="s">
        <v>6934</v>
      </c>
      <c r="G7697" t="s">
        <v>5790</v>
      </c>
      <c r="H7697" s="4"/>
      <c r="I7697" s="4"/>
      <c r="J7697" s="4"/>
      <c r="R7697" s="1504"/>
    </row>
    <row r="7698" spans="1:18" ht="15">
      <c r="A7698">
        <v>7693</v>
      </c>
      <c r="B7698" s="8">
        <f>'EstExp 11-19'!I382</f>
        <v>0</v>
      </c>
      <c r="C7698" s="3" t="s">
        <v>5416</v>
      </c>
      <c r="D7698" s="2" t="b">
        <f t="shared" ca="1" si="123"/>
        <v>1</v>
      </c>
      <c r="E7698" s="2" cm="1">
        <f t="array" aca="1" ref="E7698" ca="1">IF(F7698&lt;&gt;"",INDIRECT("'"&amp;F7698&amp;"'!"&amp;G7698),"")</f>
        <v>0</v>
      </c>
      <c r="F7698" s="1502" t="s">
        <v>6934</v>
      </c>
      <c r="G7698" t="s">
        <v>5791</v>
      </c>
      <c r="H7698" s="4"/>
      <c r="I7698" s="4"/>
      <c r="J7698" s="4"/>
      <c r="R7698" s="1504"/>
    </row>
    <row r="7699" spans="1:18">
      <c r="A7699">
        <v>7694</v>
      </c>
      <c r="B7699" s="8">
        <f>'EstExp 11-19'!I383</f>
        <v>0</v>
      </c>
      <c r="C7699" s="3" t="s">
        <v>5416</v>
      </c>
      <c r="D7699" s="2" t="b">
        <f t="shared" ca="1" si="123"/>
        <v>1</v>
      </c>
      <c r="E7699" s="2" cm="1">
        <f t="array" aca="1" ref="E7699" ca="1">IF(F7699&lt;&gt;"",INDIRECT("'"&amp;F7699&amp;"'!"&amp;G7699),"")</f>
        <v>0</v>
      </c>
      <c r="F7699" s="1502" t="s">
        <v>6934</v>
      </c>
      <c r="G7699" t="s">
        <v>5792</v>
      </c>
      <c r="R7699" s="1502"/>
    </row>
    <row r="7700" spans="1:18">
      <c r="A7700">
        <v>7695</v>
      </c>
      <c r="B7700" s="8">
        <f>'EstExp 11-19'!I384</f>
        <v>0</v>
      </c>
      <c r="C7700" s="3" t="s">
        <v>5416</v>
      </c>
      <c r="D7700" s="2" t="b">
        <f t="shared" ca="1" si="123"/>
        <v>1</v>
      </c>
      <c r="E7700" s="2" cm="1">
        <f t="array" aca="1" ref="E7700" ca="1">IF(F7700&lt;&gt;"",INDIRECT("'"&amp;F7700&amp;"'!"&amp;G7700),"")</f>
        <v>0</v>
      </c>
      <c r="F7700" s="1502" t="s">
        <v>6934</v>
      </c>
      <c r="G7700" t="s">
        <v>5793</v>
      </c>
      <c r="R7700" s="1502"/>
    </row>
    <row r="7701" spans="1:18">
      <c r="A7701">
        <v>7696</v>
      </c>
      <c r="B7701" s="8">
        <f>'EstExp 11-19'!I385</f>
        <v>0</v>
      </c>
      <c r="C7701" s="3" t="s">
        <v>5416</v>
      </c>
      <c r="D7701" s="2" t="b">
        <f t="shared" ca="1" si="123"/>
        <v>1</v>
      </c>
      <c r="E7701" s="2" cm="1">
        <f t="array" aca="1" ref="E7701" ca="1">IF(F7701&lt;&gt;"",INDIRECT("'"&amp;F7701&amp;"'!"&amp;G7701),"")</f>
        <v>0</v>
      </c>
      <c r="F7701" s="1502" t="s">
        <v>6934</v>
      </c>
      <c r="G7701" t="s">
        <v>5794</v>
      </c>
      <c r="R7701" s="1502"/>
    </row>
    <row r="7702" spans="1:18" ht="15">
      <c r="A7702">
        <v>7697</v>
      </c>
      <c r="B7702" s="8">
        <f>'EstExp 11-19'!I386</f>
        <v>0</v>
      </c>
      <c r="C7702" s="3" t="s">
        <v>5416</v>
      </c>
      <c r="D7702" s="2" t="b">
        <f t="shared" ca="1" si="123"/>
        <v>1</v>
      </c>
      <c r="E7702" s="2" cm="1">
        <f t="array" aca="1" ref="E7702" ca="1">IF(F7702&lt;&gt;"",INDIRECT("'"&amp;F7702&amp;"'!"&amp;G7702),"")</f>
        <v>0</v>
      </c>
      <c r="F7702" s="1502" t="s">
        <v>6934</v>
      </c>
      <c r="G7702" t="s">
        <v>5795</v>
      </c>
      <c r="H7702" s="4"/>
      <c r="I7702" s="4"/>
      <c r="J7702" s="4"/>
      <c r="R7702" s="1504"/>
    </row>
    <row r="7703" spans="1:18">
      <c r="A7703">
        <v>7698</v>
      </c>
      <c r="B7703" s="8">
        <f>'EstExp 11-19'!I387</f>
        <v>0</v>
      </c>
      <c r="C7703" s="3" t="s">
        <v>5416</v>
      </c>
      <c r="D7703" s="2" t="b">
        <f t="shared" ca="1" si="123"/>
        <v>1</v>
      </c>
      <c r="E7703" s="2" cm="1">
        <f t="array" aca="1" ref="E7703" ca="1">IF(F7703&lt;&gt;"",INDIRECT("'"&amp;F7703&amp;"'!"&amp;G7703),"")</f>
        <v>0</v>
      </c>
      <c r="F7703" s="1502" t="s">
        <v>6934</v>
      </c>
      <c r="G7703" t="s">
        <v>5796</v>
      </c>
      <c r="R7703" s="1502"/>
    </row>
    <row r="7704" spans="1:18">
      <c r="A7704">
        <v>7699</v>
      </c>
      <c r="B7704" s="8">
        <f>'EstExp 11-19'!I388</f>
        <v>0</v>
      </c>
      <c r="C7704" s="3" t="s">
        <v>5416</v>
      </c>
      <c r="D7704" s="2" t="b">
        <f t="shared" ref="D7704:D7735" ca="1" si="124">E7704=B7704</f>
        <v>1</v>
      </c>
      <c r="E7704" s="2" cm="1">
        <f t="array" aca="1" ref="E7704" ca="1">IF(F7704&lt;&gt;"",INDIRECT("'"&amp;F7704&amp;"'!"&amp;G7704),"")</f>
        <v>0</v>
      </c>
      <c r="F7704" s="1502" t="s">
        <v>6934</v>
      </c>
      <c r="G7704" t="s">
        <v>5797</v>
      </c>
      <c r="R7704" s="1502"/>
    </row>
    <row r="7705" spans="1:18">
      <c r="A7705">
        <v>7700</v>
      </c>
      <c r="B7705" s="8">
        <f>'EstExp 11-19'!J316</f>
        <v>0</v>
      </c>
      <c r="C7705" s="3" t="s">
        <v>5416</v>
      </c>
      <c r="D7705" s="2" t="b">
        <f t="shared" ca="1" si="124"/>
        <v>1</v>
      </c>
      <c r="E7705" s="2" cm="1">
        <f t="array" aca="1" ref="E7705" ca="1">IF(F7705&lt;&gt;"",INDIRECT("'"&amp;F7705&amp;"'!"&amp;G7705),"")</f>
        <v>0</v>
      </c>
      <c r="F7705" s="1502" t="s">
        <v>6934</v>
      </c>
      <c r="G7705" t="s">
        <v>5798</v>
      </c>
      <c r="R7705" s="1502"/>
    </row>
    <row r="7706" spans="1:18">
      <c r="A7706">
        <v>7701</v>
      </c>
      <c r="B7706" s="8">
        <f>'EstExp 11-19'!J318</f>
        <v>0</v>
      </c>
      <c r="C7706" s="3" t="s">
        <v>5416</v>
      </c>
      <c r="D7706" s="2" t="b">
        <f t="shared" ca="1" si="124"/>
        <v>1</v>
      </c>
      <c r="E7706" s="2" cm="1">
        <f t="array" aca="1" ref="E7706" ca="1">IF(F7706&lt;&gt;"",INDIRECT("'"&amp;F7706&amp;"'!"&amp;G7706),"")</f>
        <v>0</v>
      </c>
      <c r="F7706" s="1502" t="s">
        <v>6934</v>
      </c>
      <c r="G7706" t="s">
        <v>5799</v>
      </c>
      <c r="R7706" s="1502"/>
    </row>
    <row r="7707" spans="1:18" ht="15">
      <c r="A7707">
        <v>7702</v>
      </c>
      <c r="B7707" s="8">
        <f>'EstExp 11-19'!J319</f>
        <v>0</v>
      </c>
      <c r="C7707" s="3" t="s">
        <v>5416</v>
      </c>
      <c r="D7707" s="2" t="b">
        <f t="shared" ca="1" si="124"/>
        <v>1</v>
      </c>
      <c r="E7707" s="2" cm="1">
        <f t="array" aca="1" ref="E7707" ca="1">IF(F7707&lt;&gt;"",INDIRECT("'"&amp;F7707&amp;"'!"&amp;G7707),"")</f>
        <v>0</v>
      </c>
      <c r="F7707" s="1502" t="s">
        <v>6934</v>
      </c>
      <c r="G7707" t="s">
        <v>5800</v>
      </c>
      <c r="H7707" s="4"/>
      <c r="I7707" s="4"/>
      <c r="J7707" s="4"/>
      <c r="R7707" s="1504"/>
    </row>
    <row r="7708" spans="1:18" ht="15">
      <c r="A7708">
        <v>7703</v>
      </c>
      <c r="B7708" s="8">
        <f>'EstExp 11-19'!J320</f>
        <v>0</v>
      </c>
      <c r="C7708" s="3" t="s">
        <v>5416</v>
      </c>
      <c r="D7708" s="2" t="b">
        <f t="shared" ca="1" si="124"/>
        <v>1</v>
      </c>
      <c r="E7708" s="2" cm="1">
        <f t="array" aca="1" ref="E7708" ca="1">IF(F7708&lt;&gt;"",INDIRECT("'"&amp;F7708&amp;"'!"&amp;G7708),"")</f>
        <v>0</v>
      </c>
      <c r="F7708" s="1502" t="s">
        <v>6934</v>
      </c>
      <c r="G7708" t="s">
        <v>5801</v>
      </c>
      <c r="H7708" s="4"/>
      <c r="I7708" s="4"/>
      <c r="J7708" s="4"/>
      <c r="R7708" s="1504"/>
    </row>
    <row r="7709" spans="1:18" ht="15">
      <c r="A7709">
        <v>7704</v>
      </c>
      <c r="B7709" s="8">
        <f>'EstExp 11-19'!J321</f>
        <v>0</v>
      </c>
      <c r="C7709" s="3" t="s">
        <v>5416</v>
      </c>
      <c r="D7709" s="2" t="b">
        <f t="shared" ca="1" si="124"/>
        <v>1</v>
      </c>
      <c r="E7709" s="2" cm="1">
        <f t="array" aca="1" ref="E7709" ca="1">IF(F7709&lt;&gt;"",INDIRECT("'"&amp;F7709&amp;"'!"&amp;G7709),"")</f>
        <v>0</v>
      </c>
      <c r="F7709" s="1502" t="s">
        <v>6934</v>
      </c>
      <c r="G7709" t="s">
        <v>5802</v>
      </c>
      <c r="H7709" s="4"/>
      <c r="I7709" s="4"/>
      <c r="J7709" s="4"/>
      <c r="R7709" s="1504"/>
    </row>
    <row r="7710" spans="1:18" ht="15">
      <c r="A7710">
        <v>7705</v>
      </c>
      <c r="B7710" s="8">
        <f>'EstExp 11-19'!J322</f>
        <v>0</v>
      </c>
      <c r="C7710" s="3" t="s">
        <v>5416</v>
      </c>
      <c r="D7710" s="2" t="b">
        <f t="shared" ca="1" si="124"/>
        <v>1</v>
      </c>
      <c r="E7710" s="2" cm="1">
        <f t="array" aca="1" ref="E7710" ca="1">IF(F7710&lt;&gt;"",INDIRECT("'"&amp;F7710&amp;"'!"&amp;G7710),"")</f>
        <v>0</v>
      </c>
      <c r="F7710" s="1502" t="s">
        <v>6934</v>
      </c>
      <c r="G7710" t="s">
        <v>5803</v>
      </c>
      <c r="H7710" s="4"/>
      <c r="I7710" s="4"/>
      <c r="J7710" s="4"/>
      <c r="R7710" s="1504"/>
    </row>
    <row r="7711" spans="1:18" ht="15">
      <c r="A7711">
        <v>7706</v>
      </c>
      <c r="B7711" s="8">
        <f>'EstExp 11-19'!J323</f>
        <v>0</v>
      </c>
      <c r="C7711" s="3" t="s">
        <v>5416</v>
      </c>
      <c r="D7711" s="2" t="b">
        <f t="shared" ca="1" si="124"/>
        <v>1</v>
      </c>
      <c r="E7711" s="2" cm="1">
        <f t="array" aca="1" ref="E7711" ca="1">IF(F7711&lt;&gt;"",INDIRECT("'"&amp;F7711&amp;"'!"&amp;G7711),"")</f>
        <v>0</v>
      </c>
      <c r="F7711" s="1502" t="s">
        <v>6934</v>
      </c>
      <c r="G7711" t="s">
        <v>5804</v>
      </c>
      <c r="H7711" s="4"/>
      <c r="I7711" s="4"/>
      <c r="J7711" s="4"/>
      <c r="R7711" s="1504"/>
    </row>
    <row r="7712" spans="1:18" ht="15">
      <c r="A7712">
        <v>7707</v>
      </c>
      <c r="B7712" s="8">
        <f>'EstExp 11-19'!J324</f>
        <v>0</v>
      </c>
      <c r="C7712" s="3" t="s">
        <v>5416</v>
      </c>
      <c r="D7712" s="2" t="b">
        <f t="shared" ca="1" si="124"/>
        <v>1</v>
      </c>
      <c r="E7712" s="2" cm="1">
        <f t="array" aca="1" ref="E7712" ca="1">IF(F7712&lt;&gt;"",INDIRECT("'"&amp;F7712&amp;"'!"&amp;G7712),"")</f>
        <v>0</v>
      </c>
      <c r="F7712" s="1502" t="s">
        <v>6934</v>
      </c>
      <c r="G7712" t="s">
        <v>5805</v>
      </c>
      <c r="H7712" s="4"/>
      <c r="I7712" s="4"/>
      <c r="J7712" s="4"/>
      <c r="R7712" s="1504"/>
    </row>
    <row r="7713" spans="1:18" ht="15">
      <c r="A7713">
        <v>7708</v>
      </c>
      <c r="B7713" s="8">
        <f>'EstExp 11-19'!J325</f>
        <v>0</v>
      </c>
      <c r="C7713" s="3" t="s">
        <v>5416</v>
      </c>
      <c r="D7713" s="2" t="b">
        <f t="shared" ca="1" si="124"/>
        <v>1</v>
      </c>
      <c r="E7713" s="2" cm="1">
        <f t="array" aca="1" ref="E7713" ca="1">IF(F7713&lt;&gt;"",INDIRECT("'"&amp;F7713&amp;"'!"&amp;G7713),"")</f>
        <v>0</v>
      </c>
      <c r="F7713" s="1502" t="s">
        <v>6934</v>
      </c>
      <c r="G7713" t="s">
        <v>5806</v>
      </c>
      <c r="H7713" s="4"/>
      <c r="I7713" s="4"/>
      <c r="J7713" s="4"/>
      <c r="R7713" s="1504"/>
    </row>
    <row r="7714" spans="1:18" ht="15">
      <c r="A7714">
        <v>7709</v>
      </c>
      <c r="B7714" s="8">
        <f>'EstExp 11-19'!J326</f>
        <v>0</v>
      </c>
      <c r="C7714" s="3" t="s">
        <v>5416</v>
      </c>
      <c r="D7714" s="2" t="b">
        <f t="shared" ca="1" si="124"/>
        <v>1</v>
      </c>
      <c r="E7714" s="2" cm="1">
        <f t="array" aca="1" ref="E7714" ca="1">IF(F7714&lt;&gt;"",INDIRECT("'"&amp;F7714&amp;"'!"&amp;G7714),"")</f>
        <v>0</v>
      </c>
      <c r="F7714" s="1502" t="s">
        <v>6934</v>
      </c>
      <c r="G7714" t="s">
        <v>5807</v>
      </c>
      <c r="H7714" s="4"/>
      <c r="I7714" s="4"/>
      <c r="J7714" s="4"/>
      <c r="R7714" s="1504"/>
    </row>
    <row r="7715" spans="1:18" ht="15">
      <c r="A7715">
        <v>7710</v>
      </c>
      <c r="B7715" s="8">
        <f>'EstExp 11-19'!J327</f>
        <v>0</v>
      </c>
      <c r="C7715" s="3" t="s">
        <v>5416</v>
      </c>
      <c r="D7715" s="2" t="b">
        <f t="shared" ca="1" si="124"/>
        <v>1</v>
      </c>
      <c r="E7715" s="2" cm="1">
        <f t="array" aca="1" ref="E7715" ca="1">IF(F7715&lt;&gt;"",INDIRECT("'"&amp;F7715&amp;"'!"&amp;G7715),"")</f>
        <v>0</v>
      </c>
      <c r="F7715" s="1502" t="s">
        <v>6934</v>
      </c>
      <c r="G7715" t="s">
        <v>5808</v>
      </c>
      <c r="H7715" s="4"/>
      <c r="I7715" s="4"/>
      <c r="J7715" s="4"/>
      <c r="R7715" s="1504"/>
    </row>
    <row r="7716" spans="1:18" ht="15">
      <c r="A7716">
        <v>7711</v>
      </c>
      <c r="B7716" s="8">
        <f>'EstExp 11-19'!J328</f>
        <v>0</v>
      </c>
      <c r="C7716" s="3" t="s">
        <v>5416</v>
      </c>
      <c r="D7716" s="2" t="b">
        <f t="shared" ca="1" si="124"/>
        <v>1</v>
      </c>
      <c r="E7716" s="2" cm="1">
        <f t="array" aca="1" ref="E7716" ca="1">IF(F7716&lt;&gt;"",INDIRECT("'"&amp;F7716&amp;"'!"&amp;G7716),"")</f>
        <v>0</v>
      </c>
      <c r="F7716" s="1502" t="s">
        <v>6934</v>
      </c>
      <c r="G7716" t="s">
        <v>5809</v>
      </c>
      <c r="H7716" s="4"/>
      <c r="I7716" s="4"/>
      <c r="J7716" s="4"/>
      <c r="R7716" s="1504"/>
    </row>
    <row r="7717" spans="1:18" ht="15">
      <c r="A7717">
        <v>7712</v>
      </c>
      <c r="B7717" s="8">
        <f>'EstExp 11-19'!J329</f>
        <v>0</v>
      </c>
      <c r="C7717" s="3" t="s">
        <v>5416</v>
      </c>
      <c r="D7717" s="2" t="b">
        <f t="shared" ca="1" si="124"/>
        <v>1</v>
      </c>
      <c r="E7717" s="2" cm="1">
        <f t="array" aca="1" ref="E7717" ca="1">IF(F7717&lt;&gt;"",INDIRECT("'"&amp;F7717&amp;"'!"&amp;G7717),"")</f>
        <v>0</v>
      </c>
      <c r="F7717" s="1502" t="s">
        <v>6934</v>
      </c>
      <c r="G7717" t="s">
        <v>5810</v>
      </c>
      <c r="H7717" s="4"/>
      <c r="I7717" s="4"/>
      <c r="J7717" s="4"/>
      <c r="R7717" s="1504"/>
    </row>
    <row r="7718" spans="1:18" ht="15">
      <c r="A7718">
        <v>7713</v>
      </c>
      <c r="B7718" s="8">
        <f>'EstExp 11-19'!J330</f>
        <v>0</v>
      </c>
      <c r="C7718" s="3" t="s">
        <v>5416</v>
      </c>
      <c r="D7718" s="2" t="b">
        <f t="shared" ca="1" si="124"/>
        <v>1</v>
      </c>
      <c r="E7718" s="2" cm="1">
        <f t="array" aca="1" ref="E7718" ca="1">IF(F7718&lt;&gt;"",INDIRECT("'"&amp;F7718&amp;"'!"&amp;G7718),"")</f>
        <v>0</v>
      </c>
      <c r="F7718" s="1502" t="s">
        <v>6934</v>
      </c>
      <c r="G7718" t="s">
        <v>5811</v>
      </c>
      <c r="H7718" s="4"/>
      <c r="I7718" s="4"/>
      <c r="J7718" s="4"/>
      <c r="R7718" s="1504"/>
    </row>
    <row r="7719" spans="1:18" ht="15">
      <c r="A7719">
        <v>7714</v>
      </c>
      <c r="B7719" s="8">
        <f>'EstExp 11-19'!J344</f>
        <v>0</v>
      </c>
      <c r="C7719" s="3" t="s">
        <v>5416</v>
      </c>
      <c r="D7719" s="2" t="b">
        <f t="shared" ca="1" si="124"/>
        <v>1</v>
      </c>
      <c r="E7719" s="2" cm="1">
        <f t="array" aca="1" ref="E7719" ca="1">IF(F7719&lt;&gt;"",INDIRECT("'"&amp;F7719&amp;"'!"&amp;G7719),"")</f>
        <v>0</v>
      </c>
      <c r="F7719" s="1502" t="s">
        <v>6934</v>
      </c>
      <c r="G7719" t="s">
        <v>5812</v>
      </c>
      <c r="H7719" s="4"/>
      <c r="I7719" s="4"/>
      <c r="J7719" s="4"/>
      <c r="R7719" s="1504"/>
    </row>
    <row r="7720" spans="1:18" ht="15">
      <c r="A7720">
        <v>7715</v>
      </c>
      <c r="B7720" s="8">
        <f>'EstExp 11-19'!J347</f>
        <v>0</v>
      </c>
      <c r="C7720" s="3" t="s">
        <v>5416</v>
      </c>
      <c r="D7720" s="2" t="b">
        <f t="shared" ca="1" si="124"/>
        <v>1</v>
      </c>
      <c r="E7720" s="2" cm="1">
        <f t="array" aca="1" ref="E7720" ca="1">IF(F7720&lt;&gt;"",INDIRECT("'"&amp;F7720&amp;"'!"&amp;G7720),"")</f>
        <v>0</v>
      </c>
      <c r="F7720" s="1502" t="s">
        <v>6934</v>
      </c>
      <c r="G7720" t="s">
        <v>5813</v>
      </c>
      <c r="H7720" s="4"/>
      <c r="I7720" s="4"/>
      <c r="J7720" s="4"/>
      <c r="R7720" s="1504"/>
    </row>
    <row r="7721" spans="1:18" ht="15">
      <c r="A7721">
        <v>7716</v>
      </c>
      <c r="B7721" s="8">
        <f>'EstExp 11-19'!J348</f>
        <v>0</v>
      </c>
      <c r="C7721" s="3" t="s">
        <v>5416</v>
      </c>
      <c r="D7721" s="2" t="b">
        <f t="shared" ca="1" si="124"/>
        <v>1</v>
      </c>
      <c r="E7721" s="2" cm="1">
        <f t="array" aca="1" ref="E7721" ca="1">IF(F7721&lt;&gt;"",INDIRECT("'"&amp;F7721&amp;"'!"&amp;G7721),"")</f>
        <v>0</v>
      </c>
      <c r="F7721" s="1502" t="s">
        <v>6934</v>
      </c>
      <c r="G7721" t="s">
        <v>5814</v>
      </c>
      <c r="H7721" s="4"/>
      <c r="I7721" s="4"/>
      <c r="J7721" s="4"/>
      <c r="R7721" s="1504"/>
    </row>
    <row r="7722" spans="1:18" ht="15">
      <c r="A7722">
        <v>7717</v>
      </c>
      <c r="B7722" s="8">
        <f>'EstExp 11-19'!J349</f>
        <v>0</v>
      </c>
      <c r="C7722" s="3" t="s">
        <v>5416</v>
      </c>
      <c r="D7722" s="2" t="b">
        <f t="shared" ca="1" si="124"/>
        <v>1</v>
      </c>
      <c r="E7722" s="2" cm="1">
        <f t="array" aca="1" ref="E7722" ca="1">IF(F7722&lt;&gt;"",INDIRECT("'"&amp;F7722&amp;"'!"&amp;G7722),"")</f>
        <v>0</v>
      </c>
      <c r="F7722" s="1502" t="s">
        <v>6934</v>
      </c>
      <c r="G7722" t="s">
        <v>5815</v>
      </c>
      <c r="H7722" s="4"/>
      <c r="I7722" s="4"/>
      <c r="J7722" s="4"/>
      <c r="R7722" s="1504"/>
    </row>
    <row r="7723" spans="1:18" ht="15">
      <c r="A7723">
        <v>7718</v>
      </c>
      <c r="B7723" s="8">
        <f>'EstExp 11-19'!J350</f>
        <v>0</v>
      </c>
      <c r="C7723" s="3" t="s">
        <v>5416</v>
      </c>
      <c r="D7723" s="2" t="b">
        <f t="shared" ca="1" si="124"/>
        <v>1</v>
      </c>
      <c r="E7723" s="2" cm="1">
        <f t="array" aca="1" ref="E7723" ca="1">IF(F7723&lt;&gt;"",INDIRECT("'"&amp;F7723&amp;"'!"&amp;G7723),"")</f>
        <v>0</v>
      </c>
      <c r="F7723" s="1502" t="s">
        <v>6934</v>
      </c>
      <c r="G7723" t="s">
        <v>5816</v>
      </c>
      <c r="H7723" s="4"/>
      <c r="I7723" s="4"/>
      <c r="J7723" s="4"/>
      <c r="R7723" s="1504"/>
    </row>
    <row r="7724" spans="1:18" ht="15">
      <c r="A7724">
        <v>7719</v>
      </c>
      <c r="B7724" s="8">
        <f>'EstExp 11-19'!J351</f>
        <v>0</v>
      </c>
      <c r="C7724" s="3" t="s">
        <v>5416</v>
      </c>
      <c r="D7724" s="2" t="b">
        <f t="shared" ca="1" si="124"/>
        <v>1</v>
      </c>
      <c r="E7724" s="2" cm="1">
        <f t="array" aca="1" ref="E7724" ca="1">IF(F7724&lt;&gt;"",INDIRECT("'"&amp;F7724&amp;"'!"&amp;G7724),"")</f>
        <v>0</v>
      </c>
      <c r="F7724" s="1502" t="s">
        <v>6934</v>
      </c>
      <c r="G7724" t="s">
        <v>5817</v>
      </c>
      <c r="H7724" s="4"/>
      <c r="I7724" s="4"/>
      <c r="J7724" s="4"/>
      <c r="R7724" s="1504"/>
    </row>
    <row r="7725" spans="1:18" ht="15">
      <c r="A7725">
        <v>7720</v>
      </c>
      <c r="B7725" s="8">
        <f>'EstExp 11-19'!J352</f>
        <v>0</v>
      </c>
      <c r="C7725" s="3" t="s">
        <v>5416</v>
      </c>
      <c r="D7725" s="2" t="b">
        <f t="shared" ca="1" si="124"/>
        <v>1</v>
      </c>
      <c r="E7725" s="2" cm="1">
        <f t="array" aca="1" ref="E7725" ca="1">IF(F7725&lt;&gt;"",INDIRECT("'"&amp;F7725&amp;"'!"&amp;G7725),"")</f>
        <v>0</v>
      </c>
      <c r="F7725" s="1502" t="s">
        <v>6934</v>
      </c>
      <c r="G7725" t="s">
        <v>5818</v>
      </c>
      <c r="H7725" s="4"/>
      <c r="I7725" s="4"/>
      <c r="J7725" s="4"/>
      <c r="R7725" s="1504"/>
    </row>
    <row r="7726" spans="1:18" ht="15">
      <c r="A7726">
        <v>7721</v>
      </c>
      <c r="B7726" s="8">
        <f>'EstExp 11-19'!J353</f>
        <v>0</v>
      </c>
      <c r="C7726" s="3" t="s">
        <v>5416</v>
      </c>
      <c r="D7726" s="2" t="b">
        <f t="shared" ca="1" si="124"/>
        <v>1</v>
      </c>
      <c r="E7726" s="2" cm="1">
        <f t="array" aca="1" ref="E7726" ca="1">IF(F7726&lt;&gt;"",INDIRECT("'"&amp;F7726&amp;"'!"&amp;G7726),"")</f>
        <v>0</v>
      </c>
      <c r="F7726" s="1502" t="s">
        <v>6934</v>
      </c>
      <c r="G7726" t="s">
        <v>5819</v>
      </c>
      <c r="H7726" s="4"/>
      <c r="I7726" s="4"/>
      <c r="J7726" s="4"/>
      <c r="R7726" s="1504"/>
    </row>
    <row r="7727" spans="1:18" ht="15">
      <c r="A7727">
        <v>7722</v>
      </c>
      <c r="B7727" s="8">
        <f>'EstExp 11-19'!J355</f>
        <v>0</v>
      </c>
      <c r="C7727" s="3" t="s">
        <v>5416</v>
      </c>
      <c r="D7727" s="2" t="b">
        <f t="shared" ca="1" si="124"/>
        <v>1</v>
      </c>
      <c r="E7727" s="2" cm="1">
        <f t="array" aca="1" ref="E7727" ca="1">IF(F7727&lt;&gt;"",INDIRECT("'"&amp;F7727&amp;"'!"&amp;G7727),"")</f>
        <v>0</v>
      </c>
      <c r="F7727" s="1502" t="s">
        <v>6934</v>
      </c>
      <c r="G7727" t="s">
        <v>5820</v>
      </c>
      <c r="H7727" s="4"/>
      <c r="I7727" s="4"/>
      <c r="J7727" s="4"/>
      <c r="R7727" s="1504"/>
    </row>
    <row r="7728" spans="1:18" ht="15">
      <c r="A7728">
        <v>7723</v>
      </c>
      <c r="B7728" s="8">
        <f>'EstExp 11-19'!J356</f>
        <v>0</v>
      </c>
      <c r="C7728" s="3" t="s">
        <v>5416</v>
      </c>
      <c r="D7728" s="2" t="b">
        <f t="shared" ca="1" si="124"/>
        <v>1</v>
      </c>
      <c r="E7728" s="2" cm="1">
        <f t="array" aca="1" ref="E7728" ca="1">IF(F7728&lt;&gt;"",INDIRECT("'"&amp;F7728&amp;"'!"&amp;G7728),"")</f>
        <v>0</v>
      </c>
      <c r="F7728" s="1502" t="s">
        <v>6934</v>
      </c>
      <c r="G7728" t="s">
        <v>5821</v>
      </c>
      <c r="H7728" s="4"/>
      <c r="I7728" s="4"/>
      <c r="J7728" s="4"/>
      <c r="R7728" s="1504"/>
    </row>
    <row r="7729" spans="1:18" ht="15">
      <c r="A7729">
        <v>7724</v>
      </c>
      <c r="B7729" s="8">
        <f>'EstExp 11-19'!J357</f>
        <v>0</v>
      </c>
      <c r="C7729" s="3" t="s">
        <v>5416</v>
      </c>
      <c r="D7729" s="2" t="b">
        <f t="shared" ca="1" si="124"/>
        <v>1</v>
      </c>
      <c r="E7729" s="2" cm="1">
        <f t="array" aca="1" ref="E7729" ca="1">IF(F7729&lt;&gt;"",INDIRECT("'"&amp;F7729&amp;"'!"&amp;G7729),"")</f>
        <v>0</v>
      </c>
      <c r="F7729" s="1502" t="s">
        <v>6934</v>
      </c>
      <c r="G7729" t="s">
        <v>5822</v>
      </c>
      <c r="H7729" s="4"/>
      <c r="I7729" s="4"/>
      <c r="J7729" s="4"/>
      <c r="R7729" s="1504"/>
    </row>
    <row r="7730" spans="1:18" ht="15">
      <c r="A7730">
        <v>7725</v>
      </c>
      <c r="B7730" s="8">
        <f>'EstExp 11-19'!J358</f>
        <v>0</v>
      </c>
      <c r="C7730" s="3" t="s">
        <v>5416</v>
      </c>
      <c r="D7730" s="2" t="b">
        <f t="shared" ca="1" si="124"/>
        <v>1</v>
      </c>
      <c r="E7730" s="2" cm="1">
        <f t="array" aca="1" ref="E7730" ca="1">IF(F7730&lt;&gt;"",INDIRECT("'"&amp;F7730&amp;"'!"&amp;G7730),"")</f>
        <v>0</v>
      </c>
      <c r="F7730" s="1502" t="s">
        <v>6934</v>
      </c>
      <c r="G7730" t="s">
        <v>5823</v>
      </c>
      <c r="H7730" s="4"/>
      <c r="I7730" s="4"/>
      <c r="J7730" s="4"/>
      <c r="R7730" s="1504"/>
    </row>
    <row r="7731" spans="1:18" ht="15">
      <c r="A7731">
        <v>7726</v>
      </c>
      <c r="B7731" s="8">
        <f>'EstExp 11-19'!J360</f>
        <v>0</v>
      </c>
      <c r="C7731" s="3" t="s">
        <v>5416</v>
      </c>
      <c r="D7731" s="2" t="b">
        <f t="shared" ca="1" si="124"/>
        <v>1</v>
      </c>
      <c r="E7731" s="2" cm="1">
        <f t="array" aca="1" ref="E7731" ca="1">IF(F7731&lt;&gt;"",INDIRECT("'"&amp;F7731&amp;"'!"&amp;G7731),"")</f>
        <v>0</v>
      </c>
      <c r="F7731" s="1502" t="s">
        <v>6934</v>
      </c>
      <c r="G7731" t="s">
        <v>5824</v>
      </c>
      <c r="H7731" s="4"/>
      <c r="I7731" s="4"/>
      <c r="J7731" s="4"/>
      <c r="R7731" s="1504"/>
    </row>
    <row r="7732" spans="1:18" ht="15">
      <c r="A7732">
        <v>7727</v>
      </c>
      <c r="B7732" s="8">
        <f>'EstExp 11-19'!J361</f>
        <v>0</v>
      </c>
      <c r="C7732" s="3" t="s">
        <v>5416</v>
      </c>
      <c r="D7732" s="2" t="b">
        <f t="shared" ca="1" si="124"/>
        <v>1</v>
      </c>
      <c r="E7732" s="2" cm="1">
        <f t="array" aca="1" ref="E7732" ca="1">IF(F7732&lt;&gt;"",INDIRECT("'"&amp;F7732&amp;"'!"&amp;G7732),"")</f>
        <v>0</v>
      </c>
      <c r="F7732" s="1502" t="s">
        <v>6934</v>
      </c>
      <c r="G7732" t="s">
        <v>5825</v>
      </c>
      <c r="H7732" s="4"/>
      <c r="I7732" s="4"/>
      <c r="J7732" s="4"/>
      <c r="R7732" s="1504"/>
    </row>
    <row r="7733" spans="1:18" ht="15">
      <c r="A7733">
        <v>7728</v>
      </c>
      <c r="B7733" s="8">
        <f>'EstExp 11-19'!J362</f>
        <v>0</v>
      </c>
      <c r="C7733" s="3" t="s">
        <v>5416</v>
      </c>
      <c r="D7733" s="2" t="b">
        <f t="shared" ca="1" si="124"/>
        <v>1</v>
      </c>
      <c r="E7733" s="2" cm="1">
        <f t="array" aca="1" ref="E7733" ca="1">IF(F7733&lt;&gt;"",INDIRECT("'"&amp;F7733&amp;"'!"&amp;G7733),"")</f>
        <v>0</v>
      </c>
      <c r="F7733" s="1502" t="s">
        <v>6934</v>
      </c>
      <c r="G7733" t="s">
        <v>5826</v>
      </c>
      <c r="H7733" s="4"/>
      <c r="I7733" s="4"/>
      <c r="J7733" s="4"/>
      <c r="R7733" s="1504"/>
    </row>
    <row r="7734" spans="1:18" ht="15">
      <c r="A7734">
        <v>7729</v>
      </c>
      <c r="B7734" s="8">
        <f>'EstExp 11-19'!J367</f>
        <v>0</v>
      </c>
      <c r="C7734" s="3" t="s">
        <v>5416</v>
      </c>
      <c r="D7734" s="2" t="b">
        <f t="shared" ca="1" si="124"/>
        <v>1</v>
      </c>
      <c r="E7734" s="2" cm="1">
        <f t="array" aca="1" ref="E7734" ca="1">IF(F7734&lt;&gt;"",INDIRECT("'"&amp;F7734&amp;"'!"&amp;G7734),"")</f>
        <v>0</v>
      </c>
      <c r="F7734" s="1502" t="s">
        <v>6934</v>
      </c>
      <c r="G7734" t="s">
        <v>5827</v>
      </c>
      <c r="H7734" s="4"/>
      <c r="I7734" s="4"/>
      <c r="J7734" s="4"/>
      <c r="R7734" s="1504"/>
    </row>
    <row r="7735" spans="1:18" ht="15">
      <c r="A7735">
        <v>7730</v>
      </c>
      <c r="B7735" s="8">
        <f>'EstExp 11-19'!J368</f>
        <v>0</v>
      </c>
      <c r="C7735" s="3" t="s">
        <v>5416</v>
      </c>
      <c r="D7735" s="2" t="b">
        <f t="shared" ca="1" si="124"/>
        <v>1</v>
      </c>
      <c r="E7735" s="2" cm="1">
        <f t="array" aca="1" ref="E7735" ca="1">IF(F7735&lt;&gt;"",INDIRECT("'"&amp;F7735&amp;"'!"&amp;G7735),"")</f>
        <v>0</v>
      </c>
      <c r="F7735" s="1502" t="s">
        <v>6934</v>
      </c>
      <c r="G7735" t="s">
        <v>5828</v>
      </c>
      <c r="H7735" s="4"/>
      <c r="I7735" s="4"/>
      <c r="J7735" s="4"/>
      <c r="R7735" s="1504"/>
    </row>
    <row r="7736" spans="1:18" ht="15">
      <c r="A7736">
        <v>7731</v>
      </c>
      <c r="B7736" s="8">
        <f>'EstExp 11-19'!J369</f>
        <v>0</v>
      </c>
      <c r="C7736" s="3" t="s">
        <v>5416</v>
      </c>
      <c r="D7736" s="2" t="b">
        <f t="shared" ref="D7736:D7767" ca="1" si="125">E7736=B7736</f>
        <v>1</v>
      </c>
      <c r="E7736" s="2" cm="1">
        <f t="array" aca="1" ref="E7736" ca="1">IF(F7736&lt;&gt;"",INDIRECT("'"&amp;F7736&amp;"'!"&amp;G7736),"")</f>
        <v>0</v>
      </c>
      <c r="F7736" s="1502" t="s">
        <v>6934</v>
      </c>
      <c r="G7736" t="s">
        <v>5829</v>
      </c>
      <c r="H7736" s="4"/>
      <c r="I7736" s="4"/>
      <c r="J7736" s="4"/>
      <c r="R7736" s="1504"/>
    </row>
    <row r="7737" spans="1:18" ht="15">
      <c r="A7737">
        <v>7732</v>
      </c>
      <c r="B7737" s="8">
        <f>'EstExp 11-19'!J371</f>
        <v>0</v>
      </c>
      <c r="C7737" s="3" t="s">
        <v>5416</v>
      </c>
      <c r="D7737" s="2" t="b">
        <f t="shared" ca="1" si="125"/>
        <v>1</v>
      </c>
      <c r="E7737" s="2" cm="1">
        <f t="array" aca="1" ref="E7737" ca="1">IF(F7737&lt;&gt;"",INDIRECT("'"&amp;F7737&amp;"'!"&amp;G7737),"")</f>
        <v>0</v>
      </c>
      <c r="F7737" s="1502" t="s">
        <v>6934</v>
      </c>
      <c r="G7737" t="s">
        <v>5830</v>
      </c>
      <c r="H7737" s="4"/>
      <c r="I7737" s="4"/>
      <c r="J7737" s="4"/>
      <c r="R7737" s="1504"/>
    </row>
    <row r="7738" spans="1:18" ht="15">
      <c r="A7738">
        <v>7733</v>
      </c>
      <c r="B7738" s="8">
        <f>'EstExp 11-19'!J372</f>
        <v>0</v>
      </c>
      <c r="C7738" s="3" t="s">
        <v>5416</v>
      </c>
      <c r="D7738" s="2" t="b">
        <f t="shared" ca="1" si="125"/>
        <v>1</v>
      </c>
      <c r="E7738" s="2" cm="1">
        <f t="array" aca="1" ref="E7738" ca="1">IF(F7738&lt;&gt;"",INDIRECT("'"&amp;F7738&amp;"'!"&amp;G7738),"")</f>
        <v>0</v>
      </c>
      <c r="F7738" s="1502" t="s">
        <v>6934</v>
      </c>
      <c r="G7738" t="s">
        <v>5831</v>
      </c>
      <c r="H7738" s="4"/>
      <c r="I7738" s="4"/>
      <c r="J7738" s="4"/>
      <c r="R7738" s="1504"/>
    </row>
    <row r="7739" spans="1:18" ht="15">
      <c r="A7739">
        <v>7734</v>
      </c>
      <c r="B7739" s="8">
        <f>'EstExp 11-19'!J374</f>
        <v>0</v>
      </c>
      <c r="C7739" s="3" t="s">
        <v>5416</v>
      </c>
      <c r="D7739" s="2" t="b">
        <f t="shared" ca="1" si="125"/>
        <v>1</v>
      </c>
      <c r="E7739" s="2" cm="1">
        <f t="array" aca="1" ref="E7739" ca="1">IF(F7739&lt;&gt;"",INDIRECT("'"&amp;F7739&amp;"'!"&amp;G7739),"")</f>
        <v>0</v>
      </c>
      <c r="F7739" s="1502" t="s">
        <v>6934</v>
      </c>
      <c r="G7739" t="s">
        <v>5832</v>
      </c>
      <c r="H7739" s="4"/>
      <c r="I7739" s="4"/>
      <c r="J7739" s="4"/>
      <c r="R7739" s="1504"/>
    </row>
    <row r="7740" spans="1:18" ht="15">
      <c r="A7740">
        <v>7735</v>
      </c>
      <c r="B7740" s="8">
        <f>'EstExp 11-19'!J375</f>
        <v>0</v>
      </c>
      <c r="C7740" s="3" t="s">
        <v>5416</v>
      </c>
      <c r="D7740" s="2" t="b">
        <f t="shared" ca="1" si="125"/>
        <v>1</v>
      </c>
      <c r="E7740" s="2" cm="1">
        <f t="array" aca="1" ref="E7740" ca="1">IF(F7740&lt;&gt;"",INDIRECT("'"&amp;F7740&amp;"'!"&amp;G7740),"")</f>
        <v>0</v>
      </c>
      <c r="F7740" s="1502" t="s">
        <v>6934</v>
      </c>
      <c r="G7740" t="s">
        <v>5833</v>
      </c>
      <c r="H7740" s="4"/>
      <c r="I7740" s="4"/>
      <c r="J7740" s="4"/>
      <c r="R7740" s="1504"/>
    </row>
    <row r="7741" spans="1:18" ht="15">
      <c r="A7741">
        <v>7736</v>
      </c>
      <c r="B7741" s="8">
        <f>'EstExp 11-19'!J376</f>
        <v>0</v>
      </c>
      <c r="C7741" s="3" t="s">
        <v>5416</v>
      </c>
      <c r="D7741" s="2" t="b">
        <f t="shared" ca="1" si="125"/>
        <v>1</v>
      </c>
      <c r="E7741" s="2" cm="1">
        <f t="array" aca="1" ref="E7741" ca="1">IF(F7741&lt;&gt;"",INDIRECT("'"&amp;F7741&amp;"'!"&amp;G7741),"")</f>
        <v>0</v>
      </c>
      <c r="F7741" s="1502" t="s">
        <v>6934</v>
      </c>
      <c r="G7741" t="s">
        <v>5834</v>
      </c>
      <c r="H7741" s="4"/>
      <c r="I7741" s="4"/>
      <c r="J7741" s="4"/>
      <c r="R7741" s="1504"/>
    </row>
    <row r="7742" spans="1:18" ht="15">
      <c r="A7742">
        <v>7737</v>
      </c>
      <c r="B7742" s="8">
        <f>'EstExp 11-19'!J377</f>
        <v>0</v>
      </c>
      <c r="C7742" s="3" t="s">
        <v>5416</v>
      </c>
      <c r="D7742" s="2" t="b">
        <f t="shared" ca="1" si="125"/>
        <v>1</v>
      </c>
      <c r="E7742" s="2" cm="1">
        <f t="array" aca="1" ref="E7742" ca="1">IF(F7742&lt;&gt;"",INDIRECT("'"&amp;F7742&amp;"'!"&amp;G7742),"")</f>
        <v>0</v>
      </c>
      <c r="F7742" s="1502" t="s">
        <v>6934</v>
      </c>
      <c r="G7742" t="s">
        <v>5835</v>
      </c>
      <c r="H7742" s="4"/>
      <c r="I7742" s="4"/>
      <c r="J7742" s="4"/>
      <c r="R7742" s="1504"/>
    </row>
    <row r="7743" spans="1:18" ht="15">
      <c r="A7743">
        <v>7738</v>
      </c>
      <c r="B7743" s="8">
        <f>'EstExp 11-19'!J378</f>
        <v>0</v>
      </c>
      <c r="C7743" s="3" t="s">
        <v>5416</v>
      </c>
      <c r="D7743" s="2" t="b">
        <f t="shared" ca="1" si="125"/>
        <v>1</v>
      </c>
      <c r="E7743" s="2" cm="1">
        <f t="array" aca="1" ref="E7743" ca="1">IF(F7743&lt;&gt;"",INDIRECT("'"&amp;F7743&amp;"'!"&amp;G7743),"")</f>
        <v>0</v>
      </c>
      <c r="F7743" s="1502" t="s">
        <v>6934</v>
      </c>
      <c r="G7743" t="s">
        <v>5836</v>
      </c>
      <c r="H7743" s="4"/>
      <c r="I7743" s="4"/>
      <c r="J7743" s="4"/>
      <c r="R7743" s="1504"/>
    </row>
    <row r="7744" spans="1:18" ht="15">
      <c r="A7744">
        <v>7739</v>
      </c>
      <c r="B7744" s="8">
        <f>'EstExp 11-19'!J380</f>
        <v>0</v>
      </c>
      <c r="C7744" s="3" t="s">
        <v>5416</v>
      </c>
      <c r="D7744" s="2" t="b">
        <f t="shared" ca="1" si="125"/>
        <v>1</v>
      </c>
      <c r="E7744" s="2" cm="1">
        <f t="array" aca="1" ref="E7744" ca="1">IF(F7744&lt;&gt;"",INDIRECT("'"&amp;F7744&amp;"'!"&amp;G7744),"")</f>
        <v>0</v>
      </c>
      <c r="F7744" s="1502" t="s">
        <v>6934</v>
      </c>
      <c r="G7744" t="s">
        <v>5837</v>
      </c>
      <c r="H7744" s="4"/>
      <c r="I7744" s="4"/>
      <c r="J7744" s="4"/>
      <c r="R7744" s="1504"/>
    </row>
    <row r="7745" spans="1:18" ht="15">
      <c r="A7745">
        <v>7740</v>
      </c>
      <c r="B7745" s="8">
        <f>'EstExp 11-19'!J381</f>
        <v>0</v>
      </c>
      <c r="C7745" s="3" t="s">
        <v>5416</v>
      </c>
      <c r="D7745" s="2" t="b">
        <f t="shared" ca="1" si="125"/>
        <v>1</v>
      </c>
      <c r="E7745" s="2" cm="1">
        <f t="array" aca="1" ref="E7745" ca="1">IF(F7745&lt;&gt;"",INDIRECT("'"&amp;F7745&amp;"'!"&amp;G7745),"")</f>
        <v>0</v>
      </c>
      <c r="F7745" s="1502" t="s">
        <v>6934</v>
      </c>
      <c r="G7745" t="s">
        <v>5838</v>
      </c>
      <c r="H7745" s="4"/>
      <c r="I7745" s="4"/>
      <c r="J7745" s="4"/>
      <c r="R7745" s="1504"/>
    </row>
    <row r="7746" spans="1:18" ht="15">
      <c r="A7746">
        <v>7741</v>
      </c>
      <c r="B7746" s="8">
        <f>'EstExp 11-19'!J382</f>
        <v>0</v>
      </c>
      <c r="C7746" s="3" t="s">
        <v>5416</v>
      </c>
      <c r="D7746" s="2" t="b">
        <f t="shared" ca="1" si="125"/>
        <v>1</v>
      </c>
      <c r="E7746" s="2" cm="1">
        <f t="array" aca="1" ref="E7746" ca="1">IF(F7746&lt;&gt;"",INDIRECT("'"&amp;F7746&amp;"'!"&amp;G7746),"")</f>
        <v>0</v>
      </c>
      <c r="F7746" s="1502" t="s">
        <v>6934</v>
      </c>
      <c r="G7746" t="s">
        <v>5839</v>
      </c>
      <c r="H7746" s="4"/>
      <c r="I7746" s="4"/>
      <c r="J7746" s="4"/>
      <c r="R7746" s="1504"/>
    </row>
    <row r="7747" spans="1:18" ht="15">
      <c r="A7747">
        <v>7742</v>
      </c>
      <c r="B7747" s="8">
        <f>'EstExp 11-19'!J383</f>
        <v>0</v>
      </c>
      <c r="C7747" s="3" t="s">
        <v>5416</v>
      </c>
      <c r="D7747" s="2" t="b">
        <f t="shared" ca="1" si="125"/>
        <v>1</v>
      </c>
      <c r="E7747" s="2" cm="1">
        <f t="array" aca="1" ref="E7747" ca="1">IF(F7747&lt;&gt;"",INDIRECT("'"&amp;F7747&amp;"'!"&amp;G7747),"")</f>
        <v>0</v>
      </c>
      <c r="F7747" s="1502" t="s">
        <v>6934</v>
      </c>
      <c r="G7747" t="s">
        <v>5840</v>
      </c>
      <c r="H7747" s="4"/>
      <c r="I7747" s="4"/>
      <c r="J7747" s="4"/>
      <c r="R7747" s="1504"/>
    </row>
    <row r="7748" spans="1:18" ht="15">
      <c r="A7748">
        <v>7743</v>
      </c>
      <c r="B7748" s="8">
        <f>'EstExp 11-19'!J384</f>
        <v>0</v>
      </c>
      <c r="C7748" s="3" t="s">
        <v>5416</v>
      </c>
      <c r="D7748" s="2" t="b">
        <f t="shared" ca="1" si="125"/>
        <v>1</v>
      </c>
      <c r="E7748" s="2" cm="1">
        <f t="array" aca="1" ref="E7748" ca="1">IF(F7748&lt;&gt;"",INDIRECT("'"&amp;F7748&amp;"'!"&amp;G7748),"")</f>
        <v>0</v>
      </c>
      <c r="F7748" s="1502" t="s">
        <v>6934</v>
      </c>
      <c r="G7748" t="s">
        <v>5841</v>
      </c>
      <c r="H7748" s="4"/>
      <c r="I7748" s="4"/>
      <c r="J7748" s="4"/>
      <c r="R7748" s="1504"/>
    </row>
    <row r="7749" spans="1:18" ht="15">
      <c r="A7749">
        <v>7744</v>
      </c>
      <c r="B7749" s="8">
        <f>'EstExp 11-19'!J385</f>
        <v>0</v>
      </c>
      <c r="C7749" s="3" t="s">
        <v>5416</v>
      </c>
      <c r="D7749" s="2" t="b">
        <f t="shared" ca="1" si="125"/>
        <v>1</v>
      </c>
      <c r="E7749" s="2" cm="1">
        <f t="array" aca="1" ref="E7749" ca="1">IF(F7749&lt;&gt;"",INDIRECT("'"&amp;F7749&amp;"'!"&amp;G7749),"")</f>
        <v>0</v>
      </c>
      <c r="F7749" s="1502" t="s">
        <v>6934</v>
      </c>
      <c r="G7749" t="s">
        <v>5842</v>
      </c>
      <c r="H7749" s="4"/>
      <c r="I7749" s="4"/>
      <c r="J7749" s="4"/>
      <c r="R7749" s="1504"/>
    </row>
    <row r="7750" spans="1:18" ht="15">
      <c r="A7750">
        <v>7745</v>
      </c>
      <c r="B7750" s="8">
        <f>'EstExp 11-19'!J386</f>
        <v>0</v>
      </c>
      <c r="C7750" s="3" t="s">
        <v>5416</v>
      </c>
      <c r="D7750" s="2" t="b">
        <f t="shared" ca="1" si="125"/>
        <v>1</v>
      </c>
      <c r="E7750" s="2" cm="1">
        <f t="array" aca="1" ref="E7750" ca="1">IF(F7750&lt;&gt;"",INDIRECT("'"&amp;F7750&amp;"'!"&amp;G7750),"")</f>
        <v>0</v>
      </c>
      <c r="F7750" s="1502" t="s">
        <v>6934</v>
      </c>
      <c r="G7750" t="s">
        <v>5843</v>
      </c>
      <c r="H7750" s="4"/>
      <c r="I7750" s="4"/>
      <c r="J7750" s="4"/>
      <c r="R7750" s="1504"/>
    </row>
    <row r="7751" spans="1:18" ht="15">
      <c r="A7751">
        <v>7746</v>
      </c>
      <c r="B7751" s="8">
        <f>'EstExp 11-19'!J387</f>
        <v>0</v>
      </c>
      <c r="C7751" s="3" t="s">
        <v>5416</v>
      </c>
      <c r="D7751" s="2" t="b">
        <f t="shared" ca="1" si="125"/>
        <v>1</v>
      </c>
      <c r="E7751" s="2" cm="1">
        <f t="array" aca="1" ref="E7751" ca="1">IF(F7751&lt;&gt;"",INDIRECT("'"&amp;F7751&amp;"'!"&amp;G7751),"")</f>
        <v>0</v>
      </c>
      <c r="F7751" s="1502" t="s">
        <v>6934</v>
      </c>
      <c r="G7751" t="s">
        <v>5844</v>
      </c>
      <c r="H7751" s="4"/>
      <c r="I7751" s="4"/>
      <c r="J7751" s="4"/>
      <c r="R7751" s="1504"/>
    </row>
    <row r="7752" spans="1:18" ht="15">
      <c r="A7752">
        <v>7747</v>
      </c>
      <c r="B7752" s="8">
        <f>'EstExp 11-19'!J388</f>
        <v>0</v>
      </c>
      <c r="C7752" s="3" t="s">
        <v>5416</v>
      </c>
      <c r="D7752" s="2" t="b">
        <f t="shared" ca="1" si="125"/>
        <v>1</v>
      </c>
      <c r="E7752" s="2" cm="1">
        <f t="array" aca="1" ref="E7752" ca="1">IF(F7752&lt;&gt;"",INDIRECT("'"&amp;F7752&amp;"'!"&amp;G7752),"")</f>
        <v>0</v>
      </c>
      <c r="F7752" s="1502" t="s">
        <v>6934</v>
      </c>
      <c r="G7752" t="s">
        <v>5845</v>
      </c>
      <c r="H7752" s="4"/>
      <c r="I7752" s="4"/>
      <c r="J7752" s="4"/>
      <c r="R7752" s="1504"/>
    </row>
    <row r="7753" spans="1:18" ht="15">
      <c r="A7753">
        <v>7748</v>
      </c>
      <c r="B7753" s="8">
        <f>'EstExp 11-19'!K316</f>
        <v>0</v>
      </c>
      <c r="C7753" s="3" t="s">
        <v>5416</v>
      </c>
      <c r="D7753" s="2" t="b">
        <f t="shared" ca="1" si="125"/>
        <v>1</v>
      </c>
      <c r="E7753" s="2" cm="1">
        <f t="array" aca="1" ref="E7753" ca="1">IF(F7753&lt;&gt;"",INDIRECT("'"&amp;F7753&amp;"'!"&amp;G7753),"")</f>
        <v>0</v>
      </c>
      <c r="F7753" s="1502" t="s">
        <v>6934</v>
      </c>
      <c r="G7753" t="s">
        <v>5846</v>
      </c>
      <c r="H7753" s="4"/>
      <c r="I7753" s="4"/>
      <c r="J7753" s="4"/>
      <c r="R7753" s="1504"/>
    </row>
    <row r="7754" spans="1:18" ht="15">
      <c r="A7754">
        <v>7749</v>
      </c>
      <c r="B7754" s="8">
        <f>'EstExp 11-19'!K317</f>
        <v>0</v>
      </c>
      <c r="C7754" s="3" t="s">
        <v>5416</v>
      </c>
      <c r="D7754" s="2" t="b">
        <f t="shared" ca="1" si="125"/>
        <v>1</v>
      </c>
      <c r="E7754" s="2" cm="1">
        <f t="array" aca="1" ref="E7754" ca="1">IF(F7754&lt;&gt;"",INDIRECT("'"&amp;F7754&amp;"'!"&amp;G7754),"")</f>
        <v>0</v>
      </c>
      <c r="F7754" s="1502" t="s">
        <v>6934</v>
      </c>
      <c r="G7754" t="s">
        <v>5847</v>
      </c>
      <c r="H7754" s="4"/>
      <c r="I7754" s="4"/>
      <c r="J7754" s="4"/>
      <c r="R7754" s="1504"/>
    </row>
    <row r="7755" spans="1:18" ht="15">
      <c r="A7755">
        <v>7750</v>
      </c>
      <c r="B7755" s="8">
        <f>'EstExp 11-19'!K318</f>
        <v>0</v>
      </c>
      <c r="C7755" s="3" t="s">
        <v>5416</v>
      </c>
      <c r="D7755" s="2" t="b">
        <f t="shared" ca="1" si="125"/>
        <v>1</v>
      </c>
      <c r="E7755" s="2" cm="1">
        <f t="array" aca="1" ref="E7755" ca="1">IF(F7755&lt;&gt;"",INDIRECT("'"&amp;F7755&amp;"'!"&amp;G7755),"")</f>
        <v>0</v>
      </c>
      <c r="F7755" s="1502" t="s">
        <v>6934</v>
      </c>
      <c r="G7755" t="s">
        <v>5848</v>
      </c>
      <c r="H7755" s="4"/>
      <c r="I7755" s="4"/>
      <c r="J7755" s="4"/>
      <c r="R7755" s="1504"/>
    </row>
    <row r="7756" spans="1:18" ht="15">
      <c r="A7756">
        <v>7751</v>
      </c>
      <c r="B7756" s="8">
        <f>'EstExp 11-19'!K319</f>
        <v>0</v>
      </c>
      <c r="C7756" s="3" t="s">
        <v>5416</v>
      </c>
      <c r="D7756" s="2" t="b">
        <f t="shared" ca="1" si="125"/>
        <v>1</v>
      </c>
      <c r="E7756" s="2" cm="1">
        <f t="array" aca="1" ref="E7756" ca="1">IF(F7756&lt;&gt;"",INDIRECT("'"&amp;F7756&amp;"'!"&amp;G7756),"")</f>
        <v>0</v>
      </c>
      <c r="F7756" s="1502" t="s">
        <v>6934</v>
      </c>
      <c r="G7756" t="s">
        <v>5849</v>
      </c>
      <c r="H7756" s="4"/>
      <c r="I7756" s="4"/>
      <c r="J7756" s="4"/>
      <c r="R7756" s="1504"/>
    </row>
    <row r="7757" spans="1:18" ht="15">
      <c r="A7757">
        <v>7752</v>
      </c>
      <c r="B7757" s="8">
        <f>'EstExp 11-19'!K320</f>
        <v>0</v>
      </c>
      <c r="C7757" s="3" t="s">
        <v>5416</v>
      </c>
      <c r="D7757" s="2" t="b">
        <f t="shared" ca="1" si="125"/>
        <v>1</v>
      </c>
      <c r="E7757" s="2" cm="1">
        <f t="array" aca="1" ref="E7757" ca="1">IF(F7757&lt;&gt;"",INDIRECT("'"&amp;F7757&amp;"'!"&amp;G7757),"")</f>
        <v>0</v>
      </c>
      <c r="F7757" s="1502" t="s">
        <v>6934</v>
      </c>
      <c r="G7757" t="s">
        <v>5850</v>
      </c>
      <c r="H7757" s="4"/>
      <c r="I7757" s="4"/>
      <c r="J7757" s="4"/>
      <c r="R7757" s="1504"/>
    </row>
    <row r="7758" spans="1:18" ht="15">
      <c r="A7758">
        <v>7753</v>
      </c>
      <c r="B7758" s="8">
        <f>'EstExp 11-19'!K321</f>
        <v>0</v>
      </c>
      <c r="C7758" s="3" t="s">
        <v>5416</v>
      </c>
      <c r="D7758" s="2" t="b">
        <f t="shared" ca="1" si="125"/>
        <v>1</v>
      </c>
      <c r="E7758" s="2" cm="1">
        <f t="array" aca="1" ref="E7758" ca="1">IF(F7758&lt;&gt;"",INDIRECT("'"&amp;F7758&amp;"'!"&amp;G7758),"")</f>
        <v>0</v>
      </c>
      <c r="F7758" s="1502" t="s">
        <v>6934</v>
      </c>
      <c r="G7758" t="s">
        <v>5851</v>
      </c>
      <c r="H7758" s="4"/>
      <c r="I7758" s="4"/>
      <c r="J7758" s="4"/>
      <c r="R7758" s="1504"/>
    </row>
    <row r="7759" spans="1:18" ht="15">
      <c r="A7759">
        <v>7754</v>
      </c>
      <c r="B7759" s="8">
        <f>'EstExp 11-19'!K322</f>
        <v>0</v>
      </c>
      <c r="C7759" s="3" t="s">
        <v>5416</v>
      </c>
      <c r="D7759" s="2" t="b">
        <f t="shared" ca="1" si="125"/>
        <v>1</v>
      </c>
      <c r="E7759" s="2" cm="1">
        <f t="array" aca="1" ref="E7759" ca="1">IF(F7759&lt;&gt;"",INDIRECT("'"&amp;F7759&amp;"'!"&amp;G7759),"")</f>
        <v>0</v>
      </c>
      <c r="F7759" s="1502" t="s">
        <v>6934</v>
      </c>
      <c r="G7759" t="s">
        <v>5852</v>
      </c>
      <c r="H7759" s="4"/>
      <c r="I7759" s="4"/>
      <c r="J7759" s="4"/>
      <c r="R7759" s="1504"/>
    </row>
    <row r="7760" spans="1:18" ht="15">
      <c r="A7760">
        <v>7755</v>
      </c>
      <c r="B7760" s="8">
        <f>'EstExp 11-19'!K323</f>
        <v>0</v>
      </c>
      <c r="C7760" s="3" t="s">
        <v>5416</v>
      </c>
      <c r="D7760" s="2" t="b">
        <f t="shared" ca="1" si="125"/>
        <v>1</v>
      </c>
      <c r="E7760" s="2" cm="1">
        <f t="array" aca="1" ref="E7760" ca="1">IF(F7760&lt;&gt;"",INDIRECT("'"&amp;F7760&amp;"'!"&amp;G7760),"")</f>
        <v>0</v>
      </c>
      <c r="F7760" s="1502" t="s">
        <v>6934</v>
      </c>
      <c r="G7760" t="s">
        <v>5853</v>
      </c>
      <c r="H7760" s="4"/>
      <c r="I7760" s="4"/>
      <c r="J7760" s="4"/>
      <c r="R7760" s="1504"/>
    </row>
    <row r="7761" spans="1:18" ht="15">
      <c r="A7761">
        <v>7756</v>
      </c>
      <c r="B7761" s="8">
        <f>'EstExp 11-19'!K324</f>
        <v>0</v>
      </c>
      <c r="C7761" s="3" t="s">
        <v>5416</v>
      </c>
      <c r="D7761" s="2" t="b">
        <f t="shared" ca="1" si="125"/>
        <v>1</v>
      </c>
      <c r="E7761" s="2" cm="1">
        <f t="array" aca="1" ref="E7761" ca="1">IF(F7761&lt;&gt;"",INDIRECT("'"&amp;F7761&amp;"'!"&amp;G7761),"")</f>
        <v>0</v>
      </c>
      <c r="F7761" s="1502" t="s">
        <v>6934</v>
      </c>
      <c r="G7761" t="s">
        <v>5854</v>
      </c>
      <c r="H7761" s="4"/>
      <c r="I7761" s="4"/>
      <c r="J7761" s="4"/>
      <c r="R7761" s="1504"/>
    </row>
    <row r="7762" spans="1:18" ht="15">
      <c r="A7762">
        <v>7757</v>
      </c>
      <c r="B7762" s="8">
        <f>'EstExp 11-19'!K325</f>
        <v>0</v>
      </c>
      <c r="C7762" s="3" t="s">
        <v>5416</v>
      </c>
      <c r="D7762" s="2" t="b">
        <f t="shared" ca="1" si="125"/>
        <v>1</v>
      </c>
      <c r="E7762" s="2" cm="1">
        <f t="array" aca="1" ref="E7762" ca="1">IF(F7762&lt;&gt;"",INDIRECT("'"&amp;F7762&amp;"'!"&amp;G7762),"")</f>
        <v>0</v>
      </c>
      <c r="F7762" s="1502" t="s">
        <v>6934</v>
      </c>
      <c r="G7762" t="s">
        <v>5855</v>
      </c>
      <c r="H7762" s="4"/>
      <c r="I7762" s="4"/>
      <c r="J7762" s="4"/>
      <c r="R7762" s="1504"/>
    </row>
    <row r="7763" spans="1:18" ht="15">
      <c r="A7763">
        <v>7758</v>
      </c>
      <c r="B7763" s="8">
        <f>'EstExp 11-19'!K326</f>
        <v>0</v>
      </c>
      <c r="C7763" s="3" t="s">
        <v>5416</v>
      </c>
      <c r="D7763" s="2" t="b">
        <f t="shared" ca="1" si="125"/>
        <v>1</v>
      </c>
      <c r="E7763" s="2" cm="1">
        <f t="array" aca="1" ref="E7763" ca="1">IF(F7763&lt;&gt;"",INDIRECT("'"&amp;F7763&amp;"'!"&amp;G7763),"")</f>
        <v>0</v>
      </c>
      <c r="F7763" s="1502" t="s">
        <v>6934</v>
      </c>
      <c r="G7763" t="s">
        <v>5856</v>
      </c>
      <c r="H7763" s="4"/>
      <c r="I7763" s="4"/>
      <c r="J7763" s="4"/>
      <c r="R7763" s="1504"/>
    </row>
    <row r="7764" spans="1:18" ht="15">
      <c r="A7764">
        <v>7759</v>
      </c>
      <c r="B7764" s="8">
        <f>'EstExp 11-19'!K327</f>
        <v>0</v>
      </c>
      <c r="C7764" s="3" t="s">
        <v>5416</v>
      </c>
      <c r="D7764" s="2" t="b">
        <f t="shared" ca="1" si="125"/>
        <v>1</v>
      </c>
      <c r="E7764" s="2" cm="1">
        <f t="array" aca="1" ref="E7764" ca="1">IF(F7764&lt;&gt;"",INDIRECT("'"&amp;F7764&amp;"'!"&amp;G7764),"")</f>
        <v>0</v>
      </c>
      <c r="F7764" s="1502" t="s">
        <v>6934</v>
      </c>
      <c r="G7764" t="s">
        <v>5857</v>
      </c>
      <c r="H7764" s="4"/>
      <c r="I7764" s="4"/>
      <c r="J7764" s="4"/>
      <c r="R7764" s="1504"/>
    </row>
    <row r="7765" spans="1:18" ht="15">
      <c r="A7765">
        <v>7760</v>
      </c>
      <c r="B7765" s="8">
        <f>'EstExp 11-19'!K328</f>
        <v>0</v>
      </c>
      <c r="C7765" s="3" t="s">
        <v>5416</v>
      </c>
      <c r="D7765" s="2" t="b">
        <f t="shared" ca="1" si="125"/>
        <v>1</v>
      </c>
      <c r="E7765" s="2" cm="1">
        <f t="array" aca="1" ref="E7765" ca="1">IF(F7765&lt;&gt;"",INDIRECT("'"&amp;F7765&amp;"'!"&amp;G7765),"")</f>
        <v>0</v>
      </c>
      <c r="F7765" s="1502" t="s">
        <v>6934</v>
      </c>
      <c r="G7765" t="s">
        <v>5858</v>
      </c>
      <c r="H7765" s="4"/>
      <c r="I7765" s="4"/>
      <c r="J7765" s="4"/>
      <c r="R7765" s="1504"/>
    </row>
    <row r="7766" spans="1:18" ht="15">
      <c r="A7766">
        <v>7761</v>
      </c>
      <c r="B7766" s="8">
        <f>'EstExp 11-19'!K329</f>
        <v>0</v>
      </c>
      <c r="C7766" s="3" t="s">
        <v>5416</v>
      </c>
      <c r="D7766" s="2" t="b">
        <f t="shared" ca="1" si="125"/>
        <v>1</v>
      </c>
      <c r="E7766" s="2" cm="1">
        <f t="array" aca="1" ref="E7766" ca="1">IF(F7766&lt;&gt;"",INDIRECT("'"&amp;F7766&amp;"'!"&amp;G7766),"")</f>
        <v>0</v>
      </c>
      <c r="F7766" s="1502" t="s">
        <v>6934</v>
      </c>
      <c r="G7766" t="s">
        <v>5859</v>
      </c>
      <c r="H7766" s="4"/>
      <c r="I7766" s="4"/>
      <c r="J7766" s="4"/>
      <c r="R7766" s="1504"/>
    </row>
    <row r="7767" spans="1:18" ht="15">
      <c r="A7767">
        <v>7762</v>
      </c>
      <c r="B7767" s="8">
        <f>'EstExp 11-19'!K330</f>
        <v>0</v>
      </c>
      <c r="C7767" s="3" t="s">
        <v>5416</v>
      </c>
      <c r="D7767" s="2" t="b">
        <f t="shared" ca="1" si="125"/>
        <v>1</v>
      </c>
      <c r="E7767" s="2" cm="1">
        <f t="array" aca="1" ref="E7767" ca="1">IF(F7767&lt;&gt;"",INDIRECT("'"&amp;F7767&amp;"'!"&amp;G7767),"")</f>
        <v>0</v>
      </c>
      <c r="F7767" s="1502" t="s">
        <v>6934</v>
      </c>
      <c r="G7767" t="s">
        <v>5860</v>
      </c>
      <c r="H7767" s="4"/>
      <c r="I7767" s="4"/>
      <c r="J7767" s="4"/>
      <c r="R7767" s="1504"/>
    </row>
    <row r="7768" spans="1:18" ht="15">
      <c r="A7768">
        <v>7763</v>
      </c>
      <c r="B7768" s="8">
        <f>'EstExp 11-19'!K331</f>
        <v>0</v>
      </c>
      <c r="C7768" s="3" t="s">
        <v>5416</v>
      </c>
      <c r="D7768" s="2" t="b">
        <f t="shared" ref="D7768:D7799" ca="1" si="126">E7768=B7768</f>
        <v>1</v>
      </c>
      <c r="E7768" s="2" cm="1">
        <f t="array" aca="1" ref="E7768" ca="1">IF(F7768&lt;&gt;"",INDIRECT("'"&amp;F7768&amp;"'!"&amp;G7768),"")</f>
        <v>0</v>
      </c>
      <c r="F7768" s="1502" t="s">
        <v>6934</v>
      </c>
      <c r="G7768" t="s">
        <v>5861</v>
      </c>
      <c r="H7768" s="4"/>
      <c r="I7768" s="4"/>
      <c r="J7768" s="4"/>
      <c r="R7768" s="1504"/>
    </row>
    <row r="7769" spans="1:18" ht="15">
      <c r="A7769">
        <v>7764</v>
      </c>
      <c r="B7769" s="8">
        <f>'EstExp 11-19'!K332</f>
        <v>0</v>
      </c>
      <c r="C7769" s="3" t="s">
        <v>5416</v>
      </c>
      <c r="D7769" s="2" t="b">
        <f t="shared" ca="1" si="126"/>
        <v>1</v>
      </c>
      <c r="E7769" s="2" cm="1">
        <f t="array" aca="1" ref="E7769" ca="1">IF(F7769&lt;&gt;"",INDIRECT("'"&amp;F7769&amp;"'!"&amp;G7769),"")</f>
        <v>0</v>
      </c>
      <c r="F7769" s="1502" t="s">
        <v>6934</v>
      </c>
      <c r="G7769" t="s">
        <v>5862</v>
      </c>
      <c r="H7769" s="4"/>
      <c r="I7769" s="4"/>
      <c r="J7769" s="4"/>
      <c r="R7769" s="1504"/>
    </row>
    <row r="7770" spans="1:18" ht="15">
      <c r="A7770">
        <v>7765</v>
      </c>
      <c r="B7770" s="8">
        <f>'EstExp 11-19'!K333</f>
        <v>0</v>
      </c>
      <c r="C7770" s="3" t="s">
        <v>5416</v>
      </c>
      <c r="D7770" s="2" t="b">
        <f t="shared" ca="1" si="126"/>
        <v>1</v>
      </c>
      <c r="E7770" s="2" cm="1">
        <f t="array" aca="1" ref="E7770" ca="1">IF(F7770&lt;&gt;"",INDIRECT("'"&amp;F7770&amp;"'!"&amp;G7770),"")</f>
        <v>0</v>
      </c>
      <c r="F7770" s="1502" t="s">
        <v>6934</v>
      </c>
      <c r="G7770" t="s">
        <v>5863</v>
      </c>
      <c r="H7770" s="4"/>
      <c r="I7770" s="4"/>
      <c r="J7770" s="4"/>
      <c r="R7770" s="1504"/>
    </row>
    <row r="7771" spans="1:18" ht="15">
      <c r="A7771">
        <v>7766</v>
      </c>
      <c r="B7771" s="8">
        <f>'EstExp 11-19'!K334</f>
        <v>0</v>
      </c>
      <c r="C7771" s="3" t="s">
        <v>5416</v>
      </c>
      <c r="D7771" s="2" t="b">
        <f t="shared" ca="1" si="126"/>
        <v>1</v>
      </c>
      <c r="E7771" s="2" cm="1">
        <f t="array" aca="1" ref="E7771" ca="1">IF(F7771&lt;&gt;"",INDIRECT("'"&amp;F7771&amp;"'!"&amp;G7771),"")</f>
        <v>0</v>
      </c>
      <c r="F7771" s="1502" t="s">
        <v>6934</v>
      </c>
      <c r="G7771" t="s">
        <v>5864</v>
      </c>
      <c r="H7771" s="4"/>
      <c r="I7771" s="4"/>
      <c r="J7771" s="4"/>
      <c r="R7771" s="1504"/>
    </row>
    <row r="7772" spans="1:18" ht="15">
      <c r="A7772">
        <v>7767</v>
      </c>
      <c r="B7772" s="8">
        <f>'EstExp 11-19'!K335</f>
        <v>0</v>
      </c>
      <c r="C7772" s="3" t="s">
        <v>5416</v>
      </c>
      <c r="D7772" s="2" t="b">
        <f t="shared" ca="1" si="126"/>
        <v>1</v>
      </c>
      <c r="E7772" s="2" cm="1">
        <f t="array" aca="1" ref="E7772" ca="1">IF(F7772&lt;&gt;"",INDIRECT("'"&amp;F7772&amp;"'!"&amp;G7772),"")</f>
        <v>0</v>
      </c>
      <c r="F7772" s="1502" t="s">
        <v>6934</v>
      </c>
      <c r="G7772" t="s">
        <v>5865</v>
      </c>
      <c r="H7772" s="4"/>
      <c r="I7772" s="4"/>
      <c r="J7772" s="4"/>
      <c r="R7772" s="1504"/>
    </row>
    <row r="7773" spans="1:18" ht="15">
      <c r="A7773">
        <v>7768</v>
      </c>
      <c r="B7773" s="8">
        <f>'EstExp 11-19'!K336</f>
        <v>0</v>
      </c>
      <c r="C7773" s="3" t="s">
        <v>5416</v>
      </c>
      <c r="D7773" s="2" t="b">
        <f t="shared" ca="1" si="126"/>
        <v>1</v>
      </c>
      <c r="E7773" s="2" cm="1">
        <f t="array" aca="1" ref="E7773" ca="1">IF(F7773&lt;&gt;"",INDIRECT("'"&amp;F7773&amp;"'!"&amp;G7773),"")</f>
        <v>0</v>
      </c>
      <c r="F7773" s="1502" t="s">
        <v>6934</v>
      </c>
      <c r="G7773" t="s">
        <v>5866</v>
      </c>
      <c r="H7773" s="4"/>
      <c r="I7773" s="4"/>
      <c r="J7773" s="4"/>
      <c r="R7773" s="1504"/>
    </row>
    <row r="7774" spans="1:18" ht="15">
      <c r="A7774">
        <v>7769</v>
      </c>
      <c r="B7774" s="8">
        <f>'EstExp 11-19'!K337</f>
        <v>0</v>
      </c>
      <c r="C7774" s="3" t="s">
        <v>5416</v>
      </c>
      <c r="D7774" s="2" t="b">
        <f t="shared" ca="1" si="126"/>
        <v>1</v>
      </c>
      <c r="E7774" s="2" cm="1">
        <f t="array" aca="1" ref="E7774" ca="1">IF(F7774&lt;&gt;"",INDIRECT("'"&amp;F7774&amp;"'!"&amp;G7774),"")</f>
        <v>0</v>
      </c>
      <c r="F7774" s="1502" t="s">
        <v>6934</v>
      </c>
      <c r="G7774" t="s">
        <v>5867</v>
      </c>
      <c r="H7774" s="4"/>
      <c r="I7774" s="4"/>
      <c r="J7774" s="4"/>
      <c r="R7774" s="1504"/>
    </row>
    <row r="7775" spans="1:18" ht="15">
      <c r="A7775">
        <v>7770</v>
      </c>
      <c r="B7775" s="8">
        <f>'EstExp 11-19'!K338</f>
        <v>0</v>
      </c>
      <c r="C7775" s="3" t="s">
        <v>5416</v>
      </c>
      <c r="D7775" s="2" t="b">
        <f t="shared" ca="1" si="126"/>
        <v>1</v>
      </c>
      <c r="E7775" s="2" cm="1">
        <f t="array" aca="1" ref="E7775" ca="1">IF(F7775&lt;&gt;"",INDIRECT("'"&amp;F7775&amp;"'!"&amp;G7775),"")</f>
        <v>0</v>
      </c>
      <c r="F7775" s="1502" t="s">
        <v>6934</v>
      </c>
      <c r="G7775" t="s">
        <v>5868</v>
      </c>
      <c r="H7775" s="4"/>
      <c r="I7775" s="4"/>
      <c r="J7775" s="4"/>
      <c r="R7775" s="1504"/>
    </row>
    <row r="7776" spans="1:18" ht="15">
      <c r="A7776">
        <v>7771</v>
      </c>
      <c r="B7776" s="8">
        <f>'EstExp 11-19'!K339</f>
        <v>0</v>
      </c>
      <c r="C7776" s="3" t="s">
        <v>5416</v>
      </c>
      <c r="D7776" s="2" t="b">
        <f t="shared" ca="1" si="126"/>
        <v>1</v>
      </c>
      <c r="E7776" s="2" cm="1">
        <f t="array" aca="1" ref="E7776" ca="1">IF(F7776&lt;&gt;"",INDIRECT("'"&amp;F7776&amp;"'!"&amp;G7776),"")</f>
        <v>0</v>
      </c>
      <c r="F7776" s="1502" t="s">
        <v>6934</v>
      </c>
      <c r="G7776" t="s">
        <v>5869</v>
      </c>
      <c r="H7776" s="4"/>
      <c r="I7776" s="4"/>
      <c r="J7776" s="4"/>
      <c r="R7776" s="1504"/>
    </row>
    <row r="7777" spans="1:18" ht="15">
      <c r="A7777">
        <v>7772</v>
      </c>
      <c r="B7777" s="8">
        <f>'EstExp 11-19'!K340</f>
        <v>0</v>
      </c>
      <c r="C7777" s="3" t="s">
        <v>5416</v>
      </c>
      <c r="D7777" s="2" t="b">
        <f t="shared" ca="1" si="126"/>
        <v>1</v>
      </c>
      <c r="E7777" s="2" cm="1">
        <f t="array" aca="1" ref="E7777" ca="1">IF(F7777&lt;&gt;"",INDIRECT("'"&amp;F7777&amp;"'!"&amp;G7777),"")</f>
        <v>0</v>
      </c>
      <c r="F7777" s="1502" t="s">
        <v>6934</v>
      </c>
      <c r="G7777" t="s">
        <v>5870</v>
      </c>
      <c r="H7777" s="4"/>
      <c r="I7777" s="4"/>
      <c r="J7777" s="4"/>
      <c r="R7777" s="1504"/>
    </row>
    <row r="7778" spans="1:18" ht="15">
      <c r="A7778">
        <v>7773</v>
      </c>
      <c r="B7778" s="8">
        <f>'EstExp 11-19'!K341</f>
        <v>0</v>
      </c>
      <c r="C7778" s="3" t="s">
        <v>5416</v>
      </c>
      <c r="D7778" s="2" t="b">
        <f t="shared" ca="1" si="126"/>
        <v>1</v>
      </c>
      <c r="E7778" s="2" cm="1">
        <f t="array" aca="1" ref="E7778" ca="1">IF(F7778&lt;&gt;"",INDIRECT("'"&amp;F7778&amp;"'!"&amp;G7778),"")</f>
        <v>0</v>
      </c>
      <c r="F7778" s="1502" t="s">
        <v>6934</v>
      </c>
      <c r="G7778" t="s">
        <v>5871</v>
      </c>
      <c r="H7778" s="4"/>
      <c r="I7778" s="4"/>
      <c r="J7778" s="4"/>
      <c r="R7778" s="1504"/>
    </row>
    <row r="7779" spans="1:18" ht="15">
      <c r="A7779">
        <v>7774</v>
      </c>
      <c r="B7779" s="8">
        <f>'EstExp 11-19'!K342</f>
        <v>0</v>
      </c>
      <c r="C7779" s="3" t="s">
        <v>5416</v>
      </c>
      <c r="D7779" s="2" t="b">
        <f t="shared" ca="1" si="126"/>
        <v>1</v>
      </c>
      <c r="E7779" s="2" cm="1">
        <f t="array" aca="1" ref="E7779" ca="1">IF(F7779&lt;&gt;"",INDIRECT("'"&amp;F7779&amp;"'!"&amp;G7779),"")</f>
        <v>0</v>
      </c>
      <c r="F7779" s="1502" t="s">
        <v>6934</v>
      </c>
      <c r="G7779" t="s">
        <v>5872</v>
      </c>
      <c r="H7779" s="4"/>
      <c r="I7779" s="4"/>
      <c r="J7779" s="4"/>
      <c r="R7779" s="1504"/>
    </row>
    <row r="7780" spans="1:18" ht="15">
      <c r="A7780">
        <v>7775</v>
      </c>
      <c r="B7780" s="8">
        <f>'EstExp 11-19'!K343</f>
        <v>0</v>
      </c>
      <c r="C7780" s="3" t="s">
        <v>5416</v>
      </c>
      <c r="D7780" s="2" t="b">
        <f t="shared" ca="1" si="126"/>
        <v>1</v>
      </c>
      <c r="E7780" s="2" cm="1">
        <f t="array" aca="1" ref="E7780" ca="1">IF(F7780&lt;&gt;"",INDIRECT("'"&amp;F7780&amp;"'!"&amp;G7780),"")</f>
        <v>0</v>
      </c>
      <c r="F7780" s="1502" t="s">
        <v>6934</v>
      </c>
      <c r="G7780" t="s">
        <v>5873</v>
      </c>
      <c r="H7780" s="4"/>
      <c r="I7780" s="4"/>
      <c r="J7780" s="4"/>
      <c r="R7780" s="1504"/>
    </row>
    <row r="7781" spans="1:18" ht="15">
      <c r="A7781">
        <v>7776</v>
      </c>
      <c r="B7781" s="8">
        <f>'EstExp 11-19'!K344</f>
        <v>0</v>
      </c>
      <c r="C7781" s="3" t="s">
        <v>5416</v>
      </c>
      <c r="D7781" s="2" t="b">
        <f t="shared" ca="1" si="126"/>
        <v>1</v>
      </c>
      <c r="E7781" s="2" cm="1">
        <f t="array" aca="1" ref="E7781" ca="1">IF(F7781&lt;&gt;"",INDIRECT("'"&amp;F7781&amp;"'!"&amp;G7781),"")</f>
        <v>0</v>
      </c>
      <c r="F7781" s="1502" t="s">
        <v>6934</v>
      </c>
      <c r="G7781" t="s">
        <v>5874</v>
      </c>
      <c r="H7781" s="4"/>
      <c r="I7781" s="4"/>
      <c r="J7781" s="4"/>
      <c r="R7781" s="1504"/>
    </row>
    <row r="7782" spans="1:18">
      <c r="A7782">
        <v>7777</v>
      </c>
      <c r="B7782" s="8">
        <f>'EstExp 11-19'!K347</f>
        <v>0</v>
      </c>
      <c r="C7782" s="3" t="s">
        <v>5416</v>
      </c>
      <c r="D7782" s="2" t="b">
        <f t="shared" ca="1" si="126"/>
        <v>1</v>
      </c>
      <c r="E7782" s="2" cm="1">
        <f t="array" aca="1" ref="E7782" ca="1">IF(F7782&lt;&gt;"",INDIRECT("'"&amp;F7782&amp;"'!"&amp;G7782),"")</f>
        <v>0</v>
      </c>
      <c r="F7782" s="1502" t="s">
        <v>6934</v>
      </c>
      <c r="G7782" t="s">
        <v>5875</v>
      </c>
      <c r="R7782" s="1502"/>
    </row>
    <row r="7783" spans="1:18" ht="15">
      <c r="A7783">
        <v>7778</v>
      </c>
      <c r="B7783" s="8">
        <f>'EstExp 11-19'!K348</f>
        <v>0</v>
      </c>
      <c r="C7783" s="3" t="s">
        <v>5416</v>
      </c>
      <c r="D7783" s="2" t="b">
        <f t="shared" ca="1" si="126"/>
        <v>1</v>
      </c>
      <c r="E7783" s="2" cm="1">
        <f t="array" aca="1" ref="E7783" ca="1">IF(F7783&lt;&gt;"",INDIRECT("'"&amp;F7783&amp;"'!"&amp;G7783),"")</f>
        <v>0</v>
      </c>
      <c r="F7783" s="1502" t="s">
        <v>6934</v>
      </c>
      <c r="G7783" t="s">
        <v>5876</v>
      </c>
      <c r="R7783" s="1504"/>
    </row>
    <row r="7784" spans="1:18" ht="15">
      <c r="A7784">
        <v>7779</v>
      </c>
      <c r="B7784" s="8">
        <f>'EstExp 11-19'!K349</f>
        <v>0</v>
      </c>
      <c r="C7784" s="3" t="s">
        <v>5416</v>
      </c>
      <c r="D7784" s="2" t="b">
        <f t="shared" ca="1" si="126"/>
        <v>1</v>
      </c>
      <c r="E7784" s="2" cm="1">
        <f t="array" aca="1" ref="E7784" ca="1">IF(F7784&lt;&gt;"",INDIRECT("'"&amp;F7784&amp;"'!"&amp;G7784),"")</f>
        <v>0</v>
      </c>
      <c r="F7784" s="1502" t="s">
        <v>6934</v>
      </c>
      <c r="G7784" t="s">
        <v>5877</v>
      </c>
      <c r="H7784" s="4"/>
      <c r="I7784" s="4"/>
      <c r="J7784" s="4"/>
      <c r="R7784" s="1504"/>
    </row>
    <row r="7785" spans="1:18" ht="15">
      <c r="A7785">
        <v>7780</v>
      </c>
      <c r="B7785" s="8">
        <f>'EstExp 11-19'!K350</f>
        <v>0</v>
      </c>
      <c r="C7785" s="3" t="s">
        <v>5416</v>
      </c>
      <c r="D7785" s="2" t="b">
        <f t="shared" ca="1" si="126"/>
        <v>1</v>
      </c>
      <c r="E7785" s="2" cm="1">
        <f t="array" aca="1" ref="E7785" ca="1">IF(F7785&lt;&gt;"",INDIRECT("'"&amp;F7785&amp;"'!"&amp;G7785),"")</f>
        <v>0</v>
      </c>
      <c r="F7785" s="1502" t="s">
        <v>6934</v>
      </c>
      <c r="G7785" t="s">
        <v>5878</v>
      </c>
      <c r="H7785" s="4"/>
      <c r="I7785" s="4"/>
      <c r="J7785" s="4"/>
      <c r="R7785" s="1504"/>
    </row>
    <row r="7786" spans="1:18" ht="15">
      <c r="A7786">
        <v>7781</v>
      </c>
      <c r="B7786" s="8">
        <f>'EstExp 11-19'!K351</f>
        <v>0</v>
      </c>
      <c r="C7786" s="3" t="s">
        <v>5416</v>
      </c>
      <c r="D7786" s="2" t="b">
        <f t="shared" ca="1" si="126"/>
        <v>1</v>
      </c>
      <c r="E7786" s="2" cm="1">
        <f t="array" aca="1" ref="E7786" ca="1">IF(F7786&lt;&gt;"",INDIRECT("'"&amp;F7786&amp;"'!"&amp;G7786),"")</f>
        <v>0</v>
      </c>
      <c r="F7786" s="1502" t="s">
        <v>6934</v>
      </c>
      <c r="G7786" t="s">
        <v>5879</v>
      </c>
      <c r="H7786" s="4"/>
      <c r="I7786" s="4"/>
      <c r="J7786" s="4"/>
      <c r="R7786" s="1504"/>
    </row>
    <row r="7787" spans="1:18" ht="15">
      <c r="A7787">
        <v>7782</v>
      </c>
      <c r="B7787" s="8">
        <f>'EstExp 11-19'!K352</f>
        <v>0</v>
      </c>
      <c r="C7787" s="3" t="s">
        <v>5416</v>
      </c>
      <c r="D7787" s="2" t="b">
        <f t="shared" ca="1" si="126"/>
        <v>1</v>
      </c>
      <c r="E7787" s="2" cm="1">
        <f t="array" aca="1" ref="E7787" ca="1">IF(F7787&lt;&gt;"",INDIRECT("'"&amp;F7787&amp;"'!"&amp;G7787),"")</f>
        <v>0</v>
      </c>
      <c r="F7787" s="1502" t="s">
        <v>6934</v>
      </c>
      <c r="G7787" t="s">
        <v>5880</v>
      </c>
      <c r="H7787" s="4"/>
      <c r="I7787" s="4"/>
      <c r="J7787" s="4"/>
      <c r="R7787" s="1504"/>
    </row>
    <row r="7788" spans="1:18" ht="15">
      <c r="A7788">
        <v>7783</v>
      </c>
      <c r="B7788" s="8">
        <f>'EstExp 11-19'!K353</f>
        <v>0</v>
      </c>
      <c r="C7788" s="3" t="s">
        <v>5416</v>
      </c>
      <c r="D7788" s="2" t="b">
        <f t="shared" ca="1" si="126"/>
        <v>1</v>
      </c>
      <c r="E7788" s="2" cm="1">
        <f t="array" aca="1" ref="E7788" ca="1">IF(F7788&lt;&gt;"",INDIRECT("'"&amp;F7788&amp;"'!"&amp;G7788),"")</f>
        <v>0</v>
      </c>
      <c r="F7788" s="1502" t="s">
        <v>6934</v>
      </c>
      <c r="G7788" t="s">
        <v>5881</v>
      </c>
      <c r="H7788" s="4"/>
      <c r="I7788" s="4"/>
      <c r="J7788" s="4"/>
      <c r="R7788" s="1504"/>
    </row>
    <row r="7789" spans="1:18" ht="15">
      <c r="A7789">
        <v>7784</v>
      </c>
      <c r="B7789" s="8">
        <f>'EstExp 11-19'!K355</f>
        <v>0</v>
      </c>
      <c r="C7789" s="3" t="s">
        <v>5416</v>
      </c>
      <c r="D7789" s="2" t="b">
        <f t="shared" ca="1" si="126"/>
        <v>1</v>
      </c>
      <c r="E7789" s="2" cm="1">
        <f t="array" aca="1" ref="E7789" ca="1">IF(F7789&lt;&gt;"",INDIRECT("'"&amp;F7789&amp;"'!"&amp;G7789),"")</f>
        <v>0</v>
      </c>
      <c r="F7789" s="1502" t="s">
        <v>6934</v>
      </c>
      <c r="G7789" t="s">
        <v>5882</v>
      </c>
      <c r="R7789" s="1504"/>
    </row>
    <row r="7790" spans="1:18" ht="15">
      <c r="A7790">
        <v>7785</v>
      </c>
      <c r="B7790" s="8">
        <f>'EstExp 11-19'!K356</f>
        <v>0</v>
      </c>
      <c r="C7790" s="3" t="s">
        <v>5416</v>
      </c>
      <c r="D7790" s="2" t="b">
        <f t="shared" ca="1" si="126"/>
        <v>1</v>
      </c>
      <c r="E7790" s="2" cm="1">
        <f t="array" aca="1" ref="E7790" ca="1">IF(F7790&lt;&gt;"",INDIRECT("'"&amp;F7790&amp;"'!"&amp;G7790),"")</f>
        <v>0</v>
      </c>
      <c r="F7790" s="1502" t="s">
        <v>6934</v>
      </c>
      <c r="G7790" t="s">
        <v>5883</v>
      </c>
      <c r="H7790" s="4"/>
      <c r="I7790" s="4"/>
      <c r="J7790" s="4"/>
      <c r="R7790" s="1504"/>
    </row>
    <row r="7791" spans="1:18">
      <c r="A7791">
        <v>7786</v>
      </c>
      <c r="B7791" s="8">
        <f>'EstExp 11-19'!K357</f>
        <v>0</v>
      </c>
      <c r="C7791" s="3" t="s">
        <v>5416</v>
      </c>
      <c r="D7791" s="2" t="b">
        <f t="shared" ca="1" si="126"/>
        <v>1</v>
      </c>
      <c r="E7791" s="2" cm="1">
        <f t="array" aca="1" ref="E7791" ca="1">IF(F7791&lt;&gt;"",INDIRECT("'"&amp;F7791&amp;"'!"&amp;G7791),"")</f>
        <v>0</v>
      </c>
      <c r="F7791" s="1502" t="s">
        <v>6934</v>
      </c>
      <c r="G7791" t="s">
        <v>5884</v>
      </c>
      <c r="R7791" s="1502"/>
    </row>
    <row r="7792" spans="1:18" ht="15">
      <c r="A7792">
        <v>7787</v>
      </c>
      <c r="B7792" s="8">
        <f>'EstExp 11-19'!K358</f>
        <v>0</v>
      </c>
      <c r="C7792" s="3" t="s">
        <v>5416</v>
      </c>
      <c r="D7792" s="2" t="b">
        <f t="shared" ca="1" si="126"/>
        <v>1</v>
      </c>
      <c r="E7792" s="2" cm="1">
        <f t="array" aca="1" ref="E7792" ca="1">IF(F7792&lt;&gt;"",INDIRECT("'"&amp;F7792&amp;"'!"&amp;G7792),"")</f>
        <v>0</v>
      </c>
      <c r="F7792" s="1502" t="s">
        <v>6934</v>
      </c>
      <c r="G7792" t="s">
        <v>5885</v>
      </c>
      <c r="H7792" s="4"/>
      <c r="I7792" s="4"/>
      <c r="J7792" s="4"/>
      <c r="R7792" s="1504"/>
    </row>
    <row r="7793" spans="1:18" ht="15">
      <c r="A7793">
        <v>7788</v>
      </c>
      <c r="B7793" s="8">
        <f>'EstExp 11-19'!K360</f>
        <v>0</v>
      </c>
      <c r="C7793" s="3" t="s">
        <v>5416</v>
      </c>
      <c r="D7793" s="2" t="b">
        <f t="shared" ca="1" si="126"/>
        <v>1</v>
      </c>
      <c r="E7793" s="2" cm="1">
        <f t="array" aca="1" ref="E7793" ca="1">IF(F7793&lt;&gt;"",INDIRECT("'"&amp;F7793&amp;"'!"&amp;G7793),"")</f>
        <v>0</v>
      </c>
      <c r="F7793" s="1502" t="s">
        <v>6934</v>
      </c>
      <c r="G7793" t="s">
        <v>5886</v>
      </c>
      <c r="H7793" s="4"/>
      <c r="I7793" s="4"/>
      <c r="J7793" s="4"/>
      <c r="R7793" s="1504"/>
    </row>
    <row r="7794" spans="1:18" ht="15">
      <c r="A7794">
        <v>7789</v>
      </c>
      <c r="B7794" s="8">
        <f>'EstExp 11-19'!K361</f>
        <v>0</v>
      </c>
      <c r="C7794" s="3" t="s">
        <v>5416</v>
      </c>
      <c r="D7794" s="2" t="b">
        <f t="shared" ca="1" si="126"/>
        <v>1</v>
      </c>
      <c r="E7794" s="2" cm="1">
        <f t="array" aca="1" ref="E7794" ca="1">IF(F7794&lt;&gt;"",INDIRECT("'"&amp;F7794&amp;"'!"&amp;G7794),"")</f>
        <v>0</v>
      </c>
      <c r="F7794" s="1502" t="s">
        <v>6934</v>
      </c>
      <c r="G7794" t="s">
        <v>5887</v>
      </c>
      <c r="H7794" s="4"/>
      <c r="I7794" s="4"/>
      <c r="J7794" s="4"/>
      <c r="R7794" s="1504"/>
    </row>
    <row r="7795" spans="1:18" ht="15">
      <c r="A7795">
        <v>7790</v>
      </c>
      <c r="B7795" s="8">
        <f>'EstExp 11-19'!K362</f>
        <v>0</v>
      </c>
      <c r="C7795" s="3" t="s">
        <v>5416</v>
      </c>
      <c r="D7795" s="2" t="b">
        <f t="shared" ca="1" si="126"/>
        <v>1</v>
      </c>
      <c r="E7795" s="2" cm="1">
        <f t="array" aca="1" ref="E7795" ca="1">IF(F7795&lt;&gt;"",INDIRECT("'"&amp;F7795&amp;"'!"&amp;G7795),"")</f>
        <v>0</v>
      </c>
      <c r="F7795" s="1502" t="s">
        <v>6934</v>
      </c>
      <c r="G7795" t="s">
        <v>5888</v>
      </c>
      <c r="H7795" s="4"/>
      <c r="I7795" s="4"/>
      <c r="J7795" s="4"/>
      <c r="R7795" s="1504"/>
    </row>
    <row r="7796" spans="1:18" ht="15">
      <c r="A7796">
        <v>7791</v>
      </c>
      <c r="B7796" s="8">
        <f>'EstExp 11-19'!K367</f>
        <v>0</v>
      </c>
      <c r="C7796" s="3" t="s">
        <v>5416</v>
      </c>
      <c r="D7796" s="2" t="b">
        <f t="shared" ca="1" si="126"/>
        <v>1</v>
      </c>
      <c r="E7796" s="2" cm="1">
        <f t="array" aca="1" ref="E7796" ca="1">IF(F7796&lt;&gt;"",INDIRECT("'"&amp;F7796&amp;"'!"&amp;G7796),"")</f>
        <v>0</v>
      </c>
      <c r="F7796" s="1502" t="s">
        <v>6934</v>
      </c>
      <c r="G7796" t="s">
        <v>5889</v>
      </c>
      <c r="H7796" s="4"/>
      <c r="I7796" s="4"/>
      <c r="J7796" s="4"/>
      <c r="R7796" s="1504"/>
    </row>
    <row r="7797" spans="1:18" ht="15">
      <c r="A7797">
        <v>7792</v>
      </c>
      <c r="B7797" s="8">
        <f>'EstExp 11-19'!K368</f>
        <v>0</v>
      </c>
      <c r="C7797" s="3" t="s">
        <v>5416</v>
      </c>
      <c r="D7797" s="2" t="b">
        <f t="shared" ca="1" si="126"/>
        <v>1</v>
      </c>
      <c r="E7797" s="2" cm="1">
        <f t="array" aca="1" ref="E7797" ca="1">IF(F7797&lt;&gt;"",INDIRECT("'"&amp;F7797&amp;"'!"&amp;G7797),"")</f>
        <v>0</v>
      </c>
      <c r="F7797" s="1502" t="s">
        <v>6934</v>
      </c>
      <c r="G7797" t="s">
        <v>5890</v>
      </c>
      <c r="H7797" s="4"/>
      <c r="I7797" s="4"/>
      <c r="J7797" s="4"/>
      <c r="R7797" s="1504"/>
    </row>
    <row r="7798" spans="1:18" ht="15">
      <c r="A7798">
        <v>7793</v>
      </c>
      <c r="B7798" s="8">
        <f>'EstExp 11-19'!K369</f>
        <v>0</v>
      </c>
      <c r="C7798" s="3" t="s">
        <v>5416</v>
      </c>
      <c r="D7798" s="2" t="b">
        <f t="shared" ca="1" si="126"/>
        <v>1</v>
      </c>
      <c r="E7798" s="2" cm="1">
        <f t="array" aca="1" ref="E7798" ca="1">IF(F7798&lt;&gt;"",INDIRECT("'"&amp;F7798&amp;"'!"&amp;G7798),"")</f>
        <v>0</v>
      </c>
      <c r="F7798" s="1502" t="s">
        <v>6934</v>
      </c>
      <c r="G7798" t="s">
        <v>5891</v>
      </c>
      <c r="H7798" s="4"/>
      <c r="I7798" s="4"/>
      <c r="J7798" s="4"/>
      <c r="R7798" s="1504"/>
    </row>
    <row r="7799" spans="1:18" ht="15">
      <c r="A7799">
        <v>7794</v>
      </c>
      <c r="B7799" s="8">
        <f>'EstExp 11-19'!K371</f>
        <v>0</v>
      </c>
      <c r="C7799" s="3" t="s">
        <v>5416</v>
      </c>
      <c r="D7799" s="2" t="b">
        <f t="shared" ca="1" si="126"/>
        <v>1</v>
      </c>
      <c r="E7799" s="2" cm="1">
        <f t="array" aca="1" ref="E7799" ca="1">IF(F7799&lt;&gt;"",INDIRECT("'"&amp;F7799&amp;"'!"&amp;G7799),"")</f>
        <v>0</v>
      </c>
      <c r="F7799" s="1502" t="s">
        <v>6934</v>
      </c>
      <c r="G7799" t="s">
        <v>5892</v>
      </c>
      <c r="H7799" s="4"/>
      <c r="I7799" s="4"/>
      <c r="J7799" s="4"/>
      <c r="R7799" s="1504"/>
    </row>
    <row r="7800" spans="1:18" ht="15">
      <c r="A7800">
        <v>7795</v>
      </c>
      <c r="B7800" s="8">
        <f>'EstExp 11-19'!K372</f>
        <v>0</v>
      </c>
      <c r="C7800" s="3" t="s">
        <v>5416</v>
      </c>
      <c r="D7800" s="2" t="b">
        <f t="shared" ref="D7800:D7818" ca="1" si="127">E7800=B7800</f>
        <v>1</v>
      </c>
      <c r="E7800" s="2" cm="1">
        <f t="array" aca="1" ref="E7800" ca="1">IF(F7800&lt;&gt;"",INDIRECT("'"&amp;F7800&amp;"'!"&amp;G7800),"")</f>
        <v>0</v>
      </c>
      <c r="F7800" s="1502" t="s">
        <v>6934</v>
      </c>
      <c r="G7800" t="s">
        <v>5893</v>
      </c>
      <c r="H7800" s="4"/>
      <c r="I7800" s="4"/>
      <c r="J7800" s="4"/>
      <c r="R7800" s="1504"/>
    </row>
    <row r="7801" spans="1:18" ht="15">
      <c r="A7801">
        <v>7796</v>
      </c>
      <c r="B7801" s="8">
        <f>'EstExp 11-19'!K374</f>
        <v>0</v>
      </c>
      <c r="C7801" s="3" t="s">
        <v>5416</v>
      </c>
      <c r="D7801" s="2" t="b">
        <f t="shared" ca="1" si="127"/>
        <v>1</v>
      </c>
      <c r="E7801" s="2" cm="1">
        <f t="array" aca="1" ref="E7801" ca="1">IF(F7801&lt;&gt;"",INDIRECT("'"&amp;F7801&amp;"'!"&amp;G7801),"")</f>
        <v>0</v>
      </c>
      <c r="F7801" s="1502" t="s">
        <v>6934</v>
      </c>
      <c r="G7801" t="s">
        <v>5894</v>
      </c>
      <c r="H7801" s="4"/>
      <c r="I7801" s="4"/>
      <c r="J7801" s="4"/>
      <c r="R7801" s="1504"/>
    </row>
    <row r="7802" spans="1:18" ht="15">
      <c r="A7802">
        <v>7797</v>
      </c>
      <c r="B7802" s="8">
        <f>'EstExp 11-19'!K375</f>
        <v>0</v>
      </c>
      <c r="C7802" s="3" t="s">
        <v>5416</v>
      </c>
      <c r="D7802" s="2" t="b">
        <f t="shared" ca="1" si="127"/>
        <v>1</v>
      </c>
      <c r="E7802" s="2" cm="1">
        <f t="array" aca="1" ref="E7802" ca="1">IF(F7802&lt;&gt;"",INDIRECT("'"&amp;F7802&amp;"'!"&amp;G7802),"")</f>
        <v>0</v>
      </c>
      <c r="F7802" s="1502" t="s">
        <v>6934</v>
      </c>
      <c r="G7802" t="s">
        <v>5895</v>
      </c>
      <c r="H7802" s="4"/>
      <c r="I7802" s="4"/>
      <c r="J7802" s="4"/>
      <c r="R7802" s="1504"/>
    </row>
    <row r="7803" spans="1:18" ht="15">
      <c r="A7803">
        <v>7798</v>
      </c>
      <c r="B7803" s="8">
        <f>'EstExp 11-19'!K376</f>
        <v>0</v>
      </c>
      <c r="C7803" s="3" t="s">
        <v>5416</v>
      </c>
      <c r="D7803" s="2" t="b">
        <f t="shared" ca="1" si="127"/>
        <v>1</v>
      </c>
      <c r="E7803" s="2" cm="1">
        <f t="array" aca="1" ref="E7803" ca="1">IF(F7803&lt;&gt;"",INDIRECT("'"&amp;F7803&amp;"'!"&amp;G7803),"")</f>
        <v>0</v>
      </c>
      <c r="F7803" s="1502" t="s">
        <v>6934</v>
      </c>
      <c r="G7803" t="s">
        <v>5896</v>
      </c>
      <c r="H7803" s="4"/>
      <c r="I7803" s="4"/>
      <c r="J7803" s="4"/>
      <c r="R7803" s="1504"/>
    </row>
    <row r="7804" spans="1:18" ht="15">
      <c r="A7804">
        <v>7799</v>
      </c>
      <c r="B7804" s="8">
        <f>'EstExp 11-19'!K377</f>
        <v>0</v>
      </c>
      <c r="C7804" s="3" t="s">
        <v>5416</v>
      </c>
      <c r="D7804" s="2" t="b">
        <f t="shared" ca="1" si="127"/>
        <v>1</v>
      </c>
      <c r="E7804" s="2" cm="1">
        <f t="array" aca="1" ref="E7804" ca="1">IF(F7804&lt;&gt;"",INDIRECT("'"&amp;F7804&amp;"'!"&amp;G7804),"")</f>
        <v>0</v>
      </c>
      <c r="F7804" s="1502" t="s">
        <v>6934</v>
      </c>
      <c r="G7804" t="s">
        <v>5897</v>
      </c>
      <c r="H7804" s="4"/>
      <c r="I7804" s="4"/>
      <c r="J7804" s="4"/>
      <c r="R7804" s="1504"/>
    </row>
    <row r="7805" spans="1:18" ht="15">
      <c r="A7805">
        <v>7800</v>
      </c>
      <c r="B7805" s="8">
        <f>'EstExp 11-19'!K378</f>
        <v>0</v>
      </c>
      <c r="C7805" s="3" t="s">
        <v>5416</v>
      </c>
      <c r="D7805" s="2" t="b">
        <f t="shared" ca="1" si="127"/>
        <v>1</v>
      </c>
      <c r="E7805" s="2" cm="1">
        <f t="array" aca="1" ref="E7805" ca="1">IF(F7805&lt;&gt;"",INDIRECT("'"&amp;F7805&amp;"'!"&amp;G7805),"")</f>
        <v>0</v>
      </c>
      <c r="F7805" s="1502" t="s">
        <v>6934</v>
      </c>
      <c r="G7805" t="s">
        <v>5898</v>
      </c>
      <c r="H7805" s="4"/>
      <c r="I7805" s="4"/>
      <c r="J7805" s="4"/>
      <c r="R7805" s="1504"/>
    </row>
    <row r="7806" spans="1:18" ht="15">
      <c r="A7806">
        <v>7801</v>
      </c>
      <c r="B7806" s="8">
        <f>'EstExp 11-19'!K380</f>
        <v>0</v>
      </c>
      <c r="C7806" s="3" t="s">
        <v>5416</v>
      </c>
      <c r="D7806" s="2" t="b">
        <f t="shared" ca="1" si="127"/>
        <v>1</v>
      </c>
      <c r="E7806" s="2" cm="1">
        <f t="array" aca="1" ref="E7806" ca="1">IF(F7806&lt;&gt;"",INDIRECT("'"&amp;F7806&amp;"'!"&amp;G7806),"")</f>
        <v>0</v>
      </c>
      <c r="F7806" s="1502" t="s">
        <v>6934</v>
      </c>
      <c r="G7806" t="s">
        <v>5899</v>
      </c>
      <c r="H7806" s="4"/>
      <c r="I7806" s="4"/>
      <c r="J7806" s="4"/>
      <c r="R7806" s="1504"/>
    </row>
    <row r="7807" spans="1:18" ht="15">
      <c r="A7807">
        <v>7802</v>
      </c>
      <c r="B7807" s="8">
        <f>'EstExp 11-19'!K381</f>
        <v>0</v>
      </c>
      <c r="C7807" s="3" t="s">
        <v>5416</v>
      </c>
      <c r="D7807" s="2" t="b">
        <f t="shared" ca="1" si="127"/>
        <v>1</v>
      </c>
      <c r="E7807" s="2" cm="1">
        <f t="array" aca="1" ref="E7807" ca="1">IF(F7807&lt;&gt;"",INDIRECT("'"&amp;F7807&amp;"'!"&amp;G7807),"")</f>
        <v>0</v>
      </c>
      <c r="F7807" s="1502" t="s">
        <v>6934</v>
      </c>
      <c r="G7807" t="s">
        <v>5900</v>
      </c>
      <c r="H7807" s="4"/>
      <c r="I7807" s="4"/>
      <c r="J7807" s="4"/>
      <c r="R7807" s="1504"/>
    </row>
    <row r="7808" spans="1:18" ht="15">
      <c r="A7808">
        <v>7803</v>
      </c>
      <c r="B7808" s="8">
        <f>'EstExp 11-19'!K382</f>
        <v>0</v>
      </c>
      <c r="C7808" s="3" t="s">
        <v>5416</v>
      </c>
      <c r="D7808" s="2" t="b">
        <f t="shared" ca="1" si="127"/>
        <v>1</v>
      </c>
      <c r="E7808" s="2" cm="1">
        <f t="array" aca="1" ref="E7808" ca="1">IF(F7808&lt;&gt;"",INDIRECT("'"&amp;F7808&amp;"'!"&amp;G7808),"")</f>
        <v>0</v>
      </c>
      <c r="F7808" s="1502" t="s">
        <v>6934</v>
      </c>
      <c r="G7808" t="s">
        <v>5901</v>
      </c>
      <c r="H7808" s="4"/>
      <c r="I7808" s="4"/>
      <c r="J7808" s="4"/>
      <c r="R7808" s="1504"/>
    </row>
    <row r="7809" spans="1:18" ht="15">
      <c r="A7809">
        <v>7804</v>
      </c>
      <c r="B7809" s="8">
        <f>'EstExp 11-19'!K383</f>
        <v>0</v>
      </c>
      <c r="C7809" s="3" t="s">
        <v>5416</v>
      </c>
      <c r="D7809" s="2" t="b">
        <f t="shared" ca="1" si="127"/>
        <v>1</v>
      </c>
      <c r="E7809" s="2" cm="1">
        <f t="array" aca="1" ref="E7809" ca="1">IF(F7809&lt;&gt;"",INDIRECT("'"&amp;F7809&amp;"'!"&amp;G7809),"")</f>
        <v>0</v>
      </c>
      <c r="F7809" s="1502" t="s">
        <v>6934</v>
      </c>
      <c r="G7809" t="s">
        <v>5902</v>
      </c>
      <c r="H7809" s="4"/>
      <c r="I7809" s="4"/>
      <c r="J7809" s="4"/>
      <c r="R7809" s="1504"/>
    </row>
    <row r="7810" spans="1:18" ht="15">
      <c r="A7810">
        <v>7805</v>
      </c>
      <c r="B7810" s="8">
        <f>'EstExp 11-19'!K384</f>
        <v>0</v>
      </c>
      <c r="C7810" s="3" t="s">
        <v>5416</v>
      </c>
      <c r="D7810" s="2" t="b">
        <f t="shared" ca="1" si="127"/>
        <v>1</v>
      </c>
      <c r="E7810" s="2" cm="1">
        <f t="array" aca="1" ref="E7810" ca="1">IF(F7810&lt;&gt;"",INDIRECT("'"&amp;F7810&amp;"'!"&amp;G7810),"")</f>
        <v>0</v>
      </c>
      <c r="F7810" s="1502" t="s">
        <v>6934</v>
      </c>
      <c r="G7810" t="s">
        <v>5903</v>
      </c>
      <c r="H7810" s="4"/>
      <c r="I7810" s="4"/>
      <c r="J7810" s="4"/>
      <c r="R7810" s="1504"/>
    </row>
    <row r="7811" spans="1:18" ht="15">
      <c r="A7811">
        <v>7806</v>
      </c>
      <c r="B7811" s="8">
        <f>'EstExp 11-19'!K385</f>
        <v>0</v>
      </c>
      <c r="C7811" s="3" t="s">
        <v>5416</v>
      </c>
      <c r="D7811" s="2" t="b">
        <f t="shared" ca="1" si="127"/>
        <v>1</v>
      </c>
      <c r="E7811" s="2" cm="1">
        <f t="array" aca="1" ref="E7811" ca="1">IF(F7811&lt;&gt;"",INDIRECT("'"&amp;F7811&amp;"'!"&amp;G7811),"")</f>
        <v>0</v>
      </c>
      <c r="F7811" s="1502" t="s">
        <v>6934</v>
      </c>
      <c r="G7811" t="s">
        <v>5904</v>
      </c>
      <c r="H7811" s="4"/>
      <c r="I7811" s="4"/>
      <c r="J7811" s="4"/>
      <c r="R7811" s="1504"/>
    </row>
    <row r="7812" spans="1:18" ht="15">
      <c r="A7812">
        <v>7807</v>
      </c>
      <c r="B7812" s="8">
        <f>'EstExp 11-19'!K386</f>
        <v>0</v>
      </c>
      <c r="C7812" s="3" t="s">
        <v>5416</v>
      </c>
      <c r="D7812" s="2" t="b">
        <f t="shared" ca="1" si="127"/>
        <v>1</v>
      </c>
      <c r="E7812" s="2" cm="1">
        <f t="array" aca="1" ref="E7812" ca="1">IF(F7812&lt;&gt;"",INDIRECT("'"&amp;F7812&amp;"'!"&amp;G7812),"")</f>
        <v>0</v>
      </c>
      <c r="F7812" s="1502" t="s">
        <v>6934</v>
      </c>
      <c r="G7812" t="s">
        <v>5905</v>
      </c>
      <c r="H7812" s="4"/>
      <c r="I7812" s="4"/>
      <c r="J7812" s="4"/>
      <c r="R7812" s="1504"/>
    </row>
    <row r="7813" spans="1:18" ht="15">
      <c r="A7813">
        <v>7808</v>
      </c>
      <c r="B7813" s="8">
        <f>'EstExp 11-19'!K387</f>
        <v>0</v>
      </c>
      <c r="C7813" s="3" t="s">
        <v>5416</v>
      </c>
      <c r="D7813" s="2" t="b">
        <f t="shared" ca="1" si="127"/>
        <v>1</v>
      </c>
      <c r="E7813" s="2" cm="1">
        <f t="array" aca="1" ref="E7813" ca="1">IF(F7813&lt;&gt;"",INDIRECT("'"&amp;F7813&amp;"'!"&amp;G7813),"")</f>
        <v>0</v>
      </c>
      <c r="F7813" s="1502" t="s">
        <v>6934</v>
      </c>
      <c r="G7813" t="s">
        <v>5906</v>
      </c>
      <c r="H7813" s="4"/>
      <c r="I7813" s="4"/>
      <c r="J7813" s="4"/>
      <c r="R7813" s="1504"/>
    </row>
    <row r="7814" spans="1:18" ht="15">
      <c r="A7814">
        <v>7809</v>
      </c>
      <c r="B7814" s="8">
        <f>'EstExp 11-19'!K388</f>
        <v>0</v>
      </c>
      <c r="C7814" s="3" t="s">
        <v>5416</v>
      </c>
      <c r="D7814" s="2" t="b">
        <f t="shared" ca="1" si="127"/>
        <v>1</v>
      </c>
      <c r="E7814" s="2" cm="1">
        <f t="array" aca="1" ref="E7814" ca="1">IF(F7814&lt;&gt;"",INDIRECT("'"&amp;F7814&amp;"'!"&amp;G7814),"")</f>
        <v>0</v>
      </c>
      <c r="F7814" s="1502" t="s">
        <v>6934</v>
      </c>
      <c r="G7814" t="s">
        <v>5907</v>
      </c>
      <c r="H7814" s="4"/>
      <c r="I7814" s="4"/>
      <c r="J7814" s="4"/>
      <c r="R7814" s="1504"/>
    </row>
    <row r="7815" spans="1:18" ht="15">
      <c r="A7815">
        <v>7810</v>
      </c>
      <c r="B7815" s="8">
        <f>'EstExp 11-19'!K393</f>
        <v>0</v>
      </c>
      <c r="C7815" s="3" t="s">
        <v>5416</v>
      </c>
      <c r="D7815" s="2" t="b">
        <f t="shared" ca="1" si="127"/>
        <v>1</v>
      </c>
      <c r="E7815" s="2" cm="1">
        <f t="array" aca="1" ref="E7815" ca="1">IF(F7815&lt;&gt;"",INDIRECT("'"&amp;F7815&amp;"'!"&amp;G7815),"")</f>
        <v>0</v>
      </c>
      <c r="F7815" s="1502" t="s">
        <v>6934</v>
      </c>
      <c r="G7815" t="s">
        <v>5908</v>
      </c>
      <c r="H7815" s="4"/>
      <c r="I7815" s="4"/>
      <c r="J7815" s="4"/>
      <c r="R7815" s="1504"/>
    </row>
    <row r="7816" spans="1:18" ht="15">
      <c r="A7816">
        <v>7811</v>
      </c>
      <c r="B7816" s="8">
        <f>'EstExp 11-19'!K394</f>
        <v>0</v>
      </c>
      <c r="C7816" s="3" t="s">
        <v>5416</v>
      </c>
      <c r="D7816" s="2" t="b">
        <f t="shared" ca="1" si="127"/>
        <v>1</v>
      </c>
      <c r="E7816" s="2" cm="1">
        <f t="array" aca="1" ref="E7816" ca="1">IF(F7816&lt;&gt;"",INDIRECT("'"&amp;F7816&amp;"'!"&amp;G7816),"")</f>
        <v>0</v>
      </c>
      <c r="F7816" s="1502" t="s">
        <v>6934</v>
      </c>
      <c r="G7816" t="s">
        <v>5909</v>
      </c>
      <c r="H7816" s="4"/>
      <c r="I7816" s="4"/>
      <c r="J7816" s="4"/>
      <c r="R7816" s="1504"/>
    </row>
    <row r="7817" spans="1:18" ht="15">
      <c r="A7817">
        <v>7812</v>
      </c>
      <c r="B7817" s="8">
        <f>'EstExp 11-19'!K395</f>
        <v>0</v>
      </c>
      <c r="C7817" s="3" t="s">
        <v>5416</v>
      </c>
      <c r="D7817" s="2" t="b">
        <f t="shared" ca="1" si="127"/>
        <v>1</v>
      </c>
      <c r="E7817" s="2" cm="1">
        <f t="array" aca="1" ref="E7817" ca="1">IF(F7817&lt;&gt;"",INDIRECT("'"&amp;F7817&amp;"'!"&amp;G7817),"")</f>
        <v>0</v>
      </c>
      <c r="F7817" s="1502" t="s">
        <v>6934</v>
      </c>
      <c r="G7817" t="s">
        <v>5910</v>
      </c>
      <c r="H7817" s="4"/>
      <c r="I7817" s="4"/>
      <c r="J7817" s="4"/>
      <c r="R7817" s="1504"/>
    </row>
    <row r="7818" spans="1:18" ht="15">
      <c r="A7818">
        <v>7813</v>
      </c>
      <c r="B7818" s="8">
        <f>'EstExp 11-19'!K396</f>
        <v>0</v>
      </c>
      <c r="C7818" s="3" t="s">
        <v>5416</v>
      </c>
      <c r="D7818" s="2" t="b">
        <f t="shared" ca="1" si="127"/>
        <v>1</v>
      </c>
      <c r="E7818" s="2" cm="1">
        <f t="array" aca="1" ref="E7818" ca="1">IF(F7818&lt;&gt;"",INDIRECT("'"&amp;F7818&amp;"'!"&amp;G7818),"")</f>
        <v>0</v>
      </c>
      <c r="F7818" s="1502" t="s">
        <v>6934</v>
      </c>
      <c r="G7818" t="s">
        <v>5911</v>
      </c>
      <c r="H7818" s="4"/>
      <c r="I7818" s="4"/>
      <c r="J7818" s="4"/>
      <c r="R7818" s="1504"/>
    </row>
    <row r="7819" spans="1:18" ht="16">
      <c r="A7819" s="1">
        <v>7814</v>
      </c>
      <c r="B7819" s="8"/>
      <c r="C7819" s="3" t="s">
        <v>5912</v>
      </c>
      <c r="E7819" s="2" t="str" cm="1">
        <f t="array" aca="1" ref="E7819" ca="1">IF(F7819&lt;&gt;"",INDIRECT("'"&amp;F7819&amp;"'!"&amp;G7819),"")</f>
        <v/>
      </c>
      <c r="F7819" s="1851"/>
      <c r="R7819" s="1502"/>
    </row>
    <row r="7820" spans="1:18" ht="15">
      <c r="A7820">
        <v>7815</v>
      </c>
      <c r="B7820" s="8">
        <f>'EstExp 11-19'!K398</f>
        <v>0</v>
      </c>
      <c r="C7820" s="3" t="s">
        <v>5416</v>
      </c>
      <c r="D7820" s="2" t="b">
        <f t="shared" ref="D7820:D7851" ca="1" si="128">E7820=B7820</f>
        <v>1</v>
      </c>
      <c r="E7820" s="2" cm="1">
        <f t="array" aca="1" ref="E7820" ca="1">IF(F7820&lt;&gt;"",INDIRECT("'"&amp;F7820&amp;"'!"&amp;G7820),"")</f>
        <v>0</v>
      </c>
      <c r="F7820" s="1502" t="s">
        <v>6934</v>
      </c>
      <c r="G7820" t="s">
        <v>5913</v>
      </c>
      <c r="H7820" s="4"/>
      <c r="I7820" s="4"/>
      <c r="J7820" s="4"/>
      <c r="R7820" s="1504"/>
    </row>
    <row r="7821" spans="1:18" ht="15">
      <c r="A7821">
        <v>7816</v>
      </c>
      <c r="B7821" s="8">
        <f>'EstExp 11-19'!K399</f>
        <v>0</v>
      </c>
      <c r="C7821" s="3" t="s">
        <v>5416</v>
      </c>
      <c r="D7821" s="2" t="b">
        <f t="shared" ca="1" si="128"/>
        <v>1</v>
      </c>
      <c r="E7821" s="2" cm="1">
        <f t="array" aca="1" ref="E7821" ca="1">IF(F7821&lt;&gt;"",INDIRECT("'"&amp;F7821&amp;"'!"&amp;G7821),"")</f>
        <v>0</v>
      </c>
      <c r="F7821" s="1502" t="s">
        <v>6934</v>
      </c>
      <c r="G7821" t="s">
        <v>5914</v>
      </c>
      <c r="H7821" s="4"/>
      <c r="I7821" s="4"/>
      <c r="J7821" s="4"/>
      <c r="R7821" s="1504"/>
    </row>
    <row r="7822" spans="1:18" ht="15">
      <c r="A7822">
        <v>7817</v>
      </c>
      <c r="B7822" s="8">
        <f>'EstExp 11-19'!K400</f>
        <v>0</v>
      </c>
      <c r="C7822" s="3" t="s">
        <v>5416</v>
      </c>
      <c r="D7822" s="2" t="b">
        <f t="shared" ca="1" si="128"/>
        <v>1</v>
      </c>
      <c r="E7822" s="2" cm="1">
        <f t="array" aca="1" ref="E7822" ca="1">IF(F7822&lt;&gt;"",INDIRECT("'"&amp;F7822&amp;"'!"&amp;G7822),"")</f>
        <v>0</v>
      </c>
      <c r="F7822" s="1502" t="s">
        <v>6934</v>
      </c>
      <c r="G7822" t="s">
        <v>5915</v>
      </c>
      <c r="H7822" s="4"/>
      <c r="I7822" s="4"/>
      <c r="J7822" s="4"/>
      <c r="R7822" s="1504"/>
    </row>
    <row r="7823" spans="1:18" ht="15">
      <c r="A7823">
        <v>7818</v>
      </c>
      <c r="B7823" s="8">
        <f>'EstExp 11-19'!K401</f>
        <v>0</v>
      </c>
      <c r="C7823" s="3" t="s">
        <v>5416</v>
      </c>
      <c r="D7823" s="2" t="b">
        <f t="shared" ca="1" si="128"/>
        <v>1</v>
      </c>
      <c r="E7823" s="2" cm="1">
        <f t="array" aca="1" ref="E7823" ca="1">IF(F7823&lt;&gt;"",INDIRECT("'"&amp;F7823&amp;"'!"&amp;G7823),"")</f>
        <v>0</v>
      </c>
      <c r="F7823" s="1502" t="s">
        <v>6934</v>
      </c>
      <c r="G7823" t="s">
        <v>5916</v>
      </c>
      <c r="H7823" s="4"/>
      <c r="I7823" s="4"/>
      <c r="J7823" s="4"/>
      <c r="R7823" s="1504"/>
    </row>
    <row r="7824" spans="1:18" ht="15">
      <c r="A7824">
        <v>7819</v>
      </c>
      <c r="B7824" s="8">
        <f>'EstExp 11-19'!K402</f>
        <v>0</v>
      </c>
      <c r="C7824" s="3" t="s">
        <v>5416</v>
      </c>
      <c r="D7824" s="2" t="b">
        <f t="shared" ca="1" si="128"/>
        <v>1</v>
      </c>
      <c r="E7824" s="2" cm="1">
        <f t="array" aca="1" ref="E7824" ca="1">IF(F7824&lt;&gt;"",INDIRECT("'"&amp;F7824&amp;"'!"&amp;G7824),"")</f>
        <v>0</v>
      </c>
      <c r="F7824" s="1502" t="s">
        <v>6934</v>
      </c>
      <c r="G7824" t="s">
        <v>5917</v>
      </c>
      <c r="H7824" s="4"/>
      <c r="I7824" s="4"/>
      <c r="J7824" s="4"/>
      <c r="R7824" s="1504"/>
    </row>
    <row r="7825" spans="1:18" ht="15">
      <c r="A7825">
        <v>7820</v>
      </c>
      <c r="B7825" s="8">
        <f>'EstExp 11-19'!K403</f>
        <v>0</v>
      </c>
      <c r="C7825" s="3" t="s">
        <v>5416</v>
      </c>
      <c r="D7825" s="2" t="b">
        <f t="shared" ca="1" si="128"/>
        <v>1</v>
      </c>
      <c r="E7825" s="2" cm="1">
        <f t="array" aca="1" ref="E7825" ca="1">IF(F7825&lt;&gt;"",INDIRECT("'"&amp;F7825&amp;"'!"&amp;G7825),"")</f>
        <v>0</v>
      </c>
      <c r="F7825" s="1502" t="s">
        <v>6934</v>
      </c>
      <c r="G7825" t="s">
        <v>5918</v>
      </c>
      <c r="H7825" s="4"/>
      <c r="I7825" s="4"/>
      <c r="J7825" s="4"/>
      <c r="R7825" s="1504"/>
    </row>
    <row r="7826" spans="1:18" ht="15">
      <c r="A7826">
        <v>7821</v>
      </c>
      <c r="B7826" s="8">
        <f>'EstExp 11-19'!K404</f>
        <v>0</v>
      </c>
      <c r="C7826" s="3" t="s">
        <v>5416</v>
      </c>
      <c r="D7826" s="2" t="b">
        <f t="shared" ca="1" si="128"/>
        <v>1</v>
      </c>
      <c r="E7826" s="2" cm="1">
        <f t="array" aca="1" ref="E7826" ca="1">IF(F7826&lt;&gt;"",INDIRECT("'"&amp;F7826&amp;"'!"&amp;G7826),"")</f>
        <v>0</v>
      </c>
      <c r="F7826" s="1502" t="s">
        <v>6934</v>
      </c>
      <c r="G7826" t="s">
        <v>5919</v>
      </c>
      <c r="H7826" s="4"/>
      <c r="I7826" s="4"/>
      <c r="J7826" s="4"/>
      <c r="R7826" s="1504"/>
    </row>
    <row r="7827" spans="1:18" ht="15">
      <c r="A7827">
        <v>7822</v>
      </c>
      <c r="B7827" s="8">
        <f>'EstExp 11-19'!K405</f>
        <v>0</v>
      </c>
      <c r="C7827" s="3" t="s">
        <v>5416</v>
      </c>
      <c r="D7827" s="2" t="b">
        <f t="shared" ca="1" si="128"/>
        <v>1</v>
      </c>
      <c r="E7827" s="2" cm="1">
        <f t="array" aca="1" ref="E7827" ca="1">IF(F7827&lt;&gt;"",INDIRECT("'"&amp;F7827&amp;"'!"&amp;G7827),"")</f>
        <v>0</v>
      </c>
      <c r="F7827" s="1502" t="s">
        <v>6934</v>
      </c>
      <c r="G7827" t="s">
        <v>5920</v>
      </c>
      <c r="H7827" s="4"/>
      <c r="I7827" s="4"/>
      <c r="J7827" s="4"/>
      <c r="R7827" s="1504"/>
    </row>
    <row r="7828" spans="1:18" ht="15">
      <c r="A7828">
        <v>7823</v>
      </c>
      <c r="B7828" s="8">
        <f>'EstExp 11-19'!K406</f>
        <v>0</v>
      </c>
      <c r="C7828" s="3" t="s">
        <v>5416</v>
      </c>
      <c r="D7828" s="2" t="b">
        <f t="shared" ca="1" si="128"/>
        <v>1</v>
      </c>
      <c r="E7828" s="2" cm="1">
        <f t="array" aca="1" ref="E7828" ca="1">IF(F7828&lt;&gt;"",INDIRECT("'"&amp;F7828&amp;"'!"&amp;G7828),"")</f>
        <v>0</v>
      </c>
      <c r="F7828" s="1502" t="s">
        <v>6934</v>
      </c>
      <c r="G7828" t="s">
        <v>5921</v>
      </c>
      <c r="H7828" s="4"/>
      <c r="I7828" s="4"/>
      <c r="J7828" s="4"/>
      <c r="R7828" s="1504"/>
    </row>
    <row r="7829" spans="1:18" ht="15">
      <c r="A7829">
        <v>7824</v>
      </c>
      <c r="B7829" s="8">
        <f>'EstExp 11-19'!K407</f>
        <v>0</v>
      </c>
      <c r="C7829" s="3" t="s">
        <v>5416</v>
      </c>
      <c r="D7829" s="2" t="b">
        <f t="shared" ca="1" si="128"/>
        <v>1</v>
      </c>
      <c r="E7829" s="2" cm="1">
        <f t="array" aca="1" ref="E7829" ca="1">IF(F7829&lt;&gt;"",INDIRECT("'"&amp;F7829&amp;"'!"&amp;G7829),"")</f>
        <v>0</v>
      </c>
      <c r="F7829" s="1502" t="s">
        <v>6934</v>
      </c>
      <c r="G7829" t="s">
        <v>5922</v>
      </c>
      <c r="H7829" s="4"/>
      <c r="I7829" s="4"/>
      <c r="J7829" s="4"/>
      <c r="R7829" s="1504"/>
    </row>
    <row r="7830" spans="1:18" ht="15">
      <c r="A7830">
        <v>7825</v>
      </c>
      <c r="B7830" s="8">
        <f>'EstExp 11-19'!K408</f>
        <v>0</v>
      </c>
      <c r="C7830" s="3" t="s">
        <v>5416</v>
      </c>
      <c r="D7830" s="2" t="b">
        <f t="shared" ca="1" si="128"/>
        <v>1</v>
      </c>
      <c r="E7830" s="2" cm="1">
        <f t="array" aca="1" ref="E7830" ca="1">IF(F7830&lt;&gt;"",INDIRECT("'"&amp;F7830&amp;"'!"&amp;G7830),"")</f>
        <v>0</v>
      </c>
      <c r="F7830" s="1502" t="s">
        <v>6934</v>
      </c>
      <c r="G7830" t="s">
        <v>5923</v>
      </c>
      <c r="H7830" s="4"/>
      <c r="I7830" s="4"/>
      <c r="J7830" s="4"/>
      <c r="R7830" s="1504"/>
    </row>
    <row r="7831" spans="1:18" ht="15">
      <c r="A7831">
        <v>7826</v>
      </c>
      <c r="B7831" s="8">
        <f>'EstExp 11-19'!K409</f>
        <v>0</v>
      </c>
      <c r="C7831" s="3" t="s">
        <v>5416</v>
      </c>
      <c r="D7831" s="2" t="b">
        <f t="shared" ca="1" si="128"/>
        <v>1</v>
      </c>
      <c r="E7831" s="2" cm="1">
        <f t="array" aca="1" ref="E7831" ca="1">IF(F7831&lt;&gt;"",INDIRECT("'"&amp;F7831&amp;"'!"&amp;G7831),"")</f>
        <v>0</v>
      </c>
      <c r="F7831" s="1502" t="s">
        <v>6934</v>
      </c>
      <c r="G7831" t="s">
        <v>5924</v>
      </c>
      <c r="H7831" s="4"/>
      <c r="I7831" s="4"/>
      <c r="J7831" s="4"/>
      <c r="R7831" s="1504"/>
    </row>
    <row r="7832" spans="1:18" ht="15">
      <c r="A7832">
        <v>7827</v>
      </c>
      <c r="B7832" s="8">
        <f>'EstExp 11-19'!K410</f>
        <v>0</v>
      </c>
      <c r="C7832" s="3" t="s">
        <v>5416</v>
      </c>
      <c r="D7832" s="2" t="b">
        <f t="shared" ca="1" si="128"/>
        <v>1</v>
      </c>
      <c r="E7832" s="2" cm="1">
        <f t="array" aca="1" ref="E7832" ca="1">IF(F7832&lt;&gt;"",INDIRECT("'"&amp;F7832&amp;"'!"&amp;G7832),"")</f>
        <v>0</v>
      </c>
      <c r="F7832" s="1502" t="s">
        <v>6934</v>
      </c>
      <c r="G7832" t="s">
        <v>5925</v>
      </c>
      <c r="H7832" s="4"/>
      <c r="I7832" s="4"/>
      <c r="J7832" s="4"/>
      <c r="R7832" s="1504"/>
    </row>
    <row r="7833" spans="1:18" ht="15">
      <c r="A7833">
        <v>7828</v>
      </c>
      <c r="B7833" s="8">
        <f>'EstExp 11-19'!K411</f>
        <v>0</v>
      </c>
      <c r="C7833" s="3" t="s">
        <v>5416</v>
      </c>
      <c r="D7833" s="2" t="b">
        <f t="shared" ca="1" si="128"/>
        <v>1</v>
      </c>
      <c r="E7833" s="2" cm="1">
        <f t="array" aca="1" ref="E7833" ca="1">IF(F7833&lt;&gt;"",INDIRECT("'"&amp;F7833&amp;"'!"&amp;G7833),"")</f>
        <v>0</v>
      </c>
      <c r="F7833" s="1502" t="s">
        <v>6934</v>
      </c>
      <c r="G7833" t="s">
        <v>5926</v>
      </c>
      <c r="H7833" s="4"/>
      <c r="I7833" s="4"/>
      <c r="J7833" s="4"/>
      <c r="R7833" s="1504"/>
    </row>
    <row r="7834" spans="1:18" ht="15">
      <c r="A7834">
        <v>7829</v>
      </c>
      <c r="B7834" s="8">
        <f>'EstExp 11-19'!K412</f>
        <v>0</v>
      </c>
      <c r="C7834" s="3" t="s">
        <v>5416</v>
      </c>
      <c r="D7834" s="2" t="b">
        <f t="shared" ca="1" si="128"/>
        <v>1</v>
      </c>
      <c r="E7834" s="2" cm="1">
        <f t="array" aca="1" ref="E7834" ca="1">IF(F7834&lt;&gt;"",INDIRECT("'"&amp;F7834&amp;"'!"&amp;G7834),"")</f>
        <v>0</v>
      </c>
      <c r="F7834" s="1502" t="s">
        <v>6934</v>
      </c>
      <c r="G7834" t="s">
        <v>5927</v>
      </c>
      <c r="H7834" s="4"/>
      <c r="I7834" s="4"/>
      <c r="J7834" s="4"/>
      <c r="R7834" s="1504"/>
    </row>
    <row r="7835" spans="1:18" ht="15">
      <c r="A7835">
        <v>7830</v>
      </c>
      <c r="B7835" s="8">
        <f>'EstExp 11-19'!K413</f>
        <v>0</v>
      </c>
      <c r="C7835" s="3" t="s">
        <v>5416</v>
      </c>
      <c r="D7835" s="2" t="b">
        <f t="shared" ca="1" si="128"/>
        <v>1</v>
      </c>
      <c r="E7835" s="2" cm="1">
        <f t="array" aca="1" ref="E7835" ca="1">IF(F7835&lt;&gt;"",INDIRECT("'"&amp;F7835&amp;"'!"&amp;G7835),"")</f>
        <v>0</v>
      </c>
      <c r="F7835" s="1502" t="s">
        <v>6934</v>
      </c>
      <c r="G7835" t="s">
        <v>5928</v>
      </c>
      <c r="H7835" s="4"/>
      <c r="I7835" s="4"/>
      <c r="J7835" s="4"/>
      <c r="R7835" s="1504"/>
    </row>
    <row r="7836" spans="1:18" ht="15">
      <c r="A7836">
        <v>7831</v>
      </c>
      <c r="B7836" s="8">
        <f>'EstExp 11-19'!K414</f>
        <v>0</v>
      </c>
      <c r="C7836" s="3" t="s">
        <v>5416</v>
      </c>
      <c r="D7836" s="2" t="b">
        <f t="shared" ca="1" si="128"/>
        <v>1</v>
      </c>
      <c r="E7836" s="2" cm="1">
        <f t="array" aca="1" ref="E7836" ca="1">IF(F7836&lt;&gt;"",INDIRECT("'"&amp;F7836&amp;"'!"&amp;G7836),"")</f>
        <v>0</v>
      </c>
      <c r="F7836" s="1502" t="s">
        <v>6934</v>
      </c>
      <c r="G7836" t="s">
        <v>5929</v>
      </c>
      <c r="H7836" s="4"/>
      <c r="I7836" s="4"/>
      <c r="J7836" s="4"/>
      <c r="R7836" s="1504"/>
    </row>
    <row r="7837" spans="1:18" ht="15">
      <c r="A7837">
        <v>7832</v>
      </c>
      <c r="B7837" s="8">
        <f>'EstExp 11-19'!G355</f>
        <v>0</v>
      </c>
      <c r="C7837" s="3" t="s">
        <v>5416</v>
      </c>
      <c r="D7837" s="2" t="b">
        <f t="shared" ca="1" si="128"/>
        <v>1</v>
      </c>
      <c r="E7837" s="2" cm="1">
        <f t="array" aca="1" ref="E7837" ca="1">IF(F7837&lt;&gt;"",INDIRECT("'"&amp;F7837&amp;"'!"&amp;G7837),"")</f>
        <v>0</v>
      </c>
      <c r="F7837" s="1502" t="s">
        <v>6934</v>
      </c>
      <c r="G7837" t="s">
        <v>5930</v>
      </c>
      <c r="H7837" s="4"/>
      <c r="I7837" s="4"/>
      <c r="J7837" s="4"/>
      <c r="R7837" s="1504"/>
    </row>
    <row r="7838" spans="1:18" ht="15">
      <c r="A7838">
        <v>7833</v>
      </c>
      <c r="B7838" s="8">
        <f>'EstExp 11-19'!E391</f>
        <v>0</v>
      </c>
      <c r="C7838" s="3" t="s">
        <v>5931</v>
      </c>
      <c r="D7838" s="2" t="b">
        <f t="shared" ca="1" si="128"/>
        <v>1</v>
      </c>
      <c r="E7838" s="2" cm="1">
        <f t="array" aca="1" ref="E7838" ca="1">IF(F7838&lt;&gt;"",INDIRECT("'"&amp;F7838&amp;"'!"&amp;G7838),"")</f>
        <v>0</v>
      </c>
      <c r="F7838" s="1502" t="s">
        <v>6934</v>
      </c>
      <c r="G7838" t="s">
        <v>5932</v>
      </c>
      <c r="H7838" s="4"/>
      <c r="I7838" s="4"/>
      <c r="J7838" s="4"/>
      <c r="R7838" s="1504"/>
    </row>
    <row r="7839" spans="1:18" ht="15">
      <c r="A7839">
        <v>7834</v>
      </c>
      <c r="B7839" s="8">
        <f>'EstExp 11-19'!E392</f>
        <v>0</v>
      </c>
      <c r="C7839" s="3" t="s">
        <v>5931</v>
      </c>
      <c r="D7839" s="2" t="b">
        <f t="shared" ca="1" si="128"/>
        <v>1</v>
      </c>
      <c r="E7839" s="2" cm="1">
        <f t="array" aca="1" ref="E7839" ca="1">IF(F7839&lt;&gt;"",INDIRECT("'"&amp;F7839&amp;"'!"&amp;G7839),"")</f>
        <v>0</v>
      </c>
      <c r="F7839" s="1502" t="s">
        <v>6934</v>
      </c>
      <c r="G7839" t="s">
        <v>5933</v>
      </c>
      <c r="H7839" s="4"/>
      <c r="I7839" s="4"/>
      <c r="J7839" s="4"/>
      <c r="R7839" s="1504"/>
    </row>
    <row r="7840" spans="1:18" ht="15">
      <c r="A7840">
        <v>7835</v>
      </c>
      <c r="B7840" s="8">
        <f>'EstExp 11-19'!J365</f>
        <v>0</v>
      </c>
      <c r="C7840" s="3" t="s">
        <v>5931</v>
      </c>
      <c r="D7840" s="2" t="b">
        <f t="shared" ca="1" si="128"/>
        <v>1</v>
      </c>
      <c r="E7840" s="2" cm="1">
        <f t="array" aca="1" ref="E7840" ca="1">IF(F7840&lt;&gt;"",INDIRECT("'"&amp;F7840&amp;"'!"&amp;G7840),"")</f>
        <v>0</v>
      </c>
      <c r="F7840" s="1502" t="s">
        <v>6934</v>
      </c>
      <c r="G7840" t="s">
        <v>5934</v>
      </c>
      <c r="H7840" s="4"/>
      <c r="I7840" s="4"/>
      <c r="J7840" s="4"/>
      <c r="R7840" s="1504"/>
    </row>
    <row r="7841" spans="1:18" ht="15">
      <c r="A7841">
        <v>7836</v>
      </c>
      <c r="B7841" s="8">
        <f>'EstExp 11-19'!J428</f>
        <v>0</v>
      </c>
      <c r="C7841" s="3" t="s">
        <v>5931</v>
      </c>
      <c r="D7841" s="2" t="b">
        <f t="shared" ca="1" si="128"/>
        <v>1</v>
      </c>
      <c r="E7841" s="2" cm="1">
        <f t="array" aca="1" ref="E7841" ca="1">IF(F7841&lt;&gt;"",INDIRECT("'"&amp;F7841&amp;"'!"&amp;G7841),"")</f>
        <v>0</v>
      </c>
      <c r="F7841" s="1502" t="s">
        <v>6934</v>
      </c>
      <c r="G7841" t="s">
        <v>5935</v>
      </c>
      <c r="H7841" s="4"/>
      <c r="I7841" s="4"/>
      <c r="J7841" s="4"/>
      <c r="R7841" s="1504"/>
    </row>
    <row r="7842" spans="1:18" ht="15">
      <c r="A7842">
        <v>7837</v>
      </c>
      <c r="B7842" s="8">
        <f>'EstExp 11-19'!J35</f>
        <v>0</v>
      </c>
      <c r="C7842" s="3" t="s">
        <v>5416</v>
      </c>
      <c r="D7842" s="2" t="b">
        <f t="shared" ca="1" si="128"/>
        <v>1</v>
      </c>
      <c r="E7842" s="2" cm="1">
        <f t="array" aca="1" ref="E7842" ca="1">IF(F7842&lt;&gt;"",INDIRECT("'"&amp;F7842&amp;"'!"&amp;G7842),"")</f>
        <v>0</v>
      </c>
      <c r="F7842" s="1502" t="s">
        <v>6934</v>
      </c>
      <c r="G7842" t="s">
        <v>4868</v>
      </c>
      <c r="H7842" s="4"/>
      <c r="I7842" s="4"/>
      <c r="J7842" s="4"/>
      <c r="R7842" s="1504"/>
    </row>
    <row r="7843" spans="1:18" ht="15">
      <c r="A7843">
        <v>7838</v>
      </c>
      <c r="B7843" s="8">
        <f>'EstRev 6-10'!C241</f>
        <v>78062215</v>
      </c>
      <c r="C7843" s="3" t="s">
        <v>5936</v>
      </c>
      <c r="D7843" s="2" t="b">
        <f t="shared" ca="1" si="128"/>
        <v>1</v>
      </c>
      <c r="E7843" s="2" cm="1">
        <f t="array" aca="1" ref="E7843" ca="1">IF(F7843&lt;&gt;"",INDIRECT("'"&amp;F7843&amp;"'!"&amp;G7843),"")</f>
        <v>78062215</v>
      </c>
      <c r="F7843" s="1502" t="s">
        <v>6935</v>
      </c>
      <c r="G7843" t="s">
        <v>5937</v>
      </c>
      <c r="H7843" s="4"/>
      <c r="I7843" s="4"/>
      <c r="J7843" s="4"/>
      <c r="R7843" s="1504"/>
    </row>
    <row r="7844" spans="1:18" ht="15">
      <c r="A7844">
        <v>7839</v>
      </c>
      <c r="B7844" s="8">
        <f>'BudgetSum 2-4'!J105</f>
        <v>0</v>
      </c>
      <c r="C7844" s="3" t="s">
        <v>5938</v>
      </c>
      <c r="D7844" s="2" t="b">
        <f t="shared" ca="1" si="128"/>
        <v>1</v>
      </c>
      <c r="E7844" s="2" cm="1">
        <f t="array" aca="1" ref="E7844" ca="1">IF(F7844&lt;&gt;"",INDIRECT("'"&amp;F7844&amp;"'!"&amp;G7844),"")</f>
        <v>0</v>
      </c>
      <c r="F7844" s="1502" t="s">
        <v>3507</v>
      </c>
      <c r="G7844" t="s">
        <v>4920</v>
      </c>
      <c r="H7844" s="4"/>
      <c r="I7844" s="4"/>
      <c r="J7844" s="4"/>
      <c r="R7844" s="1504"/>
    </row>
    <row r="7845" spans="1:18" ht="15">
      <c r="A7845">
        <v>7840</v>
      </c>
      <c r="B7845" s="8">
        <f>'BudgetSum 2-4'!J106</f>
        <v>0</v>
      </c>
      <c r="C7845" s="3" t="s">
        <v>5938</v>
      </c>
      <c r="D7845" s="2" t="b">
        <f t="shared" ca="1" si="128"/>
        <v>1</v>
      </c>
      <c r="E7845" s="2" cm="1">
        <f t="array" aca="1" ref="E7845" ca="1">IF(F7845&lt;&gt;"",INDIRECT("'"&amp;F7845&amp;"'!"&amp;G7845),"")</f>
        <v>0</v>
      </c>
      <c r="F7845" s="1502" t="s">
        <v>3507</v>
      </c>
      <c r="G7845" t="s">
        <v>5939</v>
      </c>
      <c r="H7845" s="4"/>
      <c r="I7845" s="4"/>
      <c r="J7845" s="4"/>
      <c r="R7845" s="1504"/>
    </row>
    <row r="7846" spans="1:18" ht="15">
      <c r="A7846">
        <v>7841</v>
      </c>
      <c r="B7846" s="8">
        <f>'EstRev 6-10'!C106</f>
        <v>0</v>
      </c>
      <c r="C7846" s="3" t="s">
        <v>5940</v>
      </c>
      <c r="D7846" s="2" t="b">
        <f t="shared" ca="1" si="128"/>
        <v>1</v>
      </c>
      <c r="E7846" s="2" cm="1">
        <f t="array" aca="1" ref="E7846" ca="1">IF(F7846&lt;&gt;"",INDIRECT("'"&amp;F7846&amp;"'!"&amp;G7846),"")</f>
        <v>0</v>
      </c>
      <c r="F7846" s="1502" t="s">
        <v>6935</v>
      </c>
      <c r="G7846" t="s">
        <v>5320</v>
      </c>
      <c r="H7846" s="4"/>
      <c r="I7846" s="4"/>
      <c r="J7846" s="4"/>
      <c r="R7846" s="1504"/>
    </row>
    <row r="7847" spans="1:18">
      <c r="A7847">
        <v>7842</v>
      </c>
      <c r="B7847" s="8">
        <f>'EstExp 11-19'!C373</f>
        <v>0</v>
      </c>
      <c r="C7847" s="3" t="s">
        <v>5941</v>
      </c>
      <c r="D7847" s="2" t="b">
        <f t="shared" ca="1" si="128"/>
        <v>1</v>
      </c>
      <c r="E7847" s="2" cm="1">
        <f t="array" aca="1" ref="E7847" ca="1">IF(F7847&lt;&gt;"",INDIRECT("'"&amp;F7847&amp;"'!"&amp;G7847),"")</f>
        <v>0</v>
      </c>
      <c r="F7847" s="1502" t="s">
        <v>6934</v>
      </c>
      <c r="G7847" t="s">
        <v>5942</v>
      </c>
      <c r="R7847" s="1502"/>
    </row>
    <row r="7848" spans="1:18">
      <c r="A7848">
        <v>7843</v>
      </c>
      <c r="B7848" s="8">
        <f>'EstExp 11-19'!D373</f>
        <v>0</v>
      </c>
      <c r="C7848" s="3" t="s">
        <v>5941</v>
      </c>
      <c r="D7848" s="2" t="b">
        <f t="shared" ca="1" si="128"/>
        <v>1</v>
      </c>
      <c r="E7848" s="2" cm="1">
        <f t="array" aca="1" ref="E7848" ca="1">IF(F7848&lt;&gt;"",INDIRECT("'"&amp;F7848&amp;"'!"&amp;G7848),"")</f>
        <v>0</v>
      </c>
      <c r="F7848" s="1502" t="s">
        <v>6934</v>
      </c>
      <c r="G7848" t="s">
        <v>5943</v>
      </c>
      <c r="R7848" s="1502"/>
    </row>
    <row r="7849" spans="1:18">
      <c r="A7849">
        <v>7844</v>
      </c>
      <c r="B7849" s="8">
        <f>'EstExp 11-19'!E373</f>
        <v>0</v>
      </c>
      <c r="C7849" s="3" t="s">
        <v>5941</v>
      </c>
      <c r="D7849" s="2" t="b">
        <f t="shared" ca="1" si="128"/>
        <v>1</v>
      </c>
      <c r="E7849" s="2" cm="1">
        <f t="array" aca="1" ref="E7849" ca="1">IF(F7849&lt;&gt;"",INDIRECT("'"&amp;F7849&amp;"'!"&amp;G7849),"")</f>
        <v>0</v>
      </c>
      <c r="F7849" s="1502" t="s">
        <v>6934</v>
      </c>
      <c r="G7849" t="s">
        <v>5944</v>
      </c>
      <c r="R7849" s="1502"/>
    </row>
    <row r="7850" spans="1:18">
      <c r="A7850">
        <v>7845</v>
      </c>
      <c r="B7850" s="8">
        <f>'EstExp 11-19'!F373</f>
        <v>0</v>
      </c>
      <c r="C7850" s="3" t="s">
        <v>5941</v>
      </c>
      <c r="D7850" s="2" t="b">
        <f t="shared" ca="1" si="128"/>
        <v>1</v>
      </c>
      <c r="E7850" s="2" cm="1">
        <f t="array" aca="1" ref="E7850" ca="1">IF(F7850&lt;&gt;"",INDIRECT("'"&amp;F7850&amp;"'!"&amp;G7850),"")</f>
        <v>0</v>
      </c>
      <c r="F7850" s="1502" t="s">
        <v>6934</v>
      </c>
      <c r="G7850" t="s">
        <v>5945</v>
      </c>
      <c r="R7850" s="1502"/>
    </row>
    <row r="7851" spans="1:18">
      <c r="A7851">
        <v>7846</v>
      </c>
      <c r="B7851" s="8">
        <f>'EstExp 11-19'!G373</f>
        <v>0</v>
      </c>
      <c r="C7851" s="3" t="s">
        <v>5941</v>
      </c>
      <c r="D7851" s="2" t="b">
        <f t="shared" ca="1" si="128"/>
        <v>1</v>
      </c>
      <c r="E7851" s="2" cm="1">
        <f t="array" aca="1" ref="E7851" ca="1">IF(F7851&lt;&gt;"",INDIRECT("'"&amp;F7851&amp;"'!"&amp;G7851),"")</f>
        <v>0</v>
      </c>
      <c r="F7851" s="1502" t="s">
        <v>6934</v>
      </c>
      <c r="G7851" t="s">
        <v>5946</v>
      </c>
      <c r="R7851" s="1502"/>
    </row>
    <row r="7852" spans="1:18">
      <c r="A7852">
        <v>7847</v>
      </c>
      <c r="B7852" s="8">
        <f>'EstExp 11-19'!H373</f>
        <v>0</v>
      </c>
      <c r="C7852" s="3" t="s">
        <v>5941</v>
      </c>
      <c r="D7852" s="2" t="b">
        <f t="shared" ref="D7852:D7883" ca="1" si="129">E7852=B7852</f>
        <v>1</v>
      </c>
      <c r="E7852" s="2" cm="1">
        <f t="array" aca="1" ref="E7852" ca="1">IF(F7852&lt;&gt;"",INDIRECT("'"&amp;F7852&amp;"'!"&amp;G7852),"")</f>
        <v>0</v>
      </c>
      <c r="F7852" s="1502" t="s">
        <v>6934</v>
      </c>
      <c r="G7852" t="s">
        <v>5947</v>
      </c>
      <c r="R7852" s="1502"/>
    </row>
    <row r="7853" spans="1:18">
      <c r="A7853">
        <v>7848</v>
      </c>
      <c r="B7853" s="8">
        <f>'EstExp 11-19'!I373</f>
        <v>0</v>
      </c>
      <c r="C7853" s="3" t="s">
        <v>5941</v>
      </c>
      <c r="D7853" s="2" t="b">
        <f t="shared" ca="1" si="129"/>
        <v>1</v>
      </c>
      <c r="E7853" s="2" cm="1">
        <f t="array" aca="1" ref="E7853" ca="1">IF(F7853&lt;&gt;"",INDIRECT("'"&amp;F7853&amp;"'!"&amp;G7853),"")</f>
        <v>0</v>
      </c>
      <c r="F7853" s="1502" t="s">
        <v>6934</v>
      </c>
      <c r="G7853" t="s">
        <v>5948</v>
      </c>
      <c r="R7853" s="1502"/>
    </row>
    <row r="7854" spans="1:18">
      <c r="A7854">
        <v>7849</v>
      </c>
      <c r="B7854" s="8">
        <f>'EstExp 11-19'!J373</f>
        <v>0</v>
      </c>
      <c r="C7854" s="3" t="s">
        <v>5941</v>
      </c>
      <c r="D7854" s="2" t="b">
        <f t="shared" ca="1" si="129"/>
        <v>1</v>
      </c>
      <c r="E7854" s="2" cm="1">
        <f t="array" aca="1" ref="E7854" ca="1">IF(F7854&lt;&gt;"",INDIRECT("'"&amp;F7854&amp;"'!"&amp;G7854),"")</f>
        <v>0</v>
      </c>
      <c r="F7854" s="1502" t="s">
        <v>6934</v>
      </c>
      <c r="G7854" t="s">
        <v>5949</v>
      </c>
      <c r="R7854" s="1502"/>
    </row>
    <row r="7855" spans="1:18" ht="15">
      <c r="A7855">
        <v>7850</v>
      </c>
      <c r="B7855" s="8">
        <f>'EstExp 11-19'!K373</f>
        <v>0</v>
      </c>
      <c r="C7855" s="3" t="s">
        <v>5941</v>
      </c>
      <c r="D7855" s="2" t="b">
        <f t="shared" ca="1" si="129"/>
        <v>1</v>
      </c>
      <c r="E7855" s="2" cm="1">
        <f t="array" aca="1" ref="E7855" ca="1">IF(F7855&lt;&gt;"",INDIRECT("'"&amp;F7855&amp;"'!"&amp;G7855),"")</f>
        <v>0</v>
      </c>
      <c r="F7855" s="1502" t="s">
        <v>6934</v>
      </c>
      <c r="G7855" t="s">
        <v>5950</v>
      </c>
      <c r="R7855" s="1504"/>
    </row>
    <row r="7856" spans="1:18">
      <c r="A7856">
        <v>7851</v>
      </c>
      <c r="B7856" s="8">
        <f>'EstExp 11-19'!H419</f>
        <v>0</v>
      </c>
      <c r="C7856" s="3" t="s">
        <v>5941</v>
      </c>
      <c r="D7856" s="2" t="b">
        <f t="shared" ca="1" si="129"/>
        <v>1</v>
      </c>
      <c r="E7856" s="2" cm="1">
        <f t="array" aca="1" ref="E7856" ca="1">IF(F7856&lt;&gt;"",INDIRECT("'"&amp;F7856&amp;"'!"&amp;G7856),"")</f>
        <v>0</v>
      </c>
      <c r="F7856" s="1502" t="s">
        <v>6934</v>
      </c>
      <c r="G7856" t="s">
        <v>5951</v>
      </c>
      <c r="R7856" s="1502"/>
    </row>
    <row r="7857" spans="1:18">
      <c r="A7857">
        <v>7852</v>
      </c>
      <c r="B7857" s="8">
        <f>'EstExp 11-19'!K419</f>
        <v>0</v>
      </c>
      <c r="C7857" s="3" t="s">
        <v>5941</v>
      </c>
      <c r="D7857" s="2" t="b">
        <f t="shared" ca="1" si="129"/>
        <v>1</v>
      </c>
      <c r="E7857" s="2" cm="1">
        <f t="array" aca="1" ref="E7857" ca="1">IF(F7857&lt;&gt;"",INDIRECT("'"&amp;F7857&amp;"'!"&amp;G7857),"")</f>
        <v>0</v>
      </c>
      <c r="F7857" s="1502" t="s">
        <v>6934</v>
      </c>
      <c r="G7857" t="s">
        <v>5952</v>
      </c>
      <c r="R7857" s="1502"/>
    </row>
    <row r="7858" spans="1:18">
      <c r="A7858">
        <v>7853</v>
      </c>
      <c r="B7858" s="8">
        <f>'EstExp 11-19'!H421</f>
        <v>0</v>
      </c>
      <c r="C7858" s="3" t="s">
        <v>5941</v>
      </c>
      <c r="D7858" s="2" t="b">
        <f t="shared" ca="1" si="129"/>
        <v>1</v>
      </c>
      <c r="E7858" s="2" cm="1">
        <f t="array" aca="1" ref="E7858" ca="1">IF(F7858&lt;&gt;"",INDIRECT("'"&amp;F7858&amp;"'!"&amp;G7858),"")</f>
        <v>0</v>
      </c>
      <c r="F7858" s="1502" t="s">
        <v>6934</v>
      </c>
      <c r="G7858" t="s">
        <v>5953</v>
      </c>
      <c r="R7858" s="1502"/>
    </row>
    <row r="7859" spans="1:18">
      <c r="A7859">
        <v>7854</v>
      </c>
      <c r="B7859" s="8">
        <f>'EstExp 11-19'!K421</f>
        <v>0</v>
      </c>
      <c r="C7859" s="3" t="s">
        <v>5941</v>
      </c>
      <c r="D7859" s="2" t="b">
        <f t="shared" ca="1" si="129"/>
        <v>1</v>
      </c>
      <c r="E7859" s="2" cm="1">
        <f t="array" aca="1" ref="E7859" ca="1">IF(F7859&lt;&gt;"",INDIRECT("'"&amp;F7859&amp;"'!"&amp;G7859),"")</f>
        <v>0</v>
      </c>
      <c r="F7859" s="1502" t="s">
        <v>6934</v>
      </c>
      <c r="G7859" t="s">
        <v>5954</v>
      </c>
      <c r="R7859" s="1502"/>
    </row>
    <row r="7860" spans="1:18">
      <c r="A7860">
        <v>7855</v>
      </c>
      <c r="B7860" s="8">
        <f>'EstExp 11-19'!H423</f>
        <v>0</v>
      </c>
      <c r="C7860" s="3" t="s">
        <v>5941</v>
      </c>
      <c r="D7860" s="2" t="b">
        <f t="shared" ca="1" si="129"/>
        <v>1</v>
      </c>
      <c r="E7860" s="2" cm="1">
        <f t="array" aca="1" ref="E7860" ca="1">IF(F7860&lt;&gt;"",INDIRECT("'"&amp;F7860&amp;"'!"&amp;G7860),"")</f>
        <v>0</v>
      </c>
      <c r="F7860" s="1502" t="s">
        <v>6934</v>
      </c>
      <c r="G7860" t="s">
        <v>5955</v>
      </c>
      <c r="R7860" s="1502"/>
    </row>
    <row r="7861" spans="1:18" ht="15">
      <c r="A7861">
        <v>7856</v>
      </c>
      <c r="B7861" s="8">
        <f>'EstExp 11-19'!K423</f>
        <v>0</v>
      </c>
      <c r="C7861" s="3" t="s">
        <v>5941</v>
      </c>
      <c r="D7861" s="2" t="b">
        <f t="shared" ca="1" si="129"/>
        <v>1</v>
      </c>
      <c r="E7861" s="2" cm="1">
        <f t="array" aca="1" ref="E7861" ca="1">IF(F7861&lt;&gt;"",INDIRECT("'"&amp;F7861&amp;"'!"&amp;G7861),"")</f>
        <v>0</v>
      </c>
      <c r="F7861" s="1502" t="s">
        <v>6934</v>
      </c>
      <c r="G7861" t="s">
        <v>5956</v>
      </c>
      <c r="R7861" s="1504"/>
    </row>
    <row r="7862" spans="1:18" ht="15">
      <c r="A7862">
        <v>7857</v>
      </c>
      <c r="B7862" s="8">
        <f>'EstExp 11-19'!H424</f>
        <v>0</v>
      </c>
      <c r="C7862" s="3" t="s">
        <v>5941</v>
      </c>
      <c r="D7862" s="2" t="b">
        <f t="shared" ca="1" si="129"/>
        <v>1</v>
      </c>
      <c r="E7862" s="2" cm="1">
        <f t="array" aca="1" ref="E7862" ca="1">IF(F7862&lt;&gt;"",INDIRECT("'"&amp;F7862&amp;"'!"&amp;G7862),"")</f>
        <v>0</v>
      </c>
      <c r="F7862" s="1502" t="s">
        <v>6934</v>
      </c>
      <c r="G7862" t="s">
        <v>5957</v>
      </c>
      <c r="H7862" s="4"/>
      <c r="I7862" s="4"/>
      <c r="J7862" s="4"/>
      <c r="R7862" s="1504"/>
    </row>
    <row r="7863" spans="1:18" ht="15">
      <c r="A7863">
        <v>7858</v>
      </c>
      <c r="B7863" s="8">
        <f>'EstExp 11-19'!K424</f>
        <v>0</v>
      </c>
      <c r="C7863" s="3" t="s">
        <v>5941</v>
      </c>
      <c r="D7863" s="2" t="b">
        <f t="shared" ca="1" si="129"/>
        <v>1</v>
      </c>
      <c r="E7863" s="2" cm="1">
        <f t="array" aca="1" ref="E7863" ca="1">IF(F7863&lt;&gt;"",INDIRECT("'"&amp;F7863&amp;"'!"&amp;G7863),"")</f>
        <v>0</v>
      </c>
      <c r="F7863" s="1502" t="s">
        <v>6934</v>
      </c>
      <c r="G7863" t="s">
        <v>5958</v>
      </c>
      <c r="H7863" s="4"/>
      <c r="I7863" s="4"/>
      <c r="J7863" s="4"/>
      <c r="R7863" s="1504"/>
    </row>
    <row r="7864" spans="1:18" ht="15">
      <c r="A7864">
        <v>7859</v>
      </c>
      <c r="B7864" s="8">
        <f>'EstExp 11-19'!E425</f>
        <v>0</v>
      </c>
      <c r="C7864" s="3" t="s">
        <v>5941</v>
      </c>
      <c r="D7864" s="2" t="b">
        <f t="shared" ca="1" si="129"/>
        <v>1</v>
      </c>
      <c r="E7864" s="2" cm="1">
        <f t="array" aca="1" ref="E7864" ca="1">IF(F7864&lt;&gt;"",INDIRECT("'"&amp;F7864&amp;"'!"&amp;G7864),"")</f>
        <v>0</v>
      </c>
      <c r="F7864" s="1502" t="s">
        <v>6934</v>
      </c>
      <c r="G7864" t="s">
        <v>5959</v>
      </c>
      <c r="H7864" s="4"/>
      <c r="I7864" s="4"/>
      <c r="J7864" s="4"/>
      <c r="R7864" s="1504"/>
    </row>
    <row r="7865" spans="1:18" ht="15">
      <c r="A7865">
        <v>7860</v>
      </c>
      <c r="B7865" s="8">
        <f>'EstExp 11-19'!H425</f>
        <v>0</v>
      </c>
      <c r="C7865" s="3" t="s">
        <v>5941</v>
      </c>
      <c r="D7865" s="2" t="b">
        <f t="shared" ca="1" si="129"/>
        <v>1</v>
      </c>
      <c r="E7865" s="2" cm="1">
        <f t="array" aca="1" ref="E7865" ca="1">IF(F7865&lt;&gt;"",INDIRECT("'"&amp;F7865&amp;"'!"&amp;G7865),"")</f>
        <v>0</v>
      </c>
      <c r="F7865" s="1502" t="s">
        <v>6934</v>
      </c>
      <c r="G7865" t="s">
        <v>5960</v>
      </c>
      <c r="H7865" s="4"/>
      <c r="I7865" s="4"/>
      <c r="J7865" s="4"/>
      <c r="R7865" s="1504"/>
    </row>
    <row r="7866" spans="1:18" ht="15">
      <c r="A7866">
        <v>7861</v>
      </c>
      <c r="B7866" s="8">
        <f>'EstExp 11-19'!K425</f>
        <v>0</v>
      </c>
      <c r="C7866" s="3" t="s">
        <v>5941</v>
      </c>
      <c r="D7866" s="2" t="b">
        <f t="shared" ca="1" si="129"/>
        <v>1</v>
      </c>
      <c r="E7866" s="2" cm="1">
        <f t="array" aca="1" ref="E7866" ca="1">IF(F7866&lt;&gt;"",INDIRECT("'"&amp;F7866&amp;"'!"&amp;G7866),"")</f>
        <v>0</v>
      </c>
      <c r="F7866" s="1502" t="s">
        <v>6934</v>
      </c>
      <c r="G7866" t="s">
        <v>5961</v>
      </c>
      <c r="H7866" s="4"/>
      <c r="I7866" s="4"/>
      <c r="J7866" s="4"/>
      <c r="R7866" s="1504"/>
    </row>
    <row r="7867" spans="1:18" ht="15">
      <c r="A7867">
        <v>7862</v>
      </c>
      <c r="B7867" s="8">
        <f>'EstExp 11-19'!E426</f>
        <v>0</v>
      </c>
      <c r="C7867" s="3" t="s">
        <v>5941</v>
      </c>
      <c r="D7867" s="2" t="b">
        <f t="shared" ca="1" si="129"/>
        <v>1</v>
      </c>
      <c r="E7867" s="2" cm="1">
        <f t="array" aca="1" ref="E7867" ca="1">IF(F7867&lt;&gt;"",INDIRECT("'"&amp;F7867&amp;"'!"&amp;G7867),"")</f>
        <v>0</v>
      </c>
      <c r="F7867" s="1502" t="s">
        <v>6934</v>
      </c>
      <c r="G7867" t="s">
        <v>5962</v>
      </c>
      <c r="H7867" s="4"/>
      <c r="I7867" s="4"/>
      <c r="J7867" s="4"/>
      <c r="R7867" s="1504"/>
    </row>
    <row r="7868" spans="1:18" ht="15">
      <c r="A7868">
        <v>7863</v>
      </c>
      <c r="B7868" s="8">
        <f>'EstRev 6-10'!C202</f>
        <v>0</v>
      </c>
      <c r="C7868" s="3" t="s">
        <v>5963</v>
      </c>
      <c r="D7868" s="2" t="b">
        <f t="shared" ca="1" si="129"/>
        <v>1</v>
      </c>
      <c r="E7868" s="2" cm="1">
        <f t="array" aca="1" ref="E7868" ca="1">IF(F7868&lt;&gt;"",INDIRECT("'"&amp;F7868&amp;"'!"&amp;G7868),"")</f>
        <v>0</v>
      </c>
      <c r="F7868" s="1502" t="s">
        <v>6935</v>
      </c>
      <c r="G7868" t="s">
        <v>5964</v>
      </c>
      <c r="H7868" s="4"/>
      <c r="I7868" s="4"/>
      <c r="J7868" s="4"/>
      <c r="R7868" s="1504"/>
    </row>
    <row r="7869" spans="1:18" ht="15">
      <c r="A7869">
        <v>7864</v>
      </c>
      <c r="B7869" s="8">
        <f>'EstRev 6-10'!D202</f>
        <v>0</v>
      </c>
      <c r="C7869" s="3" t="s">
        <v>5963</v>
      </c>
      <c r="D7869" s="2" t="b">
        <f t="shared" ca="1" si="129"/>
        <v>1</v>
      </c>
      <c r="E7869" s="2" cm="1">
        <f t="array" aca="1" ref="E7869" ca="1">IF(F7869&lt;&gt;"",INDIRECT("'"&amp;F7869&amp;"'!"&amp;G7869),"")</f>
        <v>0</v>
      </c>
      <c r="F7869" s="1502" t="s">
        <v>6935</v>
      </c>
      <c r="G7869" t="s">
        <v>5965</v>
      </c>
      <c r="H7869" s="4"/>
      <c r="I7869" s="4"/>
      <c r="J7869" s="4"/>
      <c r="R7869" s="1504"/>
    </row>
    <row r="7870" spans="1:18" ht="15">
      <c r="A7870">
        <v>7865</v>
      </c>
      <c r="B7870" s="8">
        <f>'EstRev 6-10'!F202</f>
        <v>0</v>
      </c>
      <c r="C7870" s="3" t="s">
        <v>5963</v>
      </c>
      <c r="D7870" s="2" t="b">
        <f t="shared" ca="1" si="129"/>
        <v>1</v>
      </c>
      <c r="E7870" s="2" cm="1">
        <f t="array" aca="1" ref="E7870" ca="1">IF(F7870&lt;&gt;"",INDIRECT("'"&amp;F7870&amp;"'!"&amp;G7870),"")</f>
        <v>0</v>
      </c>
      <c r="F7870" s="1502" t="s">
        <v>6935</v>
      </c>
      <c r="G7870" t="s">
        <v>5966</v>
      </c>
      <c r="H7870" s="4"/>
      <c r="I7870" s="4"/>
      <c r="J7870" s="4"/>
      <c r="R7870" s="1504"/>
    </row>
    <row r="7871" spans="1:18" ht="15">
      <c r="A7871">
        <v>7866</v>
      </c>
      <c r="B7871" s="8">
        <f>'EstRev 6-10'!G202</f>
        <v>0</v>
      </c>
      <c r="C7871" s="3" t="s">
        <v>5963</v>
      </c>
      <c r="D7871" s="2" t="b">
        <f t="shared" ca="1" si="129"/>
        <v>1</v>
      </c>
      <c r="E7871" s="2" cm="1">
        <f t="array" aca="1" ref="E7871" ca="1">IF(F7871&lt;&gt;"",INDIRECT("'"&amp;F7871&amp;"'!"&amp;G7871),"")</f>
        <v>0</v>
      </c>
      <c r="F7871" s="1502" t="s">
        <v>6935</v>
      </c>
      <c r="G7871" t="s">
        <v>5967</v>
      </c>
      <c r="H7871" s="4"/>
      <c r="I7871" s="4"/>
      <c r="J7871" s="4"/>
      <c r="R7871" s="1504"/>
    </row>
    <row r="7872" spans="1:18" ht="15">
      <c r="A7872">
        <v>7867</v>
      </c>
      <c r="B7872" s="8">
        <f>'EstRev 6-10'!C231</f>
        <v>0</v>
      </c>
      <c r="C7872" s="3" t="s">
        <v>5968</v>
      </c>
      <c r="D7872" s="2" t="b">
        <f t="shared" ca="1" si="129"/>
        <v>1</v>
      </c>
      <c r="E7872" s="2" cm="1">
        <f t="array" aca="1" ref="E7872" ca="1">IF(F7872&lt;&gt;"",INDIRECT("'"&amp;F7872&amp;"'!"&amp;G7872),"")</f>
        <v>0</v>
      </c>
      <c r="F7872" s="1502" t="s">
        <v>6935</v>
      </c>
      <c r="G7872" t="s">
        <v>5969</v>
      </c>
      <c r="H7872" s="4"/>
      <c r="I7872" s="4"/>
      <c r="J7872" s="4"/>
      <c r="R7872" s="1504"/>
    </row>
    <row r="7873" spans="1:18">
      <c r="A7873">
        <v>7868</v>
      </c>
      <c r="B7873" s="8">
        <f>'EstRev 6-10'!D231</f>
        <v>0</v>
      </c>
      <c r="C7873" s="3" t="s">
        <v>5968</v>
      </c>
      <c r="D7873" s="2" t="b">
        <f t="shared" ca="1" si="129"/>
        <v>1</v>
      </c>
      <c r="E7873" s="2" cm="1">
        <f t="array" aca="1" ref="E7873" ca="1">IF(F7873&lt;&gt;"",INDIRECT("'"&amp;F7873&amp;"'!"&amp;G7873),"")</f>
        <v>0</v>
      </c>
      <c r="F7873" s="1502" t="s">
        <v>6935</v>
      </c>
      <c r="G7873" t="s">
        <v>4031</v>
      </c>
      <c r="R7873" s="1502"/>
    </row>
    <row r="7874" spans="1:18">
      <c r="A7874">
        <v>7869</v>
      </c>
      <c r="B7874" s="8">
        <f>'EstRev 6-10'!F231</f>
        <v>0</v>
      </c>
      <c r="C7874" s="3" t="s">
        <v>5968</v>
      </c>
      <c r="D7874" s="2" t="b">
        <f t="shared" ca="1" si="129"/>
        <v>1</v>
      </c>
      <c r="E7874" s="2" cm="1">
        <f t="array" aca="1" ref="E7874" ca="1">IF(F7874&lt;&gt;"",INDIRECT("'"&amp;F7874&amp;"'!"&amp;G7874),"")</f>
        <v>0</v>
      </c>
      <c r="F7874" s="1502" t="s">
        <v>6935</v>
      </c>
      <c r="G7874" t="s">
        <v>5970</v>
      </c>
      <c r="R7874" s="1502"/>
    </row>
    <row r="7875" spans="1:18">
      <c r="A7875">
        <v>7870</v>
      </c>
      <c r="B7875" s="8">
        <f>'EstRev 6-10'!G231</f>
        <v>0</v>
      </c>
      <c r="C7875" s="3" t="s">
        <v>5968</v>
      </c>
      <c r="D7875" s="2" t="b">
        <f t="shared" ca="1" si="129"/>
        <v>1</v>
      </c>
      <c r="E7875" s="2" cm="1">
        <f t="array" aca="1" ref="E7875" ca="1">IF(F7875&lt;&gt;"",INDIRECT("'"&amp;F7875&amp;"'!"&amp;G7875),"")</f>
        <v>0</v>
      </c>
      <c r="F7875" s="1502" t="s">
        <v>6935</v>
      </c>
      <c r="G7875" t="s">
        <v>5971</v>
      </c>
      <c r="R7875" s="1502"/>
    </row>
    <row r="7876" spans="1:18">
      <c r="A7876">
        <v>7871</v>
      </c>
      <c r="B7876" s="8">
        <f>'EstExp 11-19'!E142</f>
        <v>0</v>
      </c>
      <c r="C7876" s="3" t="s">
        <v>5972</v>
      </c>
      <c r="D7876" s="2" t="b">
        <f t="shared" ca="1" si="129"/>
        <v>1</v>
      </c>
      <c r="E7876" s="2" cm="1">
        <f t="array" aca="1" ref="E7876" ca="1">IF(F7876&lt;&gt;"",INDIRECT("'"&amp;F7876&amp;"'!"&amp;G7876),"")</f>
        <v>0</v>
      </c>
      <c r="F7876" s="1502" t="s">
        <v>6934</v>
      </c>
      <c r="G7876" t="s">
        <v>5973</v>
      </c>
      <c r="R7876" s="1502"/>
    </row>
    <row r="7877" spans="1:18">
      <c r="A7877">
        <v>7872</v>
      </c>
      <c r="B7877" s="8">
        <f>'EstRev 6-10'!C67</f>
        <v>0</v>
      </c>
      <c r="C7877" s="3" t="s">
        <v>5974</v>
      </c>
      <c r="D7877" s="2" t="b">
        <f t="shared" ca="1" si="129"/>
        <v>1</v>
      </c>
      <c r="E7877" s="2" cm="1">
        <f t="array" aca="1" ref="E7877" ca="1">IF(F7877&lt;&gt;"",INDIRECT("'"&amp;F7877&amp;"'!"&amp;G7877),"")</f>
        <v>0</v>
      </c>
      <c r="F7877" s="1502" t="s">
        <v>6935</v>
      </c>
      <c r="G7877" t="s">
        <v>3658</v>
      </c>
      <c r="R7877" s="1502"/>
    </row>
    <row r="7878" spans="1:18" ht="15">
      <c r="A7878">
        <v>7873</v>
      </c>
      <c r="B7878" s="8">
        <f>'EstRev 6-10'!D67</f>
        <v>0</v>
      </c>
      <c r="C7878" s="3" t="s">
        <v>5974</v>
      </c>
      <c r="D7878" s="2" t="b">
        <f t="shared" ca="1" si="129"/>
        <v>1</v>
      </c>
      <c r="E7878" s="2" cm="1">
        <f t="array" aca="1" ref="E7878" ca="1">IF(F7878&lt;&gt;"",INDIRECT("'"&amp;F7878&amp;"'!"&amp;G7878),"")</f>
        <v>0</v>
      </c>
      <c r="F7878" s="1502" t="s">
        <v>6935</v>
      </c>
      <c r="G7878" t="s">
        <v>3695</v>
      </c>
      <c r="R7878" s="1504"/>
    </row>
    <row r="7879" spans="1:18">
      <c r="A7879">
        <v>7874</v>
      </c>
      <c r="B7879" s="8">
        <f>'EstRev 6-10'!E67</f>
        <v>0</v>
      </c>
      <c r="C7879" s="3" t="s">
        <v>5974</v>
      </c>
      <c r="D7879" s="2" t="b">
        <f t="shared" ca="1" si="129"/>
        <v>1</v>
      </c>
      <c r="E7879" s="2" cm="1">
        <f t="array" aca="1" ref="E7879" ca="1">IF(F7879&lt;&gt;"",INDIRECT("'"&amp;F7879&amp;"'!"&amp;G7879),"")</f>
        <v>0</v>
      </c>
      <c r="F7879" s="1502" t="s">
        <v>6935</v>
      </c>
      <c r="G7879" t="s">
        <v>3733</v>
      </c>
      <c r="R7879" s="1502"/>
    </row>
    <row r="7880" spans="1:18">
      <c r="A7880">
        <v>7875</v>
      </c>
      <c r="B7880" s="8">
        <f>'EstRev 6-10'!F67</f>
        <v>0</v>
      </c>
      <c r="C7880" s="3" t="s">
        <v>5974</v>
      </c>
      <c r="D7880" s="2" t="b">
        <f t="shared" ca="1" si="129"/>
        <v>1</v>
      </c>
      <c r="E7880" s="2" cm="1">
        <f t="array" aca="1" ref="E7880" ca="1">IF(F7880&lt;&gt;"",INDIRECT("'"&amp;F7880&amp;"'!"&amp;G7880),"")</f>
        <v>0</v>
      </c>
      <c r="F7880" s="1502" t="s">
        <v>6935</v>
      </c>
      <c r="G7880" t="s">
        <v>3770</v>
      </c>
      <c r="R7880" s="1502"/>
    </row>
    <row r="7881" spans="1:18">
      <c r="A7881">
        <v>7876</v>
      </c>
      <c r="B7881" s="8">
        <f>'EstRev 6-10'!G67</f>
        <v>0</v>
      </c>
      <c r="C7881" s="3" t="s">
        <v>5974</v>
      </c>
      <c r="D7881" s="2" t="b">
        <f t="shared" ca="1" si="129"/>
        <v>1</v>
      </c>
      <c r="E7881" s="2" cm="1">
        <f t="array" aca="1" ref="E7881" ca="1">IF(F7881&lt;&gt;"",INDIRECT("'"&amp;F7881&amp;"'!"&amp;G7881),"")</f>
        <v>0</v>
      </c>
      <c r="F7881" s="1502" t="s">
        <v>6935</v>
      </c>
      <c r="G7881" t="s">
        <v>3808</v>
      </c>
      <c r="R7881" s="1502"/>
    </row>
    <row r="7882" spans="1:18">
      <c r="A7882">
        <v>7877</v>
      </c>
      <c r="B7882" s="8">
        <f>'EstRev 6-10'!H67</f>
        <v>0</v>
      </c>
      <c r="C7882" s="3" t="s">
        <v>5974</v>
      </c>
      <c r="D7882" s="2" t="b">
        <f t="shared" ca="1" si="129"/>
        <v>1</v>
      </c>
      <c r="E7882" s="2" cm="1">
        <f t="array" aca="1" ref="E7882" ca="1">IF(F7882&lt;&gt;"",INDIRECT("'"&amp;F7882&amp;"'!"&amp;G7882),"")</f>
        <v>0</v>
      </c>
      <c r="F7882" s="1502" t="s">
        <v>6935</v>
      </c>
      <c r="G7882" t="s">
        <v>3845</v>
      </c>
      <c r="R7882" s="1502"/>
    </row>
    <row r="7883" spans="1:18">
      <c r="A7883">
        <v>7878</v>
      </c>
      <c r="B7883" s="8">
        <f>'EstRev 6-10'!I67</f>
        <v>0</v>
      </c>
      <c r="C7883" s="3" t="s">
        <v>5974</v>
      </c>
      <c r="D7883" s="2" t="b">
        <f t="shared" ca="1" si="129"/>
        <v>1</v>
      </c>
      <c r="E7883" s="2" cm="1">
        <f t="array" aca="1" ref="E7883" ca="1">IF(F7883&lt;&gt;"",INDIRECT("'"&amp;F7883&amp;"'!"&amp;G7883),"")</f>
        <v>0</v>
      </c>
      <c r="F7883" s="1502" t="s">
        <v>6935</v>
      </c>
      <c r="G7883" t="s">
        <v>5036</v>
      </c>
      <c r="R7883" s="1502"/>
    </row>
    <row r="7884" spans="1:18" ht="15">
      <c r="A7884">
        <v>7879</v>
      </c>
      <c r="B7884" s="8">
        <f>'EstRev 6-10'!J67</f>
        <v>0</v>
      </c>
      <c r="C7884" s="3" t="s">
        <v>5974</v>
      </c>
      <c r="D7884" s="2" t="b">
        <f t="shared" ref="D7884:D7885" ca="1" si="130">E7884=B7884</f>
        <v>1</v>
      </c>
      <c r="E7884" s="2" cm="1">
        <f t="array" aca="1" ref="E7884" ca="1">IF(F7884&lt;&gt;"",INDIRECT("'"&amp;F7884&amp;"'!"&amp;G7884),"")</f>
        <v>0</v>
      </c>
      <c r="F7884" s="1502" t="s">
        <v>6935</v>
      </c>
      <c r="G7884" t="s">
        <v>5037</v>
      </c>
      <c r="R7884" s="1504"/>
    </row>
    <row r="7885" spans="1:18" ht="15">
      <c r="A7885">
        <v>7880</v>
      </c>
      <c r="B7885" s="8">
        <f>'EstRev 6-10'!K67</f>
        <v>0</v>
      </c>
      <c r="C7885" s="3" t="s">
        <v>5974</v>
      </c>
      <c r="D7885" s="2" t="b">
        <f t="shared" ca="1" si="130"/>
        <v>1</v>
      </c>
      <c r="E7885" s="2" cm="1">
        <f t="array" aca="1" ref="E7885" ca="1">IF(F7885&lt;&gt;"",INDIRECT("'"&amp;F7885&amp;"'!"&amp;G7885),"")</f>
        <v>0</v>
      </c>
      <c r="F7885" s="1502" t="s">
        <v>6935</v>
      </c>
      <c r="G7885" t="s">
        <v>3889</v>
      </c>
      <c r="H7885" s="4"/>
      <c r="I7885" s="4"/>
      <c r="J7885" s="4"/>
      <c r="R7885" s="1504"/>
    </row>
    <row r="7886" spans="1:18" ht="16">
      <c r="E7886" s="2" t="str" cm="1">
        <f t="array" aca="1" ref="E7886" ca="1">IF(F7886&lt;&gt;"",INDIRECT("'"&amp;F7886&amp;"'!"&amp;G7886),"")</f>
        <v/>
      </c>
      <c r="F7886" s="1851"/>
      <c r="R7886" s="1504"/>
    </row>
    <row r="7887" spans="1:18" ht="16">
      <c r="E7887" s="2" t="str" cm="1">
        <f t="array" aca="1" ref="E7887" ca="1">IF(F7887&lt;&gt;"",INDIRECT("'"&amp;F7887&amp;"'!"&amp;G7887),"")</f>
        <v/>
      </c>
      <c r="F7887" s="1851"/>
      <c r="R7887" s="1504"/>
    </row>
    <row r="7888" spans="1:18" ht="16">
      <c r="E7888" s="2" t="str" cm="1">
        <f t="array" aca="1" ref="E7888" ca="1">IF(F7888&lt;&gt;"",INDIRECT("'"&amp;F7888&amp;"'!"&amp;G7888),"")</f>
        <v/>
      </c>
      <c r="F7888" s="1851"/>
      <c r="R7888" s="1504"/>
    </row>
    <row r="7889" spans="5:18" ht="16">
      <c r="E7889" s="2" t="str" cm="1">
        <f t="array" aca="1" ref="E7889" ca="1">IF(F7889&lt;&gt;"",INDIRECT("'"&amp;F7889&amp;"'!"&amp;G7889),"")</f>
        <v/>
      </c>
      <c r="F7889" s="1851"/>
      <c r="R7889" s="1504"/>
    </row>
    <row r="7890" spans="5:18" ht="16">
      <c r="E7890" s="2" t="str" cm="1">
        <f t="array" aca="1" ref="E7890" ca="1">IF(F7890&lt;&gt;"",INDIRECT("'"&amp;F7890&amp;"'!"&amp;G7890),"")</f>
        <v/>
      </c>
      <c r="F7890" s="1851"/>
      <c r="R7890" s="1504"/>
    </row>
    <row r="7891" spans="5:18" ht="16">
      <c r="E7891" s="2" t="str" cm="1">
        <f t="array" aca="1" ref="E7891" ca="1">IF(F7891&lt;&gt;"",INDIRECT("'"&amp;F7891&amp;"'!"&amp;G7891),"")</f>
        <v/>
      </c>
      <c r="F7891" s="1851"/>
      <c r="R7891" s="1504"/>
    </row>
    <row r="7892" spans="5:18" ht="16">
      <c r="E7892" s="2" t="str" cm="1">
        <f t="array" aca="1" ref="E7892" ca="1">IF(F7892&lt;&gt;"",INDIRECT("'"&amp;F7892&amp;"'!"&amp;G7892),"")</f>
        <v/>
      </c>
      <c r="F7892" s="1851"/>
      <c r="R7892" s="1504"/>
    </row>
    <row r="7893" spans="5:18" ht="16">
      <c r="E7893" s="2" t="str" cm="1">
        <f t="array" aca="1" ref="E7893" ca="1">IF(F7893&lt;&gt;"",INDIRECT("'"&amp;F7893&amp;"'!"&amp;G7893),"")</f>
        <v/>
      </c>
      <c r="F7893" s="1851"/>
      <c r="R7893" s="1504"/>
    </row>
    <row r="7894" spans="5:18" ht="16">
      <c r="E7894" s="2" t="str" cm="1">
        <f t="array" aca="1" ref="E7894" ca="1">IF(F7894&lt;&gt;"",INDIRECT("'"&amp;F7894&amp;"'!"&amp;G7894),"")</f>
        <v/>
      </c>
      <c r="F7894" s="1851"/>
      <c r="R7894" s="1504"/>
    </row>
    <row r="7895" spans="5:18" ht="16">
      <c r="E7895" s="2" t="str" cm="1">
        <f t="array" aca="1" ref="E7895" ca="1">IF(F7895&lt;&gt;"",INDIRECT("'"&amp;F7895&amp;"'!"&amp;G7895),"")</f>
        <v/>
      </c>
      <c r="F7895" s="1851"/>
      <c r="R7895" s="1504"/>
    </row>
    <row r="7896" spans="5:18" ht="16">
      <c r="E7896" s="2" t="str" cm="1">
        <f t="array" aca="1" ref="E7896" ca="1">IF(F7896&lt;&gt;"",INDIRECT("'"&amp;F7896&amp;"'!"&amp;G7896),"")</f>
        <v/>
      </c>
      <c r="F7896" s="1851"/>
      <c r="R7896" s="1504"/>
    </row>
    <row r="7897" spans="5:18" ht="16">
      <c r="E7897" s="2" t="str" cm="1">
        <f t="array" aca="1" ref="E7897" ca="1">IF(F7897&lt;&gt;"",INDIRECT("'"&amp;F7897&amp;"'!"&amp;G7897),"")</f>
        <v/>
      </c>
      <c r="F7897" s="1851"/>
      <c r="R7897" s="1504"/>
    </row>
    <row r="7898" spans="5:18" ht="16">
      <c r="E7898" s="2" t="str" cm="1">
        <f t="array" aca="1" ref="E7898" ca="1">IF(F7898&lt;&gt;"",INDIRECT("'"&amp;F7898&amp;"'!"&amp;G7898),"")</f>
        <v/>
      </c>
      <c r="F7898" s="1851"/>
      <c r="R7898" s="1504"/>
    </row>
    <row r="7899" spans="5:18" ht="16">
      <c r="E7899" s="2" t="str" cm="1">
        <f t="array" aca="1" ref="E7899" ca="1">IF(F7899&lt;&gt;"",INDIRECT("'"&amp;F7899&amp;"'!"&amp;G7899),"")</f>
        <v/>
      </c>
      <c r="F7899" s="1851"/>
      <c r="R7899" s="1504"/>
    </row>
    <row r="7900" spans="5:18" ht="16">
      <c r="E7900" s="2" t="str" cm="1">
        <f t="array" aca="1" ref="E7900" ca="1">IF(F7900&lt;&gt;"",INDIRECT("'"&amp;F7900&amp;"'!"&amp;G7900),"")</f>
        <v/>
      </c>
      <c r="F7900" s="1851"/>
      <c r="R7900" s="1504"/>
    </row>
    <row r="7901" spans="5:18" ht="16">
      <c r="E7901" s="2" t="str" cm="1">
        <f t="array" aca="1" ref="E7901" ca="1">IF(F7901&lt;&gt;"",INDIRECT("'"&amp;F7901&amp;"'!"&amp;G7901),"")</f>
        <v/>
      </c>
      <c r="F7901" s="1851"/>
      <c r="R7901" s="1504"/>
    </row>
    <row r="7902" spans="5:18" ht="16">
      <c r="E7902" s="2" t="str" cm="1">
        <f t="array" aca="1" ref="E7902" ca="1">IF(F7902&lt;&gt;"",INDIRECT("'"&amp;F7902&amp;"'!"&amp;G7902),"")</f>
        <v/>
      </c>
      <c r="F7902" s="1851"/>
      <c r="R7902" s="1504"/>
    </row>
    <row r="7903" spans="5:18" ht="16">
      <c r="E7903" s="2" t="str" cm="1">
        <f t="array" aca="1" ref="E7903" ca="1">IF(F7903&lt;&gt;"",INDIRECT("'"&amp;F7903&amp;"'!"&amp;G7903),"")</f>
        <v/>
      </c>
      <c r="F7903" s="1851"/>
      <c r="R7903" s="1504"/>
    </row>
    <row r="7904" spans="5:18" ht="16">
      <c r="E7904" s="2" t="str" cm="1">
        <f t="array" aca="1" ref="E7904" ca="1">IF(F7904&lt;&gt;"",INDIRECT("'"&amp;F7904&amp;"'!"&amp;G7904),"")</f>
        <v/>
      </c>
      <c r="F7904" s="1851"/>
      <c r="R7904" s="1504"/>
    </row>
    <row r="7905" spans="5:18" ht="16">
      <c r="E7905" s="2" t="str" cm="1">
        <f t="array" aca="1" ref="E7905" ca="1">IF(F7905&lt;&gt;"",INDIRECT("'"&amp;F7905&amp;"'!"&amp;G7905),"")</f>
        <v/>
      </c>
      <c r="F7905" s="1851"/>
      <c r="R7905" s="1504"/>
    </row>
    <row r="7906" spans="5:18" ht="16">
      <c r="E7906" s="2" t="str" cm="1">
        <f t="array" aca="1" ref="E7906" ca="1">IF(F7906&lt;&gt;"",INDIRECT("'"&amp;F7906&amp;"'!"&amp;G7906),"")</f>
        <v/>
      </c>
      <c r="F7906" s="1851"/>
      <c r="R7906" s="1504"/>
    </row>
    <row r="7907" spans="5:18" ht="16">
      <c r="E7907" s="2" t="str" cm="1">
        <f t="array" aca="1" ref="E7907" ca="1">IF(F7907&lt;&gt;"",INDIRECT("'"&amp;F7907&amp;"'!"&amp;G7907),"")</f>
        <v/>
      </c>
      <c r="F7907" s="1851"/>
      <c r="R7907" s="1504"/>
    </row>
    <row r="7908" spans="5:18" ht="16">
      <c r="E7908" s="2" t="str" cm="1">
        <f t="array" aca="1" ref="E7908" ca="1">IF(F7908&lt;&gt;"",INDIRECT("'"&amp;F7908&amp;"'!"&amp;G7908),"")</f>
        <v/>
      </c>
      <c r="F7908" s="1851"/>
      <c r="R7908" s="1504"/>
    </row>
    <row r="7909" spans="5:18" ht="16">
      <c r="E7909" s="2" t="str" cm="1">
        <f t="array" aca="1" ref="E7909" ca="1">IF(F7909&lt;&gt;"",INDIRECT("'"&amp;F7909&amp;"'!"&amp;G7909),"")</f>
        <v/>
      </c>
      <c r="F7909" s="1851"/>
      <c r="R7909" s="1504"/>
    </row>
    <row r="7910" spans="5:18" ht="16">
      <c r="E7910" s="2" t="str" cm="1">
        <f t="array" aca="1" ref="E7910" ca="1">IF(F7910&lt;&gt;"",INDIRECT("'"&amp;F7910&amp;"'!"&amp;G7910),"")</f>
        <v/>
      </c>
      <c r="F7910" s="1851"/>
      <c r="R7910" s="1504"/>
    </row>
    <row r="7911" spans="5:18" ht="16">
      <c r="E7911" s="2" t="str" cm="1">
        <f t="array" aca="1" ref="E7911" ca="1">IF(F7911&lt;&gt;"",INDIRECT("'"&amp;F7911&amp;"'!"&amp;G7911),"")</f>
        <v/>
      </c>
      <c r="F7911" s="1851"/>
      <c r="R7911" s="1504"/>
    </row>
    <row r="7912" spans="5:18" ht="16">
      <c r="E7912" s="2" t="str" cm="1">
        <f t="array" aca="1" ref="E7912" ca="1">IF(F7912&lt;&gt;"",INDIRECT("'"&amp;F7912&amp;"'!"&amp;G7912),"")</f>
        <v/>
      </c>
      <c r="F7912" s="1851"/>
      <c r="R7912" s="1504"/>
    </row>
    <row r="7913" spans="5:18" ht="16">
      <c r="E7913" s="2" t="str" cm="1">
        <f t="array" aca="1" ref="E7913" ca="1">IF(F7913&lt;&gt;"",INDIRECT("'"&amp;F7913&amp;"'!"&amp;G7913),"")</f>
        <v/>
      </c>
      <c r="F7913" s="1851"/>
      <c r="R7913" s="1504"/>
    </row>
    <row r="7914" spans="5:18" ht="16">
      <c r="E7914" s="2" t="str" cm="1">
        <f t="array" aca="1" ref="E7914" ca="1">IF(F7914&lt;&gt;"",INDIRECT("'"&amp;F7914&amp;"'!"&amp;G7914),"")</f>
        <v/>
      </c>
      <c r="F7914" s="1851"/>
      <c r="R7914" s="1504"/>
    </row>
    <row r="7915" spans="5:18" ht="16">
      <c r="E7915" s="2" t="str" cm="1">
        <f t="array" aca="1" ref="E7915" ca="1">IF(F7915&lt;&gt;"",INDIRECT("'"&amp;F7915&amp;"'!"&amp;G7915),"")</f>
        <v/>
      </c>
      <c r="F7915" s="1851"/>
      <c r="R7915" s="1504"/>
    </row>
    <row r="7916" spans="5:18" ht="16">
      <c r="E7916" s="2" t="str" cm="1">
        <f t="array" aca="1" ref="E7916" ca="1">IF(F7916&lt;&gt;"",INDIRECT("'"&amp;F7916&amp;"'!"&amp;G7916),"")</f>
        <v/>
      </c>
      <c r="F7916" s="1851"/>
      <c r="R7916" s="1504"/>
    </row>
    <row r="7917" spans="5:18" ht="16">
      <c r="E7917" s="2" t="str" cm="1">
        <f t="array" aca="1" ref="E7917" ca="1">IF(F7917&lt;&gt;"",INDIRECT("'"&amp;F7917&amp;"'!"&amp;G7917),"")</f>
        <v/>
      </c>
      <c r="F7917" s="1851"/>
      <c r="R7917" s="1504"/>
    </row>
    <row r="7918" spans="5:18" ht="16">
      <c r="E7918" s="2" t="str" cm="1">
        <f t="array" aca="1" ref="E7918" ca="1">IF(F7918&lt;&gt;"",INDIRECT("'"&amp;F7918&amp;"'!"&amp;G7918),"")</f>
        <v/>
      </c>
      <c r="F7918" s="1851"/>
      <c r="R7918" s="1504"/>
    </row>
    <row r="7919" spans="5:18" ht="16">
      <c r="E7919" s="2" t="str" cm="1">
        <f t="array" aca="1" ref="E7919" ca="1">IF(F7919&lt;&gt;"",INDIRECT("'"&amp;F7919&amp;"'!"&amp;G7919),"")</f>
        <v/>
      </c>
      <c r="F7919" s="1851"/>
      <c r="R7919" s="1504"/>
    </row>
    <row r="7920" spans="5:18" ht="16">
      <c r="E7920" s="2" t="str" cm="1">
        <f t="array" aca="1" ref="E7920" ca="1">IF(F7920&lt;&gt;"",INDIRECT("'"&amp;F7920&amp;"'!"&amp;G7920),"")</f>
        <v/>
      </c>
      <c r="F7920" s="1851"/>
      <c r="R7920" s="1504"/>
    </row>
    <row r="7921" spans="5:18" ht="16">
      <c r="E7921" s="2" t="str" cm="1">
        <f t="array" aca="1" ref="E7921" ca="1">IF(F7921&lt;&gt;"",INDIRECT("'"&amp;F7921&amp;"'!"&amp;G7921),"")</f>
        <v/>
      </c>
      <c r="F7921" s="1851"/>
      <c r="R7921" s="1504"/>
    </row>
    <row r="7922" spans="5:18" ht="16">
      <c r="E7922" s="2" t="str" cm="1">
        <f t="array" aca="1" ref="E7922" ca="1">IF(F7922&lt;&gt;"",INDIRECT("'"&amp;F7922&amp;"'!"&amp;G7922),"")</f>
        <v/>
      </c>
      <c r="F7922" s="1851"/>
      <c r="R7922" s="1504"/>
    </row>
    <row r="7923" spans="5:18" ht="16">
      <c r="E7923" s="2" t="str" cm="1">
        <f t="array" aca="1" ref="E7923" ca="1">IF(F7923&lt;&gt;"",INDIRECT("'"&amp;F7923&amp;"'!"&amp;G7923),"")</f>
        <v/>
      </c>
      <c r="F7923" s="1851"/>
      <c r="R7923" s="1504"/>
    </row>
    <row r="7924" spans="5:18" ht="16">
      <c r="E7924" s="2" t="str" cm="1">
        <f t="array" aca="1" ref="E7924" ca="1">IF(F7924&lt;&gt;"",INDIRECT("'"&amp;F7924&amp;"'!"&amp;G7924),"")</f>
        <v/>
      </c>
      <c r="F7924" s="1851"/>
      <c r="R7924" s="1504"/>
    </row>
    <row r="7925" spans="5:18" ht="16">
      <c r="E7925" s="2" t="str" cm="1">
        <f t="array" aca="1" ref="E7925" ca="1">IF(F7925&lt;&gt;"",INDIRECT("'"&amp;F7925&amp;"'!"&amp;G7925),"")</f>
        <v/>
      </c>
      <c r="F7925" s="1851"/>
      <c r="R7925" s="1504"/>
    </row>
    <row r="7926" spans="5:18" ht="16">
      <c r="E7926" s="2" t="str" cm="1">
        <f t="array" aca="1" ref="E7926" ca="1">IF(F7926&lt;&gt;"",INDIRECT("'"&amp;F7926&amp;"'!"&amp;G7926),"")</f>
        <v/>
      </c>
      <c r="F7926" s="1851"/>
      <c r="R7926" s="1504"/>
    </row>
    <row r="7927" spans="5:18" ht="16">
      <c r="E7927" s="2" t="str" cm="1">
        <f t="array" aca="1" ref="E7927" ca="1">IF(F7927&lt;&gt;"",INDIRECT("'"&amp;F7927&amp;"'!"&amp;G7927),"")</f>
        <v/>
      </c>
      <c r="F7927" s="1851"/>
      <c r="R7927" s="1504"/>
    </row>
    <row r="7928" spans="5:18" ht="16">
      <c r="E7928" s="2" t="str" cm="1">
        <f t="array" aca="1" ref="E7928" ca="1">IF(F7928&lt;&gt;"",INDIRECT("'"&amp;F7928&amp;"'!"&amp;G7928),"")</f>
        <v/>
      </c>
      <c r="F7928" s="1851"/>
      <c r="R7928" s="1504"/>
    </row>
    <row r="7929" spans="5:18" ht="16">
      <c r="E7929" s="2" t="str" cm="1">
        <f t="array" aca="1" ref="E7929" ca="1">IF(F7929&lt;&gt;"",INDIRECT("'"&amp;F7929&amp;"'!"&amp;G7929),"")</f>
        <v/>
      </c>
      <c r="F7929" s="1851"/>
      <c r="R7929" s="1504"/>
    </row>
    <row r="7930" spans="5:18" ht="16">
      <c r="E7930" s="2" t="str" cm="1">
        <f t="array" aca="1" ref="E7930" ca="1">IF(F7930&lt;&gt;"",INDIRECT("'"&amp;F7930&amp;"'!"&amp;G7930),"")</f>
        <v/>
      </c>
      <c r="F7930" s="1851"/>
      <c r="R7930" s="1504"/>
    </row>
    <row r="7931" spans="5:18" ht="16">
      <c r="E7931" s="2" t="str" cm="1">
        <f t="array" aca="1" ref="E7931" ca="1">IF(F7931&lt;&gt;"",INDIRECT("'"&amp;F7931&amp;"'!"&amp;G7931),"")</f>
        <v/>
      </c>
      <c r="F7931" s="1851"/>
      <c r="R7931" s="1504"/>
    </row>
    <row r="7932" spans="5:18" ht="16">
      <c r="E7932" s="2" t="str" cm="1">
        <f t="array" aca="1" ref="E7932" ca="1">IF(F7932&lt;&gt;"",INDIRECT("'"&amp;F7932&amp;"'!"&amp;G7932),"")</f>
        <v/>
      </c>
      <c r="F7932" s="1851"/>
      <c r="R7932" s="1504"/>
    </row>
    <row r="7933" spans="5:18" ht="16">
      <c r="E7933" s="2" t="str" cm="1">
        <f t="array" aca="1" ref="E7933" ca="1">IF(F7933&lt;&gt;"",INDIRECT("'"&amp;F7933&amp;"'!"&amp;G7933),"")</f>
        <v/>
      </c>
      <c r="F7933" s="1851"/>
      <c r="R7933" s="1504"/>
    </row>
    <row r="7934" spans="5:18" ht="16">
      <c r="E7934" s="2" t="str" cm="1">
        <f t="array" aca="1" ref="E7934" ca="1">IF(F7934&lt;&gt;"",INDIRECT("'"&amp;F7934&amp;"'!"&amp;G7934),"")</f>
        <v/>
      </c>
      <c r="F7934" s="1851"/>
      <c r="R7934" s="1504"/>
    </row>
    <row r="7935" spans="5:18" ht="16">
      <c r="E7935" s="2" t="str" cm="1">
        <f t="array" aca="1" ref="E7935" ca="1">IF(F7935&lt;&gt;"",INDIRECT("'"&amp;F7935&amp;"'!"&amp;G7935),"")</f>
        <v/>
      </c>
      <c r="F7935" s="1851"/>
      <c r="R7935" s="1504"/>
    </row>
    <row r="7936" spans="5:18" ht="16">
      <c r="E7936" s="2" t="str" cm="1">
        <f t="array" aca="1" ref="E7936" ca="1">IF(F7936&lt;&gt;"",INDIRECT("'"&amp;F7936&amp;"'!"&amp;G7936),"")</f>
        <v/>
      </c>
      <c r="F7936" s="1851"/>
      <c r="R7936" s="1504"/>
    </row>
    <row r="7937" spans="5:18" ht="16">
      <c r="E7937" s="2" t="str" cm="1">
        <f t="array" aca="1" ref="E7937" ca="1">IF(F7937&lt;&gt;"",INDIRECT("'"&amp;F7937&amp;"'!"&amp;G7937),"")</f>
        <v/>
      </c>
      <c r="F7937" s="1851"/>
      <c r="R7937" s="1504"/>
    </row>
    <row r="7938" spans="5:18" ht="16">
      <c r="E7938" s="2" t="str" cm="1">
        <f t="array" aca="1" ref="E7938" ca="1">IF(F7938&lt;&gt;"",INDIRECT("'"&amp;F7938&amp;"'!"&amp;G7938),"")</f>
        <v/>
      </c>
      <c r="F7938" s="1851"/>
      <c r="R7938" s="1504"/>
    </row>
    <row r="7939" spans="5:18" ht="16">
      <c r="E7939" s="2" t="str" cm="1">
        <f t="array" aca="1" ref="E7939" ca="1">IF(F7939&lt;&gt;"",INDIRECT("'"&amp;F7939&amp;"'!"&amp;G7939),"")</f>
        <v/>
      </c>
      <c r="F7939" s="1851"/>
      <c r="R7939" s="1504"/>
    </row>
    <row r="7940" spans="5:18" ht="16">
      <c r="E7940" s="2" t="str" cm="1">
        <f t="array" aca="1" ref="E7940" ca="1">IF(F7940&lt;&gt;"",INDIRECT("'"&amp;F7940&amp;"'!"&amp;G7940),"")</f>
        <v/>
      </c>
      <c r="F7940" s="1851"/>
      <c r="R7940" s="1504"/>
    </row>
    <row r="7941" spans="5:18" ht="16">
      <c r="E7941" s="2" t="str" cm="1">
        <f t="array" aca="1" ref="E7941" ca="1">IF(F7941&lt;&gt;"",INDIRECT("'"&amp;F7941&amp;"'!"&amp;G7941),"")</f>
        <v/>
      </c>
      <c r="F7941" s="1851"/>
      <c r="R7941" s="1504"/>
    </row>
    <row r="7942" spans="5:18" ht="16">
      <c r="E7942" s="2" t="str" cm="1">
        <f t="array" aca="1" ref="E7942" ca="1">IF(F7942&lt;&gt;"",INDIRECT("'"&amp;F7942&amp;"'!"&amp;G7942),"")</f>
        <v/>
      </c>
      <c r="F7942" s="1851"/>
      <c r="R7942" s="1504"/>
    </row>
    <row r="7943" spans="5:18" ht="16">
      <c r="E7943" s="2" t="str" cm="1">
        <f t="array" aca="1" ref="E7943" ca="1">IF(F7943&lt;&gt;"",INDIRECT("'"&amp;F7943&amp;"'!"&amp;G7943),"")</f>
        <v/>
      </c>
      <c r="F7943" s="1851"/>
      <c r="R7943" s="1504"/>
    </row>
    <row r="7944" spans="5:18" ht="16">
      <c r="E7944" s="2" t="str" cm="1">
        <f t="array" aca="1" ref="E7944" ca="1">IF(F7944&lt;&gt;"",INDIRECT("'"&amp;F7944&amp;"'!"&amp;G7944),"")</f>
        <v/>
      </c>
      <c r="F7944" s="1851"/>
      <c r="R7944" s="1504"/>
    </row>
    <row r="7945" spans="5:18" ht="16">
      <c r="E7945" s="2" t="str" cm="1">
        <f t="array" aca="1" ref="E7945" ca="1">IF(F7945&lt;&gt;"",INDIRECT("'"&amp;F7945&amp;"'!"&amp;G7945),"")</f>
        <v/>
      </c>
      <c r="F7945" s="1851"/>
      <c r="R7945" s="1504"/>
    </row>
    <row r="7946" spans="5:18" ht="16">
      <c r="E7946" s="2" t="str" cm="1">
        <f t="array" aca="1" ref="E7946" ca="1">IF(F7946&lt;&gt;"",INDIRECT("'"&amp;F7946&amp;"'!"&amp;G7946),"")</f>
        <v/>
      </c>
      <c r="F7946" s="1851"/>
      <c r="R7946" s="1504"/>
    </row>
    <row r="7947" spans="5:18" ht="16">
      <c r="E7947" s="2" t="str" cm="1">
        <f t="array" aca="1" ref="E7947" ca="1">IF(F7947&lt;&gt;"",INDIRECT("'"&amp;F7947&amp;"'!"&amp;G7947),"")</f>
        <v/>
      </c>
      <c r="F7947" s="1851"/>
      <c r="R7947" s="1504"/>
    </row>
    <row r="7948" spans="5:18" ht="16">
      <c r="E7948" s="2" t="str" cm="1">
        <f t="array" aca="1" ref="E7948" ca="1">IF(F7948&lt;&gt;"",INDIRECT("'"&amp;F7948&amp;"'!"&amp;G7948),"")</f>
        <v/>
      </c>
      <c r="F7948" s="1851"/>
      <c r="R7948" s="1504"/>
    </row>
    <row r="7949" spans="5:18" ht="16">
      <c r="E7949" s="2" t="str" cm="1">
        <f t="array" aca="1" ref="E7949" ca="1">IF(F7949&lt;&gt;"",INDIRECT("'"&amp;F7949&amp;"'!"&amp;G7949),"")</f>
        <v/>
      </c>
      <c r="F7949" s="1851"/>
      <c r="R7949" s="1504"/>
    </row>
    <row r="7950" spans="5:18" ht="16">
      <c r="E7950" s="2" t="str" cm="1">
        <f t="array" aca="1" ref="E7950" ca="1">IF(F7950&lt;&gt;"",INDIRECT("'"&amp;F7950&amp;"'!"&amp;G7950),"")</f>
        <v/>
      </c>
      <c r="F7950" s="1851"/>
      <c r="R7950" s="1504"/>
    </row>
    <row r="7951" spans="5:18" ht="16">
      <c r="E7951" s="2" t="str" cm="1">
        <f t="array" aca="1" ref="E7951" ca="1">IF(F7951&lt;&gt;"",INDIRECT("'"&amp;F7951&amp;"'!"&amp;G7951),"")</f>
        <v/>
      </c>
      <c r="F7951" s="1851"/>
      <c r="R7951" s="1504"/>
    </row>
    <row r="7952" spans="5:18" ht="16">
      <c r="E7952" s="2" t="str" cm="1">
        <f t="array" aca="1" ref="E7952" ca="1">IF(F7952&lt;&gt;"",INDIRECT("'"&amp;F7952&amp;"'!"&amp;G7952),"")</f>
        <v/>
      </c>
      <c r="F7952" s="1851"/>
      <c r="R7952" s="1504"/>
    </row>
    <row r="7953" spans="5:18" ht="16">
      <c r="E7953" s="2" t="str" cm="1">
        <f t="array" aca="1" ref="E7953" ca="1">IF(F7953&lt;&gt;"",INDIRECT("'"&amp;F7953&amp;"'!"&amp;G7953),"")</f>
        <v/>
      </c>
      <c r="F7953" s="1851"/>
      <c r="R7953" s="1504"/>
    </row>
    <row r="7954" spans="5:18" ht="16">
      <c r="E7954" s="2" t="str" cm="1">
        <f t="array" aca="1" ref="E7954" ca="1">IF(F7954&lt;&gt;"",INDIRECT("'"&amp;F7954&amp;"'!"&amp;G7954),"")</f>
        <v/>
      </c>
      <c r="F7954" s="1851"/>
      <c r="R7954" s="1504"/>
    </row>
    <row r="7955" spans="5:18" ht="16">
      <c r="E7955" s="2" t="str" cm="1">
        <f t="array" aca="1" ref="E7955" ca="1">IF(F7955&lt;&gt;"",INDIRECT("'"&amp;F7955&amp;"'!"&amp;G7955),"")</f>
        <v/>
      </c>
      <c r="F7955" s="1851"/>
      <c r="R7955" s="1504"/>
    </row>
    <row r="7956" spans="5:18" ht="16">
      <c r="E7956" s="2" t="str" cm="1">
        <f t="array" aca="1" ref="E7956" ca="1">IF(F7956&lt;&gt;"",INDIRECT("'"&amp;F7956&amp;"'!"&amp;G7956),"")</f>
        <v/>
      </c>
      <c r="F7956" s="1851"/>
      <c r="R7956" s="1504"/>
    </row>
    <row r="7957" spans="5:18" ht="16">
      <c r="E7957" s="2" t="str" cm="1">
        <f t="array" aca="1" ref="E7957" ca="1">IF(F7957&lt;&gt;"",INDIRECT("'"&amp;F7957&amp;"'!"&amp;G7957),"")</f>
        <v/>
      </c>
      <c r="F7957" s="1851"/>
      <c r="R7957" s="1504"/>
    </row>
    <row r="7958" spans="5:18" ht="16">
      <c r="E7958" s="2" t="str" cm="1">
        <f t="array" aca="1" ref="E7958" ca="1">IF(F7958&lt;&gt;"",INDIRECT("'"&amp;F7958&amp;"'!"&amp;G7958),"")</f>
        <v/>
      </c>
      <c r="F7958" s="1851"/>
      <c r="R7958" s="1504"/>
    </row>
    <row r="7959" spans="5:18" ht="16">
      <c r="E7959" s="2" t="str" cm="1">
        <f t="array" aca="1" ref="E7959" ca="1">IF(F7959&lt;&gt;"",INDIRECT("'"&amp;F7959&amp;"'!"&amp;G7959),"")</f>
        <v/>
      </c>
      <c r="F7959" s="1851"/>
      <c r="R7959" s="1504"/>
    </row>
    <row r="7960" spans="5:18" ht="16">
      <c r="E7960" s="2" t="str" cm="1">
        <f t="array" aca="1" ref="E7960" ca="1">IF(F7960&lt;&gt;"",INDIRECT("'"&amp;F7960&amp;"'!"&amp;G7960),"")</f>
        <v/>
      </c>
      <c r="F7960" s="1851"/>
      <c r="R7960" s="1504"/>
    </row>
    <row r="7961" spans="5:18" ht="16">
      <c r="E7961" s="2" t="str" cm="1">
        <f t="array" aca="1" ref="E7961" ca="1">IF(F7961&lt;&gt;"",INDIRECT("'"&amp;F7961&amp;"'!"&amp;G7961),"")</f>
        <v/>
      </c>
      <c r="F7961" s="1851"/>
      <c r="R7961" s="1504"/>
    </row>
    <row r="7962" spans="5:18" ht="16">
      <c r="E7962" s="2" t="str" cm="1">
        <f t="array" aca="1" ref="E7962" ca="1">IF(F7962&lt;&gt;"",INDIRECT("'"&amp;F7962&amp;"'!"&amp;G7962),"")</f>
        <v/>
      </c>
      <c r="F7962" s="1851"/>
      <c r="R7962" s="1504"/>
    </row>
    <row r="7963" spans="5:18" ht="16">
      <c r="E7963" s="2" t="str" cm="1">
        <f t="array" aca="1" ref="E7963" ca="1">IF(F7963&lt;&gt;"",INDIRECT("'"&amp;F7963&amp;"'!"&amp;G7963),"")</f>
        <v/>
      </c>
      <c r="F7963" s="1851"/>
      <c r="R7963" s="1504"/>
    </row>
    <row r="7964" spans="5:18" ht="16">
      <c r="E7964" s="2" t="str" cm="1">
        <f t="array" aca="1" ref="E7964" ca="1">IF(F7964&lt;&gt;"",INDIRECT("'"&amp;F7964&amp;"'!"&amp;G7964),"")</f>
        <v/>
      </c>
      <c r="F7964" s="1851"/>
      <c r="R7964" s="1504"/>
    </row>
    <row r="7965" spans="5:18" ht="16">
      <c r="E7965" s="2" t="str" cm="1">
        <f t="array" aca="1" ref="E7965" ca="1">IF(F7965&lt;&gt;"",INDIRECT("'"&amp;F7965&amp;"'!"&amp;G7965),"")</f>
        <v/>
      </c>
      <c r="F7965" s="1851"/>
      <c r="R7965" s="1504"/>
    </row>
    <row r="7966" spans="5:18" ht="16">
      <c r="E7966" s="2" t="str" cm="1">
        <f t="array" aca="1" ref="E7966" ca="1">IF(F7966&lt;&gt;"",INDIRECT("'"&amp;F7966&amp;"'!"&amp;G7966),"")</f>
        <v/>
      </c>
      <c r="F7966" s="1851"/>
      <c r="R7966" s="1504"/>
    </row>
    <row r="7967" spans="5:18" ht="16">
      <c r="E7967" s="2" t="str" cm="1">
        <f t="array" aca="1" ref="E7967" ca="1">IF(F7967&lt;&gt;"",INDIRECT("'"&amp;F7967&amp;"'!"&amp;G7967),"")</f>
        <v/>
      </c>
      <c r="F7967" s="1851"/>
      <c r="R7967" s="1504"/>
    </row>
    <row r="7968" spans="5:18" ht="16">
      <c r="E7968" s="2" t="str" cm="1">
        <f t="array" aca="1" ref="E7968" ca="1">IF(F7968&lt;&gt;"",INDIRECT("'"&amp;F7968&amp;"'!"&amp;G7968),"")</f>
        <v/>
      </c>
      <c r="F7968" s="1851"/>
      <c r="R7968" s="1504"/>
    </row>
    <row r="7969" spans="5:18" ht="16">
      <c r="E7969" s="2" t="str" cm="1">
        <f t="array" aca="1" ref="E7969" ca="1">IF(F7969&lt;&gt;"",INDIRECT("'"&amp;F7969&amp;"'!"&amp;G7969),"")</f>
        <v/>
      </c>
      <c r="F7969" s="1851"/>
      <c r="R7969" s="1504"/>
    </row>
    <row r="7970" spans="5:18" ht="16">
      <c r="E7970" s="2" t="str" cm="1">
        <f t="array" aca="1" ref="E7970" ca="1">IF(F7970&lt;&gt;"",INDIRECT("'"&amp;F7970&amp;"'!"&amp;G7970),"")</f>
        <v/>
      </c>
      <c r="F7970" s="1851"/>
      <c r="R7970" s="1504"/>
    </row>
    <row r="7971" spans="5:18" ht="16">
      <c r="E7971" s="2" t="str" cm="1">
        <f t="array" aca="1" ref="E7971" ca="1">IF(F7971&lt;&gt;"",INDIRECT("'"&amp;F7971&amp;"'!"&amp;G7971),"")</f>
        <v/>
      </c>
      <c r="F7971" s="1851"/>
      <c r="R7971" s="1504"/>
    </row>
    <row r="7972" spans="5:18" ht="16">
      <c r="E7972" s="2" t="str" cm="1">
        <f t="array" aca="1" ref="E7972" ca="1">IF(F7972&lt;&gt;"",INDIRECT("'"&amp;F7972&amp;"'!"&amp;G7972),"")</f>
        <v/>
      </c>
      <c r="F7972" s="1851"/>
      <c r="R7972" s="1504"/>
    </row>
    <row r="7973" spans="5:18" ht="16">
      <c r="E7973" s="2" t="str" cm="1">
        <f t="array" aca="1" ref="E7973" ca="1">IF(F7973&lt;&gt;"",INDIRECT("'"&amp;F7973&amp;"'!"&amp;G7973),"")</f>
        <v/>
      </c>
      <c r="F7973" s="1851"/>
      <c r="R7973" s="1504"/>
    </row>
    <row r="7974" spans="5:18" ht="16">
      <c r="E7974" s="2" t="str" cm="1">
        <f t="array" aca="1" ref="E7974" ca="1">IF(F7974&lt;&gt;"",INDIRECT("'"&amp;F7974&amp;"'!"&amp;G7974),"")</f>
        <v/>
      </c>
      <c r="F7974" s="1851"/>
      <c r="R7974" s="1504"/>
    </row>
    <row r="7975" spans="5:18" ht="16">
      <c r="E7975" s="2" t="str" cm="1">
        <f t="array" aca="1" ref="E7975" ca="1">IF(F7975&lt;&gt;"",INDIRECT("'"&amp;F7975&amp;"'!"&amp;G7975),"")</f>
        <v/>
      </c>
      <c r="F7975" s="1851"/>
      <c r="R7975" s="1504"/>
    </row>
    <row r="7976" spans="5:18" ht="16">
      <c r="E7976" s="2" t="str" cm="1">
        <f t="array" aca="1" ref="E7976" ca="1">IF(F7976&lt;&gt;"",INDIRECT("'"&amp;F7976&amp;"'!"&amp;G7976),"")</f>
        <v/>
      </c>
      <c r="F7976" s="1851"/>
      <c r="R7976" s="1504"/>
    </row>
    <row r="7977" spans="5:18" ht="16">
      <c r="E7977" s="2" t="str" cm="1">
        <f t="array" aca="1" ref="E7977" ca="1">IF(F7977&lt;&gt;"",INDIRECT("'"&amp;F7977&amp;"'!"&amp;G7977),"")</f>
        <v/>
      </c>
      <c r="F7977" s="1851"/>
      <c r="R7977" s="1504"/>
    </row>
    <row r="7978" spans="5:18" ht="16">
      <c r="E7978" s="2" t="str" cm="1">
        <f t="array" aca="1" ref="E7978" ca="1">IF(F7978&lt;&gt;"",INDIRECT("'"&amp;F7978&amp;"'!"&amp;G7978),"")</f>
        <v/>
      </c>
      <c r="F7978" s="1851"/>
      <c r="R7978" s="1504"/>
    </row>
    <row r="7979" spans="5:18" ht="16">
      <c r="E7979" s="2" t="str" cm="1">
        <f t="array" aca="1" ref="E7979" ca="1">IF(F7979&lt;&gt;"",INDIRECT("'"&amp;F7979&amp;"'!"&amp;G7979),"")</f>
        <v/>
      </c>
      <c r="F7979" s="1851"/>
      <c r="R7979" s="1504"/>
    </row>
    <row r="7980" spans="5:18" ht="16">
      <c r="E7980" s="2" t="str" cm="1">
        <f t="array" aca="1" ref="E7980" ca="1">IF(F7980&lt;&gt;"",INDIRECT("'"&amp;F7980&amp;"'!"&amp;G7980),"")</f>
        <v/>
      </c>
      <c r="F7980" s="1851"/>
      <c r="R7980" s="1504"/>
    </row>
    <row r="7981" spans="5:18" ht="16">
      <c r="E7981" s="2" t="str" cm="1">
        <f t="array" aca="1" ref="E7981" ca="1">IF(F7981&lt;&gt;"",INDIRECT("'"&amp;F7981&amp;"'!"&amp;G7981),"")</f>
        <v/>
      </c>
      <c r="F7981" s="1851"/>
      <c r="R7981" s="1504"/>
    </row>
    <row r="7982" spans="5:18" ht="16">
      <c r="E7982" s="2" t="str" cm="1">
        <f t="array" aca="1" ref="E7982" ca="1">IF(F7982&lt;&gt;"",INDIRECT("'"&amp;F7982&amp;"'!"&amp;G7982),"")</f>
        <v/>
      </c>
      <c r="F7982" s="1851"/>
      <c r="R7982" s="1504"/>
    </row>
    <row r="7983" spans="5:18" ht="16">
      <c r="E7983" s="2" t="str" cm="1">
        <f t="array" aca="1" ref="E7983" ca="1">IF(F7983&lt;&gt;"",INDIRECT("'"&amp;F7983&amp;"'!"&amp;G7983),"")</f>
        <v/>
      </c>
      <c r="F7983" s="1851"/>
      <c r="R7983" s="1504"/>
    </row>
    <row r="7984" spans="5:18" ht="16">
      <c r="E7984" s="2" t="str" cm="1">
        <f t="array" aca="1" ref="E7984" ca="1">IF(F7984&lt;&gt;"",INDIRECT("'"&amp;F7984&amp;"'!"&amp;G7984),"")</f>
        <v/>
      </c>
      <c r="F7984" s="1851"/>
      <c r="R7984" s="1504"/>
    </row>
    <row r="7985" spans="5:18" ht="16">
      <c r="E7985" s="2" t="str" cm="1">
        <f t="array" aca="1" ref="E7985" ca="1">IF(F7985&lt;&gt;"",INDIRECT("'"&amp;F7985&amp;"'!"&amp;G7985),"")</f>
        <v/>
      </c>
      <c r="F7985" s="1851"/>
      <c r="R7985" s="1504"/>
    </row>
    <row r="7986" spans="5:18" ht="16">
      <c r="E7986" s="2" t="str" cm="1">
        <f t="array" aca="1" ref="E7986" ca="1">IF(F7986&lt;&gt;"",INDIRECT("'"&amp;F7986&amp;"'!"&amp;G7986),"")</f>
        <v/>
      </c>
      <c r="F7986" s="1851"/>
      <c r="R7986" s="1504"/>
    </row>
    <row r="7987" spans="5:18" ht="16">
      <c r="E7987" s="2" t="str" cm="1">
        <f t="array" aca="1" ref="E7987" ca="1">IF(F7987&lt;&gt;"",INDIRECT("'"&amp;F7987&amp;"'!"&amp;G7987),"")</f>
        <v/>
      </c>
      <c r="F7987" s="1851"/>
      <c r="R7987" s="1504"/>
    </row>
    <row r="7988" spans="5:18" ht="16">
      <c r="E7988" s="2" t="str" cm="1">
        <f t="array" aca="1" ref="E7988" ca="1">IF(F7988&lt;&gt;"",INDIRECT("'"&amp;F7988&amp;"'!"&amp;G7988),"")</f>
        <v/>
      </c>
      <c r="F7988" s="1851"/>
      <c r="R7988" s="1504"/>
    </row>
    <row r="7989" spans="5:18" ht="16">
      <c r="E7989" s="2" t="str" cm="1">
        <f t="array" aca="1" ref="E7989" ca="1">IF(F7989&lt;&gt;"",INDIRECT("'"&amp;F7989&amp;"'!"&amp;G7989),"")</f>
        <v/>
      </c>
      <c r="F7989" s="1851"/>
      <c r="R7989" s="1504"/>
    </row>
    <row r="7990" spans="5:18" ht="16">
      <c r="E7990" s="2" t="str" cm="1">
        <f t="array" aca="1" ref="E7990" ca="1">IF(F7990&lt;&gt;"",INDIRECT("'"&amp;F7990&amp;"'!"&amp;G7990),"")</f>
        <v/>
      </c>
      <c r="F7990" s="1851"/>
      <c r="R7990" s="1504"/>
    </row>
    <row r="7991" spans="5:18" ht="16">
      <c r="E7991" s="2" t="str" cm="1">
        <f t="array" aca="1" ref="E7991" ca="1">IF(F7991&lt;&gt;"",INDIRECT("'"&amp;F7991&amp;"'!"&amp;G7991),"")</f>
        <v/>
      </c>
      <c r="F7991" s="1851"/>
      <c r="R7991" s="1504"/>
    </row>
    <row r="7992" spans="5:18" ht="16">
      <c r="E7992" s="2" t="str" cm="1">
        <f t="array" aca="1" ref="E7992" ca="1">IF(F7992&lt;&gt;"",INDIRECT("'"&amp;F7992&amp;"'!"&amp;G7992),"")</f>
        <v/>
      </c>
      <c r="F7992" s="1851"/>
      <c r="R7992" s="1504"/>
    </row>
    <row r="7993" spans="5:18" ht="16">
      <c r="E7993" s="2" t="str" cm="1">
        <f t="array" aca="1" ref="E7993" ca="1">IF(F7993&lt;&gt;"",INDIRECT("'"&amp;F7993&amp;"'!"&amp;G7993),"")</f>
        <v/>
      </c>
      <c r="F7993" s="1851"/>
      <c r="R7993" s="1504"/>
    </row>
    <row r="7994" spans="5:18" ht="16">
      <c r="E7994" s="2" t="str" cm="1">
        <f t="array" aca="1" ref="E7994" ca="1">IF(F7994&lt;&gt;"",INDIRECT("'"&amp;F7994&amp;"'!"&amp;G7994),"")</f>
        <v/>
      </c>
      <c r="F7994" s="1851"/>
      <c r="R7994" s="1504"/>
    </row>
    <row r="7995" spans="5:18" ht="16">
      <c r="E7995" s="2" t="str" cm="1">
        <f t="array" aca="1" ref="E7995" ca="1">IF(F7995&lt;&gt;"",INDIRECT("'"&amp;F7995&amp;"'!"&amp;G7995),"")</f>
        <v/>
      </c>
      <c r="F7995" s="1851"/>
      <c r="R7995" s="1504"/>
    </row>
    <row r="7996" spans="5:18" ht="16">
      <c r="E7996" s="2" t="str" cm="1">
        <f t="array" aca="1" ref="E7996" ca="1">IF(F7996&lt;&gt;"",INDIRECT("'"&amp;F7996&amp;"'!"&amp;G7996),"")</f>
        <v/>
      </c>
      <c r="F7996" s="1851"/>
      <c r="R7996" s="1504"/>
    </row>
    <row r="7997" spans="5:18" ht="16">
      <c r="E7997" s="2" t="str" cm="1">
        <f t="array" aca="1" ref="E7997" ca="1">IF(F7997&lt;&gt;"",INDIRECT("'"&amp;F7997&amp;"'!"&amp;G7997),"")</f>
        <v/>
      </c>
      <c r="F7997" s="1851"/>
      <c r="R7997" s="1504"/>
    </row>
    <row r="7998" spans="5:18" ht="16">
      <c r="E7998" s="2" t="str" cm="1">
        <f t="array" aca="1" ref="E7998" ca="1">IF(F7998&lt;&gt;"",INDIRECT("'"&amp;F7998&amp;"'!"&amp;G7998),"")</f>
        <v/>
      </c>
      <c r="F7998" s="1851"/>
      <c r="R7998" s="1504"/>
    </row>
    <row r="7999" spans="5:18" ht="16">
      <c r="E7999" s="2" t="str" cm="1">
        <f t="array" aca="1" ref="E7999" ca="1">IF(F7999&lt;&gt;"",INDIRECT("'"&amp;F7999&amp;"'!"&amp;G7999),"")</f>
        <v/>
      </c>
      <c r="F7999" s="1851"/>
      <c r="R7999" s="1504"/>
    </row>
    <row r="8000" spans="5:18" ht="16">
      <c r="E8000" s="2" t="str" cm="1">
        <f t="array" aca="1" ref="E8000" ca="1">IF(F8000&lt;&gt;"",INDIRECT("'"&amp;F8000&amp;"'!"&amp;G8000),"")</f>
        <v/>
      </c>
      <c r="F8000" s="1851"/>
      <c r="R8000" s="1504"/>
    </row>
    <row r="8001" spans="6:18" ht="16">
      <c r="F8001" s="1851"/>
      <c r="R8001" s="1173"/>
    </row>
    <row r="8002" spans="6:18" ht="16">
      <c r="F8002" s="1852"/>
    </row>
  </sheetData>
  <sheetProtection algorithmName="SHA-512" hashValue="BKcdw0Cy+NlfUVPS+pKq5cbwajUUHMUWS8whzYWyMjuf6rrkxCa16rUZ3xKIvhS04H+2KwAmqp0tXpq0hTorYQ==" saltValue="vVBFpN46xYzhSHMVLQumWg==" spinCount="100000" sheet="1" objects="1" scenarios="1"/>
  <autoFilter ref="A1:K8000" xr:uid="{00000000-0009-0000-0000-00000E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baseColWidth="10" defaultColWidth="9.1640625" defaultRowHeight="15"/>
  <cols>
    <col min="1" max="1" width="25" style="1510" customWidth="1"/>
    <col min="2" max="2" width="23.1640625" style="1510" customWidth="1"/>
    <col min="3" max="3" width="15.5" style="1510" customWidth="1"/>
    <col min="4" max="4" width="30.6640625" style="1510" customWidth="1"/>
    <col min="5" max="5" width="20.1640625" style="1510" customWidth="1"/>
    <col min="6" max="6" width="23.83203125" style="1510" customWidth="1"/>
    <col min="7" max="7" width="17.5" style="1510" customWidth="1"/>
    <col min="8" max="8" width="24.5" style="1510" customWidth="1"/>
    <col min="9" max="9" width="21.33203125" style="1510" customWidth="1"/>
    <col min="10" max="10" width="27.1640625" style="1510" customWidth="1"/>
    <col min="11" max="11" width="21.1640625" style="1510" customWidth="1"/>
    <col min="12" max="12" width="16.5" style="1510" customWidth="1"/>
    <col min="13" max="13" width="15.5" style="1510" customWidth="1"/>
    <col min="14" max="14" width="17.1640625" style="1510" customWidth="1"/>
    <col min="15" max="15" width="18.83203125" style="1510" customWidth="1"/>
    <col min="16" max="16" width="18.5" style="1510" customWidth="1"/>
    <col min="17" max="17" width="17.6640625" style="1510" customWidth="1"/>
    <col min="18" max="18" width="17.5" style="1510" customWidth="1"/>
    <col min="19" max="19" width="18.33203125" style="1510" customWidth="1"/>
    <col min="20" max="20" width="14.6640625" style="1510" customWidth="1"/>
    <col min="21" max="21" width="18.5" style="1510" customWidth="1"/>
    <col min="22" max="22" width="13.5" style="1510" customWidth="1"/>
    <col min="23" max="23" width="18.83203125" style="1510" customWidth="1"/>
    <col min="24" max="24" width="15.6640625" style="1510" customWidth="1"/>
    <col min="25" max="25" width="20.83203125" style="1510" customWidth="1"/>
    <col min="26" max="26" width="20.1640625" style="1510" customWidth="1"/>
    <col min="27" max="27" width="20.5" style="1510" customWidth="1"/>
    <col min="28" max="28" width="17.33203125" style="1510" customWidth="1"/>
    <col min="29" max="29" width="18.33203125" style="1510" customWidth="1"/>
    <col min="30" max="30" width="21.1640625" style="1510" customWidth="1"/>
    <col min="31" max="31" width="18.33203125" style="1510" customWidth="1"/>
    <col min="32" max="32" width="19.6640625" style="1510" customWidth="1"/>
    <col min="33" max="33" width="17.5" style="1510" customWidth="1"/>
    <col min="34" max="34" width="18.83203125" style="1510" customWidth="1"/>
    <col min="35" max="35" width="18" style="1510" customWidth="1"/>
    <col min="36" max="36" width="21" style="1510" customWidth="1"/>
    <col min="37" max="37" width="18.83203125" style="1510" customWidth="1"/>
    <col min="38" max="38" width="19" style="1510" customWidth="1"/>
    <col min="39" max="39" width="18.1640625" style="1510" customWidth="1"/>
    <col min="40" max="40" width="23.1640625" style="1510" customWidth="1"/>
    <col min="41" max="41" width="21.5" style="1510" customWidth="1"/>
    <col min="42" max="42" width="16.83203125" style="1510" customWidth="1"/>
    <col min="43" max="43" width="15.6640625" style="1510" customWidth="1"/>
    <col min="44" max="44" width="15" style="1510" customWidth="1"/>
    <col min="45" max="45" width="18.83203125" style="1510" customWidth="1"/>
    <col min="46" max="46" width="17.1640625" style="1510" customWidth="1"/>
    <col min="47" max="47" width="22.33203125" style="1510" customWidth="1"/>
    <col min="48" max="48" width="15.5" style="1510" customWidth="1"/>
    <col min="49" max="49" width="18.1640625" style="1510" customWidth="1"/>
    <col min="50" max="50" width="18.33203125" style="1510" customWidth="1"/>
    <col min="51" max="51" width="19.5" style="1510" customWidth="1"/>
    <col min="52" max="52" width="21.33203125" style="1510" customWidth="1"/>
    <col min="53" max="53" width="17.1640625" style="1510" customWidth="1"/>
    <col min="54" max="54" width="17.6640625" style="1510" customWidth="1"/>
    <col min="55" max="55" width="17.5" style="1510" customWidth="1"/>
    <col min="56" max="16384" width="9.1640625" style="1510"/>
  </cols>
  <sheetData>
    <row r="1" spans="1:5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09" customFormat="1" ht="48" customHeight="1" thickBot="1">
      <c r="A2" s="1626" t="s">
        <v>5975</v>
      </c>
      <c r="B2" s="1626" t="s">
        <v>781</v>
      </c>
      <c r="C2" s="1626" t="s">
        <v>5976</v>
      </c>
      <c r="D2" s="1626" t="s">
        <v>5977</v>
      </c>
      <c r="E2" s="1626" t="s">
        <v>885</v>
      </c>
      <c r="F2" s="1626" t="s">
        <v>5978</v>
      </c>
      <c r="G2" s="1626" t="s">
        <v>890</v>
      </c>
      <c r="H2" s="1626" t="s">
        <v>5979</v>
      </c>
      <c r="I2" s="1626" t="s">
        <v>5980</v>
      </c>
      <c r="J2" s="1626" t="s">
        <v>5981</v>
      </c>
      <c r="K2" s="1626" t="s">
        <v>5982</v>
      </c>
      <c r="L2" s="1626" t="s">
        <v>817</v>
      </c>
      <c r="M2" s="1626" t="s">
        <v>5983</v>
      </c>
      <c r="N2" s="1626" t="s">
        <v>830</v>
      </c>
      <c r="O2" s="1626" t="s">
        <v>835</v>
      </c>
      <c r="P2" s="1626" t="s">
        <v>950</v>
      </c>
      <c r="Q2" s="1626" t="s">
        <v>843</v>
      </c>
      <c r="R2" s="1626" t="s">
        <v>846</v>
      </c>
      <c r="S2" s="1626" t="s">
        <v>849</v>
      </c>
      <c r="T2" s="1626" t="s">
        <v>855</v>
      </c>
      <c r="U2" s="1626" t="s">
        <v>860</v>
      </c>
      <c r="V2" s="1626" t="s">
        <v>864</v>
      </c>
      <c r="W2" s="1626" t="s">
        <v>867</v>
      </c>
      <c r="X2" s="1626" t="s">
        <v>870</v>
      </c>
      <c r="Y2" s="1626" t="s">
        <v>5984</v>
      </c>
      <c r="Z2" s="1626" t="s">
        <v>873</v>
      </c>
      <c r="AA2" s="1626" t="s">
        <v>876</v>
      </c>
      <c r="AB2" s="1626" t="s">
        <v>878</v>
      </c>
      <c r="AC2" s="1626" t="s">
        <v>883</v>
      </c>
      <c r="AD2" s="1626" t="s">
        <v>884</v>
      </c>
      <c r="AE2" s="1626" t="s">
        <v>887</v>
      </c>
      <c r="AF2" s="1626" t="s">
        <v>888</v>
      </c>
      <c r="AG2" s="1626" t="s">
        <v>892</v>
      </c>
      <c r="AH2" s="1626" t="s">
        <v>194</v>
      </c>
      <c r="AI2" s="1626" t="s">
        <v>5985</v>
      </c>
      <c r="AJ2" s="1626" t="s">
        <v>5986</v>
      </c>
      <c r="AK2" s="1626" t="s">
        <v>5987</v>
      </c>
      <c r="AL2" s="1626" t="s">
        <v>5988</v>
      </c>
      <c r="AM2" s="1626" t="s">
        <v>5989</v>
      </c>
      <c r="AN2" s="1626" t="s">
        <v>5990</v>
      </c>
      <c r="AO2" s="1626" t="s">
        <v>5991</v>
      </c>
      <c r="AP2" s="1626" t="s">
        <v>5992</v>
      </c>
      <c r="AQ2" s="1626" t="s">
        <v>903</v>
      </c>
      <c r="AR2" s="1626" t="s">
        <v>904</v>
      </c>
      <c r="AS2" s="1626" t="s">
        <v>908</v>
      </c>
      <c r="AT2" s="1626" t="s">
        <v>910</v>
      </c>
      <c r="AU2" s="1626" t="s">
        <v>911</v>
      </c>
      <c r="AV2" s="1626" t="s">
        <v>912</v>
      </c>
      <c r="AW2" s="1626" t="s">
        <v>916</v>
      </c>
      <c r="AX2" s="1626" t="s">
        <v>918</v>
      </c>
      <c r="AY2" s="1626" t="s">
        <v>5993</v>
      </c>
      <c r="AZ2" s="1626" t="s">
        <v>5994</v>
      </c>
      <c r="BA2" s="1627" t="s">
        <v>5995</v>
      </c>
      <c r="BB2" s="1627" t="s">
        <v>5996</v>
      </c>
      <c r="BC2" s="1627" t="s">
        <v>5997</v>
      </c>
    </row>
    <row r="3" spans="1:55" ht="16" thickTop="1">
      <c r="A3" s="1628"/>
      <c r="B3" s="1628" t="s">
        <v>5998</v>
      </c>
      <c r="C3">
        <v>33</v>
      </c>
      <c r="D3" s="1629">
        <v>520585.97</v>
      </c>
      <c r="E3" s="1630">
        <v>388023.28</v>
      </c>
      <c r="F3" s="1631">
        <v>0.74535869647044084</v>
      </c>
      <c r="G3">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c r="A4" s="1628"/>
      <c r="B4" s="1628" t="s">
        <v>5999</v>
      </c>
      <c r="C4">
        <v>44.31</v>
      </c>
      <c r="D4" s="1629">
        <v>636969.23</v>
      </c>
      <c r="E4" s="1630">
        <v>744565.08000000007</v>
      </c>
      <c r="F4" s="1631">
        <v>1.1689184421043386</v>
      </c>
      <c r="G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c r="A5" s="1628" t="s">
        <v>2865</v>
      </c>
      <c r="B5" s="1633" t="s">
        <v>6000</v>
      </c>
      <c r="C5">
        <v>435.37999999999994</v>
      </c>
      <c r="D5" s="1629">
        <v>6311728.9100000001</v>
      </c>
      <c r="E5" s="1630">
        <v>5415586.9700000007</v>
      </c>
      <c r="F5" s="1631">
        <v>0.85801957707971344</v>
      </c>
      <c r="G5">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c r="A6" s="1628" t="s">
        <v>2463</v>
      </c>
      <c r="B6" s="1633" t="s">
        <v>6001</v>
      </c>
      <c r="C6">
        <v>565.62999999999988</v>
      </c>
      <c r="D6" s="1629">
        <v>7703138.3399999999</v>
      </c>
      <c r="E6" s="1630">
        <v>6051787.1799999997</v>
      </c>
      <c r="F6" s="1631">
        <v>0.78562618414561669</v>
      </c>
      <c r="G6">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c r="A7" s="1628" t="s">
        <v>1732</v>
      </c>
      <c r="B7" s="1633" t="s">
        <v>6002</v>
      </c>
      <c r="C7">
        <v>749.54</v>
      </c>
      <c r="D7" s="1629">
        <v>10470515.710000001</v>
      </c>
      <c r="E7" s="1630">
        <v>9402483.2400000002</v>
      </c>
      <c r="F7" s="1631">
        <v>0.89799619239576112</v>
      </c>
      <c r="G7">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c r="A8" s="1628" t="s">
        <v>1878</v>
      </c>
      <c r="B8" s="1633" t="s">
        <v>6003</v>
      </c>
      <c r="C8">
        <v>636</v>
      </c>
      <c r="D8" s="1629">
        <v>8894437.1099999994</v>
      </c>
      <c r="E8" s="1630">
        <v>7156966.1899999995</v>
      </c>
      <c r="F8" s="1631">
        <v>0.80465645003588093</v>
      </c>
      <c r="G8">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c r="A9" s="1628" t="s">
        <v>2966</v>
      </c>
      <c r="B9" s="1633" t="s">
        <v>6004</v>
      </c>
      <c r="C9">
        <v>5900.5199999999995</v>
      </c>
      <c r="D9" s="1629">
        <v>87363447.900000006</v>
      </c>
      <c r="E9" s="1630">
        <v>65708842.75</v>
      </c>
      <c r="F9" s="1631">
        <v>0.75213197658147823</v>
      </c>
      <c r="G9">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c r="A10" s="1628" t="s">
        <v>1614</v>
      </c>
      <c r="B10" s="1633" t="s">
        <v>6005</v>
      </c>
      <c r="C10">
        <v>613</v>
      </c>
      <c r="D10" s="1629">
        <v>8534906.4700000007</v>
      </c>
      <c r="E10" s="1630">
        <v>8071367.7999999998</v>
      </c>
      <c r="F10" s="1631">
        <v>0.94568907443457895</v>
      </c>
      <c r="G10">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c r="A11" s="1628" t="s">
        <v>1501</v>
      </c>
      <c r="B11" s="1633" t="s">
        <v>6006</v>
      </c>
      <c r="C11">
        <v>1377.25</v>
      </c>
      <c r="D11" s="1629">
        <v>23900299.98</v>
      </c>
      <c r="E11" s="1630">
        <v>16286371.23</v>
      </c>
      <c r="F11" s="1631">
        <v>0.68142957383918157</v>
      </c>
      <c r="G11">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c r="A12" s="1628" t="s">
        <v>3355</v>
      </c>
      <c r="B12" s="1628" t="s">
        <v>6007</v>
      </c>
      <c r="C12">
        <v>305.25</v>
      </c>
      <c r="D12" s="1629">
        <v>4208714.42</v>
      </c>
      <c r="E12" s="1630">
        <v>3022409.6</v>
      </c>
      <c r="F12" s="1631">
        <v>0.71813131003552388</v>
      </c>
      <c r="G12">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c r="A13" s="1633" t="s">
        <v>1386</v>
      </c>
      <c r="B13" s="1633" t="s">
        <v>6008</v>
      </c>
      <c r="C13">
        <v>304.69999999999993</v>
      </c>
      <c r="D13" s="1629">
        <v>4282831.88</v>
      </c>
      <c r="E13" s="1630">
        <v>4631945.2699999996</v>
      </c>
      <c r="F13" s="1631">
        <v>1.0815146145778665</v>
      </c>
      <c r="G13">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c r="A14" s="1633" t="s">
        <v>2101</v>
      </c>
      <c r="B14" s="1633" t="s">
        <v>6009</v>
      </c>
      <c r="C14">
        <v>255.37999999999994</v>
      </c>
      <c r="D14" s="1629">
        <v>3522655.32</v>
      </c>
      <c r="E14" s="1630">
        <v>4589252.63</v>
      </c>
      <c r="F14" s="1631">
        <v>1.3027821949948826</v>
      </c>
      <c r="G1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c r="A15" s="1633" t="s">
        <v>3387</v>
      </c>
      <c r="B15" s="1633" t="s">
        <v>6010</v>
      </c>
      <c r="C15">
        <v>309.38000000000005</v>
      </c>
      <c r="D15" s="1629">
        <v>4409616.22</v>
      </c>
      <c r="E15" s="1630">
        <v>4968470.7</v>
      </c>
      <c r="F15" s="1631">
        <v>1.1267354010231758</v>
      </c>
      <c r="G15">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c r="A16" s="1633" t="s">
        <v>2602</v>
      </c>
      <c r="B16" s="1633" t="s">
        <v>6011</v>
      </c>
      <c r="C16">
        <v>183.04000000000002</v>
      </c>
      <c r="D16" s="1629">
        <v>2680939.7599999998</v>
      </c>
      <c r="E16" s="1630">
        <v>2998835.08</v>
      </c>
      <c r="F16" s="1631">
        <v>1.1185760772185349</v>
      </c>
      <c r="G16">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c r="A17" s="1633" t="s">
        <v>3305</v>
      </c>
      <c r="B17" s="1633" t="s">
        <v>6012</v>
      </c>
      <c r="C17">
        <v>367.25</v>
      </c>
      <c r="D17" s="1629">
        <v>5054136.9400000004</v>
      </c>
      <c r="E17" s="1630">
        <v>3948921.66</v>
      </c>
      <c r="F17" s="1631">
        <v>0.78132462710834261</v>
      </c>
      <c r="G17">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c r="A18" s="1633" t="s">
        <v>2333</v>
      </c>
      <c r="B18" s="1633" t="s">
        <v>6013</v>
      </c>
      <c r="C18">
        <v>2965.95</v>
      </c>
      <c r="D18" s="1629">
        <v>44134441.350000001</v>
      </c>
      <c r="E18" s="1630">
        <v>32726374.600000001</v>
      </c>
      <c r="F18" s="1631">
        <v>0.74151555109692124</v>
      </c>
      <c r="G18">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c r="A19" s="1633" t="s">
        <v>2903</v>
      </c>
      <c r="B19" s="1633" t="s">
        <v>6014</v>
      </c>
      <c r="C19">
        <v>327.86</v>
      </c>
      <c r="D19" s="1629">
        <v>4657009.8600000003</v>
      </c>
      <c r="E19" s="1630">
        <v>3243319.2</v>
      </c>
      <c r="F19" s="1631">
        <v>0.69643812177799425</v>
      </c>
      <c r="G19">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c r="A20" s="1633" t="s">
        <v>2198</v>
      </c>
      <c r="B20" s="1633" t="s">
        <v>6015</v>
      </c>
      <c r="C20">
        <v>300.55</v>
      </c>
      <c r="D20" s="1629">
        <v>4253484.41</v>
      </c>
      <c r="E20" s="1630">
        <v>4127797.5</v>
      </c>
      <c r="F20" s="1631">
        <v>0.97045083562443335</v>
      </c>
      <c r="G20">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c r="A21" s="1633" t="s">
        <v>2891</v>
      </c>
      <c r="B21" s="1633" t="s">
        <v>6016</v>
      </c>
      <c r="C21">
        <v>1106.25</v>
      </c>
      <c r="D21" s="1629">
        <v>16212381.939999999</v>
      </c>
      <c r="E21" s="1630">
        <v>11897169.369999999</v>
      </c>
      <c r="F21" s="1631">
        <v>0.73383229028466868</v>
      </c>
      <c r="G21">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c r="A22" s="1633" t="s">
        <v>3416</v>
      </c>
      <c r="B22" s="1633" t="s">
        <v>6017</v>
      </c>
      <c r="C22">
        <v>461.63999999999993</v>
      </c>
      <c r="D22" s="1629">
        <v>6696778.3499999996</v>
      </c>
      <c r="E22" s="1630">
        <v>5371102.71</v>
      </c>
      <c r="F22" s="1631">
        <v>0.80204277777836264</v>
      </c>
      <c r="G22">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c r="A23" s="1633" t="s">
        <v>3452</v>
      </c>
      <c r="B23" s="1633" t="s">
        <v>6018</v>
      </c>
      <c r="C23">
        <v>513.79</v>
      </c>
      <c r="D23" s="1629">
        <v>7333530.8300000001</v>
      </c>
      <c r="E23" s="1630">
        <v>5812755.7300000004</v>
      </c>
      <c r="F23" s="1631">
        <v>0.7926271621060329</v>
      </c>
      <c r="G23">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c r="A24" s="1633" t="s">
        <v>3114</v>
      </c>
      <c r="B24" s="1633" t="s">
        <v>6019</v>
      </c>
      <c r="C24">
        <v>163.20000000000002</v>
      </c>
      <c r="D24" s="1629">
        <v>2262517.19</v>
      </c>
      <c r="E24" s="1630">
        <v>2377929.38</v>
      </c>
      <c r="F24" s="1631">
        <v>1.0510105251399218</v>
      </c>
      <c r="G2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c r="A25" s="1633"/>
      <c r="B25" s="1633" t="s">
        <v>6020</v>
      </c>
      <c r="C25">
        <v>96.649999999999991</v>
      </c>
      <c r="D25" s="1629">
        <v>1502654.29</v>
      </c>
      <c r="E25" s="1630">
        <v>1103764.1399999999</v>
      </c>
      <c r="F25" s="1631">
        <v>0.73454296663273089</v>
      </c>
      <c r="G25">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c r="A26" s="1633"/>
      <c r="B26" s="1633" t="s">
        <v>6021</v>
      </c>
      <c r="C26">
        <v>37</v>
      </c>
      <c r="D26" s="1629">
        <v>486201.88</v>
      </c>
      <c r="E26" s="1630">
        <v>484951.63</v>
      </c>
      <c r="F26" s="1631">
        <v>0.99742853729812808</v>
      </c>
      <c r="G26">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c r="A27" s="1633" t="s">
        <v>2676</v>
      </c>
      <c r="B27" s="1633" t="s">
        <v>6022</v>
      </c>
      <c r="C27">
        <v>304.60999999999996</v>
      </c>
      <c r="D27" s="1629">
        <v>4433440.09</v>
      </c>
      <c r="E27" s="1630">
        <v>4056297.83</v>
      </c>
      <c r="F27" s="1631">
        <v>0.91493236576024195</v>
      </c>
      <c r="G27">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c r="A28" s="1633" t="s">
        <v>1582</v>
      </c>
      <c r="B28" s="1633" t="s">
        <v>6023</v>
      </c>
      <c r="C28">
        <v>1473.54</v>
      </c>
      <c r="D28" s="1629">
        <v>21027591.100000001</v>
      </c>
      <c r="E28" s="1630">
        <v>17099818.07</v>
      </c>
      <c r="F28" s="1631">
        <v>0.8132086071428315</v>
      </c>
      <c r="G28">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c r="A29" s="1633" t="s">
        <v>2656</v>
      </c>
      <c r="B29" s="1633" t="s">
        <v>6024</v>
      </c>
      <c r="C29">
        <v>264.27999999999997</v>
      </c>
      <c r="D29" s="1629">
        <v>3695201.62</v>
      </c>
      <c r="E29" s="1630">
        <v>3422715.76</v>
      </c>
      <c r="F29" s="1631">
        <v>0.926259541962422</v>
      </c>
      <c r="G29">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c r="A30" s="1633" t="s">
        <v>3261</v>
      </c>
      <c r="B30" s="1633" t="s">
        <v>6025</v>
      </c>
      <c r="C30">
        <v>2071.11</v>
      </c>
      <c r="D30" s="1629">
        <v>30535654.77</v>
      </c>
      <c r="E30" s="1630">
        <v>23189743.990000002</v>
      </c>
      <c r="F30" s="1631">
        <v>0.75943169271035094</v>
      </c>
      <c r="G30">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c r="A31" s="1633" t="s">
        <v>1988</v>
      </c>
      <c r="B31" s="1633" t="s">
        <v>6026</v>
      </c>
      <c r="C31">
        <v>208.7</v>
      </c>
      <c r="D31" s="1629">
        <v>2936471.46</v>
      </c>
      <c r="E31" s="1630">
        <v>2805773.2800000003</v>
      </c>
      <c r="F31" s="1631">
        <v>0.95549141826156225</v>
      </c>
      <c r="G31">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c r="A32" s="1633" t="s">
        <v>2843</v>
      </c>
      <c r="B32" s="1633" t="s">
        <v>6027</v>
      </c>
      <c r="C32">
        <v>1094.5</v>
      </c>
      <c r="D32" s="1629">
        <v>16343738.43</v>
      </c>
      <c r="E32" s="1630">
        <v>12489080.65</v>
      </c>
      <c r="F32" s="1631">
        <v>0.76415079105007433</v>
      </c>
      <c r="G32">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c r="A33" s="1633" t="s">
        <v>3163</v>
      </c>
      <c r="B33" s="1633" t="s">
        <v>6028</v>
      </c>
      <c r="C33">
        <v>259.77</v>
      </c>
      <c r="D33" s="1629">
        <v>3821130.12</v>
      </c>
      <c r="E33" s="1630">
        <v>2902932.5599999996</v>
      </c>
      <c r="F33" s="1631">
        <v>0.7597052361043386</v>
      </c>
      <c r="G33">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c r="A34" s="1633" t="s">
        <v>1415</v>
      </c>
      <c r="B34" s="1633" t="s">
        <v>6029</v>
      </c>
      <c r="C34">
        <v>676.94999999999993</v>
      </c>
      <c r="D34" s="1629">
        <v>9858951.3699999992</v>
      </c>
      <c r="E34" s="1630">
        <v>7464012.3799999999</v>
      </c>
      <c r="F34" s="1631">
        <v>0.75707974407018508</v>
      </c>
      <c r="G3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c r="A35" s="1633" t="s">
        <v>1503</v>
      </c>
      <c r="B35" s="1633" t="s">
        <v>6030</v>
      </c>
      <c r="C35">
        <v>328.55</v>
      </c>
      <c r="D35" s="1629">
        <v>4624231.08</v>
      </c>
      <c r="E35" s="1630">
        <v>4515098.5999999996</v>
      </c>
      <c r="F35" s="1631">
        <v>0.97639986451542116</v>
      </c>
      <c r="G35">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c r="A36" s="1633" t="s">
        <v>1920</v>
      </c>
      <c r="B36" s="1633" t="s">
        <v>6031</v>
      </c>
      <c r="C36">
        <v>605</v>
      </c>
      <c r="D36" s="1629">
        <v>8315565.7999999998</v>
      </c>
      <c r="E36" s="1630">
        <v>5527192.8399999999</v>
      </c>
      <c r="F36" s="1631">
        <v>0.66468030834414182</v>
      </c>
      <c r="G36">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c r="A37" s="1633" t="s">
        <v>1998</v>
      </c>
      <c r="B37" s="1633" t="s">
        <v>6032</v>
      </c>
      <c r="C37">
        <v>2178.1200000000003</v>
      </c>
      <c r="D37" s="1629">
        <v>31573697.629999999</v>
      </c>
      <c r="E37" s="1630">
        <v>31759100.379999999</v>
      </c>
      <c r="F37" s="1631">
        <v>1.0058720632652109</v>
      </c>
      <c r="G37">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c r="A38" s="1633" t="s">
        <v>3267</v>
      </c>
      <c r="B38" s="1633" t="s">
        <v>6033</v>
      </c>
      <c r="C38">
        <v>1117.25</v>
      </c>
      <c r="D38" s="1629">
        <v>14683888.289999999</v>
      </c>
      <c r="E38" s="1630">
        <v>10865699.060000001</v>
      </c>
      <c r="F38" s="1631">
        <v>0.7399742387988435</v>
      </c>
      <c r="G38">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c r="A39" s="1633" t="s">
        <v>1617</v>
      </c>
      <c r="B39" s="1633" t="s">
        <v>6034</v>
      </c>
      <c r="C39">
        <v>379.25</v>
      </c>
      <c r="D39" s="1629">
        <v>5479239.0899999999</v>
      </c>
      <c r="E39" s="1630">
        <v>3866682.25</v>
      </c>
      <c r="F39" s="1631">
        <v>0.70569693829513103</v>
      </c>
      <c r="G39">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c r="A40" s="1633" t="s">
        <v>3207</v>
      </c>
      <c r="B40" s="1633" t="s">
        <v>6035</v>
      </c>
      <c r="C40">
        <v>372.12</v>
      </c>
      <c r="D40" s="1629">
        <v>5567262.7599999998</v>
      </c>
      <c r="E40" s="1630">
        <v>4195980.75</v>
      </c>
      <c r="F40" s="1631">
        <v>0.75368829007812088</v>
      </c>
      <c r="G40">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c r="A41" s="1633" t="s">
        <v>3341</v>
      </c>
      <c r="B41" s="1633" t="s">
        <v>6036</v>
      </c>
      <c r="C41">
        <v>1344.75</v>
      </c>
      <c r="D41" s="1629">
        <v>19547622.190000001</v>
      </c>
      <c r="E41" s="1630">
        <v>14117780.699999999</v>
      </c>
      <c r="F41" s="1631">
        <v>0.72222496233952427</v>
      </c>
      <c r="G41">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c r="A42" s="1633" t="s">
        <v>2972</v>
      </c>
      <c r="B42" s="1633" t="s">
        <v>6037</v>
      </c>
      <c r="C42">
        <v>363.28000000000003</v>
      </c>
      <c r="D42" s="1629">
        <v>5265449.04</v>
      </c>
      <c r="E42" s="1630">
        <v>4369017.3599999994</v>
      </c>
      <c r="F42" s="1631">
        <v>0.82975209271040617</v>
      </c>
      <c r="G42">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c r="A43" s="1633" t="s">
        <v>2845</v>
      </c>
      <c r="B43" s="1633" t="s">
        <v>6038</v>
      </c>
      <c r="C43">
        <v>408.75</v>
      </c>
      <c r="D43" s="1629">
        <v>5749221.6699999999</v>
      </c>
      <c r="E43" s="1630">
        <v>5645969.1100000003</v>
      </c>
      <c r="F43" s="1631">
        <v>0.98204060202813515</v>
      </c>
      <c r="G43">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c r="A44" s="1633" t="s">
        <v>2265</v>
      </c>
      <c r="B44" s="1633" t="s">
        <v>6039</v>
      </c>
      <c r="C44">
        <v>1415.8500000000001</v>
      </c>
      <c r="D44" s="1629">
        <v>20443531.77</v>
      </c>
      <c r="E44" s="1630">
        <v>14488497.52</v>
      </c>
      <c r="F44" s="1631">
        <v>0.70870814705613849</v>
      </c>
      <c r="G4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c r="A45" s="1633" t="s">
        <v>2497</v>
      </c>
      <c r="B45" s="1633" t="s">
        <v>6040</v>
      </c>
      <c r="C45">
        <v>1192.8699999999999</v>
      </c>
      <c r="D45" s="1629">
        <v>17890910.280000001</v>
      </c>
      <c r="E45" s="1630">
        <v>13498287.060000001</v>
      </c>
      <c r="F45" s="1631">
        <v>0.75447737698900363</v>
      </c>
      <c r="G45">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c r="A46" s="1633" t="s">
        <v>2724</v>
      </c>
      <c r="B46" s="1633" t="s">
        <v>6041</v>
      </c>
      <c r="C46">
        <v>548.5</v>
      </c>
      <c r="D46" s="1629">
        <v>7881783.6299999999</v>
      </c>
      <c r="E46" s="1630">
        <v>5944196.1799999997</v>
      </c>
      <c r="F46" s="1631">
        <v>0.75416891138383102</v>
      </c>
      <c r="G46">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c r="A47" s="1633"/>
      <c r="B47" s="1633" t="s">
        <v>6042</v>
      </c>
      <c r="C47">
        <v>15.64</v>
      </c>
      <c r="D47" s="1629">
        <v>209825.71</v>
      </c>
      <c r="E47" s="1630">
        <v>301091.53999999998</v>
      </c>
      <c r="F47" s="1631">
        <v>1.4349601867187771</v>
      </c>
      <c r="G47">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c r="A48" s="1633"/>
      <c r="B48" s="1633" t="s">
        <v>6043</v>
      </c>
      <c r="C48">
        <v>154.66</v>
      </c>
      <c r="D48" s="1629">
        <v>2443561.52</v>
      </c>
      <c r="E48" s="1630">
        <v>1994349.5399999998</v>
      </c>
      <c r="F48" s="1631">
        <v>0.81616506221623586</v>
      </c>
      <c r="G48">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c r="A49" s="1633"/>
      <c r="B49" s="1633" t="s">
        <v>6044</v>
      </c>
      <c r="C49">
        <v>220</v>
      </c>
      <c r="D49" s="1629">
        <v>3543561.63</v>
      </c>
      <c r="E49" s="1630">
        <v>1845622.0499999998</v>
      </c>
      <c r="F49" s="1631">
        <v>0.52083814046716603</v>
      </c>
      <c r="G49">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c r="A50" s="1633" t="s">
        <v>1523</v>
      </c>
      <c r="B50" s="1633" t="s">
        <v>6045</v>
      </c>
      <c r="C50">
        <v>7211.05</v>
      </c>
      <c r="D50" s="1629">
        <v>115551859.98999999</v>
      </c>
      <c r="E50" s="1630">
        <v>84790731.310000002</v>
      </c>
      <c r="F50" s="1631">
        <v>0.73378941124217212</v>
      </c>
      <c r="G50">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c r="A51" s="1633" t="s">
        <v>2730</v>
      </c>
      <c r="B51" s="1633" t="s">
        <v>6046</v>
      </c>
      <c r="C51">
        <v>1445.28</v>
      </c>
      <c r="D51" s="1629">
        <v>21744768.27</v>
      </c>
      <c r="E51" s="1630">
        <v>17224167.140000001</v>
      </c>
      <c r="F51" s="1631">
        <v>0.79210626326899924</v>
      </c>
      <c r="G51">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c r="A52" s="1633" t="s">
        <v>2219</v>
      </c>
      <c r="B52" s="1633" t="s">
        <v>6047</v>
      </c>
      <c r="C52">
        <v>5932.69</v>
      </c>
      <c r="D52" s="1629">
        <v>89206619.060000002</v>
      </c>
      <c r="E52" s="1630">
        <v>67755457.870000005</v>
      </c>
      <c r="F52" s="1631">
        <v>0.75953397386832877</v>
      </c>
      <c r="G52">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c r="A53" s="1633" t="s">
        <v>2384</v>
      </c>
      <c r="B53" s="1633" t="s">
        <v>6048</v>
      </c>
      <c r="C53">
        <v>1641.71</v>
      </c>
      <c r="D53" s="1629">
        <v>21657012.93</v>
      </c>
      <c r="E53" s="1630">
        <v>16595467.9</v>
      </c>
      <c r="F53" s="1631">
        <v>0.76628609650093604</v>
      </c>
      <c r="G53">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c r="A54" s="1633" t="s">
        <v>2936</v>
      </c>
      <c r="B54" s="1633" t="s">
        <v>6049</v>
      </c>
      <c r="C54">
        <v>745.25</v>
      </c>
      <c r="D54" s="1629">
        <v>9653228.6699999999</v>
      </c>
      <c r="E54" s="1630">
        <v>6814905.9199999999</v>
      </c>
      <c r="F54" s="1631">
        <v>0.70597166533298339</v>
      </c>
      <c r="G5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c r="A55" s="1633" t="s">
        <v>3141</v>
      </c>
      <c r="B55" s="1633" t="s">
        <v>6050</v>
      </c>
      <c r="C55">
        <v>102.05999999999999</v>
      </c>
      <c r="D55" s="1629">
        <v>1316593.81</v>
      </c>
      <c r="E55" s="1630">
        <v>1371926.77</v>
      </c>
      <c r="F55" s="1631">
        <v>1.0420273584606934</v>
      </c>
      <c r="G55">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c r="A56" s="1633" t="s">
        <v>3057</v>
      </c>
      <c r="B56" s="1633" t="s">
        <v>6051</v>
      </c>
      <c r="C56">
        <v>1547.2900000000002</v>
      </c>
      <c r="D56" s="1629">
        <v>20490155.649999999</v>
      </c>
      <c r="E56" s="1630">
        <v>14419521.649999999</v>
      </c>
      <c r="F56" s="1631">
        <v>0.70372923936280585</v>
      </c>
      <c r="G56">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c r="A57" s="1633" t="s">
        <v>3053</v>
      </c>
      <c r="B57" s="1633" t="s">
        <v>6052</v>
      </c>
      <c r="C57">
        <v>26418.75</v>
      </c>
      <c r="D57" s="1629">
        <v>441498718.02999997</v>
      </c>
      <c r="E57" s="1630">
        <v>287577513.93000001</v>
      </c>
      <c r="F57" s="1631">
        <v>0.65136658881636667</v>
      </c>
      <c r="G57">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c r="A58" s="1633" t="s">
        <v>2284</v>
      </c>
      <c r="B58" s="1633" t="s">
        <v>6053</v>
      </c>
      <c r="C58">
        <v>1832.49</v>
      </c>
      <c r="D58" s="1629">
        <v>27265959.600000001</v>
      </c>
      <c r="E58" s="1630">
        <v>19934387.109999999</v>
      </c>
      <c r="F58" s="1631">
        <v>0.73110895059053771</v>
      </c>
      <c r="G58">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c r="A59" s="1633" t="s">
        <v>1846</v>
      </c>
      <c r="B59" s="1633" t="s">
        <v>6054</v>
      </c>
      <c r="C59">
        <v>844.78</v>
      </c>
      <c r="D59" s="1629">
        <v>13110966.880000001</v>
      </c>
      <c r="E59" s="1630">
        <v>9193595.3099999987</v>
      </c>
      <c r="F59" s="1631">
        <v>0.70121413578004543</v>
      </c>
      <c r="G59">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c r="A60" s="1633" t="s">
        <v>2869</v>
      </c>
      <c r="B60" s="1633" t="s">
        <v>6055</v>
      </c>
      <c r="C60">
        <v>878.77</v>
      </c>
      <c r="D60" s="1629">
        <v>12213920.859999999</v>
      </c>
      <c r="E60" s="1630">
        <v>8753606.4700000007</v>
      </c>
      <c r="F60" s="1631">
        <v>0.71669094391037347</v>
      </c>
      <c r="G60">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c r="A61" s="1633" t="s">
        <v>1946</v>
      </c>
      <c r="B61" s="1633" t="s">
        <v>6056</v>
      </c>
      <c r="C61">
        <v>484.95999999999992</v>
      </c>
      <c r="D61" s="1629">
        <v>6658126.0499999998</v>
      </c>
      <c r="E61" s="1630">
        <v>7331872.29</v>
      </c>
      <c r="F61" s="1631">
        <v>1.1011915717636496</v>
      </c>
      <c r="G61">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c r="A62" s="1633" t="s">
        <v>3460</v>
      </c>
      <c r="B62" s="1633" t="s">
        <v>6057</v>
      </c>
      <c r="C62">
        <v>1226.2900000000002</v>
      </c>
      <c r="D62" s="1629">
        <v>17054006.399999999</v>
      </c>
      <c r="E62" s="1630">
        <v>12580860.580000002</v>
      </c>
      <c r="F62" s="1631">
        <v>0.73770703991292064</v>
      </c>
      <c r="G62">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c r="A63" s="1633"/>
      <c r="B63" s="1633" t="s">
        <v>6058</v>
      </c>
      <c r="C63">
        <v>29</v>
      </c>
      <c r="D63" s="1629">
        <v>501553.4</v>
      </c>
      <c r="E63" s="1630">
        <v>459648.03</v>
      </c>
      <c r="F63" s="1631">
        <v>0.91644883675397282</v>
      </c>
      <c r="G63">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c r="A64" s="1634"/>
      <c r="B64" s="1634" t="s">
        <v>6059</v>
      </c>
      <c r="C64">
        <v>1406</v>
      </c>
      <c r="D64" s="1629">
        <v>24772548.350000001</v>
      </c>
      <c r="E64" s="1630">
        <v>6619454.3399999999</v>
      </c>
      <c r="F64" s="1631">
        <v>0.2672092610932375</v>
      </c>
      <c r="G6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c r="A65" s="1633" t="s">
        <v>2835</v>
      </c>
      <c r="B65" s="1633" t="s">
        <v>6060</v>
      </c>
      <c r="C65">
        <v>10794.75</v>
      </c>
      <c r="D65" s="1629">
        <v>180772090.88</v>
      </c>
      <c r="E65" s="1630">
        <v>145487244.08000001</v>
      </c>
      <c r="F65" s="1631">
        <v>0.80481031873762665</v>
      </c>
      <c r="G65">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c r="A66" s="1633" t="s">
        <v>3424</v>
      </c>
      <c r="B66" s="1633" t="s">
        <v>6061</v>
      </c>
      <c r="C66">
        <v>5882.5</v>
      </c>
      <c r="D66" s="1629">
        <v>108764138.77</v>
      </c>
      <c r="E66" s="1630">
        <v>87078985.789999992</v>
      </c>
      <c r="F66" s="1631">
        <v>0.80062221587708338</v>
      </c>
      <c r="G66">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c r="A67" s="1633" t="s">
        <v>2951</v>
      </c>
      <c r="B67" s="1633" t="s">
        <v>6062</v>
      </c>
      <c r="C67">
        <v>1365.96</v>
      </c>
      <c r="D67" s="1629">
        <v>22913474.379999999</v>
      </c>
      <c r="E67" s="1630">
        <v>20606696.990000002</v>
      </c>
      <c r="F67" s="1631">
        <v>0.89932659919905189</v>
      </c>
      <c r="G67">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c r="A68" s="1633" t="s">
        <v>1449</v>
      </c>
      <c r="B68" s="1633" t="s">
        <v>6063</v>
      </c>
      <c r="C68">
        <v>5305.25</v>
      </c>
      <c r="D68" s="1629">
        <v>76483271.400000006</v>
      </c>
      <c r="E68" s="1630">
        <v>68673472.180000007</v>
      </c>
      <c r="F68" s="1631">
        <v>0.89788879218887596</v>
      </c>
      <c r="G68">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c r="A69" s="1633" t="s">
        <v>3021</v>
      </c>
      <c r="B69" s="1633" t="s">
        <v>6064</v>
      </c>
      <c r="C69">
        <v>1435.7199999999998</v>
      </c>
      <c r="D69" s="1629">
        <v>22304935.140000001</v>
      </c>
      <c r="E69" s="1630">
        <v>24251665.059999999</v>
      </c>
      <c r="F69" s="1631">
        <v>1.0872779906231997</v>
      </c>
      <c r="G69">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c r="A70" s="1633" t="s">
        <v>2752</v>
      </c>
      <c r="B70" s="1633" t="s">
        <v>6065</v>
      </c>
      <c r="C70">
        <v>1346</v>
      </c>
      <c r="D70" s="1629">
        <v>18837990.199999999</v>
      </c>
      <c r="E70" s="1630">
        <v>29274950.640000001</v>
      </c>
      <c r="F70" s="1631">
        <v>1.5540378951890528</v>
      </c>
      <c r="G70">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c r="A71" s="1633" t="s">
        <v>2754</v>
      </c>
      <c r="B71" s="1633" t="s">
        <v>6066</v>
      </c>
      <c r="C71">
        <v>1778.22</v>
      </c>
      <c r="D71" s="1629">
        <v>24801984.190000001</v>
      </c>
      <c r="E71" s="1630">
        <v>41731586.350000001</v>
      </c>
      <c r="F71" s="1631">
        <v>1.6825906359066991</v>
      </c>
      <c r="G71">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c r="A72" s="1633" t="s">
        <v>3253</v>
      </c>
      <c r="B72" s="1633" t="s">
        <v>6067</v>
      </c>
      <c r="C72">
        <v>510.5</v>
      </c>
      <c r="D72" s="1629">
        <v>6940178.9100000001</v>
      </c>
      <c r="E72" s="1630">
        <v>14361133.160000002</v>
      </c>
      <c r="F72" s="1631">
        <v>2.0692741997338513</v>
      </c>
      <c r="G72">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c r="A73" s="1633" t="s">
        <v>2756</v>
      </c>
      <c r="B73" s="1633" t="s">
        <v>6068</v>
      </c>
      <c r="C73">
        <v>1229</v>
      </c>
      <c r="D73" s="1629">
        <v>17146155.93</v>
      </c>
      <c r="E73" s="1630">
        <v>27966287.02</v>
      </c>
      <c r="F73" s="1631">
        <v>1.6310528805508187</v>
      </c>
      <c r="G73">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c r="A74" s="1633" t="s">
        <v>3406</v>
      </c>
      <c r="B74" s="1633" t="s">
        <v>6069</v>
      </c>
      <c r="C74">
        <v>984</v>
      </c>
      <c r="D74" s="1629">
        <v>15669576.630000001</v>
      </c>
      <c r="E74" s="1630">
        <v>18006173.779999997</v>
      </c>
      <c r="F74" s="1631">
        <v>1.149116801632438</v>
      </c>
      <c r="G7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c r="A75" s="1633" t="s">
        <v>2166</v>
      </c>
      <c r="B75" s="1633" t="s">
        <v>6070</v>
      </c>
      <c r="C75">
        <v>3968.73</v>
      </c>
      <c r="D75" s="1629">
        <v>59761796.82</v>
      </c>
      <c r="E75" s="1630">
        <v>70971916.030000001</v>
      </c>
      <c r="F75" s="1631">
        <v>1.1875800227989195</v>
      </c>
      <c r="G75">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c r="A76" s="1633" t="s">
        <v>2164</v>
      </c>
      <c r="B76" s="1633" t="s">
        <v>6071</v>
      </c>
      <c r="C76">
        <v>1219.25</v>
      </c>
      <c r="D76" s="1629">
        <v>16591095.6</v>
      </c>
      <c r="E76" s="1630">
        <v>28511946.699999999</v>
      </c>
      <c r="F76" s="1631">
        <v>1.7185089753807459</v>
      </c>
      <c r="G76">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c r="A77" s="1633" t="s">
        <v>3462</v>
      </c>
      <c r="B77" s="1633" t="s">
        <v>6072</v>
      </c>
      <c r="C77">
        <v>1774.5</v>
      </c>
      <c r="D77" s="1629">
        <v>24051995.34</v>
      </c>
      <c r="E77" s="1630">
        <v>44089256.980000004</v>
      </c>
      <c r="F77" s="1631">
        <v>1.8330810544718825</v>
      </c>
      <c r="G77">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c r="A78" s="1633" t="s">
        <v>1484</v>
      </c>
      <c r="B78" s="1633" t="s">
        <v>6073</v>
      </c>
      <c r="C78">
        <v>601.30000000000007</v>
      </c>
      <c r="D78" s="1629">
        <v>8689632.7200000007</v>
      </c>
      <c r="E78" s="1630">
        <v>15060745.859999999</v>
      </c>
      <c r="F78" s="1631">
        <v>1.7331855494118051</v>
      </c>
      <c r="G78">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c r="A79" s="1633" t="s">
        <v>2376</v>
      </c>
      <c r="B79" s="1633" t="s">
        <v>6074</v>
      </c>
      <c r="C79">
        <v>456</v>
      </c>
      <c r="D79" s="1629">
        <v>6173377.9400000004</v>
      </c>
      <c r="E79" s="1630">
        <v>13152496.85</v>
      </c>
      <c r="F79" s="1631">
        <v>2.1305186524834729</v>
      </c>
      <c r="G79">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c r="A80" s="1633" t="s">
        <v>3448</v>
      </c>
      <c r="B80" s="1633" t="s">
        <v>6075</v>
      </c>
      <c r="C80">
        <v>3114.2999999999997</v>
      </c>
      <c r="D80" s="1629">
        <v>42661624.759999998</v>
      </c>
      <c r="E80" s="1630">
        <v>60210902.170000002</v>
      </c>
      <c r="F80" s="1631">
        <v>1.4113597995558387</v>
      </c>
      <c r="G80">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c r="A81" s="1633" t="s">
        <v>3105</v>
      </c>
      <c r="B81" s="1633" t="s">
        <v>6076</v>
      </c>
      <c r="C81">
        <v>15012</v>
      </c>
      <c r="D81" s="1629">
        <v>244251590.69</v>
      </c>
      <c r="E81" s="1630">
        <v>187764483.71000001</v>
      </c>
      <c r="F81" s="1631">
        <v>0.76873392381836125</v>
      </c>
      <c r="G81">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c r="A82" s="1633" t="s">
        <v>2664</v>
      </c>
      <c r="B82" s="1633" t="s">
        <v>6077</v>
      </c>
      <c r="C82">
        <v>2017.48</v>
      </c>
      <c r="D82" s="1629">
        <v>29256726.120000001</v>
      </c>
      <c r="E82" s="1630">
        <v>28184252.700000003</v>
      </c>
      <c r="F82" s="1631">
        <v>0.96334267150736141</v>
      </c>
      <c r="G82">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c r="A83" s="1633" t="s">
        <v>1827</v>
      </c>
      <c r="B83" s="1633" t="s">
        <v>6078</v>
      </c>
      <c r="C83">
        <v>5639</v>
      </c>
      <c r="D83" s="1629">
        <v>102344325.78</v>
      </c>
      <c r="E83" s="1630">
        <v>113011009.03000002</v>
      </c>
      <c r="F83" s="1631">
        <v>1.104223494255355</v>
      </c>
      <c r="G83">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c r="A84" s="1633" t="s">
        <v>1716</v>
      </c>
      <c r="B84" s="1633" t="s">
        <v>6079</v>
      </c>
      <c r="C84">
        <v>4107</v>
      </c>
      <c r="D84" s="1629">
        <v>72041041.290000007</v>
      </c>
      <c r="E84" s="1630">
        <v>87037756.899999991</v>
      </c>
      <c r="F84" s="1631">
        <v>1.208169056713533</v>
      </c>
      <c r="G8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c r="A85" s="1633" t="s">
        <v>1967</v>
      </c>
      <c r="B85" s="1633" t="s">
        <v>6080</v>
      </c>
      <c r="C85">
        <v>3451.25</v>
      </c>
      <c r="D85" s="1629">
        <v>63907565.659999996</v>
      </c>
      <c r="E85" s="1630">
        <v>44473305.950000003</v>
      </c>
      <c r="F85" s="1631">
        <v>0.6959004851883448</v>
      </c>
      <c r="G85">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c r="A86" s="1633" t="s">
        <v>2855</v>
      </c>
      <c r="B86" s="1633" t="s">
        <v>6081</v>
      </c>
      <c r="C86">
        <v>4562.9699999999993</v>
      </c>
      <c r="D86" s="1629">
        <v>64973722.100000001</v>
      </c>
      <c r="E86" s="1630">
        <v>74185636.059999987</v>
      </c>
      <c r="F86" s="1631">
        <v>1.1417790710192357</v>
      </c>
      <c r="G86">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c r="A87" s="1633" t="s">
        <v>2030</v>
      </c>
      <c r="B87" s="1633" t="s">
        <v>6082</v>
      </c>
      <c r="C87">
        <v>6048.13</v>
      </c>
      <c r="D87" s="1629">
        <v>93593562.890000001</v>
      </c>
      <c r="E87" s="1630">
        <v>125068161.06999999</v>
      </c>
      <c r="F87" s="1631">
        <v>1.3362902021049452</v>
      </c>
      <c r="G87">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c r="A88" s="1633" t="s">
        <v>2168</v>
      </c>
      <c r="B88" s="1633" t="s">
        <v>6083</v>
      </c>
      <c r="C88">
        <v>630.64</v>
      </c>
      <c r="D88" s="1629">
        <v>9807719.3300000001</v>
      </c>
      <c r="E88" s="1630">
        <v>10567740.640000001</v>
      </c>
      <c r="F88" s="1631">
        <v>1.0774921553551431</v>
      </c>
      <c r="G88">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c r="A89" s="1633" t="s">
        <v>3147</v>
      </c>
      <c r="B89" s="1633" t="s">
        <v>6084</v>
      </c>
      <c r="C89">
        <v>1713.75</v>
      </c>
      <c r="D89" s="1629">
        <v>29092223.66</v>
      </c>
      <c r="E89" s="1630">
        <v>31422559.060000002</v>
      </c>
      <c r="F89" s="1631">
        <v>1.080101659716169</v>
      </c>
      <c r="G89">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c r="A90" s="1633" t="s">
        <v>3149</v>
      </c>
      <c r="B90" s="1633" t="s">
        <v>6085</v>
      </c>
      <c r="C90">
        <v>1713.25</v>
      </c>
      <c r="D90" s="1629">
        <v>31040518.030000001</v>
      </c>
      <c r="E90" s="1630">
        <v>22022803.810000002</v>
      </c>
      <c r="F90" s="1631">
        <v>0.70948570473970285</v>
      </c>
      <c r="G90">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c r="A91" s="1633" t="s">
        <v>2660</v>
      </c>
      <c r="B91" s="1633" t="s">
        <v>6086</v>
      </c>
      <c r="C91">
        <v>863.63</v>
      </c>
      <c r="D91" s="1629">
        <v>13315375</v>
      </c>
      <c r="E91" s="1630">
        <v>13128963</v>
      </c>
      <c r="F91" s="1631">
        <v>0.98600024407874354</v>
      </c>
      <c r="G91">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c r="A92" s="1633" t="s">
        <v>2716</v>
      </c>
      <c r="B92" s="1633" t="s">
        <v>6087</v>
      </c>
      <c r="C92">
        <v>606.25</v>
      </c>
      <c r="D92" s="1629">
        <v>9755170.5899999999</v>
      </c>
      <c r="E92" s="1630">
        <v>11405506.15</v>
      </c>
      <c r="F92" s="1631">
        <v>1.1691754690268312</v>
      </c>
      <c r="G92">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c r="A93" s="1633" t="s">
        <v>2053</v>
      </c>
      <c r="B93" s="1633" t="s">
        <v>6088</v>
      </c>
      <c r="C93">
        <v>701.56000000000006</v>
      </c>
      <c r="D93" s="1629">
        <v>10807197.08</v>
      </c>
      <c r="E93" s="1630">
        <v>13602086.209999999</v>
      </c>
      <c r="F93" s="1631">
        <v>1.2586136913494688</v>
      </c>
      <c r="G93">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c r="A94" s="1633" t="s">
        <v>1975</v>
      </c>
      <c r="B94" s="1633" t="s">
        <v>6089</v>
      </c>
      <c r="C94">
        <v>489.95999999999992</v>
      </c>
      <c r="D94" s="1629">
        <v>7909797.7300000004</v>
      </c>
      <c r="E94" s="1630">
        <v>8240234.7199999997</v>
      </c>
      <c r="F94" s="1631">
        <v>1.0417756561266704</v>
      </c>
      <c r="G9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c r="A95" s="1633" t="s">
        <v>3151</v>
      </c>
      <c r="B95" s="1633" t="s">
        <v>6090</v>
      </c>
      <c r="C95">
        <v>989.8</v>
      </c>
      <c r="D95" s="1629">
        <v>15763845.779999999</v>
      </c>
      <c r="E95" s="1630">
        <v>15038165.140000001</v>
      </c>
      <c r="F95" s="1631">
        <v>0.95396550752096998</v>
      </c>
      <c r="G95">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c r="A96" s="1633" t="s">
        <v>2489</v>
      </c>
      <c r="B96" s="1633" t="s">
        <v>6091</v>
      </c>
      <c r="C96">
        <v>1151.3800000000001</v>
      </c>
      <c r="D96" s="1629">
        <v>18045652.75</v>
      </c>
      <c r="E96" s="1630">
        <v>25276540.190000001</v>
      </c>
      <c r="F96" s="1631">
        <v>1.4006996887380536</v>
      </c>
      <c r="G96">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c r="A97" s="1633" t="s">
        <v>2034</v>
      </c>
      <c r="B97" s="1633" t="s">
        <v>6092</v>
      </c>
      <c r="C97">
        <v>3574.49</v>
      </c>
      <c r="D97" s="1629">
        <v>60024278.450000003</v>
      </c>
      <c r="E97" s="1630">
        <v>67280879.310000002</v>
      </c>
      <c r="F97" s="1631">
        <v>1.1208944288442337</v>
      </c>
      <c r="G97">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c r="A98" s="1633" t="s">
        <v>2710</v>
      </c>
      <c r="B98" s="1633" t="s">
        <v>6093</v>
      </c>
      <c r="C98">
        <v>3721.31</v>
      </c>
      <c r="D98" s="1629">
        <v>57302370.539999999</v>
      </c>
      <c r="E98" s="1630">
        <v>113326013.41</v>
      </c>
      <c r="F98" s="1631">
        <v>1.9776845589815977</v>
      </c>
      <c r="G98">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c r="A99" s="1633" t="s">
        <v>2539</v>
      </c>
      <c r="B99" s="1633" t="s">
        <v>6094</v>
      </c>
      <c r="C99">
        <v>6188.5</v>
      </c>
      <c r="D99" s="1629">
        <v>108055901.47</v>
      </c>
      <c r="E99" s="1630">
        <v>119962567.39999999</v>
      </c>
      <c r="F99" s="1631">
        <v>1.1101898717980312</v>
      </c>
      <c r="G99">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c r="A100" s="1633" t="s">
        <v>3285</v>
      </c>
      <c r="B100" s="1633" t="s">
        <v>6095</v>
      </c>
      <c r="C100">
        <v>12279.5</v>
      </c>
      <c r="D100" s="1629">
        <v>211815811.62</v>
      </c>
      <c r="E100" s="1630">
        <v>180394351.76999998</v>
      </c>
      <c r="F100" s="1631">
        <v>0.85165668412719597</v>
      </c>
      <c r="G100">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c r="A101" s="1633" t="s">
        <v>3287</v>
      </c>
      <c r="B101" s="1633" t="s">
        <v>6096</v>
      </c>
      <c r="C101">
        <v>11942.15</v>
      </c>
      <c r="D101" s="1629">
        <v>210361550.16999999</v>
      </c>
      <c r="E101" s="1630">
        <v>208432567.38</v>
      </c>
      <c r="F101" s="1631">
        <v>0.99083015509040928</v>
      </c>
      <c r="G101">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c r="A102" s="1633" t="s">
        <v>2720</v>
      </c>
      <c r="B102" s="1633" t="s">
        <v>6097</v>
      </c>
      <c r="C102">
        <v>4613.66</v>
      </c>
      <c r="D102" s="1629">
        <v>81276991.090000004</v>
      </c>
      <c r="E102" s="1630">
        <v>135065640.15000001</v>
      </c>
      <c r="F102" s="1631">
        <v>1.6617942955151785</v>
      </c>
      <c r="G102">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c r="A103" s="1633" t="s">
        <v>2162</v>
      </c>
      <c r="B103" s="1633" t="s">
        <v>6098</v>
      </c>
      <c r="C103">
        <v>5058.9799999999996</v>
      </c>
      <c r="D103" s="1629">
        <v>81975381.640000001</v>
      </c>
      <c r="E103" s="1630">
        <v>131282570.34999999</v>
      </c>
      <c r="F103" s="1631">
        <v>1.6014877603929383</v>
      </c>
      <c r="G103">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c r="A104" s="1633"/>
      <c r="B104" s="1633" t="s">
        <v>6099</v>
      </c>
      <c r="C104">
        <v>69</v>
      </c>
      <c r="D104" s="1629">
        <v>1266952.78</v>
      </c>
      <c r="E104" s="1630">
        <v>944578.13</v>
      </c>
      <c r="F104" s="1631">
        <v>0.74555117200184839</v>
      </c>
      <c r="G10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c r="A105" s="1633"/>
      <c r="B105" s="1633" t="s">
        <v>6100</v>
      </c>
      <c r="C105">
        <v>3238</v>
      </c>
      <c r="D105" s="1629">
        <v>59062312.68</v>
      </c>
      <c r="E105" s="1630">
        <v>29649376.93</v>
      </c>
      <c r="F105" s="1631">
        <v>0.50200162480329069</v>
      </c>
      <c r="G105">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c r="A106" s="1633" t="s">
        <v>3067</v>
      </c>
      <c r="B106" s="1633" t="s">
        <v>6101</v>
      </c>
      <c r="C106">
        <v>196.75</v>
      </c>
      <c r="D106" s="1629">
        <v>3103112.69</v>
      </c>
      <c r="E106" s="1630">
        <v>8727797.2200000007</v>
      </c>
      <c r="F106" s="1631">
        <v>2.8125943502232271</v>
      </c>
      <c r="G106">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c r="A107" s="1633" t="s">
        <v>2877</v>
      </c>
      <c r="B107" s="1633" t="s">
        <v>6102</v>
      </c>
      <c r="C107">
        <v>402.79999999999995</v>
      </c>
      <c r="D107" s="1629">
        <v>6683010.9900000002</v>
      </c>
      <c r="E107" s="1630">
        <v>5884795.4000000004</v>
      </c>
      <c r="F107" s="1631">
        <v>0.88056048520728236</v>
      </c>
      <c r="G107">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c r="A108" s="1633" t="s">
        <v>2726</v>
      </c>
      <c r="B108" s="1633" t="s">
        <v>6103</v>
      </c>
      <c r="C108">
        <v>1052.79</v>
      </c>
      <c r="D108" s="1629">
        <v>17597651.109999999</v>
      </c>
      <c r="E108" s="1630">
        <v>14343979.890000001</v>
      </c>
      <c r="F108" s="1631">
        <v>0.81510764137430392</v>
      </c>
      <c r="G108">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c r="A109" s="1633" t="s">
        <v>3107</v>
      </c>
      <c r="B109" s="1633" t="s">
        <v>6104</v>
      </c>
      <c r="C109">
        <v>1279.25</v>
      </c>
      <c r="D109" s="1629">
        <v>22978726.84</v>
      </c>
      <c r="E109" s="1630">
        <v>16594390.639999999</v>
      </c>
      <c r="F109" s="1631">
        <v>0.72216318839360027</v>
      </c>
      <c r="G109">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c r="A110" s="1633" t="s">
        <v>2545</v>
      </c>
      <c r="B110" s="1633" t="s">
        <v>6105</v>
      </c>
      <c r="C110">
        <v>2147.4699999999998</v>
      </c>
      <c r="D110" s="1629">
        <v>39701423.5</v>
      </c>
      <c r="E110" s="1630">
        <v>50121313.75</v>
      </c>
      <c r="F110" s="1631">
        <v>1.2624563386247347</v>
      </c>
      <c r="G110">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c r="A111" s="1633" t="s">
        <v>2103</v>
      </c>
      <c r="B111" s="1633" t="s">
        <v>6106</v>
      </c>
      <c r="C111">
        <v>1190.9600000000003</v>
      </c>
      <c r="D111" s="1629">
        <v>20242169.449999999</v>
      </c>
      <c r="E111" s="1630">
        <v>18917845.149999999</v>
      </c>
      <c r="F111" s="1631">
        <v>0.93457597006727944</v>
      </c>
      <c r="G111">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c r="A112" s="1633" t="s">
        <v>2994</v>
      </c>
      <c r="B112" s="1633" t="s">
        <v>6107</v>
      </c>
      <c r="C112">
        <v>483.73</v>
      </c>
      <c r="D112" s="1629">
        <v>9049894.0500000007</v>
      </c>
      <c r="E112" s="1630">
        <v>12858069.449999999</v>
      </c>
      <c r="F112" s="1631">
        <v>1.4207977882348797</v>
      </c>
      <c r="G112">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c r="A113" s="1633" t="s">
        <v>3017</v>
      </c>
      <c r="B113" s="1633" t="s">
        <v>6108</v>
      </c>
      <c r="C113">
        <v>700.38</v>
      </c>
      <c r="D113" s="1629">
        <v>12610930.59</v>
      </c>
      <c r="E113" s="1630">
        <v>8944365.5099999998</v>
      </c>
      <c r="F113" s="1631">
        <v>0.70925499479733478</v>
      </c>
      <c r="G113">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c r="A114" s="1633" t="s">
        <v>3319</v>
      </c>
      <c r="B114" s="1633" t="s">
        <v>6109</v>
      </c>
      <c r="C114">
        <v>594.5</v>
      </c>
      <c r="D114" s="1629">
        <v>10413056.060000001</v>
      </c>
      <c r="E114" s="1630">
        <v>7420460.75</v>
      </c>
      <c r="F114" s="1631">
        <v>0.7126112360524447</v>
      </c>
      <c r="G11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c r="A115" s="1633" t="s">
        <v>1537</v>
      </c>
      <c r="B115" s="1633" t="s">
        <v>6110</v>
      </c>
      <c r="C115">
        <v>2120.3000000000002</v>
      </c>
      <c r="D115" s="1629">
        <v>39397689.219999999</v>
      </c>
      <c r="E115" s="1630">
        <v>31300003.870000001</v>
      </c>
      <c r="F115" s="1631">
        <v>0.79446293652447875</v>
      </c>
      <c r="G115">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c r="A116" s="1633" t="s">
        <v>1521</v>
      </c>
      <c r="B116" s="1633" t="s">
        <v>6111</v>
      </c>
      <c r="C116">
        <v>1858.73</v>
      </c>
      <c r="D116" s="1629">
        <v>36089891.960000001</v>
      </c>
      <c r="E116" s="1630">
        <v>28710328.149999999</v>
      </c>
      <c r="F116" s="1631">
        <v>0.7955226959898053</v>
      </c>
      <c r="G116">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c r="A117" s="1633" t="s">
        <v>2577</v>
      </c>
      <c r="B117" s="1633" t="s">
        <v>6112</v>
      </c>
      <c r="C117">
        <v>3798.5499999999993</v>
      </c>
      <c r="D117" s="1629">
        <v>74486019.719999999</v>
      </c>
      <c r="E117" s="1630">
        <v>56887714.190000005</v>
      </c>
      <c r="F117" s="1631">
        <v>0.7637367979098133</v>
      </c>
      <c r="G117">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c r="A118" s="1633" t="s">
        <v>3015</v>
      </c>
      <c r="B118" s="1633" t="s">
        <v>6113</v>
      </c>
      <c r="C118">
        <v>1317.98</v>
      </c>
      <c r="D118" s="1629">
        <v>18247169.460000001</v>
      </c>
      <c r="E118" s="1630">
        <v>22643114.240000002</v>
      </c>
      <c r="F118" s="1631">
        <v>1.2409110514173962</v>
      </c>
      <c r="G118">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c r="A119" s="1633" t="s">
        <v>2080</v>
      </c>
      <c r="B119" s="1633" t="s">
        <v>6114</v>
      </c>
      <c r="C119">
        <v>667.5</v>
      </c>
      <c r="D119" s="1629">
        <v>10671613.99</v>
      </c>
      <c r="E119" s="1630">
        <v>17308166.010000002</v>
      </c>
      <c r="F119" s="1631">
        <v>1.6218883128849004</v>
      </c>
      <c r="G119">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c r="A120" s="1633" t="s">
        <v>2491</v>
      </c>
      <c r="B120" s="1633" t="s">
        <v>6115</v>
      </c>
      <c r="C120">
        <v>282.45999999999998</v>
      </c>
      <c r="D120" s="1629">
        <v>4849542.28</v>
      </c>
      <c r="E120" s="1630">
        <v>6765262.1699999999</v>
      </c>
      <c r="F120" s="1631">
        <v>1.3950310729118953</v>
      </c>
      <c r="G120">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c r="A121" s="1633" t="s">
        <v>3412</v>
      </c>
      <c r="B121" s="1633" t="s">
        <v>6116</v>
      </c>
      <c r="C121">
        <v>1007.54</v>
      </c>
      <c r="D121" s="1629">
        <v>15930557.380000001</v>
      </c>
      <c r="E121" s="1630">
        <v>14124783.170000002</v>
      </c>
      <c r="F121" s="1631">
        <v>0.88664714190935612</v>
      </c>
      <c r="G121">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c r="A122" s="1633" t="s">
        <v>2268</v>
      </c>
      <c r="B122" s="1633" t="s">
        <v>6117</v>
      </c>
      <c r="C122">
        <v>410.79999999999995</v>
      </c>
      <c r="D122" s="1629">
        <v>7065363.9299999997</v>
      </c>
      <c r="E122" s="1630">
        <v>8965013.4299999997</v>
      </c>
      <c r="F122" s="1631">
        <v>1.2688678911406055</v>
      </c>
      <c r="G122">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c r="A123" s="1633" t="s">
        <v>2394</v>
      </c>
      <c r="B123" s="1633" t="s">
        <v>6118</v>
      </c>
      <c r="C123">
        <v>522.5</v>
      </c>
      <c r="D123" s="1629">
        <v>8259005.4000000004</v>
      </c>
      <c r="E123" s="1630">
        <v>6296865.6500000004</v>
      </c>
      <c r="F123" s="1631">
        <v>0.76242420788343357</v>
      </c>
      <c r="G123">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c r="A124" s="1633" t="s">
        <v>1608</v>
      </c>
      <c r="B124" s="1633" t="s">
        <v>6119</v>
      </c>
      <c r="C124">
        <v>1353.5</v>
      </c>
      <c r="D124" s="1629">
        <v>19840311.5</v>
      </c>
      <c r="E124" s="1630">
        <v>12793784.5</v>
      </c>
      <c r="F124" s="1631">
        <v>0.64483788472776749</v>
      </c>
      <c r="G12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c r="A125" s="1633" t="s">
        <v>3025</v>
      </c>
      <c r="B125" s="1633" t="s">
        <v>6120</v>
      </c>
      <c r="C125">
        <v>1715</v>
      </c>
      <c r="D125" s="1629">
        <v>24830812.609999999</v>
      </c>
      <c r="E125" s="1630">
        <v>24065102.719999999</v>
      </c>
      <c r="F125" s="1631">
        <v>0.96916291455996773</v>
      </c>
      <c r="G125">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c r="A126" s="1633" t="s">
        <v>2788</v>
      </c>
      <c r="B126" s="1633" t="s">
        <v>6121</v>
      </c>
      <c r="C126">
        <v>5442.8799999999992</v>
      </c>
      <c r="D126" s="1629">
        <v>76717848.579999998</v>
      </c>
      <c r="E126" s="1630">
        <v>74038596.269999996</v>
      </c>
      <c r="F126" s="1631">
        <v>0.96507654529433096</v>
      </c>
      <c r="G126">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c r="A127" s="1633" t="s">
        <v>1539</v>
      </c>
      <c r="B127" s="1633" t="s">
        <v>6122</v>
      </c>
      <c r="C127">
        <v>2272.65</v>
      </c>
      <c r="D127" s="1629">
        <v>42686410.469999999</v>
      </c>
      <c r="E127" s="1630">
        <v>33391500.530000001</v>
      </c>
      <c r="F127" s="1631">
        <v>0.78225131048363838</v>
      </c>
      <c r="G127">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c r="A128" s="1633" t="s">
        <v>1803</v>
      </c>
      <c r="B128" s="1633" t="s">
        <v>6123</v>
      </c>
      <c r="C128">
        <v>8445.2899999999991</v>
      </c>
      <c r="D128" s="1629">
        <v>173025087.86000001</v>
      </c>
      <c r="E128" s="1630">
        <v>140805467.26000002</v>
      </c>
      <c r="F128" s="1631">
        <v>0.81378642254428502</v>
      </c>
      <c r="G128">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c r="A129" s="1633" t="s">
        <v>1541</v>
      </c>
      <c r="B129" s="1633" t="s">
        <v>6124</v>
      </c>
      <c r="C129">
        <v>2827.8999999999996</v>
      </c>
      <c r="D129" s="1629">
        <v>50447598.420000002</v>
      </c>
      <c r="E129" s="1630">
        <v>38898606.920000002</v>
      </c>
      <c r="F129" s="1631">
        <v>0.77106954817057471</v>
      </c>
      <c r="G129">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c r="A130" s="1633" t="s">
        <v>3418</v>
      </c>
      <c r="B130" s="1633" t="s">
        <v>6125</v>
      </c>
      <c r="C130">
        <v>1428.1200000000001</v>
      </c>
      <c r="D130" s="1629">
        <v>19318477.280000001</v>
      </c>
      <c r="E130" s="1630">
        <v>19866882.850000001</v>
      </c>
      <c r="F130" s="1631">
        <v>1.0283876188610244</v>
      </c>
      <c r="G130">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c r="A131" s="1633" t="s">
        <v>2396</v>
      </c>
      <c r="B131" s="1633" t="s">
        <v>6126</v>
      </c>
      <c r="C131">
        <v>2820.46</v>
      </c>
      <c r="D131" s="1629">
        <v>40157643.509999998</v>
      </c>
      <c r="E131" s="1630">
        <v>36654125.450000003</v>
      </c>
      <c r="F131" s="1631">
        <v>0.91275588521205053</v>
      </c>
      <c r="G131">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c r="A132" s="1633" t="s">
        <v>2519</v>
      </c>
      <c r="B132" s="1633" t="s">
        <v>6127</v>
      </c>
      <c r="C132">
        <v>1960.8000000000002</v>
      </c>
      <c r="D132" s="1629">
        <v>35580944.590000004</v>
      </c>
      <c r="E132" s="1630">
        <v>27523845.719999999</v>
      </c>
      <c r="F132" s="1631">
        <v>0.77355579052658296</v>
      </c>
      <c r="G132">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c r="A133" s="1633" t="s">
        <v>2398</v>
      </c>
      <c r="B133" s="1633" t="s">
        <v>6128</v>
      </c>
      <c r="C133">
        <v>1163.25</v>
      </c>
      <c r="D133" s="1629">
        <v>17914376.98</v>
      </c>
      <c r="E133" s="1630">
        <v>25574691.199999999</v>
      </c>
      <c r="F133" s="1631">
        <v>1.4276070682531767</v>
      </c>
      <c r="G133">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c r="A134" s="1633" t="s">
        <v>2414</v>
      </c>
      <c r="B134" s="1633" t="s">
        <v>6129</v>
      </c>
      <c r="C134">
        <v>954.75</v>
      </c>
      <c r="D134" s="1629">
        <v>13269244.24</v>
      </c>
      <c r="E134" s="1630">
        <v>13618188.799999999</v>
      </c>
      <c r="F134" s="1631">
        <v>1.026297244491748</v>
      </c>
      <c r="G13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c r="A135" s="1633" t="s">
        <v>2911</v>
      </c>
      <c r="B135" s="1633" t="s">
        <v>6130</v>
      </c>
      <c r="C135">
        <v>777.61999999999989</v>
      </c>
      <c r="D135" s="1629">
        <v>11312114.73</v>
      </c>
      <c r="E135" s="1630">
        <v>13876600.120000001</v>
      </c>
      <c r="F135" s="1631">
        <v>1.2267025619178811</v>
      </c>
      <c r="G135">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c r="A136" s="1633" t="s">
        <v>2786</v>
      </c>
      <c r="B136" s="1633" t="s">
        <v>6131</v>
      </c>
      <c r="C136">
        <v>3335.5</v>
      </c>
      <c r="D136" s="1629">
        <v>52686154.659999996</v>
      </c>
      <c r="E136" s="1630">
        <v>61609641.779999994</v>
      </c>
      <c r="F136" s="1631">
        <v>1.1693706283479219</v>
      </c>
      <c r="G136">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c r="A137" s="1633" t="s">
        <v>2329</v>
      </c>
      <c r="B137" s="1633" t="s">
        <v>6132</v>
      </c>
      <c r="C137">
        <v>7544.32</v>
      </c>
      <c r="D137" s="1629">
        <v>155950413.75</v>
      </c>
      <c r="E137" s="1630">
        <v>106036398.08</v>
      </c>
      <c r="F137" s="1631">
        <v>0.6799366255608924</v>
      </c>
      <c r="G137">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c r="A138" s="1633" t="s">
        <v>2521</v>
      </c>
      <c r="B138" s="1633" t="s">
        <v>6133</v>
      </c>
      <c r="C138">
        <v>3712</v>
      </c>
      <c r="D138" s="1629">
        <v>59694351.579999998</v>
      </c>
      <c r="E138" s="1630">
        <v>71465309.070000008</v>
      </c>
      <c r="F138" s="1631">
        <v>1.1971871237134561</v>
      </c>
      <c r="G138">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c r="A139" s="1633" t="s">
        <v>3027</v>
      </c>
      <c r="B139" s="1633" t="s">
        <v>6134</v>
      </c>
      <c r="C139">
        <v>1627.33</v>
      </c>
      <c r="D139" s="1629">
        <v>26950791.190000001</v>
      </c>
      <c r="E139" s="1630">
        <v>17717030.599999998</v>
      </c>
      <c r="F139" s="1631">
        <v>0.65738443354397114</v>
      </c>
      <c r="G139">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c r="A140" s="1633" t="s">
        <v>2955</v>
      </c>
      <c r="B140" s="1633" t="s">
        <v>6135</v>
      </c>
      <c r="C140">
        <v>4259.9799999999996</v>
      </c>
      <c r="D140" s="1629">
        <v>86997652.790000007</v>
      </c>
      <c r="E140" s="1630">
        <v>57629843.340000004</v>
      </c>
      <c r="F140" s="1631">
        <v>0.66242986439082752</v>
      </c>
      <c r="G140">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c r="A141" s="1633" t="s">
        <v>2461</v>
      </c>
      <c r="B141" s="1633" t="s">
        <v>6136</v>
      </c>
      <c r="C141">
        <v>3417.81</v>
      </c>
      <c r="D141" s="1629">
        <v>64189114.340000004</v>
      </c>
      <c r="E141" s="1630">
        <v>73017931.679999992</v>
      </c>
      <c r="F141" s="1631">
        <v>1.1375438410512269</v>
      </c>
      <c r="G141">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c r="A142" s="1633" t="s">
        <v>3009</v>
      </c>
      <c r="B142" s="1633" t="s">
        <v>6137</v>
      </c>
      <c r="C142">
        <v>956</v>
      </c>
      <c r="D142" s="1629">
        <v>17006127.329999998</v>
      </c>
      <c r="E142" s="1630">
        <v>12579114.59</v>
      </c>
      <c r="F142" s="1631">
        <v>0.73968131285301864</v>
      </c>
      <c r="G142">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c r="A143" s="1633" t="s">
        <v>2012</v>
      </c>
      <c r="B143" s="1633" t="s">
        <v>6138</v>
      </c>
      <c r="C143">
        <v>2773.95</v>
      </c>
      <c r="D143" s="1629">
        <v>49854043.43</v>
      </c>
      <c r="E143" s="1630">
        <v>34348651.909999996</v>
      </c>
      <c r="F143" s="1631">
        <v>0.688984273827837</v>
      </c>
      <c r="G143">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c r="A144" s="1633"/>
      <c r="B144" s="1633" t="s">
        <v>6139</v>
      </c>
      <c r="C144">
        <v>135.98000000000002</v>
      </c>
      <c r="D144" s="1629">
        <v>2400548.9</v>
      </c>
      <c r="E144" s="1630">
        <v>1709560.9900000002</v>
      </c>
      <c r="F144" s="1631">
        <v>0.71215420356569292</v>
      </c>
      <c r="G14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c r="A145" s="1635"/>
      <c r="B145" s="1633" t="s">
        <v>6140</v>
      </c>
      <c r="C145">
        <v>359</v>
      </c>
      <c r="D145" s="1629">
        <v>5856482.9199999999</v>
      </c>
      <c r="E145" s="1630">
        <v>1845406.49</v>
      </c>
      <c r="F145" s="1631">
        <v>0.31510490429296772</v>
      </c>
      <c r="G145">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c r="A146" s="1633" t="s">
        <v>3249</v>
      </c>
      <c r="B146" s="1633" t="s">
        <v>6141</v>
      </c>
      <c r="C146">
        <v>1317.1399999999999</v>
      </c>
      <c r="D146" s="1629">
        <v>26435268.82</v>
      </c>
      <c r="E146" s="1630">
        <v>21460056.950000003</v>
      </c>
      <c r="F146" s="1631">
        <v>0.81179643362522091</v>
      </c>
      <c r="G146">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c r="A147" s="1633" t="s">
        <v>3444</v>
      </c>
      <c r="B147" s="1633" t="s">
        <v>6142</v>
      </c>
      <c r="C147">
        <v>388.12</v>
      </c>
      <c r="D147" s="1629">
        <v>6640910.6399999997</v>
      </c>
      <c r="E147" s="1630">
        <v>5276304.3100000005</v>
      </c>
      <c r="F147" s="1631">
        <v>0.79451517962301643</v>
      </c>
      <c r="G147">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c r="A148" s="1633" t="s">
        <v>2310</v>
      </c>
      <c r="B148" s="1633" t="s">
        <v>6143</v>
      </c>
      <c r="C148">
        <v>2353</v>
      </c>
      <c r="D148" s="1629">
        <v>43260458.079999998</v>
      </c>
      <c r="E148" s="1630">
        <v>30251712.77</v>
      </c>
      <c r="F148" s="1631">
        <v>0.69929247429735031</v>
      </c>
      <c r="G148">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c r="A149" s="1633" t="s">
        <v>1751</v>
      </c>
      <c r="B149" s="1633" t="s">
        <v>6144</v>
      </c>
      <c r="C149">
        <v>268.89</v>
      </c>
      <c r="D149" s="1629">
        <v>5054923.67</v>
      </c>
      <c r="E149" s="1630">
        <v>7716204</v>
      </c>
      <c r="F149" s="1631">
        <v>1.5264729012218694</v>
      </c>
      <c r="G149">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c r="A150" s="1633" t="s">
        <v>1628</v>
      </c>
      <c r="B150" s="1633" t="s">
        <v>6145</v>
      </c>
      <c r="C150">
        <v>3172.3999999999996</v>
      </c>
      <c r="D150" s="1629">
        <v>58084944.829999998</v>
      </c>
      <c r="E150" s="1630">
        <v>40345348.640000001</v>
      </c>
      <c r="F150" s="1631">
        <v>0.694592183191026</v>
      </c>
      <c r="G150">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c r="A151" s="1633" t="s">
        <v>2742</v>
      </c>
      <c r="B151" s="1633" t="s">
        <v>6146</v>
      </c>
      <c r="C151">
        <v>3126.5</v>
      </c>
      <c r="D151" s="1629">
        <v>58218631.020000003</v>
      </c>
      <c r="E151" s="1630">
        <v>42406498.920000002</v>
      </c>
      <c r="F151" s="1631">
        <v>0.72840082593889888</v>
      </c>
      <c r="G151">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c r="A152" s="1633" t="s">
        <v>2839</v>
      </c>
      <c r="B152" s="1633" t="s">
        <v>6147</v>
      </c>
      <c r="C152">
        <v>2074</v>
      </c>
      <c r="D152" s="1629">
        <v>32557373.280000001</v>
      </c>
      <c r="E152" s="1630">
        <v>28456458.120000001</v>
      </c>
      <c r="F152" s="1631">
        <v>0.87404035562908289</v>
      </c>
      <c r="G152">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c r="A153" s="1633" t="s">
        <v>3005</v>
      </c>
      <c r="B153" s="1633" t="s">
        <v>6148</v>
      </c>
      <c r="C153">
        <v>2265.75</v>
      </c>
      <c r="D153" s="1629">
        <v>41839860.200000003</v>
      </c>
      <c r="E153" s="1630">
        <v>28384548.049999997</v>
      </c>
      <c r="F153" s="1631">
        <v>0.67840924693147031</v>
      </c>
      <c r="G153">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c r="A154" s="1633" t="s">
        <v>2784</v>
      </c>
      <c r="B154" s="1633" t="s">
        <v>6149</v>
      </c>
      <c r="C154">
        <v>3204.5</v>
      </c>
      <c r="D154" s="1629">
        <v>52566869.039999999</v>
      </c>
      <c r="E154" s="1630">
        <v>35197492.609999999</v>
      </c>
      <c r="F154" s="1631">
        <v>0.66957559490973251</v>
      </c>
      <c r="G15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c r="A155" s="1633" t="s">
        <v>2038</v>
      </c>
      <c r="B155" s="1633" t="s">
        <v>6150</v>
      </c>
      <c r="C155">
        <v>1684.4699999999998</v>
      </c>
      <c r="D155" s="1629">
        <v>26832587.879999999</v>
      </c>
      <c r="E155" s="1630">
        <v>22486092.34</v>
      </c>
      <c r="F155" s="1631">
        <v>0.83801429964793994</v>
      </c>
      <c r="G155">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c r="A156" s="1633" t="s">
        <v>1471</v>
      </c>
      <c r="B156" s="1633" t="s">
        <v>6151</v>
      </c>
      <c r="C156">
        <v>562.25</v>
      </c>
      <c r="D156" s="1629">
        <v>9254269.5600000005</v>
      </c>
      <c r="E156" s="1630">
        <v>6507865.5800000001</v>
      </c>
      <c r="F156" s="1631">
        <v>0.70322844367200388</v>
      </c>
      <c r="G156">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c r="A157" s="1633" t="s">
        <v>1413</v>
      </c>
      <c r="B157" s="1633" t="s">
        <v>6152</v>
      </c>
      <c r="C157">
        <v>1498</v>
      </c>
      <c r="D157" s="1629">
        <v>24879462.890000001</v>
      </c>
      <c r="E157" s="1630">
        <v>23812194.139999997</v>
      </c>
      <c r="F157" s="1631">
        <v>0.95710241998717027</v>
      </c>
      <c r="G157">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c r="A158" s="1633" t="s">
        <v>3484</v>
      </c>
      <c r="B158" s="1633" t="s">
        <v>6153</v>
      </c>
      <c r="C158">
        <v>916.87</v>
      </c>
      <c r="D158" s="1629">
        <v>16649310.310000001</v>
      </c>
      <c r="E158" s="1630">
        <v>14605893.25</v>
      </c>
      <c r="F158" s="1631">
        <v>0.8772671647081578</v>
      </c>
      <c r="G158">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c r="A159" s="1633" t="s">
        <v>1787</v>
      </c>
      <c r="B159" s="1633" t="s">
        <v>6154</v>
      </c>
      <c r="C159">
        <v>1356.5</v>
      </c>
      <c r="D159" s="1629">
        <v>25793008.77</v>
      </c>
      <c r="E159" s="1630">
        <v>17239109.800000001</v>
      </c>
      <c r="F159" s="1631">
        <v>0.66836366217387211</v>
      </c>
      <c r="G159">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c r="A160" s="1633" t="s">
        <v>2841</v>
      </c>
      <c r="B160" s="1633" t="s">
        <v>6155</v>
      </c>
      <c r="C160">
        <v>731.5</v>
      </c>
      <c r="D160" s="1629">
        <v>10672420.57</v>
      </c>
      <c r="E160" s="1630">
        <v>10109224.32</v>
      </c>
      <c r="F160" s="1631">
        <v>0.94722881783883828</v>
      </c>
      <c r="G160">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c r="A161" s="1633" t="s">
        <v>1833</v>
      </c>
      <c r="B161" s="1633" t="s">
        <v>6156</v>
      </c>
      <c r="C161">
        <v>2799.7999999999997</v>
      </c>
      <c r="D161" s="1629">
        <v>49736913.950000003</v>
      </c>
      <c r="E161" s="1630">
        <v>40679926.840000004</v>
      </c>
      <c r="F161" s="1631">
        <v>0.81790210950552955</v>
      </c>
      <c r="G161">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c r="A162" s="1633" t="s">
        <v>1651</v>
      </c>
      <c r="B162" s="1633" t="s">
        <v>6157</v>
      </c>
      <c r="C162">
        <v>863.81000000000006</v>
      </c>
      <c r="D162" s="1629">
        <v>15576896.029999999</v>
      </c>
      <c r="E162" s="1630">
        <v>12908238.27</v>
      </c>
      <c r="F162" s="1631">
        <v>0.82867846361301034</v>
      </c>
      <c r="G162">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c r="A163" s="1633" t="s">
        <v>2136</v>
      </c>
      <c r="B163" s="1633" t="s">
        <v>6158</v>
      </c>
      <c r="C163">
        <v>179.89</v>
      </c>
      <c r="D163" s="1629">
        <v>3087940.66</v>
      </c>
      <c r="E163" s="1630">
        <v>4668472.3</v>
      </c>
      <c r="F163" s="1631">
        <v>1.5118400299829595</v>
      </c>
      <c r="G163">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c r="A164" s="1633" t="s">
        <v>2829</v>
      </c>
      <c r="B164" s="1633" t="s">
        <v>6159</v>
      </c>
      <c r="C164">
        <v>5135.5499999999993</v>
      </c>
      <c r="D164" s="1629">
        <v>79315790.75</v>
      </c>
      <c r="E164" s="1630">
        <v>73209804.189999998</v>
      </c>
      <c r="F164" s="1631">
        <v>0.92301675993818411</v>
      </c>
      <c r="G16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c r="A165" s="1633" t="s">
        <v>2386</v>
      </c>
      <c r="B165" s="1633" t="s">
        <v>6160</v>
      </c>
      <c r="C165">
        <v>3395.25</v>
      </c>
      <c r="D165" s="1629">
        <v>52372767.409999996</v>
      </c>
      <c r="E165" s="1630">
        <v>38863769.230000004</v>
      </c>
      <c r="F165" s="1631">
        <v>0.74206063860928229</v>
      </c>
      <c r="G165">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c r="A166" s="1633" t="s">
        <v>2082</v>
      </c>
      <c r="B166" s="1633" t="s">
        <v>6161</v>
      </c>
      <c r="C166">
        <v>1454.38</v>
      </c>
      <c r="D166" s="1629">
        <v>22578468.829999998</v>
      </c>
      <c r="E166" s="1630">
        <v>15674902.25</v>
      </c>
      <c r="F166" s="1631">
        <v>0.69424115373017525</v>
      </c>
      <c r="G166">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c r="A167" s="1633" t="s">
        <v>2614</v>
      </c>
      <c r="B167" s="1633" t="s">
        <v>6162</v>
      </c>
      <c r="C167">
        <v>1506.75</v>
      </c>
      <c r="D167" s="1629">
        <v>25342252.18</v>
      </c>
      <c r="E167" s="1630">
        <v>18319842.390000001</v>
      </c>
      <c r="F167" s="1631">
        <v>0.72289717030193335</v>
      </c>
      <c r="G167">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c r="A168" s="1633" t="s">
        <v>2926</v>
      </c>
      <c r="B168" s="1633" t="s">
        <v>6163</v>
      </c>
      <c r="C168">
        <v>1179.25</v>
      </c>
      <c r="D168" s="1629">
        <v>22432212</v>
      </c>
      <c r="E168" s="1630">
        <v>16864670.100000001</v>
      </c>
      <c r="F168" s="1631">
        <v>0.751805934252048</v>
      </c>
      <c r="G168">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c r="A169" s="1633" t="s">
        <v>2938</v>
      </c>
      <c r="B169" s="1633" t="s">
        <v>6164</v>
      </c>
      <c r="C169">
        <v>2369.64</v>
      </c>
      <c r="D169" s="1629">
        <v>41272235.899999999</v>
      </c>
      <c r="E169" s="1630">
        <v>30589586.879999999</v>
      </c>
      <c r="F169" s="1631">
        <v>0.74116621532491289</v>
      </c>
      <c r="G169">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c r="A170" s="1633" t="s">
        <v>1439</v>
      </c>
      <c r="B170" s="1633" t="s">
        <v>6165</v>
      </c>
      <c r="C170">
        <v>1148.5</v>
      </c>
      <c r="D170" s="1629">
        <v>18734868.98</v>
      </c>
      <c r="E170" s="1630">
        <v>12517789.969999999</v>
      </c>
      <c r="F170" s="1631">
        <v>0.66815465767938342</v>
      </c>
      <c r="G170">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c r="A171" s="1633" t="s">
        <v>1707</v>
      </c>
      <c r="B171" s="1633" t="s">
        <v>6166</v>
      </c>
      <c r="C171">
        <v>2235.63</v>
      </c>
      <c r="D171" s="1629">
        <v>34993708.380000003</v>
      </c>
      <c r="E171" s="1630">
        <v>31016786.850000001</v>
      </c>
      <c r="F171" s="1631">
        <v>0.88635324136515536</v>
      </c>
      <c r="G171">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c r="A172" s="1633" t="s">
        <v>3357</v>
      </c>
      <c r="B172" s="1633" t="s">
        <v>6167</v>
      </c>
      <c r="C172">
        <v>739.25</v>
      </c>
      <c r="D172" s="1629">
        <v>14962699.220000001</v>
      </c>
      <c r="E172" s="1630">
        <v>13376358.08</v>
      </c>
      <c r="F172" s="1631">
        <v>0.8939802827901796</v>
      </c>
      <c r="G172">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c r="A173" s="1633" t="s">
        <v>1928</v>
      </c>
      <c r="B173" s="1633" t="s">
        <v>6168</v>
      </c>
      <c r="C173">
        <v>1918.5</v>
      </c>
      <c r="D173" s="1629">
        <v>34488869.740000002</v>
      </c>
      <c r="E173" s="1630">
        <v>28911007.969999999</v>
      </c>
      <c r="F173" s="1631">
        <v>0.83827067073958561</v>
      </c>
      <c r="G173">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c r="A174" s="1633" t="s">
        <v>1930</v>
      </c>
      <c r="B174" s="1633" t="s">
        <v>6169</v>
      </c>
      <c r="C174">
        <v>2228.98</v>
      </c>
      <c r="D174" s="1629">
        <v>39861665.689999998</v>
      </c>
      <c r="E174" s="1630">
        <v>30422776.02</v>
      </c>
      <c r="F174" s="1631">
        <v>0.76320884974036818</v>
      </c>
      <c r="G17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c r="A175" s="1633" t="s">
        <v>3165</v>
      </c>
      <c r="B175" s="1633" t="s">
        <v>6170</v>
      </c>
      <c r="C175">
        <v>792.21999999999991</v>
      </c>
      <c r="D175" s="1629">
        <v>13031511.109999999</v>
      </c>
      <c r="E175" s="1630">
        <v>9545307.120000001</v>
      </c>
      <c r="F175" s="1631">
        <v>0.73247891510257868</v>
      </c>
      <c r="G175">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c r="A176" s="1633" t="s">
        <v>3167</v>
      </c>
      <c r="B176" s="1633" t="s">
        <v>6171</v>
      </c>
      <c r="C176">
        <v>1349.73</v>
      </c>
      <c r="D176" s="1629">
        <v>24582016.59</v>
      </c>
      <c r="E176" s="1630">
        <v>21062763.539999999</v>
      </c>
      <c r="F176" s="1631">
        <v>0.85683627553031438</v>
      </c>
      <c r="G176">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c r="A177" s="1633" t="s">
        <v>2231</v>
      </c>
      <c r="B177" s="1633" t="s">
        <v>6172</v>
      </c>
      <c r="C177">
        <v>1406.13</v>
      </c>
      <c r="D177" s="1629">
        <v>27091019.050000001</v>
      </c>
      <c r="E177" s="1630">
        <v>22406560.739999998</v>
      </c>
      <c r="F177" s="1631">
        <v>0.82708445550334508</v>
      </c>
      <c r="G177">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c r="A178" s="1633" t="s">
        <v>2238</v>
      </c>
      <c r="B178" s="1633" t="s">
        <v>6173</v>
      </c>
      <c r="C178">
        <v>859</v>
      </c>
      <c r="D178" s="1629">
        <v>14955485.689999999</v>
      </c>
      <c r="E178" s="1630">
        <v>12274619.16</v>
      </c>
      <c r="F178" s="1631">
        <v>0.82074359966841037</v>
      </c>
      <c r="G178">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c r="A179" s="1633" t="s">
        <v>2282</v>
      </c>
      <c r="B179" s="1633" t="s">
        <v>6174</v>
      </c>
      <c r="C179">
        <v>1820.39</v>
      </c>
      <c r="D179" s="1629">
        <v>27119188.010000002</v>
      </c>
      <c r="E179" s="1630">
        <v>22135471.960000001</v>
      </c>
      <c r="F179" s="1631">
        <v>0.81622915670770479</v>
      </c>
      <c r="G179">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c r="A180" s="1633" t="s">
        <v>3275</v>
      </c>
      <c r="B180" s="1633" t="s">
        <v>6175</v>
      </c>
      <c r="C180">
        <v>248.13</v>
      </c>
      <c r="D180" s="1629">
        <v>4152750.57</v>
      </c>
      <c r="E180" s="1630">
        <v>2847534.49</v>
      </c>
      <c r="F180" s="1631">
        <v>0.68569841650759211</v>
      </c>
      <c r="G180">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c r="A181" s="1633" t="s">
        <v>1632</v>
      </c>
      <c r="B181" s="1633" t="s">
        <v>6176</v>
      </c>
      <c r="C181">
        <v>152.88</v>
      </c>
      <c r="D181" s="1629">
        <v>2925643.13</v>
      </c>
      <c r="E181" s="1630">
        <v>2133297.02</v>
      </c>
      <c r="F181" s="1631">
        <v>0.72917198892949053</v>
      </c>
      <c r="G181">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c r="A182" s="1633" t="s">
        <v>1649</v>
      </c>
      <c r="B182" s="1633" t="s">
        <v>6177</v>
      </c>
      <c r="C182">
        <v>921.75</v>
      </c>
      <c r="D182" s="1629">
        <v>16986776.260000002</v>
      </c>
      <c r="E182" s="1630">
        <v>12831237.98</v>
      </c>
      <c r="F182" s="1631">
        <v>0.7553662792518584</v>
      </c>
      <c r="G182">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c r="A183" s="1633" t="s">
        <v>2475</v>
      </c>
      <c r="B183" s="1633" t="s">
        <v>6178</v>
      </c>
      <c r="C183">
        <v>699.38</v>
      </c>
      <c r="D183" s="1629">
        <v>12818434.93</v>
      </c>
      <c r="E183" s="1630">
        <v>10433942.120000001</v>
      </c>
      <c r="F183" s="1631">
        <v>0.81397941144754093</v>
      </c>
      <c r="G183">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c r="A184" s="1633" t="s">
        <v>2288</v>
      </c>
      <c r="B184" s="1633" t="s">
        <v>6179</v>
      </c>
      <c r="C184">
        <v>782.25</v>
      </c>
      <c r="D184" s="1629">
        <v>13847831.279999999</v>
      </c>
      <c r="E184" s="1630">
        <v>10732690.529999999</v>
      </c>
      <c r="F184" s="1631">
        <v>0.77504486536465078</v>
      </c>
      <c r="G18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c r="A185" s="1633" t="s">
        <v>2432</v>
      </c>
      <c r="B185" s="1633" t="s">
        <v>6180</v>
      </c>
      <c r="C185">
        <v>2439.1200000000003</v>
      </c>
      <c r="D185" s="1629">
        <v>40368670.670000002</v>
      </c>
      <c r="E185" s="1630">
        <v>33108303.149999999</v>
      </c>
      <c r="F185" s="1631">
        <v>0.82014846167833932</v>
      </c>
      <c r="G185">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c r="A186" s="1633" t="s">
        <v>2022</v>
      </c>
      <c r="B186" s="1633" t="s">
        <v>6181</v>
      </c>
      <c r="C186">
        <v>1567.1200000000001</v>
      </c>
      <c r="D186" s="1629">
        <v>24945144.289999999</v>
      </c>
      <c r="E186" s="1630">
        <v>32571879.969999999</v>
      </c>
      <c r="F186" s="1631">
        <v>1.3057402912300413</v>
      </c>
      <c r="G186">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c r="A187" s="1633" t="s">
        <v>1842</v>
      </c>
      <c r="B187" s="1633" t="s">
        <v>6182</v>
      </c>
      <c r="C187">
        <v>967.8</v>
      </c>
      <c r="D187" s="1629">
        <v>16995163.600000001</v>
      </c>
      <c r="E187" s="1630">
        <v>14909811.210000001</v>
      </c>
      <c r="F187" s="1631">
        <v>0.87729730415775464</v>
      </c>
      <c r="G187">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c r="A188" s="1633" t="s">
        <v>2073</v>
      </c>
      <c r="B188" s="1633" t="s">
        <v>6183</v>
      </c>
      <c r="C188">
        <v>2282.87</v>
      </c>
      <c r="D188" s="1629">
        <v>34662556.479999997</v>
      </c>
      <c r="E188" s="1630">
        <v>27630496.210000001</v>
      </c>
      <c r="F188" s="1631">
        <v>0.79712805447407098</v>
      </c>
      <c r="G188">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c r="A189" s="1633" t="s">
        <v>2573</v>
      </c>
      <c r="B189" s="1633" t="s">
        <v>6184</v>
      </c>
      <c r="C189">
        <v>2280</v>
      </c>
      <c r="D189" s="1629">
        <v>36995823.270000003</v>
      </c>
      <c r="E189" s="1630">
        <v>31780260.899999999</v>
      </c>
      <c r="F189" s="1631">
        <v>0.85902294072668151</v>
      </c>
      <c r="G189">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c r="A190" s="1633" t="s">
        <v>2853</v>
      </c>
      <c r="B190" s="1633" t="s">
        <v>6185</v>
      </c>
      <c r="C190">
        <v>1417.8</v>
      </c>
      <c r="D190" s="1629">
        <v>24476965.280000001</v>
      </c>
      <c r="E190" s="1630">
        <v>20234336.240000002</v>
      </c>
      <c r="F190" s="1631">
        <v>0.82666850275484804</v>
      </c>
      <c r="G190">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c r="A191" s="1633" t="s">
        <v>1612</v>
      </c>
      <c r="B191" s="1633" t="s">
        <v>6186</v>
      </c>
      <c r="C191">
        <v>1051.5</v>
      </c>
      <c r="D191" s="1629">
        <v>17897976.93</v>
      </c>
      <c r="E191" s="1630">
        <v>12968786.100000001</v>
      </c>
      <c r="F191" s="1631">
        <v>0.72459508416630869</v>
      </c>
      <c r="G191">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c r="A192" s="1633" t="s">
        <v>1709</v>
      </c>
      <c r="B192" s="1633" t="s">
        <v>6187</v>
      </c>
      <c r="C192">
        <v>1143</v>
      </c>
      <c r="D192" s="1629">
        <v>20565812.030000001</v>
      </c>
      <c r="E192" s="1630">
        <v>16434988.66</v>
      </c>
      <c r="F192" s="1631">
        <v>0.7991412464543467</v>
      </c>
      <c r="G192">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c r="A193" s="1633" t="s">
        <v>2075</v>
      </c>
      <c r="B193" s="1633" t="s">
        <v>6188</v>
      </c>
      <c r="C193">
        <v>400.25</v>
      </c>
      <c r="D193" s="1629">
        <v>6376378.7999999998</v>
      </c>
      <c r="E193" s="1630">
        <v>6561870.5700000003</v>
      </c>
      <c r="F193" s="1631">
        <v>1.029090456482918</v>
      </c>
      <c r="G193">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c r="A194" s="1633" t="s">
        <v>1783</v>
      </c>
      <c r="B194" s="1633" t="s">
        <v>6189</v>
      </c>
      <c r="C194">
        <v>2574.1999999999998</v>
      </c>
      <c r="D194" s="1629">
        <v>48279993.329999998</v>
      </c>
      <c r="E194" s="1630">
        <v>36580271.840000004</v>
      </c>
      <c r="F194" s="1631">
        <v>0.75766936399450424</v>
      </c>
      <c r="G19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c r="A195" s="1633" t="s">
        <v>3251</v>
      </c>
      <c r="B195" s="1633" t="s">
        <v>6190</v>
      </c>
      <c r="C195">
        <v>999.5</v>
      </c>
      <c r="D195" s="1629">
        <v>16446933.52</v>
      </c>
      <c r="E195" s="1630">
        <v>12014986.98</v>
      </c>
      <c r="F195" s="1631">
        <v>0.73053052506045524</v>
      </c>
      <c r="G195">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c r="A196" s="1633" t="s">
        <v>3091</v>
      </c>
      <c r="B196" s="1633" t="s">
        <v>6191</v>
      </c>
      <c r="C196">
        <v>424.70999999999992</v>
      </c>
      <c r="D196" s="1629">
        <v>7142124.7400000002</v>
      </c>
      <c r="E196" s="1630">
        <v>4718440.62</v>
      </c>
      <c r="F196" s="1631">
        <v>0.66064942741394905</v>
      </c>
      <c r="G196">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c r="A197" s="1633" t="s">
        <v>3229</v>
      </c>
      <c r="B197" s="1633" t="s">
        <v>6192</v>
      </c>
      <c r="C197">
        <v>1447</v>
      </c>
      <c r="D197" s="1629">
        <v>24874684.93</v>
      </c>
      <c r="E197" s="1630">
        <v>15877229.439999999</v>
      </c>
      <c r="F197" s="1631">
        <v>0.63828866515013982</v>
      </c>
      <c r="G197">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c r="A198" s="1633" t="s">
        <v>3277</v>
      </c>
      <c r="B198" s="1633" t="s">
        <v>6193</v>
      </c>
      <c r="C198">
        <v>4505.6499999999996</v>
      </c>
      <c r="D198" s="1629">
        <v>88020610.769999996</v>
      </c>
      <c r="E198" s="1630">
        <v>79900714.099999994</v>
      </c>
      <c r="F198" s="1631">
        <v>0.90775005309588808</v>
      </c>
      <c r="G198">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c r="A199" s="1633" t="s">
        <v>1562</v>
      </c>
      <c r="B199" s="1633" t="s">
        <v>6194</v>
      </c>
      <c r="C199">
        <v>3033.5</v>
      </c>
      <c r="D199" s="1629">
        <v>59696469.409999996</v>
      </c>
      <c r="E199" s="1630">
        <v>40713319.839999996</v>
      </c>
      <c r="F199" s="1631">
        <v>0.68200548947673523</v>
      </c>
      <c r="G199">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c r="A200" s="1633" t="s">
        <v>2447</v>
      </c>
      <c r="B200" s="1633" t="s">
        <v>6195</v>
      </c>
      <c r="C200">
        <v>1308.98</v>
      </c>
      <c r="D200" s="1629">
        <v>20803916.489999998</v>
      </c>
      <c r="E200" s="1630">
        <v>21612785.870000001</v>
      </c>
      <c r="F200" s="1631">
        <v>1.0388806300192952</v>
      </c>
      <c r="G200">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c r="A201" s="1633" t="s">
        <v>3273</v>
      </c>
      <c r="B201" s="1633" t="s">
        <v>6196</v>
      </c>
      <c r="C201">
        <v>3272.16</v>
      </c>
      <c r="D201" s="1629">
        <v>59722564.060000002</v>
      </c>
      <c r="E201" s="1630">
        <v>45557241.630000003</v>
      </c>
      <c r="F201" s="1631">
        <v>0.76281456342415455</v>
      </c>
      <c r="G201">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c r="A202" s="1633" t="s">
        <v>1447</v>
      </c>
      <c r="B202" s="1633" t="s">
        <v>6197</v>
      </c>
      <c r="C202">
        <v>1841.49</v>
      </c>
      <c r="D202" s="1629">
        <v>36214796.409999996</v>
      </c>
      <c r="E202" s="1630">
        <v>27831924.68</v>
      </c>
      <c r="F202" s="1631">
        <v>0.76852357155084727</v>
      </c>
      <c r="G202">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c r="A203" s="1633" t="s">
        <v>1797</v>
      </c>
      <c r="B203" s="1633" t="s">
        <v>6198</v>
      </c>
      <c r="C203">
        <v>5411.66</v>
      </c>
      <c r="D203" s="1629">
        <v>101236081.89</v>
      </c>
      <c r="E203" s="1630">
        <v>73086662.260000005</v>
      </c>
      <c r="F203" s="1631">
        <v>0.72194281816846406</v>
      </c>
      <c r="G203">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c r="A204" s="1633" t="s">
        <v>2980</v>
      </c>
      <c r="B204" s="1633" t="s">
        <v>6199</v>
      </c>
      <c r="C204">
        <v>1952.4900000000002</v>
      </c>
      <c r="D204" s="1629">
        <v>37742095.869999997</v>
      </c>
      <c r="E204" s="1630">
        <v>24790074.580000002</v>
      </c>
      <c r="F204" s="1631">
        <v>0.65682824465783973</v>
      </c>
      <c r="G20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c r="A205" s="1633" t="s">
        <v>2996</v>
      </c>
      <c r="B205" s="1633" t="s">
        <v>6200</v>
      </c>
      <c r="C205">
        <v>2994.83</v>
      </c>
      <c r="D205" s="1629">
        <v>54008429.219999999</v>
      </c>
      <c r="E205" s="1630">
        <v>52150499.519999996</v>
      </c>
      <c r="F205" s="1631">
        <v>0.9655992642846204</v>
      </c>
      <c r="G205">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c r="A206" s="1633" t="s">
        <v>1604</v>
      </c>
      <c r="B206" s="1633" t="s">
        <v>6201</v>
      </c>
      <c r="C206">
        <v>4969.16</v>
      </c>
      <c r="D206" s="1629">
        <v>89245114.579999998</v>
      </c>
      <c r="E206" s="1630">
        <v>66877724.739999995</v>
      </c>
      <c r="F206" s="1631">
        <v>0.74937126872138526</v>
      </c>
      <c r="G206">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c r="A207" s="1633" t="s">
        <v>2782</v>
      </c>
      <c r="B207" s="1633" t="s">
        <v>6202</v>
      </c>
      <c r="C207">
        <v>1863.5</v>
      </c>
      <c r="D207" s="1629">
        <v>34378929.759999998</v>
      </c>
      <c r="E207" s="1630">
        <v>22440845.66</v>
      </c>
      <c r="F207" s="1631">
        <v>0.65274997845075444</v>
      </c>
      <c r="G207">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c r="A208" s="1633" t="s">
        <v>1831</v>
      </c>
      <c r="B208" s="1633" t="s">
        <v>6203</v>
      </c>
      <c r="C208">
        <v>7662.99</v>
      </c>
      <c r="D208" s="1629">
        <v>133349244.73</v>
      </c>
      <c r="E208" s="1630">
        <v>92562451.269999996</v>
      </c>
      <c r="F208" s="1631">
        <v>0.69413554952948242</v>
      </c>
      <c r="G208">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c r="A209" s="1633" t="s">
        <v>2036</v>
      </c>
      <c r="B209" s="1633" t="s">
        <v>6204</v>
      </c>
      <c r="C209">
        <v>940.5</v>
      </c>
      <c r="D209" s="1629">
        <v>15815619.810000001</v>
      </c>
      <c r="E209" s="1630">
        <v>14125681.300000001</v>
      </c>
      <c r="F209" s="1631">
        <v>0.89314750036343982</v>
      </c>
      <c r="G209">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c r="A210" s="1633" t="s">
        <v>2280</v>
      </c>
      <c r="B210" s="1633" t="s">
        <v>6205</v>
      </c>
      <c r="C210">
        <v>2762.82</v>
      </c>
      <c r="D210" s="1629">
        <v>45651269.799999997</v>
      </c>
      <c r="E210" s="1630">
        <v>35331921.920000002</v>
      </c>
      <c r="F210" s="1631">
        <v>0.77395266494865389</v>
      </c>
      <c r="G210">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c r="A211" s="1633"/>
      <c r="B211" s="1633" t="s">
        <v>6206</v>
      </c>
      <c r="C211">
        <v>62</v>
      </c>
      <c r="D211" s="1629">
        <v>973451.87</v>
      </c>
      <c r="E211" s="1630">
        <v>642019.31000000006</v>
      </c>
      <c r="F211" s="1631">
        <v>0.65952855994821813</v>
      </c>
      <c r="G211">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c r="A212" s="1633"/>
      <c r="B212" s="1633" t="s">
        <v>6207</v>
      </c>
      <c r="C212">
        <v>27.32</v>
      </c>
      <c r="D212" s="1629">
        <v>417575.45</v>
      </c>
      <c r="E212" s="1630">
        <v>332531.73</v>
      </c>
      <c r="F212" s="1631">
        <v>0.79633927233988488</v>
      </c>
      <c r="G212">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c r="A213" s="1633" t="s">
        <v>1983</v>
      </c>
      <c r="B213" s="1633" t="s">
        <v>6208</v>
      </c>
      <c r="C213">
        <v>671.25</v>
      </c>
      <c r="D213" s="1629">
        <v>9289115.4399999995</v>
      </c>
      <c r="E213" s="1630">
        <v>9149493.5600000005</v>
      </c>
      <c r="F213" s="1631">
        <v>0.98496930295442653</v>
      </c>
      <c r="G213">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c r="A214" s="1633" t="s">
        <v>3393</v>
      </c>
      <c r="B214" s="1633" t="s">
        <v>6209</v>
      </c>
      <c r="C214">
        <v>788.03</v>
      </c>
      <c r="D214" s="1629">
        <v>11448472.59</v>
      </c>
      <c r="E214" s="1630">
        <v>11742665.190000001</v>
      </c>
      <c r="F214" s="1631">
        <v>1.0256971048047905</v>
      </c>
      <c r="G21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c r="A215" s="1633" t="s">
        <v>1762</v>
      </c>
      <c r="B215" s="1633" t="s">
        <v>6210</v>
      </c>
      <c r="C215">
        <v>359.86</v>
      </c>
      <c r="D215" s="1629">
        <v>4965125.75</v>
      </c>
      <c r="E215" s="1630">
        <v>5209639.07</v>
      </c>
      <c r="F215" s="1631">
        <v>1.0492461484988573</v>
      </c>
      <c r="G215">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c r="A216" s="1633" t="s">
        <v>1965</v>
      </c>
      <c r="B216" s="1633" t="s">
        <v>6211</v>
      </c>
      <c r="C216">
        <v>562.87</v>
      </c>
      <c r="D216" s="1629">
        <v>7495705.3600000003</v>
      </c>
      <c r="E216" s="1630">
        <v>6909126.2799999993</v>
      </c>
      <c r="F216" s="1631">
        <v>0.92174464552325985</v>
      </c>
      <c r="G216">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c r="A217" s="1633" t="s">
        <v>2117</v>
      </c>
      <c r="B217" s="1633" t="s">
        <v>6212</v>
      </c>
      <c r="C217">
        <v>767.18999999999994</v>
      </c>
      <c r="D217" s="1629">
        <v>10773318.07</v>
      </c>
      <c r="E217" s="1630">
        <v>11541468.82</v>
      </c>
      <c r="F217" s="1631">
        <v>1.0713012226139538</v>
      </c>
      <c r="G217">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c r="A218" s="1633" t="s">
        <v>3369</v>
      </c>
      <c r="B218" s="1633" t="s">
        <v>6213</v>
      </c>
      <c r="C218">
        <v>345.69999999999993</v>
      </c>
      <c r="D218" s="1629">
        <v>4858559.08</v>
      </c>
      <c r="E218" s="1630">
        <v>4375869.95</v>
      </c>
      <c r="F218" s="1631">
        <v>0.90065179365895454</v>
      </c>
      <c r="G218">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c r="A219" s="1633" t="s">
        <v>3237</v>
      </c>
      <c r="B219" s="1633" t="s">
        <v>6214</v>
      </c>
      <c r="C219">
        <v>474.46</v>
      </c>
      <c r="D219" s="1629">
        <v>6747036.6200000001</v>
      </c>
      <c r="E219" s="1630">
        <v>6167259.2999999989</v>
      </c>
      <c r="F219" s="1631">
        <v>0.91406933848833904</v>
      </c>
      <c r="G219">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c r="A220" s="1633" t="s">
        <v>3019</v>
      </c>
      <c r="B220" s="1633" t="s">
        <v>6215</v>
      </c>
      <c r="C220">
        <v>409.78000000000003</v>
      </c>
      <c r="D220" s="1629">
        <v>5711401.1900000004</v>
      </c>
      <c r="E220" s="1630">
        <v>7143749.7699999996</v>
      </c>
      <c r="F220" s="1631">
        <v>1.2507875970099729</v>
      </c>
      <c r="G220">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c r="A221" s="1633" t="s">
        <v>3103</v>
      </c>
      <c r="B221" s="1633" t="s">
        <v>6216</v>
      </c>
      <c r="C221">
        <v>230.27999999999994</v>
      </c>
      <c r="D221" s="1629">
        <v>3022099.9</v>
      </c>
      <c r="E221" s="1630">
        <v>4176439.58</v>
      </c>
      <c r="F221" s="1631">
        <v>1.3819660892083681</v>
      </c>
      <c r="G221">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c r="A222" s="1633" t="s">
        <v>2111</v>
      </c>
      <c r="B222" s="1633" t="s">
        <v>6217</v>
      </c>
      <c r="C222">
        <v>3440</v>
      </c>
      <c r="D222" s="1629">
        <v>55057166.560000002</v>
      </c>
      <c r="E222" s="1630">
        <v>38666800.960000001</v>
      </c>
      <c r="F222" s="1631">
        <v>0.70230277683944797</v>
      </c>
      <c r="G222">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c r="A223" s="1633" t="s">
        <v>2867</v>
      </c>
      <c r="B223" s="1633" t="s">
        <v>6218</v>
      </c>
      <c r="C223">
        <v>397.25</v>
      </c>
      <c r="D223" s="1629">
        <v>5720733.4500000002</v>
      </c>
      <c r="E223" s="1630">
        <v>4250386.01</v>
      </c>
      <c r="F223" s="1631">
        <v>0.74297920837405906</v>
      </c>
      <c r="G223">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c r="A224" s="1633" t="s">
        <v>1882</v>
      </c>
      <c r="B224" s="1633" t="s">
        <v>6219</v>
      </c>
      <c r="C224">
        <v>729.46</v>
      </c>
      <c r="D224" s="1629">
        <v>10130787.51</v>
      </c>
      <c r="E224" s="1630">
        <v>8217890.3000000007</v>
      </c>
      <c r="F224" s="1631">
        <v>0.81117981123266114</v>
      </c>
      <c r="G22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c r="A225" s="1633" t="s">
        <v>2451</v>
      </c>
      <c r="B225" s="1633" t="s">
        <v>6220</v>
      </c>
      <c r="C225">
        <v>743.28</v>
      </c>
      <c r="D225" s="1629">
        <v>10501003.039999999</v>
      </c>
      <c r="E225" s="1630">
        <v>8149667.1400000006</v>
      </c>
      <c r="F225" s="1631">
        <v>0.77608463772047453</v>
      </c>
      <c r="G225">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c r="A226" s="1633" t="s">
        <v>2823</v>
      </c>
      <c r="B226" s="1633" t="s">
        <v>6221</v>
      </c>
      <c r="C226">
        <v>283.7</v>
      </c>
      <c r="D226" s="1629">
        <v>3806683.95</v>
      </c>
      <c r="E226" s="1630">
        <v>4056921.66</v>
      </c>
      <c r="F226" s="1631">
        <v>1.0657364029393614</v>
      </c>
      <c r="G226">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c r="A227" s="1634"/>
      <c r="B227" s="1634" t="s">
        <v>6222</v>
      </c>
      <c r="C227">
        <v>15.32</v>
      </c>
      <c r="D227" s="1629">
        <v>233003.99</v>
      </c>
      <c r="E227" s="1630">
        <v>137509.44</v>
      </c>
      <c r="F227" s="1631">
        <v>0.59015916422718773</v>
      </c>
      <c r="G227">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c r="A228" s="1633"/>
      <c r="B228" s="1633" t="s">
        <v>6223</v>
      </c>
      <c r="C228">
        <v>98</v>
      </c>
      <c r="D228" s="1629">
        <v>1517125.27</v>
      </c>
      <c r="E228" s="1630">
        <v>998118.29</v>
      </c>
      <c r="F228" s="1631">
        <v>0.65790103805996192</v>
      </c>
      <c r="G228">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c r="A229" s="1633" t="s">
        <v>2065</v>
      </c>
      <c r="B229" s="1633" t="s">
        <v>6224</v>
      </c>
      <c r="C229">
        <v>595.27</v>
      </c>
      <c r="D229" s="1629">
        <v>8308081.8600000003</v>
      </c>
      <c r="E229" s="1630">
        <v>5766014.5499999998</v>
      </c>
      <c r="F229" s="1631">
        <v>0.69402476373770339</v>
      </c>
      <c r="G229">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c r="A230" s="1633" t="s">
        <v>2537</v>
      </c>
      <c r="B230" s="1633" t="s">
        <v>6225</v>
      </c>
      <c r="C230">
        <v>3368.25</v>
      </c>
      <c r="D230" s="1629">
        <v>45967991.539999999</v>
      </c>
      <c r="E230" s="1630">
        <v>32696302.599999998</v>
      </c>
      <c r="F230" s="1631">
        <v>0.71128412411816233</v>
      </c>
      <c r="G230">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c r="A231" s="1633" t="s">
        <v>1765</v>
      </c>
      <c r="B231" s="1633" t="s">
        <v>6226</v>
      </c>
      <c r="C231">
        <v>10234</v>
      </c>
      <c r="D231" s="1629">
        <v>156117063.66</v>
      </c>
      <c r="E231" s="1630">
        <v>135378824.54000002</v>
      </c>
      <c r="F231" s="1631">
        <v>0.8671622522624125</v>
      </c>
      <c r="G231">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c r="A232" s="1633" t="s">
        <v>3281</v>
      </c>
      <c r="B232" s="1633" t="s">
        <v>6227</v>
      </c>
      <c r="C232">
        <v>1469.7799999999997</v>
      </c>
      <c r="D232" s="1629">
        <v>20421043.18</v>
      </c>
      <c r="E232" s="1630">
        <v>14914231.84</v>
      </c>
      <c r="F232" s="1631">
        <v>0.73033643328303266</v>
      </c>
      <c r="G232">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c r="A233" s="1633" t="s">
        <v>2251</v>
      </c>
      <c r="B233" s="1633" t="s">
        <v>6228</v>
      </c>
      <c r="C233">
        <v>376.5</v>
      </c>
      <c r="D233" s="1629">
        <v>5143961.46</v>
      </c>
      <c r="E233" s="1630">
        <v>5492856.6399999997</v>
      </c>
      <c r="F233" s="1631">
        <v>1.0678261652450249</v>
      </c>
      <c r="G233">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c r="A234" s="1633" t="s">
        <v>3331</v>
      </c>
      <c r="B234" s="1633" t="s">
        <v>6229</v>
      </c>
      <c r="C234">
        <v>4045.46</v>
      </c>
      <c r="D234" s="1629">
        <v>66463951.700000003</v>
      </c>
      <c r="E234" s="1630">
        <v>48582732.659999996</v>
      </c>
      <c r="F234" s="1631">
        <v>0.73096364897605082</v>
      </c>
      <c r="G23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c r="A235" s="1633" t="s">
        <v>3269</v>
      </c>
      <c r="B235" s="1633" t="s">
        <v>6230</v>
      </c>
      <c r="C235">
        <v>137.5</v>
      </c>
      <c r="D235" s="1629">
        <v>2229614.16</v>
      </c>
      <c r="E235" s="1630">
        <v>1637250.4700000002</v>
      </c>
      <c r="F235" s="1631">
        <v>0.73432008971453611</v>
      </c>
      <c r="G235">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c r="A236" s="1633" t="s">
        <v>2976</v>
      </c>
      <c r="B236" s="1633" t="s">
        <v>6231</v>
      </c>
      <c r="C236">
        <v>1552.13</v>
      </c>
      <c r="D236" s="1629">
        <v>25322286.390000001</v>
      </c>
      <c r="E236" s="1630">
        <v>18562072.960000001</v>
      </c>
      <c r="F236" s="1631">
        <v>0.73303305531408613</v>
      </c>
      <c r="G236">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c r="A237" s="1633" t="s">
        <v>2517</v>
      </c>
      <c r="B237" s="1633" t="s">
        <v>6232</v>
      </c>
      <c r="C237">
        <v>53.039999999999992</v>
      </c>
      <c r="D237" s="1629">
        <v>823110.16</v>
      </c>
      <c r="E237" s="1630">
        <v>1004682.03</v>
      </c>
      <c r="F237" s="1631">
        <v>1.2205924295722459</v>
      </c>
      <c r="G237">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c r="A238" s="1633" t="s">
        <v>3211</v>
      </c>
      <c r="B238" s="1633" t="s">
        <v>6233</v>
      </c>
      <c r="C238">
        <v>737.29000000000008</v>
      </c>
      <c r="D238" s="1629">
        <v>9609712.3499999996</v>
      </c>
      <c r="E238" s="1630">
        <v>7344135.75</v>
      </c>
      <c r="F238" s="1631">
        <v>0.76424095566190386</v>
      </c>
      <c r="G238">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c r="A239" s="1633" t="s">
        <v>2154</v>
      </c>
      <c r="B239" s="1633" t="s">
        <v>6234</v>
      </c>
      <c r="C239">
        <v>156.20999999999998</v>
      </c>
      <c r="D239" s="1629">
        <v>2064364.21</v>
      </c>
      <c r="E239" s="1630">
        <v>2080214.23</v>
      </c>
      <c r="F239" s="1631">
        <v>1.0076779184231255</v>
      </c>
      <c r="G239">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c r="A240" s="1633" t="s">
        <v>2978</v>
      </c>
      <c r="B240" s="1633" t="s">
        <v>6235</v>
      </c>
      <c r="C240">
        <v>861</v>
      </c>
      <c r="D240" s="1629">
        <v>15021805.08</v>
      </c>
      <c r="E240" s="1630">
        <v>9597902.4499999993</v>
      </c>
      <c r="F240" s="1631">
        <v>0.6389313666956461</v>
      </c>
      <c r="G240">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c r="A241" s="1633" t="s">
        <v>2940</v>
      </c>
      <c r="B241" s="1633" t="s">
        <v>6236</v>
      </c>
      <c r="C241">
        <v>272.38</v>
      </c>
      <c r="D241" s="1629">
        <v>3481857.15</v>
      </c>
      <c r="E241" s="1630">
        <v>3223938.8699999996</v>
      </c>
      <c r="F241" s="1631">
        <v>0.92592508282541108</v>
      </c>
      <c r="G241">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c r="A242" s="1633" t="s">
        <v>3213</v>
      </c>
      <c r="B242" s="1633" t="s">
        <v>6237</v>
      </c>
      <c r="C242">
        <v>447</v>
      </c>
      <c r="D242" s="1629">
        <v>6554726.6100000003</v>
      </c>
      <c r="E242" s="1630">
        <v>4638700.34</v>
      </c>
      <c r="F242" s="1631">
        <v>0.70768784359718695</v>
      </c>
      <c r="G242">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c r="A243" s="1633" t="s">
        <v>2152</v>
      </c>
      <c r="B243" s="1633" t="s">
        <v>6238</v>
      </c>
      <c r="C243">
        <v>913.8599999999999</v>
      </c>
      <c r="D243" s="1629">
        <v>12873785.640000001</v>
      </c>
      <c r="E243" s="1630">
        <v>11696976.27</v>
      </c>
      <c r="F243" s="1631">
        <v>0.90858870864343511</v>
      </c>
      <c r="G243">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c r="A244" s="1633" t="s">
        <v>2863</v>
      </c>
      <c r="B244" s="1633" t="s">
        <v>6239</v>
      </c>
      <c r="C244">
        <v>1205.95</v>
      </c>
      <c r="D244" s="1629">
        <v>17716827.52</v>
      </c>
      <c r="E244" s="1630">
        <v>13693123.010000002</v>
      </c>
      <c r="F244" s="1631">
        <v>0.77288797864867409</v>
      </c>
      <c r="G24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c r="A245" s="1633"/>
      <c r="B245" s="1633" t="s">
        <v>6240</v>
      </c>
      <c r="C245">
        <v>30</v>
      </c>
      <c r="D245" s="1629">
        <v>427096.89</v>
      </c>
      <c r="E245" s="1630">
        <v>691657.87</v>
      </c>
      <c r="F245" s="1631">
        <v>1.6194401930671984</v>
      </c>
      <c r="G245">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c r="A246" s="1633"/>
      <c r="B246" s="1633" t="s">
        <v>6241</v>
      </c>
      <c r="C246">
        <v>96</v>
      </c>
      <c r="D246" s="1629">
        <v>1450912.9</v>
      </c>
      <c r="E246" s="1630">
        <v>1166438.5900000001</v>
      </c>
      <c r="F246" s="1631">
        <v>0.80393426097459064</v>
      </c>
      <c r="G246">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c r="A247" s="1633" t="s">
        <v>1772</v>
      </c>
      <c r="B247" s="1633" t="s">
        <v>6242</v>
      </c>
      <c r="C247">
        <v>2583.5</v>
      </c>
      <c r="D247" s="1629">
        <v>38051699.950000003</v>
      </c>
      <c r="E247" s="1630">
        <v>25960100.93</v>
      </c>
      <c r="F247" s="1631">
        <v>0.68223235661249337</v>
      </c>
      <c r="G247">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c r="A248" s="1633" t="s">
        <v>2575</v>
      </c>
      <c r="B248" s="1633" t="s">
        <v>6243</v>
      </c>
      <c r="C248">
        <v>2838.1299999999997</v>
      </c>
      <c r="D248" s="1629">
        <v>42561149.789999999</v>
      </c>
      <c r="E248" s="1630">
        <v>31512052.82</v>
      </c>
      <c r="F248" s="1631">
        <v>0.74039477259150432</v>
      </c>
      <c r="G248">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c r="A249" s="1633" t="s">
        <v>2792</v>
      </c>
      <c r="B249" s="1633" t="s">
        <v>6244</v>
      </c>
      <c r="C249">
        <v>235.93999999999994</v>
      </c>
      <c r="D249" s="1629">
        <v>3375568.8</v>
      </c>
      <c r="E249" s="1630">
        <v>3089493.1099999994</v>
      </c>
      <c r="F249" s="1631">
        <v>0.91525111560457595</v>
      </c>
      <c r="G249">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c r="A250" s="1633" t="s">
        <v>2694</v>
      </c>
      <c r="B250" s="1633" t="s">
        <v>6245</v>
      </c>
      <c r="C250">
        <v>493.25</v>
      </c>
      <c r="D250" s="1629">
        <v>6942207.9500000002</v>
      </c>
      <c r="E250" s="1630">
        <v>6063045.5899999999</v>
      </c>
      <c r="F250" s="1631">
        <v>0.87335983503634451</v>
      </c>
      <c r="G250">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c r="A251" s="1633" t="s">
        <v>1864</v>
      </c>
      <c r="B251" s="1633" t="s">
        <v>6246</v>
      </c>
      <c r="C251">
        <v>937.96</v>
      </c>
      <c r="D251" s="1629">
        <v>13226211.949999999</v>
      </c>
      <c r="E251" s="1630">
        <v>10083272.34</v>
      </c>
      <c r="F251" s="1631">
        <v>0.76237038829549386</v>
      </c>
      <c r="G251">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c r="A252" s="1633" t="s">
        <v>3311</v>
      </c>
      <c r="B252" s="1633" t="s">
        <v>6247</v>
      </c>
      <c r="C252">
        <v>869.14</v>
      </c>
      <c r="D252" s="1629">
        <v>12062087.720000001</v>
      </c>
      <c r="E252" s="1630">
        <v>10796895.02</v>
      </c>
      <c r="F252" s="1631">
        <v>0.89510997354942123</v>
      </c>
      <c r="G252">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c r="A253" s="1633" t="s">
        <v>3353</v>
      </c>
      <c r="B253" s="1633" t="s">
        <v>6248</v>
      </c>
      <c r="C253">
        <v>602.69999999999993</v>
      </c>
      <c r="D253" s="1629">
        <v>8610271.8200000003</v>
      </c>
      <c r="E253" s="1630">
        <v>6639113.0099999998</v>
      </c>
      <c r="F253" s="1631">
        <v>0.77106892195651955</v>
      </c>
      <c r="G253">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c r="A254" s="1633" t="s">
        <v>1458</v>
      </c>
      <c r="B254" s="1633" t="s">
        <v>6249</v>
      </c>
      <c r="C254">
        <v>882.47</v>
      </c>
      <c r="D254" s="1629">
        <v>12727200.08</v>
      </c>
      <c r="E254" s="1630">
        <v>14147076.290000001</v>
      </c>
      <c r="F254" s="1631">
        <v>1.1115623390121168</v>
      </c>
      <c r="G25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c r="A255" s="1633" t="s">
        <v>1441</v>
      </c>
      <c r="B255" s="1633" t="s">
        <v>6250</v>
      </c>
      <c r="C255">
        <v>634.29</v>
      </c>
      <c r="D255" s="1629">
        <v>9787243.8599999994</v>
      </c>
      <c r="E255" s="1630">
        <v>7655387.6699999999</v>
      </c>
      <c r="F255" s="1631">
        <v>0.78218012951401017</v>
      </c>
      <c r="G255">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c r="A256" s="1633" t="s">
        <v>3137</v>
      </c>
      <c r="B256" s="1633" t="s">
        <v>6251</v>
      </c>
      <c r="C256">
        <v>329.36</v>
      </c>
      <c r="D256" s="1629">
        <v>4686954.7</v>
      </c>
      <c r="E256" s="1630">
        <v>5383219.7800000003</v>
      </c>
      <c r="F256" s="1631">
        <v>1.1485538317662853</v>
      </c>
      <c r="G256">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c r="A257" s="1633" t="s">
        <v>2368</v>
      </c>
      <c r="B257" s="1633" t="s">
        <v>6252</v>
      </c>
      <c r="C257">
        <v>164.1</v>
      </c>
      <c r="D257" s="1629">
        <v>2296066.4900000002</v>
      </c>
      <c r="E257" s="1630">
        <v>2752316.19</v>
      </c>
      <c r="F257" s="1631">
        <v>1.1987092716988348</v>
      </c>
      <c r="G257">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c r="A258" s="1633" t="s">
        <v>2849</v>
      </c>
      <c r="B258" s="1633" t="s">
        <v>6253</v>
      </c>
      <c r="C258">
        <v>568</v>
      </c>
      <c r="D258" s="1629">
        <v>7683113.21</v>
      </c>
      <c r="E258" s="1630">
        <v>7516292.1699999999</v>
      </c>
      <c r="F258" s="1631">
        <v>0.97828731199966268</v>
      </c>
      <c r="G258">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c r="A259" s="1633" t="s">
        <v>1985</v>
      </c>
      <c r="B259" s="1633" t="s">
        <v>6254</v>
      </c>
      <c r="C259">
        <v>263.62</v>
      </c>
      <c r="D259" s="1629">
        <v>3661382.27</v>
      </c>
      <c r="E259" s="1630">
        <v>3836431.63</v>
      </c>
      <c r="F259" s="1631">
        <v>1.0478096377519193</v>
      </c>
      <c r="G259">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c r="A260" s="1633" t="s">
        <v>2851</v>
      </c>
      <c r="B260" s="1633" t="s">
        <v>6255</v>
      </c>
      <c r="C260">
        <v>1107.3799999999999</v>
      </c>
      <c r="D260" s="1629">
        <v>16504431.58</v>
      </c>
      <c r="E260" s="1630">
        <v>11881845.880000001</v>
      </c>
      <c r="F260" s="1631">
        <v>0.71991851536398088</v>
      </c>
      <c r="G260">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c r="A261" s="1633" t="s">
        <v>3243</v>
      </c>
      <c r="B261" s="1633" t="s">
        <v>6256</v>
      </c>
      <c r="C261">
        <v>1074.0400000000002</v>
      </c>
      <c r="D261" s="1629">
        <v>15206242.449999999</v>
      </c>
      <c r="E261" s="1630">
        <v>11695225.440000001</v>
      </c>
      <c r="F261" s="1631">
        <v>0.76910686374068704</v>
      </c>
      <c r="G261">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c r="A262" s="1633" t="s">
        <v>2816</v>
      </c>
      <c r="B262" s="1633" t="s">
        <v>6257</v>
      </c>
      <c r="C262">
        <v>427.87</v>
      </c>
      <c r="D262" s="1629">
        <v>6021803.5099999998</v>
      </c>
      <c r="E262" s="1630">
        <v>5898399.120000001</v>
      </c>
      <c r="F262" s="1631">
        <v>0.97950707129598813</v>
      </c>
      <c r="G262">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c r="A263" s="1633" t="s">
        <v>3454</v>
      </c>
      <c r="B263" s="1633" t="s">
        <v>6258</v>
      </c>
      <c r="C263">
        <v>312.25</v>
      </c>
      <c r="D263" s="1629">
        <v>4419938.1900000004</v>
      </c>
      <c r="E263" s="1630">
        <v>3260854.87</v>
      </c>
      <c r="F263" s="1631">
        <v>0.7377602875482745</v>
      </c>
      <c r="G263">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c r="A264" s="1633" t="s">
        <v>3133</v>
      </c>
      <c r="B264" s="1633" t="s">
        <v>6259</v>
      </c>
      <c r="C264">
        <v>1169</v>
      </c>
      <c r="D264" s="1629">
        <v>16394492.18</v>
      </c>
      <c r="E264" s="1630">
        <v>11531228.68</v>
      </c>
      <c r="F264" s="1631">
        <v>0.70335991828201905</v>
      </c>
      <c r="G26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c r="A265" s="1633" t="s">
        <v>1724</v>
      </c>
      <c r="B265" s="1633" t="s">
        <v>6260</v>
      </c>
      <c r="C265">
        <v>695</v>
      </c>
      <c r="D265" s="1629">
        <v>9659324.75</v>
      </c>
      <c r="E265" s="1630">
        <v>7792474.9100000001</v>
      </c>
      <c r="F265" s="1631">
        <v>0.80673081314509076</v>
      </c>
      <c r="G265">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c r="A266" s="1633"/>
      <c r="B266" s="1633" t="s">
        <v>6261</v>
      </c>
      <c r="C266">
        <v>17</v>
      </c>
      <c r="D266" s="1629">
        <v>247441.13</v>
      </c>
      <c r="E266" s="1630">
        <v>262086.86</v>
      </c>
      <c r="F266" s="1631">
        <v>1.059188745217903</v>
      </c>
      <c r="G266">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c r="A267" s="1633"/>
      <c r="B267" s="1633" t="s">
        <v>6262</v>
      </c>
      <c r="C267">
        <v>20</v>
      </c>
      <c r="D267" s="1629">
        <v>275600</v>
      </c>
      <c r="E267" s="1630">
        <v>187902.51</v>
      </c>
      <c r="F267" s="1631">
        <v>0.68179430333817126</v>
      </c>
      <c r="G267">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c r="A268" s="1633" t="s">
        <v>1807</v>
      </c>
      <c r="B268" s="1633" t="s">
        <v>6263</v>
      </c>
      <c r="C268">
        <v>231.79</v>
      </c>
      <c r="D268" s="1629">
        <v>3456052.91</v>
      </c>
      <c r="E268" s="1630">
        <v>3176205.92</v>
      </c>
      <c r="F268" s="1631">
        <v>0.91902699487317741</v>
      </c>
      <c r="G268">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c r="A269" s="1633" t="s">
        <v>2734</v>
      </c>
      <c r="B269" s="1633" t="s">
        <v>6264</v>
      </c>
      <c r="C269">
        <v>518.5</v>
      </c>
      <c r="D269" s="1629">
        <v>7564311.1600000001</v>
      </c>
      <c r="E269" s="1630">
        <v>6160367.1500000004</v>
      </c>
      <c r="F269" s="1631">
        <v>0.81439896108134191</v>
      </c>
      <c r="G269">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c r="A270" s="1633" t="s">
        <v>2071</v>
      </c>
      <c r="B270" s="1633" t="s">
        <v>6265</v>
      </c>
      <c r="C270">
        <v>1216.8</v>
      </c>
      <c r="D270" s="1629">
        <v>17668376.02</v>
      </c>
      <c r="E270" s="1630">
        <v>12825360.93</v>
      </c>
      <c r="F270" s="1631">
        <v>0.72589359177561807</v>
      </c>
      <c r="G270">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c r="A271" s="1633" t="s">
        <v>2293</v>
      </c>
      <c r="B271" s="1633" t="s">
        <v>6266</v>
      </c>
      <c r="C271">
        <v>261.45999999999998</v>
      </c>
      <c r="D271" s="1629">
        <v>3579025.51</v>
      </c>
      <c r="E271" s="1630">
        <v>3262892.0599999996</v>
      </c>
      <c r="F271" s="1631">
        <v>0.91167052341015575</v>
      </c>
      <c r="G271">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c r="A272" s="1633" t="s">
        <v>3037</v>
      </c>
      <c r="B272" s="1633" t="s">
        <v>6267</v>
      </c>
      <c r="C272">
        <v>1455.5</v>
      </c>
      <c r="D272" s="1629">
        <v>20210667.800000001</v>
      </c>
      <c r="E272" s="1630">
        <v>20302104.57</v>
      </c>
      <c r="F272" s="1631">
        <v>1.0045241835106506</v>
      </c>
      <c r="G272">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c r="A273" s="1633" t="s">
        <v>2837</v>
      </c>
      <c r="B273" s="1633" t="s">
        <v>6268</v>
      </c>
      <c r="C273">
        <v>314.75</v>
      </c>
      <c r="D273" s="1629">
        <v>4350450.0199999996</v>
      </c>
      <c r="E273" s="1630">
        <v>3148990.79</v>
      </c>
      <c r="F273" s="1631">
        <v>0.72383104633391471</v>
      </c>
      <c r="G273">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c r="A274" s="1633" t="s">
        <v>2796</v>
      </c>
      <c r="B274" s="1633" t="s">
        <v>6269</v>
      </c>
      <c r="C274">
        <v>499.28</v>
      </c>
      <c r="D274" s="1629">
        <v>7278007.3399999999</v>
      </c>
      <c r="E274" s="1630">
        <v>5682997.8399999999</v>
      </c>
      <c r="F274" s="1631">
        <v>0.78084530208786518</v>
      </c>
      <c r="G27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c r="A275" s="1633" t="s">
        <v>2339</v>
      </c>
      <c r="B275" s="1633" t="s">
        <v>6270</v>
      </c>
      <c r="C275">
        <v>1147.25</v>
      </c>
      <c r="D275" s="1629">
        <v>16445751.1</v>
      </c>
      <c r="E275" s="1630">
        <v>12938888.470000001</v>
      </c>
      <c r="F275" s="1631">
        <v>0.78676178371688965</v>
      </c>
      <c r="G275">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c r="A276" s="1633" t="s">
        <v>2984</v>
      </c>
      <c r="B276" s="1633" t="s">
        <v>6271</v>
      </c>
      <c r="C276">
        <v>855.44999999999993</v>
      </c>
      <c r="D276" s="1629">
        <v>11991278.18</v>
      </c>
      <c r="E276" s="1630">
        <v>9242242.2100000009</v>
      </c>
      <c r="F276" s="1631">
        <v>0.77074704391521343</v>
      </c>
      <c r="G276">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c r="A277" s="1633" t="s">
        <v>2438</v>
      </c>
      <c r="B277" s="1633" t="s">
        <v>6272</v>
      </c>
      <c r="C277">
        <v>1008.75</v>
      </c>
      <c r="D277" s="1629">
        <v>14489899.67</v>
      </c>
      <c r="E277" s="1630">
        <v>11489701.52</v>
      </c>
      <c r="F277" s="1631">
        <v>0.79294555391493604</v>
      </c>
      <c r="G277">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c r="A278" s="1633" t="s">
        <v>2998</v>
      </c>
      <c r="B278" s="1633" t="s">
        <v>6273</v>
      </c>
      <c r="C278">
        <v>2020.6200000000001</v>
      </c>
      <c r="D278" s="1629">
        <v>29332683.719999999</v>
      </c>
      <c r="E278" s="1630">
        <v>22345499.41</v>
      </c>
      <c r="F278" s="1631">
        <v>0.76179525962583827</v>
      </c>
      <c r="G278">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c r="A279" s="1633"/>
      <c r="B279" s="1633" t="s">
        <v>6274</v>
      </c>
      <c r="C279">
        <v>65.31</v>
      </c>
      <c r="D279" s="1629">
        <v>967783.77</v>
      </c>
      <c r="E279" s="1630">
        <v>790376.68</v>
      </c>
      <c r="F279" s="1631">
        <v>0.8166872647595651</v>
      </c>
      <c r="G279">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c r="A280" s="1633"/>
      <c r="B280" s="1633" t="s">
        <v>6275</v>
      </c>
      <c r="C280">
        <v>53.97</v>
      </c>
      <c r="D280" s="1629">
        <v>784025.46</v>
      </c>
      <c r="E280" s="1630">
        <v>579390.85</v>
      </c>
      <c r="F280" s="1631">
        <v>0.73899494284279998</v>
      </c>
      <c r="G280">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c r="A281" s="1636"/>
      <c r="B281" s="1633" t="s">
        <v>6276</v>
      </c>
      <c r="C281">
        <v>345</v>
      </c>
      <c r="D281" s="1629">
        <v>4717402.6500000004</v>
      </c>
      <c r="E281" s="1630">
        <v>1831147.21</v>
      </c>
      <c r="F281" s="1631">
        <v>0.38816852108225269</v>
      </c>
      <c r="G281">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c r="A282" s="1633" t="s">
        <v>1683</v>
      </c>
      <c r="B282" s="1633" t="s">
        <v>6277</v>
      </c>
      <c r="C282">
        <v>917.65000000000009</v>
      </c>
      <c r="D282" s="1629">
        <v>13102443.24</v>
      </c>
      <c r="E282" s="1630">
        <v>11698703.41</v>
      </c>
      <c r="F282" s="1631">
        <v>0.89286426933607532</v>
      </c>
      <c r="G282">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c r="A283" s="1633" t="s">
        <v>3391</v>
      </c>
      <c r="B283" s="1633" t="s">
        <v>6278</v>
      </c>
      <c r="C283">
        <v>1254.69</v>
      </c>
      <c r="D283" s="1629">
        <v>17675206.010000002</v>
      </c>
      <c r="E283" s="1630">
        <v>13303712.83</v>
      </c>
      <c r="F283" s="1631">
        <v>0.75267653584762939</v>
      </c>
      <c r="G283">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c r="A284" s="1633" t="s">
        <v>1602</v>
      </c>
      <c r="B284" s="1633" t="s">
        <v>6279</v>
      </c>
      <c r="C284">
        <v>551.62999999999988</v>
      </c>
      <c r="D284" s="1629">
        <v>7538031.6799999997</v>
      </c>
      <c r="E284" s="1630">
        <v>6583469.9500000002</v>
      </c>
      <c r="F284" s="1631">
        <v>0.87336724352954698</v>
      </c>
      <c r="G28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c r="A285" s="1633" t="s">
        <v>1482</v>
      </c>
      <c r="B285" s="1633" t="s">
        <v>6280</v>
      </c>
      <c r="C285">
        <v>426.5</v>
      </c>
      <c r="D285" s="1629">
        <v>5348925.76</v>
      </c>
      <c r="E285" s="1630">
        <v>3767208.19</v>
      </c>
      <c r="F285" s="1631">
        <v>0.70429248021569102</v>
      </c>
      <c r="G285">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c r="A286" s="1633" t="s">
        <v>3442</v>
      </c>
      <c r="B286" s="1633" t="s">
        <v>6281</v>
      </c>
      <c r="C286">
        <v>130.07</v>
      </c>
      <c r="D286" s="1629">
        <v>1914362.22</v>
      </c>
      <c r="E286" s="1630">
        <v>1641471.2999999998</v>
      </c>
      <c r="F286" s="1631">
        <v>0.85745073886800782</v>
      </c>
      <c r="G286">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c r="A287" s="1633" t="s">
        <v>1492</v>
      </c>
      <c r="B287" s="1633" t="s">
        <v>6282</v>
      </c>
      <c r="C287">
        <v>164.72</v>
      </c>
      <c r="D287" s="1629">
        <v>2049968.35</v>
      </c>
      <c r="E287" s="1630">
        <v>1620009.78</v>
      </c>
      <c r="F287" s="1631">
        <v>0.79026087402764045</v>
      </c>
      <c r="G287">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c r="A288" s="1633" t="s">
        <v>2148</v>
      </c>
      <c r="B288" s="1633" t="s">
        <v>6283</v>
      </c>
      <c r="C288">
        <v>241</v>
      </c>
      <c r="D288" s="1629">
        <v>3090796.28</v>
      </c>
      <c r="E288" s="1630">
        <v>2178629.5</v>
      </c>
      <c r="F288" s="1631">
        <v>0.70487644692001505</v>
      </c>
      <c r="G288">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c r="A289" s="1633" t="s">
        <v>1888</v>
      </c>
      <c r="B289" s="1633" t="s">
        <v>6284</v>
      </c>
      <c r="C289">
        <v>102.75</v>
      </c>
      <c r="D289" s="1629">
        <v>1287056.27</v>
      </c>
      <c r="E289" s="1630">
        <v>888489.49</v>
      </c>
      <c r="F289" s="1631">
        <v>0.69032684173163616</v>
      </c>
      <c r="G289">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c r="A290" s="1633" t="s">
        <v>1400</v>
      </c>
      <c r="B290" s="1633" t="s">
        <v>6285</v>
      </c>
      <c r="C290">
        <v>153.5</v>
      </c>
      <c r="D290" s="1629">
        <v>1940491.65</v>
      </c>
      <c r="E290" s="1630">
        <v>1607768.95</v>
      </c>
      <c r="F290" s="1631">
        <v>0.82853690712866501</v>
      </c>
      <c r="G290">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c r="A291" s="1633" t="s">
        <v>1727</v>
      </c>
      <c r="B291" s="1633" t="s">
        <v>6286</v>
      </c>
      <c r="C291">
        <v>618</v>
      </c>
      <c r="D291" s="1629">
        <v>9073466.3499999996</v>
      </c>
      <c r="E291" s="1630">
        <v>7400130.2200000007</v>
      </c>
      <c r="F291" s="1631">
        <v>0.81557917719064454</v>
      </c>
      <c r="G291">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c r="A292" s="1633" t="s">
        <v>3217</v>
      </c>
      <c r="B292" s="1633" t="s">
        <v>6287</v>
      </c>
      <c r="C292">
        <v>153.81</v>
      </c>
      <c r="D292" s="1629">
        <v>2023831.5</v>
      </c>
      <c r="E292" s="1630">
        <v>1716861.13</v>
      </c>
      <c r="F292" s="1631">
        <v>0.84832217010161171</v>
      </c>
      <c r="G292">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c r="A293" s="1633" t="s">
        <v>2748</v>
      </c>
      <c r="B293" s="1633" t="s">
        <v>6288</v>
      </c>
      <c r="C293">
        <v>122.21</v>
      </c>
      <c r="D293" s="1629">
        <v>1778269.56</v>
      </c>
      <c r="E293" s="1630">
        <v>1374479.92</v>
      </c>
      <c r="F293" s="1631">
        <v>0.77293114099079552</v>
      </c>
      <c r="G293">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c r="A294" s="1633" t="s">
        <v>3367</v>
      </c>
      <c r="B294" s="1633" t="s">
        <v>6289</v>
      </c>
      <c r="C294">
        <v>295.70999999999998</v>
      </c>
      <c r="D294" s="1629">
        <v>4178925.11</v>
      </c>
      <c r="E294" s="1630">
        <v>3245687.6799999997</v>
      </c>
      <c r="F294" s="1631">
        <v>0.77668003004724817</v>
      </c>
      <c r="G29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c r="A295" s="1633" t="s">
        <v>3059</v>
      </c>
      <c r="B295" s="1633" t="s">
        <v>6290</v>
      </c>
      <c r="C295">
        <v>299.72000000000003</v>
      </c>
      <c r="D295" s="1629">
        <v>4159593.17</v>
      </c>
      <c r="E295" s="1630">
        <v>3433817.54</v>
      </c>
      <c r="F295" s="1631">
        <v>0.82551764070715605</v>
      </c>
      <c r="G295">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c r="A296" s="1633" t="s">
        <v>2061</v>
      </c>
      <c r="B296" s="1633" t="s">
        <v>6291</v>
      </c>
      <c r="C296">
        <v>227.56</v>
      </c>
      <c r="D296" s="1629">
        <v>3034103.09</v>
      </c>
      <c r="E296" s="1630">
        <v>2345333.1799999997</v>
      </c>
      <c r="F296" s="1631">
        <v>0.77299060395472585</v>
      </c>
      <c r="G296">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c r="A297" s="1633" t="s">
        <v>2821</v>
      </c>
      <c r="B297" s="1633" t="s">
        <v>6292</v>
      </c>
      <c r="C297">
        <v>132.4</v>
      </c>
      <c r="D297" s="1629">
        <v>1808045.37</v>
      </c>
      <c r="E297" s="1630">
        <v>1649651.28</v>
      </c>
      <c r="F297" s="1631">
        <v>0.91239484770230073</v>
      </c>
      <c r="G297">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c r="A298" s="1633" t="s">
        <v>2174</v>
      </c>
      <c r="B298" s="1633" t="s">
        <v>6293</v>
      </c>
      <c r="C298">
        <v>67.89</v>
      </c>
      <c r="D298" s="1629">
        <v>948834.1</v>
      </c>
      <c r="E298" s="1630">
        <v>786581.39</v>
      </c>
      <c r="F298" s="1631">
        <v>0.8289978089952712</v>
      </c>
      <c r="G298">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c r="A299" s="1633" t="s">
        <v>2581</v>
      </c>
      <c r="B299" s="1633" t="s">
        <v>6294</v>
      </c>
      <c r="C299">
        <v>54</v>
      </c>
      <c r="D299" s="1629">
        <v>711247.58</v>
      </c>
      <c r="E299" s="1630">
        <v>822176.76000000013</v>
      </c>
      <c r="F299" s="1631">
        <v>1.1559642283774101</v>
      </c>
      <c r="G299">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c r="A300" s="1633" t="s">
        <v>3245</v>
      </c>
      <c r="B300" s="1633" t="s">
        <v>6295</v>
      </c>
      <c r="C300">
        <v>268.5</v>
      </c>
      <c r="D300" s="1629">
        <v>3645158.03</v>
      </c>
      <c r="E300" s="1630">
        <v>2561042.4700000002</v>
      </c>
      <c r="F300" s="1631">
        <v>0.70258750071255494</v>
      </c>
      <c r="G300">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c r="A301" s="1633" t="s">
        <v>2666</v>
      </c>
      <c r="B301" s="1633" t="s">
        <v>6296</v>
      </c>
      <c r="C301">
        <v>1242.1300000000001</v>
      </c>
      <c r="D301" s="1629">
        <v>18781243.379999999</v>
      </c>
      <c r="E301" s="1630">
        <v>14603022.209999999</v>
      </c>
      <c r="F301" s="1631">
        <v>0.77753223865628862</v>
      </c>
      <c r="G301">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c r="A302" s="1633" t="s">
        <v>1545</v>
      </c>
      <c r="B302" s="1633" t="s">
        <v>6297</v>
      </c>
      <c r="C302">
        <v>145.13</v>
      </c>
      <c r="D302" s="1629">
        <v>2206594.0699999998</v>
      </c>
      <c r="E302" s="1630">
        <v>1719993.73</v>
      </c>
      <c r="F302" s="1631">
        <v>0.77947899588074221</v>
      </c>
      <c r="G302">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c r="A303" s="1633" t="s">
        <v>2057</v>
      </c>
      <c r="B303" s="1633" t="s">
        <v>6298</v>
      </c>
      <c r="C303">
        <v>47.959999999999994</v>
      </c>
      <c r="D303" s="1629">
        <v>621091.49</v>
      </c>
      <c r="E303" s="1630">
        <v>718150.16999999993</v>
      </c>
      <c r="F303" s="1631">
        <v>1.156271147749907</v>
      </c>
      <c r="G303">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c r="A304" s="1633" t="s">
        <v>3197</v>
      </c>
      <c r="B304" s="1633" t="s">
        <v>6299</v>
      </c>
      <c r="C304">
        <v>215.25</v>
      </c>
      <c r="D304" s="1629">
        <v>2977967.92</v>
      </c>
      <c r="E304" s="1630">
        <v>2269618.2199999997</v>
      </c>
      <c r="F304" s="1631">
        <v>0.76213655787131507</v>
      </c>
      <c r="G30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c r="A305" s="1633" t="s">
        <v>2672</v>
      </c>
      <c r="B305" s="1633" t="s">
        <v>6300</v>
      </c>
      <c r="C305">
        <v>1169.99</v>
      </c>
      <c r="D305" s="1629">
        <v>18621448.260000002</v>
      </c>
      <c r="E305" s="1630">
        <v>13001872.710000001</v>
      </c>
      <c r="F305" s="1631">
        <v>0.69822027419472044</v>
      </c>
      <c r="G305">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c r="A306" s="1633" t="s">
        <v>3478</v>
      </c>
      <c r="B306" s="1633" t="s">
        <v>6301</v>
      </c>
      <c r="C306">
        <v>497</v>
      </c>
      <c r="D306" s="1629">
        <v>6955915.6799999997</v>
      </c>
      <c r="E306" s="1630">
        <v>4938391.79</v>
      </c>
      <c r="F306" s="1631">
        <v>0.70995567186058817</v>
      </c>
      <c r="G306">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c r="A307" s="1633" t="s">
        <v>1576</v>
      </c>
      <c r="B307" s="1633" t="s">
        <v>6302</v>
      </c>
      <c r="C307">
        <v>367.71</v>
      </c>
      <c r="D307" s="1629">
        <v>5266312.7699999996</v>
      </c>
      <c r="E307" s="1630">
        <v>3901020.58</v>
      </c>
      <c r="F307" s="1631">
        <v>0.74074988523706697</v>
      </c>
      <c r="G307">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c r="A308" s="1633" t="s">
        <v>2970</v>
      </c>
      <c r="B308" s="1633" t="s">
        <v>6303</v>
      </c>
      <c r="C308">
        <v>204.87999999999997</v>
      </c>
      <c r="D308" s="1629">
        <v>2739748.13</v>
      </c>
      <c r="E308" s="1630">
        <v>2175137.71</v>
      </c>
      <c r="F308" s="1631">
        <v>0.79391885924929895</v>
      </c>
      <c r="G308">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c r="A309" s="1633" t="s">
        <v>2374</v>
      </c>
      <c r="B309" s="1633" t="s">
        <v>6304</v>
      </c>
      <c r="C309">
        <v>70.55</v>
      </c>
      <c r="D309" s="1629">
        <v>946923.22</v>
      </c>
      <c r="E309" s="1630">
        <v>880823.96000000008</v>
      </c>
      <c r="F309" s="1631">
        <v>0.93019575547001598</v>
      </c>
      <c r="G309">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c r="A310" s="1633" t="s">
        <v>2327</v>
      </c>
      <c r="B310" s="1633" t="s">
        <v>6305</v>
      </c>
      <c r="C310">
        <v>227.70999999999998</v>
      </c>
      <c r="D310" s="1629">
        <v>3145972.06</v>
      </c>
      <c r="E310" s="1630">
        <v>2181843.67</v>
      </c>
      <c r="F310" s="1631">
        <v>0.69353561582489065</v>
      </c>
      <c r="G310">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c r="A311" s="1633" t="s">
        <v>3121</v>
      </c>
      <c r="B311" s="1633" t="s">
        <v>6306</v>
      </c>
      <c r="C311">
        <v>224.14</v>
      </c>
      <c r="D311" s="1629">
        <v>2998366.37</v>
      </c>
      <c r="E311" s="1630">
        <v>2418149.4500000002</v>
      </c>
      <c r="F311" s="1631">
        <v>0.80648898486678267</v>
      </c>
      <c r="G311">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c r="A312" s="1633" t="s">
        <v>2857</v>
      </c>
      <c r="B312" s="1633" t="s">
        <v>6307</v>
      </c>
      <c r="C312">
        <v>207.79000000000002</v>
      </c>
      <c r="D312" s="1629">
        <v>2849360.27</v>
      </c>
      <c r="E312" s="1630">
        <v>4110971.8200000003</v>
      </c>
      <c r="F312" s="1631">
        <v>1.4427701064281353</v>
      </c>
      <c r="G312">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c r="A313" s="1633" t="s">
        <v>3083</v>
      </c>
      <c r="B313" s="1633" t="s">
        <v>6308</v>
      </c>
      <c r="C313">
        <v>907</v>
      </c>
      <c r="D313" s="1629">
        <v>12918222.02</v>
      </c>
      <c r="E313" s="1630">
        <v>9232297.0500000007</v>
      </c>
      <c r="F313" s="1631">
        <v>0.71467242440225542</v>
      </c>
      <c r="G313">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c r="A314" s="1633" t="s">
        <v>1729</v>
      </c>
      <c r="B314" s="1633" t="s">
        <v>6309</v>
      </c>
      <c r="C314">
        <v>293.46999999999991</v>
      </c>
      <c r="D314" s="1629">
        <v>4199132.62</v>
      </c>
      <c r="E314" s="1630">
        <v>3303420.55</v>
      </c>
      <c r="F314" s="1631">
        <v>0.78669116909196346</v>
      </c>
      <c r="G31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c r="A315" s="1633" t="s">
        <v>1755</v>
      </c>
      <c r="B315" s="1633" t="s">
        <v>6310</v>
      </c>
      <c r="C315">
        <v>1040.8899999999999</v>
      </c>
      <c r="D315" s="1629">
        <v>16239962.710000001</v>
      </c>
      <c r="E315" s="1630">
        <v>13083320.380000001</v>
      </c>
      <c r="F315" s="1631">
        <v>0.80562502597027208</v>
      </c>
      <c r="G315">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c r="A316" s="1633" t="s">
        <v>1753</v>
      </c>
      <c r="B316" s="1633" t="s">
        <v>6311</v>
      </c>
      <c r="C316">
        <v>824.49</v>
      </c>
      <c r="D316" s="1629">
        <v>13518724.699999999</v>
      </c>
      <c r="E316" s="1630">
        <v>9423990.8399999999</v>
      </c>
      <c r="F316" s="1631">
        <v>0.69710649851461215</v>
      </c>
      <c r="G316">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c r="A317" s="1633" t="s">
        <v>3157</v>
      </c>
      <c r="B317" s="1633" t="s">
        <v>6312</v>
      </c>
      <c r="C317">
        <v>597.29999999999995</v>
      </c>
      <c r="D317" s="1629">
        <v>8557361.8800000008</v>
      </c>
      <c r="E317" s="1630">
        <v>6684423.9299999997</v>
      </c>
      <c r="F317" s="1631">
        <v>0.78113138415036842</v>
      </c>
      <c r="G317">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c r="A318" s="1633" t="s">
        <v>3089</v>
      </c>
      <c r="B318" s="1633" t="s">
        <v>6313</v>
      </c>
      <c r="C318">
        <v>375.95</v>
      </c>
      <c r="D318" s="1629">
        <v>5716676.21</v>
      </c>
      <c r="E318" s="1630">
        <v>4434149.76</v>
      </c>
      <c r="F318" s="1631">
        <v>0.77565172437849161</v>
      </c>
      <c r="G318">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c r="A319" s="1633" t="s">
        <v>3081</v>
      </c>
      <c r="B319" s="1633" t="s">
        <v>6314</v>
      </c>
      <c r="C319">
        <v>690.16000000000008</v>
      </c>
      <c r="D319" s="1629">
        <v>10667661.460000001</v>
      </c>
      <c r="E319" s="1630">
        <v>7425668.8700000001</v>
      </c>
      <c r="F319" s="1631">
        <v>0.6960915377605168</v>
      </c>
      <c r="G319">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c r="A320" s="1633" t="s">
        <v>2800</v>
      </c>
      <c r="B320" s="1633" t="s">
        <v>6315</v>
      </c>
      <c r="C320">
        <v>224.21</v>
      </c>
      <c r="D320" s="1629">
        <v>3175536.25</v>
      </c>
      <c r="E320" s="1630">
        <v>2412142.2000000002</v>
      </c>
      <c r="F320" s="1631">
        <v>0.75960153186725554</v>
      </c>
      <c r="G320">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c r="A321" s="1633" t="s">
        <v>2790</v>
      </c>
      <c r="B321" s="1633" t="s">
        <v>6316</v>
      </c>
      <c r="C321">
        <v>58.039999999999992</v>
      </c>
      <c r="D321" s="1629">
        <v>780622.32</v>
      </c>
      <c r="E321" s="1630">
        <v>857925.62</v>
      </c>
      <c r="F321" s="1631">
        <v>1.0990277859336639</v>
      </c>
      <c r="G321">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c r="A322" s="1633" t="s">
        <v>3410</v>
      </c>
      <c r="B322" s="1633" t="s">
        <v>6317</v>
      </c>
      <c r="C322">
        <v>519.75</v>
      </c>
      <c r="D322" s="1629">
        <v>7015802.2199999997</v>
      </c>
      <c r="E322" s="1630">
        <v>5252771.5199999996</v>
      </c>
      <c r="F322" s="1631">
        <v>0.74870575812782814</v>
      </c>
      <c r="G322">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c r="A323" s="1633" t="s">
        <v>2323</v>
      </c>
      <c r="B323" s="1633" t="s">
        <v>6318</v>
      </c>
      <c r="C323">
        <v>63.89</v>
      </c>
      <c r="D323" s="1629">
        <v>885175.16</v>
      </c>
      <c r="E323" s="1630">
        <v>659834.16</v>
      </c>
      <c r="F323" s="1631">
        <v>0.7454277862926022</v>
      </c>
      <c r="G323">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c r="A324" s="1633" t="s">
        <v>1460</v>
      </c>
      <c r="B324" s="1633" t="s">
        <v>6319</v>
      </c>
      <c r="C324">
        <v>117.06</v>
      </c>
      <c r="D324" s="1629">
        <v>1576986.66</v>
      </c>
      <c r="E324" s="1630">
        <v>1648425.3399999999</v>
      </c>
      <c r="F324" s="1631">
        <v>1.0453007509904997</v>
      </c>
      <c r="G32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c r="A325" s="1633" t="s">
        <v>2688</v>
      </c>
      <c r="B325" s="1633" t="s">
        <v>6320</v>
      </c>
      <c r="C325">
        <v>563.75</v>
      </c>
      <c r="D325" s="1629">
        <v>7657760.8600000003</v>
      </c>
      <c r="E325" s="1630">
        <v>5615513.9799999995</v>
      </c>
      <c r="F325" s="1631">
        <v>0.73331017808774968</v>
      </c>
      <c r="G325">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c r="A326" s="1633" t="s">
        <v>2690</v>
      </c>
      <c r="B326" s="1633" t="s">
        <v>6321</v>
      </c>
      <c r="C326">
        <v>359.82</v>
      </c>
      <c r="D326" s="1629">
        <v>5416253.2199999997</v>
      </c>
      <c r="E326" s="1630">
        <v>4385651.7299999995</v>
      </c>
      <c r="F326" s="1631">
        <v>0.80972058577423744</v>
      </c>
      <c r="G326">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c r="A327" s="1633" t="s">
        <v>1785</v>
      </c>
      <c r="B327" s="1633" t="s">
        <v>6322</v>
      </c>
      <c r="C327">
        <v>312620.25</v>
      </c>
      <c r="D327" s="1629">
        <v>5889126182.5200005</v>
      </c>
      <c r="E327" s="1630">
        <v>4314821057.0900002</v>
      </c>
      <c r="F327" s="1631">
        <v>0.73267593924157637</v>
      </c>
      <c r="G327">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c r="A328" s="1633"/>
      <c r="B328" s="1633" t="s">
        <v>6323</v>
      </c>
      <c r="C328">
        <v>60</v>
      </c>
      <c r="D328" s="1629">
        <v>925526.12</v>
      </c>
      <c r="E328" s="1630">
        <v>612183.07999999996</v>
      </c>
      <c r="F328" s="1631">
        <v>0.66144333128059096</v>
      </c>
      <c r="G328">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c r="A329" s="1633" t="s">
        <v>2142</v>
      </c>
      <c r="B329" s="1633" t="s">
        <v>6324</v>
      </c>
      <c r="C329">
        <v>1490.2</v>
      </c>
      <c r="D329" s="1629">
        <v>21961800.699999999</v>
      </c>
      <c r="E329" s="1630">
        <v>18078152.149999999</v>
      </c>
      <c r="F329" s="1631">
        <v>0.82316347356708319</v>
      </c>
      <c r="G329">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c r="A330" s="1633" t="s">
        <v>2306</v>
      </c>
      <c r="B330" s="1633" t="s">
        <v>6325</v>
      </c>
      <c r="C330">
        <v>697.25</v>
      </c>
      <c r="D330" s="1629">
        <v>9808521.4000000004</v>
      </c>
      <c r="E330" s="1630">
        <v>10661191.360000001</v>
      </c>
      <c r="F330" s="1631">
        <v>1.0869315491323699</v>
      </c>
      <c r="G330">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c r="A331" s="1633" t="s">
        <v>2259</v>
      </c>
      <c r="B331" s="1633" t="s">
        <v>6326</v>
      </c>
      <c r="C331">
        <v>398.75</v>
      </c>
      <c r="D331" s="1629">
        <v>5577275.5300000003</v>
      </c>
      <c r="E331" s="1630">
        <v>6432518.4400000004</v>
      </c>
      <c r="F331" s="1631">
        <v>1.1533442099820377</v>
      </c>
      <c r="G331">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c r="A332" s="1633" t="s">
        <v>3255</v>
      </c>
      <c r="B332" s="1633" t="s">
        <v>6327</v>
      </c>
      <c r="C332">
        <v>3590.0199999999995</v>
      </c>
      <c r="D332" s="1629">
        <v>50524953.5</v>
      </c>
      <c r="E332" s="1630">
        <v>41623915.199999996</v>
      </c>
      <c r="F332" s="1631">
        <v>0.8238288670567504</v>
      </c>
      <c r="G332">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c r="A333" s="1633" t="s">
        <v>1902</v>
      </c>
      <c r="B333" s="1633" t="s">
        <v>6328</v>
      </c>
      <c r="C333">
        <v>6493.62</v>
      </c>
      <c r="D333" s="1629">
        <v>104917739.77</v>
      </c>
      <c r="E333" s="1630">
        <v>98026653.289999992</v>
      </c>
      <c r="F333" s="1631">
        <v>0.93431914855288911</v>
      </c>
      <c r="G333">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c r="A334" s="1633" t="s">
        <v>2270</v>
      </c>
      <c r="B334" s="1633" t="s">
        <v>6329</v>
      </c>
      <c r="C334">
        <v>695.25</v>
      </c>
      <c r="D334" s="1629">
        <v>9816559.9299999997</v>
      </c>
      <c r="E334" s="1630">
        <v>9187783.2700000014</v>
      </c>
      <c r="F334" s="1631">
        <v>0.93594735177254729</v>
      </c>
      <c r="G33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c r="A335" s="1633" t="s">
        <v>3093</v>
      </c>
      <c r="B335" s="1633" t="s">
        <v>6330</v>
      </c>
      <c r="C335">
        <v>1796.2099999999998</v>
      </c>
      <c r="D335" s="1629">
        <v>26434634.710000001</v>
      </c>
      <c r="E335" s="1630">
        <v>22064909.299999997</v>
      </c>
      <c r="F335" s="1631">
        <v>0.83469696260463278</v>
      </c>
      <c r="G335">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c r="A336" s="1633" t="s">
        <v>3155</v>
      </c>
      <c r="B336" s="1633" t="s">
        <v>6331</v>
      </c>
      <c r="C336">
        <v>740</v>
      </c>
      <c r="D336" s="1629">
        <v>10403676.439999999</v>
      </c>
      <c r="E336" s="1630">
        <v>9855621.959999999</v>
      </c>
      <c r="F336" s="1631">
        <v>0.94732107604838189</v>
      </c>
      <c r="G336">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c r="A337" s="1633"/>
      <c r="B337" s="1633" t="s">
        <v>6332</v>
      </c>
      <c r="C337">
        <v>33</v>
      </c>
      <c r="D337" s="1629">
        <v>448316.8</v>
      </c>
      <c r="E337" s="1630">
        <v>583498.45000000007</v>
      </c>
      <c r="F337" s="1631">
        <v>1.3015315285976348</v>
      </c>
      <c r="G337">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c r="A338" s="1633"/>
      <c r="B338" s="1633" t="s">
        <v>6333</v>
      </c>
      <c r="C338">
        <v>303</v>
      </c>
      <c r="D338" s="1629">
        <v>4688580.2</v>
      </c>
      <c r="E338" s="1630">
        <v>2740045.56</v>
      </c>
      <c r="F338" s="1631">
        <v>0.58440838017445029</v>
      </c>
      <c r="G338">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c r="A339" s="1633" t="s">
        <v>1812</v>
      </c>
      <c r="B339" s="1633" t="s">
        <v>6334</v>
      </c>
      <c r="C339">
        <v>1637.5</v>
      </c>
      <c r="D339" s="1629">
        <v>23234484.890000001</v>
      </c>
      <c r="E339" s="1630">
        <v>25028110.490000002</v>
      </c>
      <c r="F339" s="1631">
        <v>1.0771967017341524</v>
      </c>
      <c r="G339">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c r="A340" s="1633" t="s">
        <v>1573</v>
      </c>
      <c r="B340" s="1633" t="s">
        <v>6335</v>
      </c>
      <c r="C340">
        <v>600.75</v>
      </c>
      <c r="D340" s="1629">
        <v>8392977.0099999998</v>
      </c>
      <c r="E340" s="1630">
        <v>9778895.4299999997</v>
      </c>
      <c r="F340" s="1631">
        <v>1.1651283469916236</v>
      </c>
      <c r="G340">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c r="A341" s="1633" t="s">
        <v>3476</v>
      </c>
      <c r="B341" s="1633" t="s">
        <v>6336</v>
      </c>
      <c r="C341">
        <v>424.21000000000004</v>
      </c>
      <c r="D341" s="1629">
        <v>6142610.54</v>
      </c>
      <c r="E341" s="1630">
        <v>4607656.2200000007</v>
      </c>
      <c r="F341" s="1631">
        <v>0.75011368374984111</v>
      </c>
      <c r="G341">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c r="A342" s="1633" t="s">
        <v>2930</v>
      </c>
      <c r="B342" s="1633" t="s">
        <v>6337</v>
      </c>
      <c r="C342">
        <v>1587.21</v>
      </c>
      <c r="D342" s="1629">
        <v>22078774.030000001</v>
      </c>
      <c r="E342" s="1630">
        <v>22375893.440000001</v>
      </c>
      <c r="F342" s="1631">
        <v>1.0134572422180816</v>
      </c>
      <c r="G342">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c r="A343" s="1633" t="s">
        <v>2069</v>
      </c>
      <c r="B343" s="1633" t="s">
        <v>6338</v>
      </c>
      <c r="C343">
        <v>299.75</v>
      </c>
      <c r="D343" s="1629">
        <v>4236418.1100000003</v>
      </c>
      <c r="E343" s="1630">
        <v>3094139.25</v>
      </c>
      <c r="F343" s="1631">
        <v>0.73036682632819727</v>
      </c>
      <c r="G343">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c r="A344" s="1633" t="s">
        <v>2917</v>
      </c>
      <c r="B344" s="1633" t="s">
        <v>6339</v>
      </c>
      <c r="C344">
        <v>659.98</v>
      </c>
      <c r="D344" s="1629">
        <v>10334070.810000001</v>
      </c>
      <c r="E344" s="1630">
        <v>7256543.8699999992</v>
      </c>
      <c r="F344" s="1631">
        <v>0.70219606614056085</v>
      </c>
      <c r="G34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c r="A345" s="1633" t="s">
        <v>1950</v>
      </c>
      <c r="B345" s="1633" t="s">
        <v>6340</v>
      </c>
      <c r="C345">
        <v>208.5</v>
      </c>
      <c r="D345" s="1629">
        <v>3085246.94</v>
      </c>
      <c r="E345" s="1630">
        <v>3790260.0700000003</v>
      </c>
      <c r="F345" s="1631">
        <v>1.2285110863767683</v>
      </c>
      <c r="G345">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c r="A346" s="1633" t="s">
        <v>1948</v>
      </c>
      <c r="B346" s="1633" t="s">
        <v>6341</v>
      </c>
      <c r="C346">
        <v>468.79999999999995</v>
      </c>
      <c r="D346" s="1629">
        <v>6375719.1699999999</v>
      </c>
      <c r="E346" s="1630">
        <v>5404385.6000000006</v>
      </c>
      <c r="F346" s="1631">
        <v>0.84765113642858281</v>
      </c>
      <c r="G346">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c r="A347" s="1633" t="s">
        <v>3063</v>
      </c>
      <c r="B347" s="1633" t="s">
        <v>6342</v>
      </c>
      <c r="C347">
        <v>58.059999999999995</v>
      </c>
      <c r="D347" s="1629">
        <v>738306.54</v>
      </c>
      <c r="E347" s="1630">
        <v>818095.75</v>
      </c>
      <c r="F347" s="1631">
        <v>1.1080705718792629</v>
      </c>
      <c r="G347">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c r="A348" s="1633" t="s">
        <v>1837</v>
      </c>
      <c r="B348" s="1633" t="s">
        <v>6343</v>
      </c>
      <c r="C348">
        <v>102.25</v>
      </c>
      <c r="D348" s="1629">
        <v>1415483.8</v>
      </c>
      <c r="E348" s="1630">
        <v>1118637.52</v>
      </c>
      <c r="F348" s="1631">
        <v>0.79028634591225977</v>
      </c>
      <c r="G348">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c r="A349" s="1633" t="s">
        <v>2915</v>
      </c>
      <c r="B349" s="1633" t="s">
        <v>6344</v>
      </c>
      <c r="C349">
        <v>1020</v>
      </c>
      <c r="D349" s="1629">
        <v>14687253.710000001</v>
      </c>
      <c r="E349" s="1630">
        <v>11013361.120000001</v>
      </c>
      <c r="F349" s="1631">
        <v>0.74985843762618576</v>
      </c>
      <c r="G349">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c r="A350" s="1633" t="s">
        <v>2798</v>
      </c>
      <c r="B350" s="1633" t="s">
        <v>6345</v>
      </c>
      <c r="C350">
        <v>166.37</v>
      </c>
      <c r="D350" s="1629">
        <v>2326200.2000000002</v>
      </c>
      <c r="E350" s="1630">
        <v>1636142.25</v>
      </c>
      <c r="F350" s="1631">
        <v>0.70335401484360627</v>
      </c>
      <c r="G350">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c r="A351" s="1633" t="s">
        <v>3101</v>
      </c>
      <c r="B351" s="1633" t="s">
        <v>6346</v>
      </c>
      <c r="C351">
        <v>107.44999999999999</v>
      </c>
      <c r="D351" s="1629">
        <v>1460894.07</v>
      </c>
      <c r="E351" s="1630">
        <v>1076038.02</v>
      </c>
      <c r="F351" s="1631">
        <v>0.73656128948486999</v>
      </c>
      <c r="G351">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c r="A352" s="1633" t="s">
        <v>2227</v>
      </c>
      <c r="B352" s="1633" t="s">
        <v>6347</v>
      </c>
      <c r="C352">
        <v>175.69</v>
      </c>
      <c r="D352" s="1629">
        <v>2476450.02</v>
      </c>
      <c r="E352" s="1630">
        <v>2655222.6800000002</v>
      </c>
      <c r="F352" s="1631">
        <v>1.0721890845994138</v>
      </c>
      <c r="G352">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c r="A353" s="1633" t="s">
        <v>2668</v>
      </c>
      <c r="B353" s="1633" t="s">
        <v>6348</v>
      </c>
      <c r="C353">
        <v>500.20999999999992</v>
      </c>
      <c r="D353" s="1629">
        <v>6783292.8200000003</v>
      </c>
      <c r="E353" s="1630">
        <v>8373482.6900000004</v>
      </c>
      <c r="F353" s="1631">
        <v>1.2344274251749021</v>
      </c>
      <c r="G353">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c r="A354" s="1633" t="s">
        <v>2477</v>
      </c>
      <c r="B354" s="1633" t="s">
        <v>6349</v>
      </c>
      <c r="C354">
        <v>1008.71</v>
      </c>
      <c r="D354" s="1629">
        <v>14943137.84</v>
      </c>
      <c r="E354" s="1630">
        <v>10677476.439999999</v>
      </c>
      <c r="F354" s="1631">
        <v>0.71454045022715251</v>
      </c>
      <c r="G35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c r="A355" s="1633" t="s">
        <v>1780</v>
      </c>
      <c r="B355" s="1633" t="s">
        <v>6350</v>
      </c>
      <c r="C355">
        <v>269.79999999999995</v>
      </c>
      <c r="D355" s="1629">
        <v>3581982.78</v>
      </c>
      <c r="E355" s="1630">
        <v>3586703.88</v>
      </c>
      <c r="F355" s="1631">
        <v>1.0013180130363442</v>
      </c>
      <c r="G355">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c r="A356" s="1633" t="s">
        <v>2702</v>
      </c>
      <c r="B356" s="1633" t="s">
        <v>6351</v>
      </c>
      <c r="C356">
        <v>70.3</v>
      </c>
      <c r="D356" s="1629">
        <v>992956.51</v>
      </c>
      <c r="E356" s="1630">
        <v>2359175.19</v>
      </c>
      <c r="F356" s="1631">
        <v>2.3759098875337448</v>
      </c>
      <c r="G356">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c r="A357" s="1633" t="s">
        <v>3404</v>
      </c>
      <c r="B357" s="1633" t="s">
        <v>6352</v>
      </c>
      <c r="C357">
        <v>193</v>
      </c>
      <c r="D357" s="1629">
        <v>2474063.42</v>
      </c>
      <c r="E357" s="1630">
        <v>2649412.86</v>
      </c>
      <c r="F357" s="1631">
        <v>1.0708750788611554</v>
      </c>
      <c r="G357">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c r="A358" s="1633" t="s">
        <v>2473</v>
      </c>
      <c r="B358" s="1633" t="s">
        <v>6353</v>
      </c>
      <c r="C358">
        <v>760.32</v>
      </c>
      <c r="D358" s="1629">
        <v>11942763.98</v>
      </c>
      <c r="E358" s="1630">
        <v>9655331.8399999999</v>
      </c>
      <c r="F358" s="1631">
        <v>0.80846710662367116</v>
      </c>
      <c r="G358">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c r="A359" s="1633" t="s">
        <v>2453</v>
      </c>
      <c r="B359" s="1633" t="s">
        <v>6354</v>
      </c>
      <c r="C359">
        <v>713.53999999999985</v>
      </c>
      <c r="D359" s="1629">
        <v>9902912.2400000002</v>
      </c>
      <c r="E359" s="1630">
        <v>7705781.7700000005</v>
      </c>
      <c r="F359" s="1631">
        <v>0.77813289497554916</v>
      </c>
      <c r="G359">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c r="A360" s="1633" t="s">
        <v>3295</v>
      </c>
      <c r="B360" s="1633" t="s">
        <v>6355</v>
      </c>
      <c r="C360">
        <v>1075.46</v>
      </c>
      <c r="D360" s="1629">
        <v>14364570</v>
      </c>
      <c r="E360" s="1630">
        <v>10716512.719999999</v>
      </c>
      <c r="F360" s="1631">
        <v>0.74603783614824526</v>
      </c>
      <c r="G360">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c r="A361" s="1633" t="s">
        <v>2257</v>
      </c>
      <c r="B361" s="1633" t="s">
        <v>6356</v>
      </c>
      <c r="C361">
        <v>833.71999999999991</v>
      </c>
      <c r="D361" s="1629">
        <v>11612255.65</v>
      </c>
      <c r="E361" s="1630">
        <v>8780352.9700000007</v>
      </c>
      <c r="F361" s="1631">
        <v>0.75612811452355511</v>
      </c>
      <c r="G361">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c r="A362" s="1633" t="s">
        <v>2589</v>
      </c>
      <c r="B362" s="1633" t="s">
        <v>6357</v>
      </c>
      <c r="C362">
        <v>11940.02</v>
      </c>
      <c r="D362" s="1629">
        <v>174065441.56999999</v>
      </c>
      <c r="E362" s="1630">
        <v>131810467.15000001</v>
      </c>
      <c r="F362" s="1631">
        <v>0.75724661920897574</v>
      </c>
      <c r="G362">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c r="A363" s="1633" t="s">
        <v>2457</v>
      </c>
      <c r="B363" s="1633" t="s">
        <v>6358</v>
      </c>
      <c r="C363">
        <v>481.75</v>
      </c>
      <c r="D363" s="1629">
        <v>6545039.96</v>
      </c>
      <c r="E363" s="1630">
        <v>6350492.4300000006</v>
      </c>
      <c r="F363" s="1631">
        <v>0.97027557796606645</v>
      </c>
      <c r="G363">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c r="A364" s="1633" t="s">
        <v>2819</v>
      </c>
      <c r="B364" s="1633" t="s">
        <v>6359</v>
      </c>
      <c r="C364">
        <v>1633.5</v>
      </c>
      <c r="D364" s="1629">
        <v>23316640.039999999</v>
      </c>
      <c r="E364" s="1630">
        <v>18293001.670000002</v>
      </c>
      <c r="F364" s="1631">
        <v>0.78454707190307527</v>
      </c>
      <c r="G36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c r="A365" s="1633" t="s">
        <v>3007</v>
      </c>
      <c r="B365" s="1633" t="s">
        <v>6360</v>
      </c>
      <c r="C365">
        <v>495.78999999999985</v>
      </c>
      <c r="D365" s="1629">
        <v>6980496.4199999999</v>
      </c>
      <c r="E365" s="1630">
        <v>7420330.6500000004</v>
      </c>
      <c r="F365" s="1631">
        <v>1.0630090187769197</v>
      </c>
      <c r="G365">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c r="A366" s="1633" t="s">
        <v>1570</v>
      </c>
      <c r="B366" s="1633" t="s">
        <v>6361</v>
      </c>
      <c r="C366">
        <v>4563.3099999999995</v>
      </c>
      <c r="D366" s="1629">
        <v>72668708.390000001</v>
      </c>
      <c r="E366" s="1630">
        <v>54829833.299999997</v>
      </c>
      <c r="F366" s="1631">
        <v>0.75451779059754387</v>
      </c>
      <c r="G366">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c r="A367" s="1633"/>
      <c r="B367" s="1633" t="s">
        <v>6362</v>
      </c>
      <c r="C367">
        <v>51.3</v>
      </c>
      <c r="D367" s="1629">
        <v>871450.67</v>
      </c>
      <c r="E367" s="1630">
        <v>605303.99</v>
      </c>
      <c r="F367" s="1631">
        <v>0.69459352185706613</v>
      </c>
      <c r="G367">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c r="A368" s="1633"/>
      <c r="B368" s="1633" t="s">
        <v>6363</v>
      </c>
      <c r="C368">
        <v>238</v>
      </c>
      <c r="D368" s="1629">
        <v>3971643.64</v>
      </c>
      <c r="E368" s="1630">
        <v>5765545.2600000007</v>
      </c>
      <c r="F368" s="1631">
        <v>1.4516773866448907</v>
      </c>
      <c r="G368">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c r="A369" s="1633" t="s">
        <v>1531</v>
      </c>
      <c r="B369" s="1633" t="s">
        <v>6364</v>
      </c>
      <c r="C369">
        <v>1935.9599999999998</v>
      </c>
      <c r="D369" s="1629">
        <v>34129498.590000004</v>
      </c>
      <c r="E369" s="1630">
        <v>32215378.399999999</v>
      </c>
      <c r="F369" s="1631">
        <v>0.94391595924116956</v>
      </c>
      <c r="G369">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c r="A370" s="1633" t="s">
        <v>1389</v>
      </c>
      <c r="B370" s="1633" t="s">
        <v>6365</v>
      </c>
      <c r="C370">
        <v>3295.7200000000003</v>
      </c>
      <c r="D370" s="1629">
        <v>60713513.710000001</v>
      </c>
      <c r="E370" s="1630">
        <v>48945004.069999993</v>
      </c>
      <c r="F370" s="1631">
        <v>0.80616325887161366</v>
      </c>
      <c r="G370">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c r="A371" s="1633" t="s">
        <v>3468</v>
      </c>
      <c r="B371" s="1633" t="s">
        <v>6366</v>
      </c>
      <c r="C371">
        <v>833.11999999999989</v>
      </c>
      <c r="D371" s="1629">
        <v>14819478.91</v>
      </c>
      <c r="E371" s="1630">
        <v>15873961.540000001</v>
      </c>
      <c r="F371" s="1631">
        <v>1.0711551759953213</v>
      </c>
      <c r="G371">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c r="A372" s="1633" t="s">
        <v>2325</v>
      </c>
      <c r="B372" s="1633" t="s">
        <v>6367</v>
      </c>
      <c r="C372">
        <v>950.05</v>
      </c>
      <c r="D372" s="1629">
        <v>13777393.560000001</v>
      </c>
      <c r="E372" s="1630">
        <v>13876318.149999999</v>
      </c>
      <c r="F372" s="1631">
        <v>1.0071802107974333</v>
      </c>
      <c r="G372">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c r="A373" s="1633" t="s">
        <v>2593</v>
      </c>
      <c r="B373" s="1633" t="s">
        <v>6368</v>
      </c>
      <c r="C373">
        <v>711.5</v>
      </c>
      <c r="D373" s="1629">
        <v>11425333.220000001</v>
      </c>
      <c r="E373" s="1630">
        <v>10855890.789999999</v>
      </c>
      <c r="F373" s="1631">
        <v>0.95015966545262809</v>
      </c>
      <c r="G373">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c r="A374" s="1633" t="s">
        <v>3065</v>
      </c>
      <c r="B374" s="1633" t="s">
        <v>6369</v>
      </c>
      <c r="C374">
        <v>695.75</v>
      </c>
      <c r="D374" s="1629">
        <v>10350365.789999999</v>
      </c>
      <c r="E374" s="1630">
        <v>10763061.220000001</v>
      </c>
      <c r="F374" s="1631">
        <v>1.0398725454127165</v>
      </c>
      <c r="G37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c r="A375" s="1633" t="s">
        <v>1564</v>
      </c>
      <c r="B375" s="1633" t="s">
        <v>6370</v>
      </c>
      <c r="C375">
        <v>1284.5</v>
      </c>
      <c r="D375" s="1629">
        <v>18142799.739999998</v>
      </c>
      <c r="E375" s="1630">
        <v>20071525.079999998</v>
      </c>
      <c r="F375" s="1631">
        <v>1.1063080322574292</v>
      </c>
      <c r="G375">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c r="A376" s="1633" t="s">
        <v>2561</v>
      </c>
      <c r="B376" s="1633" t="s">
        <v>6371</v>
      </c>
      <c r="C376">
        <v>2308.56</v>
      </c>
      <c r="D376" s="1629">
        <v>40579004.969999999</v>
      </c>
      <c r="E376" s="1630">
        <v>38622039.159999996</v>
      </c>
      <c r="F376" s="1631">
        <v>0.95177393306103031</v>
      </c>
      <c r="G376">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c r="A377" s="1633" t="s">
        <v>2962</v>
      </c>
      <c r="B377" s="1633" t="s">
        <v>6372</v>
      </c>
      <c r="C377">
        <v>1600.55</v>
      </c>
      <c r="D377" s="1629">
        <v>27722184.5</v>
      </c>
      <c r="E377" s="1630">
        <v>23728900.690000001</v>
      </c>
      <c r="F377" s="1631">
        <v>0.85595349421327172</v>
      </c>
      <c r="G377">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c r="A378" s="1633" t="s">
        <v>2372</v>
      </c>
      <c r="B378" s="1633" t="s">
        <v>6373</v>
      </c>
      <c r="C378">
        <v>1277.98</v>
      </c>
      <c r="D378" s="1629">
        <v>21646053.120000001</v>
      </c>
      <c r="E378" s="1630">
        <v>17628698.990000002</v>
      </c>
      <c r="F378" s="1631">
        <v>0.81440708346557</v>
      </c>
      <c r="G378">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c r="A379" s="1633" t="s">
        <v>1529</v>
      </c>
      <c r="B379" s="1633" t="s">
        <v>6374</v>
      </c>
      <c r="C379">
        <v>614.5</v>
      </c>
      <c r="D379" s="1629">
        <v>9084271.8800000008</v>
      </c>
      <c r="E379" s="1630">
        <v>11443750.039999999</v>
      </c>
      <c r="F379" s="1631">
        <v>1.2597322263322659</v>
      </c>
      <c r="G379">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c r="A380" s="1633" t="s">
        <v>3402</v>
      </c>
      <c r="B380" s="1633" t="s">
        <v>6375</v>
      </c>
      <c r="C380">
        <v>3060.37</v>
      </c>
      <c r="D380" s="1629">
        <v>58805015.670000002</v>
      </c>
      <c r="E380" s="1630">
        <v>53873878.789999999</v>
      </c>
      <c r="F380" s="1631">
        <v>0.91614428082678545</v>
      </c>
      <c r="G380">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c r="A381" s="1633" t="s">
        <v>3456</v>
      </c>
      <c r="B381" s="1633" t="s">
        <v>6376</v>
      </c>
      <c r="C381">
        <v>282.5</v>
      </c>
      <c r="D381" s="1629">
        <v>4281209.7300000004</v>
      </c>
      <c r="E381" s="1630">
        <v>5357027.0999999996</v>
      </c>
      <c r="F381" s="1631">
        <v>1.2512881727006631</v>
      </c>
      <c r="G381">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c r="A382" s="1633" t="s">
        <v>2158</v>
      </c>
      <c r="B382" s="1633" t="s">
        <v>6377</v>
      </c>
      <c r="C382">
        <v>3250.14</v>
      </c>
      <c r="D382" s="1629">
        <v>47430928.25</v>
      </c>
      <c r="E382" s="1630">
        <v>55039069.870000005</v>
      </c>
      <c r="F382" s="1631">
        <v>1.1604046536871224</v>
      </c>
      <c r="G382">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c r="A383" s="1633" t="s">
        <v>2511</v>
      </c>
      <c r="B383" s="1633" t="s">
        <v>6378</v>
      </c>
      <c r="C383">
        <v>2895.5499999999997</v>
      </c>
      <c r="D383" s="1629">
        <v>43998838.969999999</v>
      </c>
      <c r="E383" s="1630">
        <v>55232270.939999998</v>
      </c>
      <c r="F383" s="1631">
        <v>1.2553120089750405</v>
      </c>
      <c r="G383">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c r="A384" s="1633" t="s">
        <v>3117</v>
      </c>
      <c r="B384" s="1633" t="s">
        <v>6379</v>
      </c>
      <c r="C384">
        <v>3046.62</v>
      </c>
      <c r="D384" s="1629">
        <v>51317547.969999999</v>
      </c>
      <c r="E384" s="1630">
        <v>43699726.269999996</v>
      </c>
      <c r="F384" s="1631">
        <v>0.85155522815600337</v>
      </c>
      <c r="G38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c r="A385" s="1633" t="s">
        <v>3085</v>
      </c>
      <c r="B385" s="1633" t="s">
        <v>6380</v>
      </c>
      <c r="C385">
        <v>466.37999999999994</v>
      </c>
      <c r="D385" s="1629">
        <v>7163548.8300000001</v>
      </c>
      <c r="E385" s="1630">
        <v>12025023.420000002</v>
      </c>
      <c r="F385" s="1631">
        <v>1.6786405321397107</v>
      </c>
      <c r="G385">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c r="A386" s="1633" t="s">
        <v>1637</v>
      </c>
      <c r="B386" s="1633" t="s">
        <v>6381</v>
      </c>
      <c r="C386">
        <v>460.97999999999996</v>
      </c>
      <c r="D386" s="1629">
        <v>6275894.8499999996</v>
      </c>
      <c r="E386" s="1630">
        <v>12044572.399999999</v>
      </c>
      <c r="F386" s="1631">
        <v>1.9191800831398569</v>
      </c>
      <c r="G386">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c r="A387" s="1633" t="s">
        <v>1936</v>
      </c>
      <c r="B387" s="1633" t="s">
        <v>6382</v>
      </c>
      <c r="C387">
        <v>4745.6400000000003</v>
      </c>
      <c r="D387" s="1629">
        <v>66241674.490000002</v>
      </c>
      <c r="E387" s="1630">
        <v>68015305.480000004</v>
      </c>
      <c r="F387" s="1631">
        <v>1.0267751533102889</v>
      </c>
      <c r="G387">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c r="A388" s="1633" t="s">
        <v>2535</v>
      </c>
      <c r="B388" s="1633" t="s">
        <v>6383</v>
      </c>
      <c r="C388">
        <v>1370.25</v>
      </c>
      <c r="D388" s="1629">
        <v>21796120.870000001</v>
      </c>
      <c r="E388" s="1630">
        <v>21246410.41</v>
      </c>
      <c r="F388" s="1631">
        <v>0.97477943606210138</v>
      </c>
      <c r="G388">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c r="A389" s="1633" t="s">
        <v>1892</v>
      </c>
      <c r="B389" s="1633" t="s">
        <v>6384</v>
      </c>
      <c r="C389">
        <v>1218.5</v>
      </c>
      <c r="D389" s="1629">
        <v>18383478.850000001</v>
      </c>
      <c r="E389" s="1630">
        <v>18083074.669999998</v>
      </c>
      <c r="F389" s="1631">
        <v>0.98365901348427298</v>
      </c>
      <c r="G389">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c r="A390" s="1633" t="s">
        <v>2172</v>
      </c>
      <c r="B390" s="1633" t="s">
        <v>6385</v>
      </c>
      <c r="C390">
        <v>888.75</v>
      </c>
      <c r="D390" s="1629">
        <v>12828432.6</v>
      </c>
      <c r="E390" s="1630">
        <v>14886217.1</v>
      </c>
      <c r="F390" s="1631">
        <v>1.1604081000511317</v>
      </c>
      <c r="G390">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c r="A391" s="1633" t="s">
        <v>1705</v>
      </c>
      <c r="B391" s="1633" t="s">
        <v>6386</v>
      </c>
      <c r="C391">
        <v>726.46</v>
      </c>
      <c r="D391" s="1629">
        <v>10761576.5</v>
      </c>
      <c r="E391" s="1630">
        <v>10795152.41</v>
      </c>
      <c r="F391" s="1631">
        <v>1.0031199806087892</v>
      </c>
      <c r="G391">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c r="A392" s="1633" t="s">
        <v>1722</v>
      </c>
      <c r="B392" s="1633" t="s">
        <v>6387</v>
      </c>
      <c r="C392">
        <v>1104.56</v>
      </c>
      <c r="D392" s="1629">
        <v>15537840.289999999</v>
      </c>
      <c r="E392" s="1630">
        <v>16210496.23</v>
      </c>
      <c r="F392" s="1631">
        <v>1.0432914695636895</v>
      </c>
      <c r="G392">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c r="A393" s="1633" t="s">
        <v>3480</v>
      </c>
      <c r="B393" s="1633" t="s">
        <v>6388</v>
      </c>
      <c r="C393">
        <v>2833.75</v>
      </c>
      <c r="D393" s="1629">
        <v>44345120.460000001</v>
      </c>
      <c r="E393" s="1630">
        <v>39878932.630000003</v>
      </c>
      <c r="F393" s="1631">
        <v>0.89928569854650475</v>
      </c>
      <c r="G393">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c r="A394" s="1633" t="s">
        <v>2274</v>
      </c>
      <c r="B394" s="1633" t="s">
        <v>6389</v>
      </c>
      <c r="C394">
        <v>3808</v>
      </c>
      <c r="D394" s="1629">
        <v>59922433.43</v>
      </c>
      <c r="E394" s="1630">
        <v>92713944.460000008</v>
      </c>
      <c r="F394" s="1631">
        <v>1.547232633139078</v>
      </c>
      <c r="G39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c r="A395" s="1633" t="s">
        <v>2160</v>
      </c>
      <c r="B395" s="1633" t="s">
        <v>6390</v>
      </c>
      <c r="C395">
        <v>7737</v>
      </c>
      <c r="D395" s="1629">
        <v>129415520.06</v>
      </c>
      <c r="E395" s="1630">
        <v>123099332.38</v>
      </c>
      <c r="F395" s="1631">
        <v>0.95119451146916789</v>
      </c>
      <c r="G395">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c r="A396" s="1633" t="s">
        <v>1944</v>
      </c>
      <c r="B396" s="1633" t="s">
        <v>6391</v>
      </c>
      <c r="C396">
        <v>3803.48</v>
      </c>
      <c r="D396" s="1629">
        <v>69400464.670000002</v>
      </c>
      <c r="E396" s="1630">
        <v>59405081.259999998</v>
      </c>
      <c r="F396" s="1631">
        <v>0.85597526677194213</v>
      </c>
      <c r="G396">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c r="A397" s="1633" t="s">
        <v>1718</v>
      </c>
      <c r="B397" s="1633" t="s">
        <v>6392</v>
      </c>
      <c r="C397">
        <v>2163.71</v>
      </c>
      <c r="D397" s="1629">
        <v>31393374.969999999</v>
      </c>
      <c r="E397" s="1630">
        <v>32635535.850000001</v>
      </c>
      <c r="F397" s="1631">
        <v>1.0395676119941557</v>
      </c>
      <c r="G397">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c r="A398" s="1633" t="s">
        <v>1720</v>
      </c>
      <c r="B398" s="1633" t="s">
        <v>6393</v>
      </c>
      <c r="C398">
        <v>3172.5</v>
      </c>
      <c r="D398" s="1629">
        <v>50450522.539999999</v>
      </c>
      <c r="E398" s="1630">
        <v>60870123.100000001</v>
      </c>
      <c r="F398" s="1631">
        <v>1.2065310731269188</v>
      </c>
      <c r="G398">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c r="A399" s="1633" t="s">
        <v>1799</v>
      </c>
      <c r="B399" s="1633" t="s">
        <v>6394</v>
      </c>
      <c r="C399">
        <v>2060.14</v>
      </c>
      <c r="D399" s="1629">
        <v>39555008.340000004</v>
      </c>
      <c r="E399" s="1630">
        <v>28134386.289999999</v>
      </c>
      <c r="F399" s="1631">
        <v>0.71127241456170043</v>
      </c>
      <c r="G399">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c r="A400" s="1633" t="s">
        <v>1801</v>
      </c>
      <c r="B400" s="1633" t="s">
        <v>6395</v>
      </c>
      <c r="C400">
        <v>4685.66</v>
      </c>
      <c r="D400" s="1629">
        <v>75569342.980000004</v>
      </c>
      <c r="E400" s="1630">
        <v>90217545.600000009</v>
      </c>
      <c r="F400" s="1631">
        <v>1.193837898311181</v>
      </c>
      <c r="G400">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c r="A401" s="1633" t="s">
        <v>2059</v>
      </c>
      <c r="B401" s="1633" t="s">
        <v>6396</v>
      </c>
      <c r="C401">
        <v>1407.6499999999999</v>
      </c>
      <c r="D401" s="1629">
        <v>26028909.489999998</v>
      </c>
      <c r="E401" s="1630">
        <v>27703440.419999998</v>
      </c>
      <c r="F401" s="1631">
        <v>1.0643335031244139</v>
      </c>
      <c r="G401">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c r="A402" s="1633" t="s">
        <v>2426</v>
      </c>
      <c r="B402" s="1633" t="s">
        <v>6397</v>
      </c>
      <c r="C402">
        <v>2539.1499999999996</v>
      </c>
      <c r="D402" s="1629">
        <v>41852275.490000002</v>
      </c>
      <c r="E402" s="1630">
        <v>45071357.939999998</v>
      </c>
      <c r="F402" s="1631">
        <v>1.076915350773918</v>
      </c>
      <c r="G402">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c r="A403" s="1633" t="s">
        <v>1711</v>
      </c>
      <c r="B403" s="1633" t="s">
        <v>6398</v>
      </c>
      <c r="C403">
        <v>457.96999999999991</v>
      </c>
      <c r="D403" s="1629">
        <v>7631087.29</v>
      </c>
      <c r="E403" s="1630">
        <v>10784836.120000001</v>
      </c>
      <c r="F403" s="1631">
        <v>1.4132764716415662</v>
      </c>
      <c r="G403">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c r="A404" s="1633" t="s">
        <v>2272</v>
      </c>
      <c r="B404" s="1633" t="s">
        <v>6399</v>
      </c>
      <c r="C404">
        <v>3364.2</v>
      </c>
      <c r="D404" s="1629">
        <v>45218009.289999999</v>
      </c>
      <c r="E404" s="1630">
        <v>70681451.039999992</v>
      </c>
      <c r="F404" s="1631">
        <v>1.5631261116935382</v>
      </c>
      <c r="G40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c r="A405" s="1633" t="s">
        <v>1867</v>
      </c>
      <c r="B405" s="1633" t="s">
        <v>6400</v>
      </c>
      <c r="C405">
        <v>11087.5</v>
      </c>
      <c r="D405" s="1629">
        <v>171300366.63</v>
      </c>
      <c r="E405" s="1630">
        <v>168297332.24000001</v>
      </c>
      <c r="F405" s="1631">
        <v>0.98246918877595646</v>
      </c>
      <c r="G405">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c r="A406" s="1633" t="s">
        <v>1869</v>
      </c>
      <c r="B406" s="1633" t="s">
        <v>6401</v>
      </c>
      <c r="C406">
        <v>1289.25</v>
      </c>
      <c r="D406" s="1629">
        <v>20292216.16</v>
      </c>
      <c r="E406" s="1630">
        <v>25565593.469999999</v>
      </c>
      <c r="F406" s="1631">
        <v>1.2598719266747649</v>
      </c>
      <c r="G406">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c r="A407" s="1633" t="s">
        <v>2495</v>
      </c>
      <c r="B407" s="1633" t="s">
        <v>6402</v>
      </c>
      <c r="C407">
        <v>1541</v>
      </c>
      <c r="D407" s="1629">
        <v>22964817.27</v>
      </c>
      <c r="E407" s="1630">
        <v>32944304.699999999</v>
      </c>
      <c r="F407" s="1631">
        <v>1.4345554903690292</v>
      </c>
      <c r="G407">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c r="A408" s="1633" t="s">
        <v>2686</v>
      </c>
      <c r="B408" s="1633" t="s">
        <v>6403</v>
      </c>
      <c r="C408">
        <v>15701.25</v>
      </c>
      <c r="D408" s="1629">
        <v>229307780.97</v>
      </c>
      <c r="E408" s="1630">
        <v>282051536.98000002</v>
      </c>
      <c r="F408" s="1631">
        <v>1.2300129362679604</v>
      </c>
      <c r="G408">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c r="A409" s="1633" t="s">
        <v>2308</v>
      </c>
      <c r="B409" s="1633" t="s">
        <v>6404</v>
      </c>
      <c r="C409">
        <v>25626.75</v>
      </c>
      <c r="D409" s="1629">
        <v>391588624.50999999</v>
      </c>
      <c r="E409" s="1630">
        <v>329151642.13999999</v>
      </c>
      <c r="F409" s="1631">
        <v>0.84055465745939828</v>
      </c>
      <c r="G409">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c r="A410" s="1633" t="s">
        <v>2008</v>
      </c>
      <c r="B410" s="1633" t="s">
        <v>6405</v>
      </c>
      <c r="C410">
        <v>8098.47</v>
      </c>
      <c r="D410" s="1629">
        <v>119205230.89</v>
      </c>
      <c r="E410" s="1630">
        <v>133746318.83000001</v>
      </c>
      <c r="F410" s="1631">
        <v>1.1219836397399223</v>
      </c>
      <c r="G410">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c r="A411" s="1633"/>
      <c r="B411" s="1633" t="s">
        <v>6406</v>
      </c>
      <c r="C411">
        <v>13.99</v>
      </c>
      <c r="D411" s="1629">
        <v>193622.57</v>
      </c>
      <c r="E411" s="1630">
        <v>317176.03000000003</v>
      </c>
      <c r="F411" s="1631">
        <v>1.6381149676920415</v>
      </c>
      <c r="G411">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c r="A412" s="1633"/>
      <c r="B412" s="1633" t="s">
        <v>6407</v>
      </c>
      <c r="C412">
        <v>16.649999999999999</v>
      </c>
      <c r="D412" s="1629">
        <v>233727.32</v>
      </c>
      <c r="E412" s="1630">
        <v>194444.24000000002</v>
      </c>
      <c r="F412" s="1631">
        <v>0.8319277352771598</v>
      </c>
      <c r="G412">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c r="A413" s="1633" t="s">
        <v>1993</v>
      </c>
      <c r="B413" s="1633" t="s">
        <v>6408</v>
      </c>
      <c r="C413">
        <v>796.30000000000007</v>
      </c>
      <c r="D413" s="1629">
        <v>11216405.310000001</v>
      </c>
      <c r="E413" s="1630">
        <v>8637641.7100000009</v>
      </c>
      <c r="F413" s="1631">
        <v>0.77009001291163226</v>
      </c>
      <c r="G413">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c r="A414" s="1633" t="s">
        <v>2123</v>
      </c>
      <c r="B414" s="1633" t="s">
        <v>6409</v>
      </c>
      <c r="C414">
        <v>646.44999999999993</v>
      </c>
      <c r="D414" s="1629">
        <v>9477374.5099999998</v>
      </c>
      <c r="E414" s="1630">
        <v>7115349</v>
      </c>
      <c r="F414" s="1631">
        <v>0.75077216717480966</v>
      </c>
      <c r="G41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c r="A415" s="1633" t="s">
        <v>2211</v>
      </c>
      <c r="B415" s="1633" t="s">
        <v>6410</v>
      </c>
      <c r="C415">
        <v>1039.6199999999999</v>
      </c>
      <c r="D415" s="1629">
        <v>14915807.35</v>
      </c>
      <c r="E415" s="1630">
        <v>12082410.810000001</v>
      </c>
      <c r="F415" s="1631">
        <v>0.81004068546111929</v>
      </c>
      <c r="G415">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c r="A416" s="1633" t="s">
        <v>2216</v>
      </c>
      <c r="B416" s="1633" t="s">
        <v>6411</v>
      </c>
      <c r="C416">
        <v>498.28</v>
      </c>
      <c r="D416" s="1629">
        <v>7114074.5800000001</v>
      </c>
      <c r="E416" s="1630">
        <v>5265881.83</v>
      </c>
      <c r="F416" s="1631">
        <v>0.74020616044764598</v>
      </c>
      <c r="G416">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c r="A417" s="1633" t="s">
        <v>2921</v>
      </c>
      <c r="B417" s="1633" t="s">
        <v>6412</v>
      </c>
      <c r="C417">
        <v>436.63999999999993</v>
      </c>
      <c r="D417" s="1629">
        <v>6381328.4299999997</v>
      </c>
      <c r="E417" s="1630">
        <v>5237627.4499999993</v>
      </c>
      <c r="F417" s="1631">
        <v>0.8207738415996243</v>
      </c>
      <c r="G417">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c r="A418" s="1633" t="s">
        <v>2115</v>
      </c>
      <c r="B418" s="1633" t="s">
        <v>6413</v>
      </c>
      <c r="C418">
        <v>364.25</v>
      </c>
      <c r="D418" s="1629">
        <v>5263592.49</v>
      </c>
      <c r="E418" s="1630">
        <v>3863308.0300000003</v>
      </c>
      <c r="F418" s="1631">
        <v>0.73396791969357034</v>
      </c>
      <c r="G418">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c r="A419" s="1633" t="s">
        <v>1688</v>
      </c>
      <c r="B419" s="1633" t="s">
        <v>6414</v>
      </c>
      <c r="C419">
        <v>395.03</v>
      </c>
      <c r="D419" s="1629">
        <v>5753213.3099999996</v>
      </c>
      <c r="E419" s="1630">
        <v>4439982.72</v>
      </c>
      <c r="F419" s="1631">
        <v>0.77173963153471192</v>
      </c>
      <c r="G419">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c r="A420" s="1633" t="s">
        <v>2223</v>
      </c>
      <c r="B420" s="1633" t="s">
        <v>6415</v>
      </c>
      <c r="C420">
        <v>1678.25</v>
      </c>
      <c r="D420" s="1629">
        <v>24847824.050000001</v>
      </c>
      <c r="E420" s="1630">
        <v>18377967.91</v>
      </c>
      <c r="F420" s="1631">
        <v>0.73962081641510979</v>
      </c>
      <c r="G420">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c r="A421" s="1633" t="s">
        <v>2006</v>
      </c>
      <c r="B421" s="1633" t="s">
        <v>6416</v>
      </c>
      <c r="C421">
        <v>1010.5</v>
      </c>
      <c r="D421" s="1629">
        <v>14796445.25</v>
      </c>
      <c r="E421" s="1630">
        <v>10730107.58</v>
      </c>
      <c r="F421" s="1631">
        <v>0.72518144721280264</v>
      </c>
      <c r="G421">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c r="A422" s="1633" t="s">
        <v>1407</v>
      </c>
      <c r="B422" s="1633" t="s">
        <v>6417</v>
      </c>
      <c r="C422">
        <v>160.94999999999999</v>
      </c>
      <c r="D422" s="1629">
        <v>2249135.7999999998</v>
      </c>
      <c r="E422" s="1630">
        <v>1718174.8599999999</v>
      </c>
      <c r="F422" s="1631">
        <v>0.7639266868634611</v>
      </c>
      <c r="G422">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c r="A423" s="1633" t="s">
        <v>3361</v>
      </c>
      <c r="B423" s="1633" t="s">
        <v>6418</v>
      </c>
      <c r="C423">
        <v>1291.45</v>
      </c>
      <c r="D423" s="1629">
        <v>18603198.719999999</v>
      </c>
      <c r="E423" s="1630">
        <v>13940233.529999999</v>
      </c>
      <c r="F423" s="1631">
        <v>0.74934605278462563</v>
      </c>
      <c r="G423">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c r="A424" s="1633" t="s">
        <v>2704</v>
      </c>
      <c r="B424" s="1633" t="s">
        <v>6419</v>
      </c>
      <c r="C424">
        <v>194.5</v>
      </c>
      <c r="D424" s="1629">
        <v>2623287</v>
      </c>
      <c r="E424" s="1630">
        <v>1968696.3199999998</v>
      </c>
      <c r="F424" s="1631">
        <v>0.75046928528979095</v>
      </c>
      <c r="G42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c r="A425" s="1633" t="s">
        <v>2134</v>
      </c>
      <c r="B425" s="1633" t="s">
        <v>6420</v>
      </c>
      <c r="C425">
        <v>99.5</v>
      </c>
      <c r="D425" s="1629">
        <v>1385277.83</v>
      </c>
      <c r="E425" s="1630">
        <v>989794.98</v>
      </c>
      <c r="F425" s="1631">
        <v>0.71451008495530455</v>
      </c>
      <c r="G425">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c r="A426" s="1633" t="s">
        <v>2337</v>
      </c>
      <c r="B426" s="1633" t="s">
        <v>6421</v>
      </c>
      <c r="C426">
        <v>170.71999999999997</v>
      </c>
      <c r="D426" s="1629">
        <v>2290796.98</v>
      </c>
      <c r="E426" s="1630">
        <v>1768403.8900000001</v>
      </c>
      <c r="F426" s="1631">
        <v>0.77196011058125291</v>
      </c>
      <c r="G426">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c r="A427" s="1633" t="s">
        <v>3389</v>
      </c>
      <c r="B427" s="1633" t="s">
        <v>6422</v>
      </c>
      <c r="C427">
        <v>453.03999999999991</v>
      </c>
      <c r="D427" s="1629">
        <v>6406692.2400000002</v>
      </c>
      <c r="E427" s="1630">
        <v>5618312.6400000006</v>
      </c>
      <c r="F427" s="1631">
        <v>0.87694436216589677</v>
      </c>
      <c r="G427">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c r="A428" s="1633" t="s">
        <v>2049</v>
      </c>
      <c r="B428" s="1633" t="s">
        <v>6423</v>
      </c>
      <c r="C428">
        <v>543.64</v>
      </c>
      <c r="D428" s="1629">
        <v>7794252.0499999998</v>
      </c>
      <c r="E428" s="1630">
        <v>5821172.8200000003</v>
      </c>
      <c r="F428" s="1631">
        <v>0.74685457727788007</v>
      </c>
      <c r="G428">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c r="A429" s="1633" t="s">
        <v>2750</v>
      </c>
      <c r="B429" s="1633" t="s">
        <v>6424</v>
      </c>
      <c r="C429">
        <v>373.5</v>
      </c>
      <c r="D429" s="1629">
        <v>5209099.5599999996</v>
      </c>
      <c r="E429" s="1630">
        <v>4480401.92</v>
      </c>
      <c r="F429" s="1631">
        <v>0.86011063301696622</v>
      </c>
      <c r="G429">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c r="A430" s="1633" t="s">
        <v>2046</v>
      </c>
      <c r="B430" s="1633" t="s">
        <v>6425</v>
      </c>
      <c r="C430">
        <v>443</v>
      </c>
      <c r="D430" s="1629">
        <v>6833083.8499999996</v>
      </c>
      <c r="E430" s="1630">
        <v>4825885.55</v>
      </c>
      <c r="F430" s="1631">
        <v>0.70625293878107465</v>
      </c>
      <c r="G430">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c r="A431" s="1633" t="s">
        <v>2192</v>
      </c>
      <c r="B431" s="1633" t="s">
        <v>6426</v>
      </c>
      <c r="C431">
        <v>262</v>
      </c>
      <c r="D431" s="1629">
        <v>3798211.73</v>
      </c>
      <c r="E431" s="1630">
        <v>2896413.2800000003</v>
      </c>
      <c r="F431" s="1631">
        <v>0.76257288584593996</v>
      </c>
      <c r="G431">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c r="A432" s="1633" t="s">
        <v>2728</v>
      </c>
      <c r="B432" s="1633" t="s">
        <v>6427</v>
      </c>
      <c r="C432">
        <v>627.07000000000005</v>
      </c>
      <c r="D432" s="1629">
        <v>8963603.4900000002</v>
      </c>
      <c r="E432" s="1630">
        <v>7288656.7999999998</v>
      </c>
      <c r="F432" s="1631">
        <v>0.81313913630063972</v>
      </c>
      <c r="G432">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c r="A433" s="1633" t="s">
        <v>1685</v>
      </c>
      <c r="B433" s="1633" t="s">
        <v>6428</v>
      </c>
      <c r="C433">
        <v>1208.8700000000001</v>
      </c>
      <c r="D433" s="1629">
        <v>17440426.91</v>
      </c>
      <c r="E433" s="1630">
        <v>13673714.300000001</v>
      </c>
      <c r="F433" s="1631">
        <v>0.78402405919087681</v>
      </c>
      <c r="G433">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c r="A434" s="1633"/>
      <c r="B434" s="1633" t="s">
        <v>6429</v>
      </c>
      <c r="C434">
        <v>75.3</v>
      </c>
      <c r="D434" s="1629">
        <v>1152061.8600000001</v>
      </c>
      <c r="E434" s="1630">
        <v>950999.84000000008</v>
      </c>
      <c r="F434" s="1631">
        <v>0.82547636808322078</v>
      </c>
      <c r="G43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c r="A435" s="1633"/>
      <c r="B435" s="1633" t="s">
        <v>6430</v>
      </c>
      <c r="C435">
        <v>15.98</v>
      </c>
      <c r="D435" s="1629">
        <v>213178.22</v>
      </c>
      <c r="E435" s="1630">
        <v>218499.44</v>
      </c>
      <c r="F435" s="1631">
        <v>1.0249613680046676</v>
      </c>
      <c r="G435">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c r="A436" s="1636"/>
      <c r="B436" s="1634" t="s">
        <v>6431</v>
      </c>
      <c r="C436">
        <v>428</v>
      </c>
      <c r="D436" s="1629">
        <v>6148866.8899999997</v>
      </c>
      <c r="E436" s="1630">
        <v>2301339.36</v>
      </c>
      <c r="F436" s="1631">
        <v>0.37427047961352111</v>
      </c>
      <c r="G436">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c r="A437" s="1633" t="s">
        <v>1533</v>
      </c>
      <c r="B437" s="1633" t="s">
        <v>6432</v>
      </c>
      <c r="C437">
        <v>994.25</v>
      </c>
      <c r="D437" s="1629">
        <v>14187302.390000001</v>
      </c>
      <c r="E437" s="1630">
        <v>10533763.949999999</v>
      </c>
      <c r="F437" s="1631">
        <v>0.7424782851900571</v>
      </c>
      <c r="G437">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c r="A438" s="1633" t="s">
        <v>1396</v>
      </c>
      <c r="B438" s="1633" t="s">
        <v>6433</v>
      </c>
      <c r="C438">
        <v>105.5</v>
      </c>
      <c r="D438" s="1629">
        <v>1371848.5</v>
      </c>
      <c r="E438" s="1630">
        <v>1641882.94</v>
      </c>
      <c r="F438" s="1631">
        <v>1.1968398405509062</v>
      </c>
      <c r="G438">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c r="A439" s="1633" t="s">
        <v>1789</v>
      </c>
      <c r="B439" s="1633" t="s">
        <v>6434</v>
      </c>
      <c r="C439">
        <v>673.75</v>
      </c>
      <c r="D439" s="1629">
        <v>10070514.66</v>
      </c>
      <c r="E439" s="1630">
        <v>7424062.8000000007</v>
      </c>
      <c r="F439" s="1631">
        <v>0.73720788367334555</v>
      </c>
      <c r="G439">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c r="A440" s="1633" t="s">
        <v>1535</v>
      </c>
      <c r="B440" s="1633" t="s">
        <v>6435</v>
      </c>
      <c r="C440">
        <v>600</v>
      </c>
      <c r="D440" s="1629">
        <v>9404645.8499999996</v>
      </c>
      <c r="E440" s="1630">
        <v>6236355.1600000001</v>
      </c>
      <c r="F440" s="1631">
        <v>0.66311430110895675</v>
      </c>
      <c r="G440">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c r="A441" s="1633" t="s">
        <v>2040</v>
      </c>
      <c r="B441" s="1633" t="s">
        <v>6436</v>
      </c>
      <c r="C441">
        <v>223.25</v>
      </c>
      <c r="D441" s="1629">
        <v>3025907.79</v>
      </c>
      <c r="E441" s="1630">
        <v>2007687.65</v>
      </c>
      <c r="F441" s="1631">
        <v>0.66349928330102881</v>
      </c>
      <c r="G441">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c r="A442" s="1633" t="s">
        <v>2097</v>
      </c>
      <c r="B442" s="1633" t="s">
        <v>6437</v>
      </c>
      <c r="C442">
        <v>1414.5</v>
      </c>
      <c r="D442" s="1629">
        <v>21257158.920000002</v>
      </c>
      <c r="E442" s="1630">
        <v>15765222.460000001</v>
      </c>
      <c r="F442" s="1631">
        <v>0.74164296928537987</v>
      </c>
      <c r="G442">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c r="A443" s="1633" t="s">
        <v>3271</v>
      </c>
      <c r="B443" s="1633" t="s">
        <v>6438</v>
      </c>
      <c r="C443">
        <v>278.94</v>
      </c>
      <c r="D443" s="1629">
        <v>4010361.17</v>
      </c>
      <c r="E443" s="1630">
        <v>3046214.42</v>
      </c>
      <c r="F443" s="1631">
        <v>0.7595860549387875</v>
      </c>
      <c r="G443">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c r="A444" s="1633" t="s">
        <v>3488</v>
      </c>
      <c r="B444" s="1633" t="s">
        <v>6439</v>
      </c>
      <c r="C444">
        <v>455.78</v>
      </c>
      <c r="D444" s="1629">
        <v>6731311.0300000003</v>
      </c>
      <c r="E444" s="1630">
        <v>5333955.55</v>
      </c>
      <c r="F444" s="1631">
        <v>0.79240961028657142</v>
      </c>
      <c r="G44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c r="A445" s="1633" t="s">
        <v>3129</v>
      </c>
      <c r="B445" s="1633" t="s">
        <v>6440</v>
      </c>
      <c r="C445">
        <v>542.6099999999999</v>
      </c>
      <c r="D445" s="1629">
        <v>7796726.2800000003</v>
      </c>
      <c r="E445" s="1630">
        <v>5772111.290000001</v>
      </c>
      <c r="F445" s="1631">
        <v>0.74032498804100644</v>
      </c>
      <c r="G445">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c r="A446" s="1633" t="s">
        <v>2170</v>
      </c>
      <c r="B446" s="1633" t="s">
        <v>6441</v>
      </c>
      <c r="C446">
        <v>577.1099999999999</v>
      </c>
      <c r="D446" s="1629">
        <v>8085127.4500000002</v>
      </c>
      <c r="E446" s="1630">
        <v>6019500.4800000004</v>
      </c>
      <c r="F446" s="1631">
        <v>0.74451522467960607</v>
      </c>
      <c r="G446">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c r="A447" s="1633" t="s">
        <v>2708</v>
      </c>
      <c r="B447" s="1633" t="s">
        <v>6442</v>
      </c>
      <c r="C447">
        <v>194.06</v>
      </c>
      <c r="D447" s="1629">
        <v>2650819.36</v>
      </c>
      <c r="E447" s="1630">
        <v>2026312.6400000001</v>
      </c>
      <c r="F447" s="1631">
        <v>0.76440992946422426</v>
      </c>
      <c r="G447">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c r="A448" s="1633" t="s">
        <v>1622</v>
      </c>
      <c r="B448" s="1633" t="s">
        <v>6443</v>
      </c>
      <c r="C448">
        <v>54.059999999999995</v>
      </c>
      <c r="D448" s="1629">
        <v>774888.59</v>
      </c>
      <c r="E448" s="1630">
        <v>692123.10000000009</v>
      </c>
      <c r="F448" s="1631">
        <v>0.89319046496735754</v>
      </c>
      <c r="G448">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c r="A449" s="1633" t="s">
        <v>3351</v>
      </c>
      <c r="B449" s="1633" t="s">
        <v>6444</v>
      </c>
      <c r="C449">
        <v>367.14</v>
      </c>
      <c r="D449" s="1629">
        <v>5106946.97</v>
      </c>
      <c r="E449" s="1630">
        <v>3705552.0199999996</v>
      </c>
      <c r="F449" s="1631">
        <v>0.72559046368950253</v>
      </c>
      <c r="G449">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c r="A450" s="1633" t="s">
        <v>1880</v>
      </c>
      <c r="B450" s="1633" t="s">
        <v>6445</v>
      </c>
      <c r="C450">
        <v>90.5</v>
      </c>
      <c r="D450" s="1629">
        <v>1277316.67</v>
      </c>
      <c r="E450" s="1630">
        <v>1045871.42</v>
      </c>
      <c r="F450" s="1631">
        <v>0.81880354697007129</v>
      </c>
      <c r="G450">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c r="A451" s="1633" t="s">
        <v>3349</v>
      </c>
      <c r="B451" s="1633" t="s">
        <v>6446</v>
      </c>
      <c r="C451">
        <v>311.65999999999997</v>
      </c>
      <c r="D451" s="1629">
        <v>4814622.63</v>
      </c>
      <c r="E451" s="1630">
        <v>3758476.29</v>
      </c>
      <c r="F451" s="1631">
        <v>0.78063777347384755</v>
      </c>
      <c r="G451">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c r="A452" s="1633" t="s">
        <v>2571</v>
      </c>
      <c r="B452" s="1633" t="s">
        <v>6447</v>
      </c>
      <c r="C452">
        <v>1765.22</v>
      </c>
      <c r="D452" s="1629">
        <v>25970576.390000001</v>
      </c>
      <c r="E452" s="1630">
        <v>18864470.699999999</v>
      </c>
      <c r="F452" s="1631">
        <v>0.72637859155346995</v>
      </c>
      <c r="G452">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c r="A453" s="1633" t="s">
        <v>2355</v>
      </c>
      <c r="B453" s="1633" t="s">
        <v>6448</v>
      </c>
      <c r="C453">
        <v>189.7</v>
      </c>
      <c r="D453" s="1629">
        <v>2800661.75</v>
      </c>
      <c r="E453" s="1630">
        <v>2342774.9500000002</v>
      </c>
      <c r="F453" s="1631">
        <v>0.83650763966766073</v>
      </c>
      <c r="G453">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c r="A454" s="1633" t="s">
        <v>2348</v>
      </c>
      <c r="B454" s="1633" t="s">
        <v>6449</v>
      </c>
      <c r="C454">
        <v>989.54000000000008</v>
      </c>
      <c r="D454" s="1629">
        <v>14598605.789999999</v>
      </c>
      <c r="E454" s="1630">
        <v>10678835.130000001</v>
      </c>
      <c r="F454" s="1631">
        <v>0.73149691714498999</v>
      </c>
      <c r="G45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c r="A455" s="1633" t="s">
        <v>2553</v>
      </c>
      <c r="B455" s="1633" t="s">
        <v>6450</v>
      </c>
      <c r="C455">
        <v>3509.7999999999997</v>
      </c>
      <c r="D455" s="1629">
        <v>51368044.140000001</v>
      </c>
      <c r="E455" s="1630">
        <v>40428840.630000003</v>
      </c>
      <c r="F455" s="1631">
        <v>0.78704263140356356</v>
      </c>
      <c r="G455">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c r="A456" s="1633" t="s">
        <v>1852</v>
      </c>
      <c r="B456" s="1633" t="s">
        <v>6451</v>
      </c>
      <c r="C456">
        <v>447.45</v>
      </c>
      <c r="D456" s="1629">
        <v>6317001.71</v>
      </c>
      <c r="E456" s="1630">
        <v>4654735.5500000007</v>
      </c>
      <c r="F456" s="1631">
        <v>0.73685836472569211</v>
      </c>
      <c r="G456">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c r="A457" s="1633" t="s">
        <v>2253</v>
      </c>
      <c r="B457" s="1633" t="s">
        <v>6452</v>
      </c>
      <c r="C457">
        <v>2208.5500000000002</v>
      </c>
      <c r="D457" s="1629">
        <v>32781689.350000001</v>
      </c>
      <c r="E457" s="1630">
        <v>23878477.52</v>
      </c>
      <c r="F457" s="1631">
        <v>0.72840899884862087</v>
      </c>
      <c r="G457">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c r="A458" s="1633" t="s">
        <v>1694</v>
      </c>
      <c r="B458" s="1633" t="s">
        <v>6453</v>
      </c>
      <c r="C458">
        <v>2182.8000000000002</v>
      </c>
      <c r="D458" s="1629">
        <v>30682851.780000001</v>
      </c>
      <c r="E458" s="1630">
        <v>22229731.02</v>
      </c>
      <c r="F458" s="1631">
        <v>0.72450015987399197</v>
      </c>
      <c r="G458">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c r="A459" s="1633"/>
      <c r="B459" s="1633" t="s">
        <v>6454</v>
      </c>
      <c r="C459">
        <v>44.31</v>
      </c>
      <c r="D459" s="1629">
        <v>675687.78</v>
      </c>
      <c r="E459" s="1630">
        <v>698916.93</v>
      </c>
      <c r="F459" s="1631">
        <v>1.0343785261293315</v>
      </c>
      <c r="G459">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c r="A460" s="1633"/>
      <c r="B460" s="1633" t="s">
        <v>6455</v>
      </c>
      <c r="C460">
        <v>102.3</v>
      </c>
      <c r="D460" s="1629">
        <v>1564319.44</v>
      </c>
      <c r="E460" s="1630">
        <v>1377145.22</v>
      </c>
      <c r="F460" s="1631">
        <v>0.88034782716757642</v>
      </c>
      <c r="G460">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c r="A461" s="1633" t="s">
        <v>1814</v>
      </c>
      <c r="B461" s="1633" t="s">
        <v>6456</v>
      </c>
      <c r="C461">
        <v>2014.25</v>
      </c>
      <c r="D461" s="1629">
        <v>28055977.699999999</v>
      </c>
      <c r="E461" s="1630">
        <v>29188277.5</v>
      </c>
      <c r="F461" s="1631">
        <v>1.0403585935271114</v>
      </c>
      <c r="G461">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c r="A462" s="1633" t="s">
        <v>2652</v>
      </c>
      <c r="B462" s="1633" t="s">
        <v>6457</v>
      </c>
      <c r="C462">
        <v>1023.5500000000001</v>
      </c>
      <c r="D462" s="1629">
        <v>15141218.779999999</v>
      </c>
      <c r="E462" s="1630">
        <v>12489003.359999999</v>
      </c>
      <c r="F462" s="1631">
        <v>0.82483474688951031</v>
      </c>
      <c r="G462">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c r="A463" s="1633" t="s">
        <v>2130</v>
      </c>
      <c r="B463" s="1633" t="s">
        <v>6458</v>
      </c>
      <c r="C463">
        <v>150.14999999999998</v>
      </c>
      <c r="D463" s="1629">
        <v>2313014.4300000002</v>
      </c>
      <c r="E463" s="1630">
        <v>2190783.9299999997</v>
      </c>
      <c r="F463" s="1631">
        <v>0.94715532319441675</v>
      </c>
      <c r="G463">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c r="A464" s="1633" t="s">
        <v>3173</v>
      </c>
      <c r="B464" s="1633" t="s">
        <v>6459</v>
      </c>
      <c r="C464">
        <v>79.8</v>
      </c>
      <c r="D464" s="1629">
        <v>1061749.76</v>
      </c>
      <c r="E464" s="1630">
        <v>997057.3899999999</v>
      </c>
      <c r="F464" s="1631">
        <v>0.93907004038315012</v>
      </c>
      <c r="G46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c r="A465" s="1633" t="s">
        <v>1592</v>
      </c>
      <c r="B465" s="1633" t="s">
        <v>6460</v>
      </c>
      <c r="C465">
        <v>122.5</v>
      </c>
      <c r="D465" s="1629">
        <v>1708399.41</v>
      </c>
      <c r="E465" s="1630">
        <v>1410026.35</v>
      </c>
      <c r="F465" s="1631">
        <v>0.82534935434097356</v>
      </c>
      <c r="G465">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c r="A466" s="1633" t="s">
        <v>2650</v>
      </c>
      <c r="B466" s="1633" t="s">
        <v>6461</v>
      </c>
      <c r="C466">
        <v>915.82</v>
      </c>
      <c r="D466" s="1629">
        <v>14544701.66</v>
      </c>
      <c r="E466" s="1630">
        <v>12114893.91</v>
      </c>
      <c r="F466" s="1631">
        <v>0.83294207012287391</v>
      </c>
      <c r="G466">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c r="A467" s="1633" t="s">
        <v>2632</v>
      </c>
      <c r="B467" s="1633" t="s">
        <v>6462</v>
      </c>
      <c r="C467">
        <v>2904.83</v>
      </c>
      <c r="D467" s="1629">
        <v>43996490.850000001</v>
      </c>
      <c r="E467" s="1630">
        <v>36342885.780000001</v>
      </c>
      <c r="F467" s="1631">
        <v>0.82604055636859952</v>
      </c>
      <c r="G467">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c r="A468" s="1633" t="s">
        <v>2630</v>
      </c>
      <c r="B468" s="1633" t="s">
        <v>6463</v>
      </c>
      <c r="C468">
        <v>4253.29</v>
      </c>
      <c r="D468" s="1629">
        <v>57561503.700000003</v>
      </c>
      <c r="E468" s="1630">
        <v>51252035.350000001</v>
      </c>
      <c r="F468" s="1631">
        <v>0.89038736057202761</v>
      </c>
      <c r="G468">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c r="A469" s="1633" t="s">
        <v>2714</v>
      </c>
      <c r="B469" s="1633" t="s">
        <v>6464</v>
      </c>
      <c r="C469">
        <v>174.80999999999997</v>
      </c>
      <c r="D469" s="1629">
        <v>2618099.92</v>
      </c>
      <c r="E469" s="1630">
        <v>2941088.1200000006</v>
      </c>
      <c r="F469" s="1631">
        <v>1.1233674076121589</v>
      </c>
      <c r="G469">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c r="A470" s="1633" t="s">
        <v>2712</v>
      </c>
      <c r="B470" s="1633" t="s">
        <v>6465</v>
      </c>
      <c r="C470">
        <v>216.04999999999995</v>
      </c>
      <c r="D470" s="1629">
        <v>2870761.2</v>
      </c>
      <c r="E470" s="1630">
        <v>2932366.4800000004</v>
      </c>
      <c r="F470" s="1631">
        <v>1.0214595627111027</v>
      </c>
      <c r="G470">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c r="A471" s="1633" t="s">
        <v>2901</v>
      </c>
      <c r="B471" s="1633" t="s">
        <v>6466</v>
      </c>
      <c r="C471">
        <v>2314.54</v>
      </c>
      <c r="D471" s="1629">
        <v>37237950.100000001</v>
      </c>
      <c r="E471" s="1630">
        <v>30490654.27</v>
      </c>
      <c r="F471" s="1631">
        <v>0.81880592750458625</v>
      </c>
      <c r="G471">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c r="A472" s="1633" t="s">
        <v>2493</v>
      </c>
      <c r="B472" s="1633" t="s">
        <v>6467</v>
      </c>
      <c r="C472">
        <v>121.13</v>
      </c>
      <c r="D472" s="1629">
        <v>1584502.02</v>
      </c>
      <c r="E472" s="1630">
        <v>1385030.99</v>
      </c>
      <c r="F472" s="1631">
        <v>0.87411121760513755</v>
      </c>
      <c r="G472">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c r="A473" s="1633" t="s">
        <v>3486</v>
      </c>
      <c r="B473" s="1633" t="s">
        <v>6468</v>
      </c>
      <c r="C473">
        <v>6974</v>
      </c>
      <c r="D473" s="1629">
        <v>99946505.319999993</v>
      </c>
      <c r="E473" s="1630">
        <v>75762226.420000002</v>
      </c>
      <c r="F473" s="1631">
        <v>0.75802776872919286</v>
      </c>
      <c r="G473">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c r="A474" s="1633" t="s">
        <v>1875</v>
      </c>
      <c r="B474" s="1633" t="s">
        <v>6469</v>
      </c>
      <c r="C474">
        <v>16396.939999999999</v>
      </c>
      <c r="D474" s="1629">
        <v>242022788.40000001</v>
      </c>
      <c r="E474" s="1630">
        <v>189539558.89999998</v>
      </c>
      <c r="F474" s="1631">
        <v>0.78314757115656786</v>
      </c>
      <c r="G47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c r="A475" s="1633"/>
      <c r="B475" s="1633" t="s">
        <v>6470</v>
      </c>
      <c r="C475">
        <v>62</v>
      </c>
      <c r="D475" s="1629">
        <v>941367.13</v>
      </c>
      <c r="E475" s="1630">
        <v>585480.38</v>
      </c>
      <c r="F475" s="1631">
        <v>0.6219469124654905</v>
      </c>
      <c r="G475">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c r="A476" s="1633"/>
      <c r="B476" s="1633" t="s">
        <v>6471</v>
      </c>
      <c r="C476">
        <v>21</v>
      </c>
      <c r="D476" s="1629">
        <v>289244.25</v>
      </c>
      <c r="E476" s="1630">
        <v>199860.05</v>
      </c>
      <c r="F476" s="1631">
        <v>0.69097328641796674</v>
      </c>
      <c r="G476">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c r="A477" s="1636"/>
      <c r="B477" s="1634" t="s">
        <v>6472</v>
      </c>
      <c r="C477">
        <v>248</v>
      </c>
      <c r="D477" s="1629">
        <v>3477453.24</v>
      </c>
      <c r="E477" s="1630">
        <v>1324942.2</v>
      </c>
      <c r="F477" s="1631">
        <v>0.38100935039460082</v>
      </c>
      <c r="G477">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c r="A478" s="1633" t="s">
        <v>1465</v>
      </c>
      <c r="B478" s="1633" t="s">
        <v>6473</v>
      </c>
      <c r="C478">
        <v>245.13999999999993</v>
      </c>
      <c r="D478" s="1629">
        <v>3395534.01</v>
      </c>
      <c r="E478" s="1630">
        <v>3452718.05</v>
      </c>
      <c r="F478" s="1631">
        <v>1.016840956336055</v>
      </c>
      <c r="G478">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c r="A479" s="1633" t="s">
        <v>3333</v>
      </c>
      <c r="B479" s="1633" t="s">
        <v>6474</v>
      </c>
      <c r="C479">
        <v>306.87</v>
      </c>
      <c r="D479" s="1629">
        <v>4346714.59</v>
      </c>
      <c r="E479" s="1630">
        <v>4370583.9700000007</v>
      </c>
      <c r="F479" s="1631">
        <v>1.0054913612351992</v>
      </c>
      <c r="G479">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c r="A480" s="1633" t="s">
        <v>1871</v>
      </c>
      <c r="B480" s="1633" t="s">
        <v>6475</v>
      </c>
      <c r="C480">
        <v>364.29</v>
      </c>
      <c r="D480" s="1629">
        <v>5151145.2699999996</v>
      </c>
      <c r="E480" s="1630">
        <v>4661106.5</v>
      </c>
      <c r="F480" s="1631">
        <v>0.90486799647178273</v>
      </c>
      <c r="G480">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c r="A481" s="1633" t="s">
        <v>3195</v>
      </c>
      <c r="B481" s="1633" t="s">
        <v>6476</v>
      </c>
      <c r="C481">
        <v>222.02</v>
      </c>
      <c r="D481" s="1629">
        <v>3136851.24</v>
      </c>
      <c r="E481" s="1630">
        <v>4111433.72</v>
      </c>
      <c r="F481" s="1631">
        <v>1.3106881408886957</v>
      </c>
      <c r="G481">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c r="A482" s="1633" t="s">
        <v>1655</v>
      </c>
      <c r="B482" s="1633" t="s">
        <v>6477</v>
      </c>
      <c r="C482">
        <v>1978.04</v>
      </c>
      <c r="D482" s="1629">
        <v>28158140.530000001</v>
      </c>
      <c r="E482" s="1630">
        <v>22691098.640000001</v>
      </c>
      <c r="F482" s="1631">
        <v>0.80584506692921176</v>
      </c>
      <c r="G482">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c r="A483" s="1633" t="s">
        <v>2455</v>
      </c>
      <c r="B483" s="1633" t="s">
        <v>6478</v>
      </c>
      <c r="C483">
        <v>557.95999999999992</v>
      </c>
      <c r="D483" s="1629">
        <v>8077030.7599999998</v>
      </c>
      <c r="E483" s="1630">
        <v>6394320.2400000002</v>
      </c>
      <c r="F483" s="1631">
        <v>0.79166718934223801</v>
      </c>
      <c r="G483">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c r="A484" s="1633" t="s">
        <v>2304</v>
      </c>
      <c r="B484" s="1633" t="s">
        <v>6479</v>
      </c>
      <c r="C484">
        <v>348</v>
      </c>
      <c r="D484" s="1629">
        <v>5359975.6500000004</v>
      </c>
      <c r="E484" s="1630">
        <v>3984546.12</v>
      </c>
      <c r="F484" s="1631">
        <v>0.74338884729821486</v>
      </c>
      <c r="G48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c r="A485" s="1633" t="s">
        <v>3375</v>
      </c>
      <c r="B485" s="1633" t="s">
        <v>6480</v>
      </c>
      <c r="C485">
        <v>353.96999999999997</v>
      </c>
      <c r="D485" s="1629">
        <v>4911000.3899999997</v>
      </c>
      <c r="E485" s="1630">
        <v>4098170.39</v>
      </c>
      <c r="F485" s="1631">
        <v>0.83448789748518026</v>
      </c>
      <c r="G485">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c r="A486" s="1633" t="s">
        <v>1697</v>
      </c>
      <c r="B486" s="1633" t="s">
        <v>6481</v>
      </c>
      <c r="C486">
        <v>374.29999999999995</v>
      </c>
      <c r="D486" s="1629">
        <v>5109956.13</v>
      </c>
      <c r="E486" s="1630">
        <v>4270950.03</v>
      </c>
      <c r="F486" s="1631">
        <v>0.83580952973856559</v>
      </c>
      <c r="G486">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c r="A487" s="1633" t="s">
        <v>2692</v>
      </c>
      <c r="B487" s="1633" t="s">
        <v>6482</v>
      </c>
      <c r="C487">
        <v>217.5</v>
      </c>
      <c r="D487" s="1629">
        <v>2919512.04</v>
      </c>
      <c r="E487" s="1630">
        <v>3111277.2500000005</v>
      </c>
      <c r="F487" s="1631">
        <v>1.0656839935484563</v>
      </c>
      <c r="G487">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c r="A488" s="1633" t="s">
        <v>1884</v>
      </c>
      <c r="B488" s="1633" t="s">
        <v>6483</v>
      </c>
      <c r="C488">
        <v>144.74</v>
      </c>
      <c r="D488" s="1629">
        <v>1958673.77</v>
      </c>
      <c r="E488" s="1630">
        <v>1931663.13</v>
      </c>
      <c r="F488" s="1631">
        <v>0.9862097300664826</v>
      </c>
      <c r="G488">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c r="A489" s="1633" t="s">
        <v>2209</v>
      </c>
      <c r="B489" s="1633" t="s">
        <v>6484</v>
      </c>
      <c r="C489">
        <v>540.04</v>
      </c>
      <c r="D489" s="1629">
        <v>7666471.2999999998</v>
      </c>
      <c r="E489" s="1630">
        <v>5504825.8099999996</v>
      </c>
      <c r="F489" s="1631">
        <v>0.71803905533436219</v>
      </c>
      <c r="G489">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c r="A490" s="1633" t="s">
        <v>3175</v>
      </c>
      <c r="B490" s="1633" t="s">
        <v>6485</v>
      </c>
      <c r="C490">
        <v>403.03999999999996</v>
      </c>
      <c r="D490" s="1629">
        <v>5876135.1200000001</v>
      </c>
      <c r="E490" s="1630">
        <v>6063125.5499999998</v>
      </c>
      <c r="F490" s="1631">
        <v>1.0318220099064026</v>
      </c>
      <c r="G490">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c r="A491" s="1633" t="s">
        <v>2400</v>
      </c>
      <c r="B491" s="1633" t="s">
        <v>6486</v>
      </c>
      <c r="C491">
        <v>172.79</v>
      </c>
      <c r="D491" s="1629">
        <v>2398602.0299999998</v>
      </c>
      <c r="E491" s="1630">
        <v>2422405.25</v>
      </c>
      <c r="F491" s="1631">
        <v>1.0099237888162715</v>
      </c>
      <c r="G491">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c r="A492" s="1633" t="s">
        <v>3408</v>
      </c>
      <c r="B492" s="1633" t="s">
        <v>6487</v>
      </c>
      <c r="C492">
        <v>534.12999999999988</v>
      </c>
      <c r="D492" s="1629">
        <v>7473218.8499999996</v>
      </c>
      <c r="E492" s="1630">
        <v>8064297.9299999997</v>
      </c>
      <c r="F492" s="1631">
        <v>1.079092970761856</v>
      </c>
      <c r="G492">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c r="A493" s="1633" t="s">
        <v>1634</v>
      </c>
      <c r="B493" s="1633" t="s">
        <v>6488</v>
      </c>
      <c r="C493">
        <v>542.45000000000005</v>
      </c>
      <c r="D493" s="1629">
        <v>8023324.2400000002</v>
      </c>
      <c r="E493" s="1630">
        <v>6706895.1400000006</v>
      </c>
      <c r="F493" s="1631">
        <v>0.83592472887522251</v>
      </c>
      <c r="G493">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c r="A494" s="1633" t="s">
        <v>2523</v>
      </c>
      <c r="B494" s="1633" t="s">
        <v>6489</v>
      </c>
      <c r="C494">
        <v>1875.7800000000004</v>
      </c>
      <c r="D494" s="1629">
        <v>27083774.600000001</v>
      </c>
      <c r="E494" s="1630">
        <v>18803516.670000002</v>
      </c>
      <c r="F494" s="1631">
        <v>0.69427238070427599</v>
      </c>
      <c r="G49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c r="A495" s="1633" t="s">
        <v>3111</v>
      </c>
      <c r="B495" s="1633" t="s">
        <v>6490</v>
      </c>
      <c r="C495">
        <v>844.04</v>
      </c>
      <c r="D495" s="1629">
        <v>12235851.01</v>
      </c>
      <c r="E495" s="1630">
        <v>11260764.200000001</v>
      </c>
      <c r="F495" s="1631">
        <v>0.92030903210548343</v>
      </c>
      <c r="G495">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c r="A496" s="1633"/>
      <c r="B496" s="1633" t="s">
        <v>6491</v>
      </c>
      <c r="C496">
        <v>8</v>
      </c>
      <c r="D496" s="1629">
        <v>107793.04</v>
      </c>
      <c r="E496" s="1630">
        <v>83006.11</v>
      </c>
      <c r="F496" s="1631">
        <v>0.77005073796972423</v>
      </c>
      <c r="G496">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c r="A497" s="1636"/>
      <c r="B497" s="1634" t="s">
        <v>6492</v>
      </c>
      <c r="C497">
        <v>63</v>
      </c>
      <c r="D497" s="1629">
        <v>833607.79</v>
      </c>
      <c r="E497" s="1630">
        <v>331600.3</v>
      </c>
      <c r="F497" s="1631">
        <v>0.39778934887352718</v>
      </c>
      <c r="G497">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c r="A498" s="1633" t="s">
        <v>2808</v>
      </c>
      <c r="B498" s="1633" t="s">
        <v>6493</v>
      </c>
      <c r="C498">
        <v>72.25</v>
      </c>
      <c r="D498" s="1629">
        <v>998163.51</v>
      </c>
      <c r="E498" s="1630">
        <v>1684092.98</v>
      </c>
      <c r="F498" s="1631">
        <v>1.6871914903000211</v>
      </c>
      <c r="G498">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c r="A499" s="1633" t="s">
        <v>2541</v>
      </c>
      <c r="B499" s="1633" t="s">
        <v>6494</v>
      </c>
      <c r="C499">
        <v>75.05</v>
      </c>
      <c r="D499" s="1629">
        <v>1016424.89</v>
      </c>
      <c r="E499" s="1630">
        <v>1065935.75</v>
      </c>
      <c r="F499" s="1631">
        <v>1.0487107906222171</v>
      </c>
      <c r="G499">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c r="A500" s="1633" t="s">
        <v>2410</v>
      </c>
      <c r="B500" s="1633" t="s">
        <v>6495</v>
      </c>
      <c r="C500">
        <v>169.56</v>
      </c>
      <c r="D500" s="1629">
        <v>2418533.9700000002</v>
      </c>
      <c r="E500" s="1630">
        <v>1934225.61</v>
      </c>
      <c r="F500" s="1631">
        <v>0.79975126832723376</v>
      </c>
      <c r="G500">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c r="A501" s="1633" t="s">
        <v>1886</v>
      </c>
      <c r="B501" s="1633" t="s">
        <v>6496</v>
      </c>
      <c r="C501">
        <v>47.05</v>
      </c>
      <c r="D501" s="1629">
        <v>656505.61</v>
      </c>
      <c r="E501" s="1630">
        <v>650343.82000000007</v>
      </c>
      <c r="F501" s="1631">
        <v>0.99061426146838272</v>
      </c>
      <c r="G501">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c r="A502" s="1633" t="s">
        <v>3201</v>
      </c>
      <c r="B502" s="1633" t="s">
        <v>6497</v>
      </c>
      <c r="C502">
        <v>573.5</v>
      </c>
      <c r="D502" s="1629">
        <v>8647582.8699999992</v>
      </c>
      <c r="E502" s="1630">
        <v>6217132.5199999996</v>
      </c>
      <c r="F502" s="1631">
        <v>0.71894454363291926</v>
      </c>
      <c r="G502">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c r="A503" s="1633" t="s">
        <v>1912</v>
      </c>
      <c r="B503" s="1633" t="s">
        <v>6498</v>
      </c>
      <c r="C503">
        <v>287.39</v>
      </c>
      <c r="D503" s="1629">
        <v>4858832.76</v>
      </c>
      <c r="E503" s="1630">
        <v>3816266.62</v>
      </c>
      <c r="F503" s="1631">
        <v>0.78542868390473275</v>
      </c>
      <c r="G503">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c r="A504" s="1633" t="s">
        <v>2942</v>
      </c>
      <c r="B504" s="1633" t="s">
        <v>6499</v>
      </c>
      <c r="C504">
        <v>971.75</v>
      </c>
      <c r="D504" s="1629">
        <v>13528391.82</v>
      </c>
      <c r="E504" s="1630">
        <v>11045909.24</v>
      </c>
      <c r="F504" s="1631">
        <v>0.81649832344965301</v>
      </c>
      <c r="G50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c r="A505" s="1633" t="s">
        <v>2402</v>
      </c>
      <c r="B505" s="1633" t="s">
        <v>6500</v>
      </c>
      <c r="C505">
        <v>180.75</v>
      </c>
      <c r="D505" s="1629">
        <v>2584003.37</v>
      </c>
      <c r="E505" s="1630">
        <v>3373505.83</v>
      </c>
      <c r="F505" s="1631">
        <v>1.3055346092679438</v>
      </c>
      <c r="G505">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c r="A506" s="1633" t="s">
        <v>1630</v>
      </c>
      <c r="B506" s="1633" t="s">
        <v>6501</v>
      </c>
      <c r="C506">
        <v>850.55</v>
      </c>
      <c r="D506" s="1629">
        <v>12006869.35</v>
      </c>
      <c r="E506" s="1630">
        <v>14117822.830000002</v>
      </c>
      <c r="F506" s="1631">
        <v>1.1758121470689611</v>
      </c>
      <c r="G506">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c r="A507" s="1633" t="s">
        <v>2944</v>
      </c>
      <c r="B507" s="1633" t="s">
        <v>6502</v>
      </c>
      <c r="C507">
        <v>466.64999999999992</v>
      </c>
      <c r="D507" s="1629">
        <v>7139491.1200000001</v>
      </c>
      <c r="E507" s="1630">
        <v>5825999.7599999998</v>
      </c>
      <c r="F507" s="1631">
        <v>0.81602451240250296</v>
      </c>
      <c r="G507">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c r="A508" s="1633" t="s">
        <v>2207</v>
      </c>
      <c r="B508" s="1633" t="s">
        <v>6503</v>
      </c>
      <c r="C508">
        <v>394.31999999999994</v>
      </c>
      <c r="D508" s="1629">
        <v>6404498.7800000003</v>
      </c>
      <c r="E508" s="1630">
        <v>4642599.51</v>
      </c>
      <c r="F508" s="1631">
        <v>0.72489661868590438</v>
      </c>
      <c r="G508">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c r="A509" s="1633" t="s">
        <v>2810</v>
      </c>
      <c r="B509" s="1633" t="s">
        <v>6504</v>
      </c>
      <c r="C509">
        <v>24.98</v>
      </c>
      <c r="D509" s="1629">
        <v>372692.66</v>
      </c>
      <c r="E509" s="1630">
        <v>1319179.1700000002</v>
      </c>
      <c r="F509" s="1631">
        <v>3.5395898862081165</v>
      </c>
      <c r="G509">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c r="A510" s="1633" t="s">
        <v>1822</v>
      </c>
      <c r="B510" s="1633" t="s">
        <v>6505</v>
      </c>
      <c r="C510">
        <v>334.12999999999994</v>
      </c>
      <c r="D510" s="1629">
        <v>4687624.07</v>
      </c>
      <c r="E510" s="1630">
        <v>3589470.36</v>
      </c>
      <c r="F510" s="1631">
        <v>0.76573340916393062</v>
      </c>
      <c r="G510">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c r="A511" s="1633" t="s">
        <v>2827</v>
      </c>
      <c r="B511" s="1633" t="s">
        <v>6506</v>
      </c>
      <c r="C511">
        <v>957.44999999999993</v>
      </c>
      <c r="D511" s="1629">
        <v>12723258.48</v>
      </c>
      <c r="E511" s="1630">
        <v>10252646.82</v>
      </c>
      <c r="F511" s="1631">
        <v>0.80581926682668481</v>
      </c>
      <c r="G511">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c r="A512" s="1633" t="s">
        <v>2126</v>
      </c>
      <c r="B512" s="1633" t="s">
        <v>6507</v>
      </c>
      <c r="C512">
        <v>422.63</v>
      </c>
      <c r="D512" s="1629">
        <v>6034718.9299999997</v>
      </c>
      <c r="E512" s="1630">
        <v>5494255.3999999994</v>
      </c>
      <c r="F512" s="1631">
        <v>0.91044097724034345</v>
      </c>
      <c r="G512">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c r="A513" s="1633" t="s">
        <v>1421</v>
      </c>
      <c r="B513" s="1633" t="s">
        <v>6508</v>
      </c>
      <c r="C513">
        <v>337.78999999999996</v>
      </c>
      <c r="D513" s="1629">
        <v>4554613.3</v>
      </c>
      <c r="E513" s="1630">
        <v>5399774.8099999996</v>
      </c>
      <c r="F513" s="1631">
        <v>1.1855616392285158</v>
      </c>
      <c r="G513">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c r="A514" s="1633" t="s">
        <v>1433</v>
      </c>
      <c r="B514" s="1633" t="s">
        <v>6509</v>
      </c>
      <c r="C514">
        <v>305.37999999999994</v>
      </c>
      <c r="D514" s="1629">
        <v>4125871.33</v>
      </c>
      <c r="E514" s="1630">
        <v>4151664.21</v>
      </c>
      <c r="F514" s="1631">
        <v>1.0062514988803588</v>
      </c>
      <c r="G51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c r="A515" s="1633" t="s">
        <v>1653</v>
      </c>
      <c r="B515" s="1633" t="s">
        <v>6510</v>
      </c>
      <c r="C515">
        <v>424.95</v>
      </c>
      <c r="D515" s="1629">
        <v>5930476.1900000004</v>
      </c>
      <c r="E515" s="1630">
        <v>4408770.53</v>
      </c>
      <c r="F515" s="1631">
        <v>0.74340919493684032</v>
      </c>
      <c r="G515">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c r="A516" s="1633" t="s">
        <v>2138</v>
      </c>
      <c r="B516" s="1633" t="s">
        <v>6511</v>
      </c>
      <c r="C516">
        <v>2372.9500000000003</v>
      </c>
      <c r="D516" s="1629">
        <v>32207257.800000001</v>
      </c>
      <c r="E516" s="1630">
        <v>24557860.93</v>
      </c>
      <c r="F516" s="1631">
        <v>0.76249462411543767</v>
      </c>
      <c r="G516">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c r="A517" s="1633" t="s">
        <v>2378</v>
      </c>
      <c r="B517" s="1633" t="s">
        <v>6512</v>
      </c>
      <c r="C517">
        <v>1777.71</v>
      </c>
      <c r="D517" s="1629">
        <v>27746509.43</v>
      </c>
      <c r="E517" s="1630">
        <v>19771447.649999999</v>
      </c>
      <c r="F517" s="1631">
        <v>0.71257423208062243</v>
      </c>
      <c r="G517">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c r="A518" s="1633" t="s">
        <v>3422</v>
      </c>
      <c r="B518" s="1633" t="s">
        <v>6513</v>
      </c>
      <c r="C518">
        <v>487.20999999999992</v>
      </c>
      <c r="D518" s="1629">
        <v>7062272.5599999996</v>
      </c>
      <c r="E518" s="1630">
        <v>5142256.41</v>
      </c>
      <c r="F518" s="1631">
        <v>0.72813055093982393</v>
      </c>
      <c r="G518">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c r="A519" s="1633" t="s">
        <v>1595</v>
      </c>
      <c r="B519" s="1633" t="s">
        <v>6514</v>
      </c>
      <c r="C519">
        <v>203.12</v>
      </c>
      <c r="D519" s="1629">
        <v>2792319.01</v>
      </c>
      <c r="E519" s="1630">
        <v>3781219.7</v>
      </c>
      <c r="F519" s="1631">
        <v>1.3541503268281658</v>
      </c>
      <c r="G519">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c r="A520" s="1633" t="s">
        <v>3221</v>
      </c>
      <c r="B520" s="1633" t="s">
        <v>6515</v>
      </c>
      <c r="C520">
        <v>593.75999999999976</v>
      </c>
      <c r="D520" s="1629">
        <v>8360715.3700000001</v>
      </c>
      <c r="E520" s="1630">
        <v>7841313.6200000001</v>
      </c>
      <c r="F520" s="1631">
        <v>0.93787592006017539</v>
      </c>
      <c r="G520">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c r="A521" s="1633"/>
      <c r="B521" s="1633" t="s">
        <v>6516</v>
      </c>
      <c r="C521">
        <v>10.99</v>
      </c>
      <c r="D521" s="1629">
        <v>145639.96</v>
      </c>
      <c r="E521" s="1630">
        <v>112439.88</v>
      </c>
      <c r="F521" s="1631">
        <v>0.77204003626477247</v>
      </c>
      <c r="G521">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c r="A522" s="1633"/>
      <c r="B522" s="1633" t="s">
        <v>6517</v>
      </c>
      <c r="C522">
        <v>34</v>
      </c>
      <c r="D522" s="1629">
        <v>492168.87</v>
      </c>
      <c r="E522" s="1630">
        <v>222791.04000000001</v>
      </c>
      <c r="F522" s="1631">
        <v>0.4526719457083907</v>
      </c>
      <c r="G522">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c r="A523" s="1633"/>
      <c r="B523" s="1633" t="s">
        <v>6518</v>
      </c>
      <c r="C523">
        <v>7</v>
      </c>
      <c r="D523" s="1629">
        <v>103933.21</v>
      </c>
      <c r="E523" s="1630">
        <v>87479.18</v>
      </c>
      <c r="F523" s="1631">
        <v>0.84168650232201991</v>
      </c>
      <c r="G523">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c r="A524" s="1633" t="s">
        <v>1644</v>
      </c>
      <c r="B524" s="1633" t="s">
        <v>6519</v>
      </c>
      <c r="C524">
        <v>265.88</v>
      </c>
      <c r="D524" s="1629">
        <v>4146799.8</v>
      </c>
      <c r="E524" s="1630">
        <v>4589833.92</v>
      </c>
      <c r="F524" s="1631">
        <v>1.1068375955839489</v>
      </c>
      <c r="G52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c r="A525" s="1633" t="s">
        <v>2000</v>
      </c>
      <c r="B525" s="1633" t="s">
        <v>6520</v>
      </c>
      <c r="C525">
        <v>311.36000000000007</v>
      </c>
      <c r="D525" s="1629">
        <v>4564528.21</v>
      </c>
      <c r="E525" s="1630">
        <v>4013578.67</v>
      </c>
      <c r="F525" s="1631">
        <v>0.87929759338698443</v>
      </c>
      <c r="G525">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c r="A526" s="1633" t="s">
        <v>1916</v>
      </c>
      <c r="B526" s="1633" t="s">
        <v>6521</v>
      </c>
      <c r="C526">
        <v>179.25</v>
      </c>
      <c r="D526" s="1629">
        <v>2488171.4500000002</v>
      </c>
      <c r="E526" s="1630">
        <v>1856107.02</v>
      </c>
      <c r="F526" s="1631">
        <v>0.74597231633696304</v>
      </c>
      <c r="G526">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c r="A527" s="1633" t="s">
        <v>1665</v>
      </c>
      <c r="B527" s="1633" t="s">
        <v>6522</v>
      </c>
      <c r="C527">
        <v>1543</v>
      </c>
      <c r="D527" s="1629">
        <v>23701485.809999999</v>
      </c>
      <c r="E527" s="1630">
        <v>15415022.67</v>
      </c>
      <c r="F527" s="1631">
        <v>0.65038212344882529</v>
      </c>
      <c r="G527">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c r="A528" s="1633" t="s">
        <v>2150</v>
      </c>
      <c r="B528" s="1633" t="s">
        <v>6523</v>
      </c>
      <c r="C528">
        <v>207.87</v>
      </c>
      <c r="D528" s="1629">
        <v>2790363.84</v>
      </c>
      <c r="E528" s="1630">
        <v>2084246.68</v>
      </c>
      <c r="F528" s="1631">
        <v>0.7469444128117716</v>
      </c>
      <c r="G528">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c r="A529" s="1633" t="s">
        <v>3329</v>
      </c>
      <c r="B529" s="1633" t="s">
        <v>6524</v>
      </c>
      <c r="C529">
        <v>567.89</v>
      </c>
      <c r="D529" s="1629">
        <v>8039419.1600000001</v>
      </c>
      <c r="E529" s="1630">
        <v>5744369.4800000004</v>
      </c>
      <c r="F529" s="1631">
        <v>0.71452543593957851</v>
      </c>
      <c r="G529">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c r="A530" s="1633" t="s">
        <v>1662</v>
      </c>
      <c r="B530" s="1633" t="s">
        <v>6525</v>
      </c>
      <c r="C530">
        <v>1007</v>
      </c>
      <c r="D530" s="1629">
        <v>16263805.01</v>
      </c>
      <c r="E530" s="1630">
        <v>9986981.25</v>
      </c>
      <c r="F530" s="1631">
        <v>0.61406179205046929</v>
      </c>
      <c r="G530">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c r="A531" s="1633" t="s">
        <v>3299</v>
      </c>
      <c r="B531" s="1633" t="s">
        <v>6526</v>
      </c>
      <c r="C531">
        <v>829.75</v>
      </c>
      <c r="D531" s="1629">
        <v>12248781.800000001</v>
      </c>
      <c r="E531" s="1630">
        <v>9235644.9000000004</v>
      </c>
      <c r="F531" s="1631">
        <v>0.75400517788634291</v>
      </c>
      <c r="G531">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c r="A532" s="1633" t="s">
        <v>2682</v>
      </c>
      <c r="B532" s="1633" t="s">
        <v>6527</v>
      </c>
      <c r="C532">
        <v>1829.7699999999998</v>
      </c>
      <c r="D532" s="1629">
        <v>27914407.43</v>
      </c>
      <c r="E532" s="1630">
        <v>20280313.25</v>
      </c>
      <c r="F532" s="1631">
        <v>0.72651777763351222</v>
      </c>
      <c r="G532">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c r="A533" s="1633" t="s">
        <v>2014</v>
      </c>
      <c r="B533" s="1633" t="s">
        <v>6528</v>
      </c>
      <c r="C533">
        <v>338.95000000000005</v>
      </c>
      <c r="D533" s="1629">
        <v>5053939.8899999997</v>
      </c>
      <c r="E533" s="1630">
        <v>3922660.73</v>
      </c>
      <c r="F533" s="1631">
        <v>0.77615896021272235</v>
      </c>
      <c r="G533">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c r="A534" s="1633" t="s">
        <v>3259</v>
      </c>
      <c r="B534" s="1633" t="s">
        <v>6529</v>
      </c>
      <c r="C534">
        <v>93.38</v>
      </c>
      <c r="D534" s="1629">
        <v>1238922.76</v>
      </c>
      <c r="E534" s="1630">
        <v>987469.65</v>
      </c>
      <c r="F534" s="1631">
        <v>0.79703891306347463</v>
      </c>
      <c r="G53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c r="A535" s="1633" t="s">
        <v>2895</v>
      </c>
      <c r="B535" s="1633" t="s">
        <v>6530</v>
      </c>
      <c r="C535">
        <v>495.75</v>
      </c>
      <c r="D535" s="1629">
        <v>6795241.0099999998</v>
      </c>
      <c r="E535" s="1630">
        <v>5678520.46</v>
      </c>
      <c r="F535" s="1631">
        <v>0.8356613770789566</v>
      </c>
      <c r="G535">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c r="A536" s="1633" t="s">
        <v>2893</v>
      </c>
      <c r="B536" s="1633" t="s">
        <v>6531</v>
      </c>
      <c r="C536">
        <v>386.15</v>
      </c>
      <c r="D536" s="1629">
        <v>5840663.8799999999</v>
      </c>
      <c r="E536" s="1630">
        <v>4771083.3100000005</v>
      </c>
      <c r="F536" s="1631">
        <v>0.81687345959719915</v>
      </c>
      <c r="G536">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c r="A537" s="1633" t="s">
        <v>1713</v>
      </c>
      <c r="B537" s="1633" t="s">
        <v>6532</v>
      </c>
      <c r="C537">
        <v>177.04</v>
      </c>
      <c r="D537" s="1629">
        <v>2318171.39</v>
      </c>
      <c r="E537" s="1630">
        <v>1842978.9</v>
      </c>
      <c r="F537" s="1631">
        <v>0.79501408219864189</v>
      </c>
      <c r="G537">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c r="A538" s="1633" t="s">
        <v>1938</v>
      </c>
      <c r="B538" s="1633" t="s">
        <v>6533</v>
      </c>
      <c r="C538">
        <v>1293.21</v>
      </c>
      <c r="D538" s="1629">
        <v>18978130.609999999</v>
      </c>
      <c r="E538" s="1630">
        <v>14156010.809999999</v>
      </c>
      <c r="F538" s="1631">
        <v>0.7459117602732106</v>
      </c>
      <c r="G538">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c r="A539" s="1633" t="s">
        <v>1757</v>
      </c>
      <c r="B539" s="1633" t="s">
        <v>6534</v>
      </c>
      <c r="C539">
        <v>307.25</v>
      </c>
      <c r="D539" s="1629">
        <v>4397266.32</v>
      </c>
      <c r="E539" s="1630">
        <v>3411184.09</v>
      </c>
      <c r="F539" s="1631">
        <v>0.77575107845639868</v>
      </c>
      <c r="G539">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c r="A540" s="1633" t="s">
        <v>2604</v>
      </c>
      <c r="B540" s="1633" t="s">
        <v>6535</v>
      </c>
      <c r="C540">
        <v>398.29</v>
      </c>
      <c r="D540" s="1629">
        <v>6228790.1799999997</v>
      </c>
      <c r="E540" s="1630">
        <v>4917987.34</v>
      </c>
      <c r="F540" s="1631">
        <v>0.78955739363177591</v>
      </c>
      <c r="G540">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c r="A541" s="1633" t="s">
        <v>2467</v>
      </c>
      <c r="B541" s="1633" t="s">
        <v>6536</v>
      </c>
      <c r="C541">
        <v>114.71</v>
      </c>
      <c r="D541" s="1629">
        <v>1526573.36</v>
      </c>
      <c r="E541" s="1630">
        <v>1229771.5</v>
      </c>
      <c r="F541" s="1631">
        <v>0.80557641854827067</v>
      </c>
      <c r="G541">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c r="A542" s="1633" t="s">
        <v>1816</v>
      </c>
      <c r="B542" s="1633" t="s">
        <v>6537</v>
      </c>
      <c r="C542">
        <v>424.36999999999995</v>
      </c>
      <c r="D542" s="1629">
        <v>6457930.4500000002</v>
      </c>
      <c r="E542" s="1630">
        <v>5058562.7300000004</v>
      </c>
      <c r="F542" s="1631">
        <v>0.78331019034124161</v>
      </c>
      <c r="G542">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c r="A543" s="1633" t="s">
        <v>1427</v>
      </c>
      <c r="B543" s="1633" t="s">
        <v>6538</v>
      </c>
      <c r="C543">
        <v>548.20999999999992</v>
      </c>
      <c r="D543" s="1629">
        <v>7834644.7999999998</v>
      </c>
      <c r="E543" s="1630">
        <v>6083830.3499999996</v>
      </c>
      <c r="F543" s="1631">
        <v>0.77652918610936894</v>
      </c>
      <c r="G543">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c r="A544" s="1633" t="s">
        <v>1844</v>
      </c>
      <c r="B544" s="1633" t="s">
        <v>6539</v>
      </c>
      <c r="C544">
        <v>306.54999999999995</v>
      </c>
      <c r="D544" s="1629">
        <v>4235282.46</v>
      </c>
      <c r="E544" s="1630">
        <v>3292144.78</v>
      </c>
      <c r="F544" s="1631">
        <v>0.77731410150150881</v>
      </c>
      <c r="G54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c r="A545" s="1633" t="s">
        <v>1932</v>
      </c>
      <c r="B545" s="1633" t="s">
        <v>6540</v>
      </c>
      <c r="C545">
        <v>208.86999999999998</v>
      </c>
      <c r="D545" s="1629">
        <v>3126083.51</v>
      </c>
      <c r="E545" s="1630">
        <v>2534386.0499999998</v>
      </c>
      <c r="F545" s="1631">
        <v>0.81072243972138802</v>
      </c>
      <c r="G545">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c r="A546" s="1633" t="s">
        <v>1430</v>
      </c>
      <c r="B546" s="1633" t="s">
        <v>6541</v>
      </c>
      <c r="C546">
        <v>474.15</v>
      </c>
      <c r="D546" s="1629">
        <v>7419857.2000000002</v>
      </c>
      <c r="E546" s="1630">
        <v>5422763.0899999999</v>
      </c>
      <c r="F546" s="1631">
        <v>0.73084467043381907</v>
      </c>
      <c r="G546">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c r="A547" s="1633" t="s">
        <v>3131</v>
      </c>
      <c r="B547" s="1633" t="s">
        <v>6542</v>
      </c>
      <c r="C547">
        <v>261.27999999999997</v>
      </c>
      <c r="D547" s="1629">
        <v>3827349.76</v>
      </c>
      <c r="E547" s="1630">
        <v>4041869.59</v>
      </c>
      <c r="F547" s="1631">
        <v>1.0560491837568564</v>
      </c>
      <c r="G547">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c r="A548" s="1633"/>
      <c r="B548" s="1633" t="s">
        <v>6543</v>
      </c>
      <c r="C548">
        <v>106</v>
      </c>
      <c r="D548" s="1629">
        <v>1875692.55</v>
      </c>
      <c r="E548" s="1630">
        <v>1379255.76</v>
      </c>
      <c r="F548" s="1631">
        <v>0.73533146996825249</v>
      </c>
      <c r="G548">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c r="A549" s="1633"/>
      <c r="B549" s="1633" t="s">
        <v>6544</v>
      </c>
      <c r="C549">
        <v>1187</v>
      </c>
      <c r="D549" s="1629">
        <v>20796906.170000002</v>
      </c>
      <c r="E549" s="1630">
        <v>12968096.92</v>
      </c>
      <c r="F549" s="1631">
        <v>0.62355894737394968</v>
      </c>
      <c r="G549">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c r="A550" s="1633" t="s">
        <v>3119</v>
      </c>
      <c r="B550" s="1633" t="s">
        <v>6545</v>
      </c>
      <c r="C550">
        <v>33898.19</v>
      </c>
      <c r="D550" s="1629">
        <v>592694904.41999996</v>
      </c>
      <c r="E550" s="1630">
        <v>450199187.70000005</v>
      </c>
      <c r="F550" s="1631">
        <v>0.7595799868408798</v>
      </c>
      <c r="G550">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c r="A551" s="1633" t="s">
        <v>1497</v>
      </c>
      <c r="B551" s="1633" t="s">
        <v>6546</v>
      </c>
      <c r="C551">
        <v>4903.2899999999991</v>
      </c>
      <c r="D551" s="1629">
        <v>71416179.510000005</v>
      </c>
      <c r="E551" s="1630">
        <v>79264576.25999999</v>
      </c>
      <c r="F551" s="1631">
        <v>1.109896620119549</v>
      </c>
      <c r="G551">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c r="A552" s="1633" t="s">
        <v>1480</v>
      </c>
      <c r="B552" s="1633" t="s">
        <v>6547</v>
      </c>
      <c r="C552">
        <v>10473.029999999999</v>
      </c>
      <c r="D552" s="1629">
        <v>184563403.11000001</v>
      </c>
      <c r="E552" s="1630">
        <v>141752136.02999997</v>
      </c>
      <c r="F552" s="1631">
        <v>0.76804032457894988</v>
      </c>
      <c r="G552">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c r="A553" s="1633" t="s">
        <v>1476</v>
      </c>
      <c r="B553" s="1633" t="s">
        <v>6548</v>
      </c>
      <c r="C553">
        <v>11781.71</v>
      </c>
      <c r="D553" s="1629">
        <v>233213140.11000001</v>
      </c>
      <c r="E553" s="1630">
        <v>177841735.80000001</v>
      </c>
      <c r="F553" s="1631">
        <v>0.76257167892048072</v>
      </c>
      <c r="G553">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c r="A554" s="1633" t="s">
        <v>1873</v>
      </c>
      <c r="B554" s="1633" t="s">
        <v>6549</v>
      </c>
      <c r="C554">
        <v>20026.5</v>
      </c>
      <c r="D554" s="1629">
        <v>325316508.00999999</v>
      </c>
      <c r="E554" s="1630">
        <v>252832313.63</v>
      </c>
      <c r="F554" s="1631">
        <v>0.77718869901993448</v>
      </c>
      <c r="G55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c r="A555" s="1633" t="s">
        <v>1735</v>
      </c>
      <c r="B555" s="1633" t="s">
        <v>6550</v>
      </c>
      <c r="C555">
        <v>4952</v>
      </c>
      <c r="D555" s="1629">
        <v>72592807.75</v>
      </c>
      <c r="E555" s="1630">
        <v>52430870.75</v>
      </c>
      <c r="F555" s="1631">
        <v>0.72225985431731698</v>
      </c>
      <c r="G555">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c r="A556" s="1633" t="s">
        <v>2358</v>
      </c>
      <c r="B556" s="1633" t="s">
        <v>6551</v>
      </c>
      <c r="C556">
        <v>3735.95</v>
      </c>
      <c r="D556" s="1629">
        <v>52927603.390000001</v>
      </c>
      <c r="E556" s="1630">
        <v>55679552.739999995</v>
      </c>
      <c r="F556" s="1631">
        <v>1.0519945958958712</v>
      </c>
      <c r="G556">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c r="A557" s="1633" t="s">
        <v>3205</v>
      </c>
      <c r="B557" s="1633" t="s">
        <v>6552</v>
      </c>
      <c r="C557">
        <v>11484.349999999999</v>
      </c>
      <c r="D557" s="1629">
        <v>165633846.05000001</v>
      </c>
      <c r="E557" s="1630">
        <v>179650767.53999999</v>
      </c>
      <c r="F557" s="1631">
        <v>1.0846259494920421</v>
      </c>
      <c r="G557">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c r="A558" s="1633" t="s">
        <v>2140</v>
      </c>
      <c r="B558" s="1633" t="s">
        <v>6553</v>
      </c>
      <c r="C558">
        <v>4951.21</v>
      </c>
      <c r="D558" s="1629">
        <v>68897046.900000006</v>
      </c>
      <c r="E558" s="1630">
        <v>82470915.409999996</v>
      </c>
      <c r="F558" s="1631">
        <v>1.1970166955007762</v>
      </c>
      <c r="G558">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c r="A559" s="1633"/>
      <c r="B559" s="1633" t="s">
        <v>6554</v>
      </c>
      <c r="C559">
        <v>117</v>
      </c>
      <c r="D559" s="1629">
        <v>1905357.94</v>
      </c>
      <c r="E559" s="1630">
        <v>1351705.32</v>
      </c>
      <c r="F559" s="1631">
        <v>0.70942330132468445</v>
      </c>
      <c r="G559">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c r="A560" s="1633"/>
      <c r="B560" s="1633" t="s">
        <v>6555</v>
      </c>
      <c r="C560">
        <v>45</v>
      </c>
      <c r="D560" s="1629">
        <v>705538.9</v>
      </c>
      <c r="E560" s="1630">
        <v>381447.57</v>
      </c>
      <c r="F560" s="1631">
        <v>0.5406471138586405</v>
      </c>
      <c r="G560">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c r="A561" s="1633" t="s">
        <v>1934</v>
      </c>
      <c r="B561" s="1633" t="s">
        <v>6556</v>
      </c>
      <c r="C561">
        <v>282.25</v>
      </c>
      <c r="D561" s="1629">
        <v>3978725.05</v>
      </c>
      <c r="E561" s="1630">
        <v>3996994.6</v>
      </c>
      <c r="F561" s="1631">
        <v>1.004591810132746</v>
      </c>
      <c r="G561">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c r="A562" s="1633" t="s">
        <v>1737</v>
      </c>
      <c r="B562" s="1633" t="s">
        <v>6557</v>
      </c>
      <c r="C562">
        <v>925.93999999999994</v>
      </c>
      <c r="D562" s="1629">
        <v>13196576.279999999</v>
      </c>
      <c r="E562" s="1630">
        <v>10523251.600000001</v>
      </c>
      <c r="F562" s="1631">
        <v>0.79742286004502994</v>
      </c>
      <c r="G562">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c r="A563" s="1633" t="s">
        <v>1805</v>
      </c>
      <c r="B563" s="1633" t="s">
        <v>6558</v>
      </c>
      <c r="C563">
        <v>285.25</v>
      </c>
      <c r="D563" s="1629">
        <v>4020049.22</v>
      </c>
      <c r="E563" s="1630">
        <v>3004465.42</v>
      </c>
      <c r="F563" s="1631">
        <v>0.74737030707300633</v>
      </c>
      <c r="G563">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c r="A564" s="1633" t="s">
        <v>2317</v>
      </c>
      <c r="B564" s="1633" t="s">
        <v>6559</v>
      </c>
      <c r="C564">
        <v>857.75</v>
      </c>
      <c r="D564" s="1629">
        <v>13080481.119999999</v>
      </c>
      <c r="E564" s="1630">
        <v>9012791.0899999999</v>
      </c>
      <c r="F564" s="1631">
        <v>0.68902596221934687</v>
      </c>
      <c r="G56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c r="A565" s="1633" t="s">
        <v>2321</v>
      </c>
      <c r="B565" s="1633" t="s">
        <v>6560</v>
      </c>
      <c r="C565">
        <v>770.35999999999979</v>
      </c>
      <c r="D565" s="1629">
        <v>11787070.98</v>
      </c>
      <c r="E565" s="1630">
        <v>9294681.6099999994</v>
      </c>
      <c r="F565" s="1631">
        <v>0.78854887917201621</v>
      </c>
      <c r="G565">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c r="A566" s="1633" t="s">
        <v>2622</v>
      </c>
      <c r="B566" s="1633" t="s">
        <v>6561</v>
      </c>
      <c r="C566">
        <v>466.25</v>
      </c>
      <c r="D566" s="1629">
        <v>6837624.96</v>
      </c>
      <c r="E566" s="1630">
        <v>6920558.1200000001</v>
      </c>
      <c r="F566" s="1631">
        <v>1.0121289425034508</v>
      </c>
      <c r="G566">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c r="A567" s="1633" t="s">
        <v>1854</v>
      </c>
      <c r="B567" s="1633" t="s">
        <v>6562</v>
      </c>
      <c r="C567">
        <v>108.5</v>
      </c>
      <c r="D567" s="1629">
        <v>1507033.47</v>
      </c>
      <c r="E567" s="1630">
        <v>1859985.83</v>
      </c>
      <c r="F567" s="1631">
        <v>1.2342033982828531</v>
      </c>
      <c r="G567">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c r="A568" s="1633" t="s">
        <v>2638</v>
      </c>
      <c r="B568" s="1633" t="s">
        <v>6563</v>
      </c>
      <c r="C568">
        <v>924.55000000000007</v>
      </c>
      <c r="D568" s="1629">
        <v>14671900.35</v>
      </c>
      <c r="E568" s="1630">
        <v>11017340.800000001</v>
      </c>
      <c r="F568" s="1631">
        <v>0.75091436945317047</v>
      </c>
      <c r="G568">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c r="A569" s="1633" t="s">
        <v>2255</v>
      </c>
      <c r="B569" s="1633" t="s">
        <v>6564</v>
      </c>
      <c r="C569">
        <v>1614.6200000000001</v>
      </c>
      <c r="D569" s="1629">
        <v>22459810.82</v>
      </c>
      <c r="E569" s="1630">
        <v>21176420.949999999</v>
      </c>
      <c r="F569" s="1631">
        <v>0.9428583846816212</v>
      </c>
      <c r="G569">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c r="A570" s="1633" t="s">
        <v>2547</v>
      </c>
      <c r="B570" s="1633" t="s">
        <v>6565</v>
      </c>
      <c r="C570">
        <v>1694.1100000000001</v>
      </c>
      <c r="D570" s="1629">
        <v>24393216.289999999</v>
      </c>
      <c r="E570" s="1630">
        <v>20188397.129999999</v>
      </c>
      <c r="F570" s="1631">
        <v>0.82762342160989377</v>
      </c>
      <c r="G570">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c r="A571" s="1633" t="s">
        <v>2184</v>
      </c>
      <c r="B571" s="1633" t="s">
        <v>6566</v>
      </c>
      <c r="C571">
        <v>424.25</v>
      </c>
      <c r="D571" s="1629">
        <v>6053991.4500000002</v>
      </c>
      <c r="E571" s="1630">
        <v>5292605.4099999992</v>
      </c>
      <c r="F571" s="1631">
        <v>0.874234041080451</v>
      </c>
      <c r="G571">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c r="A572" s="1633" t="s">
        <v>3219</v>
      </c>
      <c r="B572" s="1634" t="s">
        <v>6567</v>
      </c>
      <c r="C572">
        <v>444.25</v>
      </c>
      <c r="D572" s="1629">
        <v>7049173.9800000004</v>
      </c>
      <c r="E572" s="1630">
        <v>5868835.0199999996</v>
      </c>
      <c r="F572" s="1631">
        <v>0.83255641535463976</v>
      </c>
      <c r="G572">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c r="A573" s="1633" t="s">
        <v>1589</v>
      </c>
      <c r="B573" s="1633" t="s">
        <v>6568</v>
      </c>
      <c r="C573">
        <v>2215.7000000000003</v>
      </c>
      <c r="D573" s="1629">
        <v>31967358.539999999</v>
      </c>
      <c r="E573" s="1630">
        <v>24356809.91</v>
      </c>
      <c r="F573" s="1631">
        <v>0.76192751051116403</v>
      </c>
      <c r="G573">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c r="A574" s="1633" t="s">
        <v>1600</v>
      </c>
      <c r="B574" s="1633" t="s">
        <v>6569</v>
      </c>
      <c r="C574">
        <v>1190</v>
      </c>
      <c r="D574" s="1629">
        <v>18262759.059999999</v>
      </c>
      <c r="E574" s="1630">
        <v>14853106.43</v>
      </c>
      <c r="F574" s="1631">
        <v>0.81330024566397585</v>
      </c>
      <c r="G57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c r="A575" s="1633" t="s">
        <v>2366</v>
      </c>
      <c r="B575" s="1633" t="s">
        <v>6570</v>
      </c>
      <c r="C575">
        <v>4244.1299999999992</v>
      </c>
      <c r="D575" s="1629">
        <v>73670642.200000003</v>
      </c>
      <c r="E575" s="1630">
        <v>54123055.32</v>
      </c>
      <c r="F575" s="1631">
        <v>0.73466246124293999</v>
      </c>
      <c r="G575">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c r="A576" s="1633" t="s">
        <v>3209</v>
      </c>
      <c r="B576" s="1633" t="s">
        <v>6571</v>
      </c>
      <c r="C576">
        <v>365.5</v>
      </c>
      <c r="D576" s="1629">
        <v>4941774.79</v>
      </c>
      <c r="E576" s="1630">
        <v>4232324.9300000006</v>
      </c>
      <c r="F576" s="1631">
        <v>0.85643824533736002</v>
      </c>
      <c r="G576">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c r="A577" s="1633" t="s">
        <v>2875</v>
      </c>
      <c r="B577" s="1633" t="s">
        <v>6572</v>
      </c>
      <c r="C577">
        <v>177.5</v>
      </c>
      <c r="D577" s="1629">
        <v>2973561.99</v>
      </c>
      <c r="E577" s="1630">
        <v>2519545.4</v>
      </c>
      <c r="F577" s="1631">
        <v>0.84731557925247747</v>
      </c>
      <c r="G577">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c r="A578" s="1633" t="s">
        <v>1598</v>
      </c>
      <c r="B578" s="1633" t="s">
        <v>6573</v>
      </c>
      <c r="C578">
        <v>1878.1599999999999</v>
      </c>
      <c r="D578" s="1629">
        <v>30176432.670000002</v>
      </c>
      <c r="E578" s="1630">
        <v>22050709.609999999</v>
      </c>
      <c r="F578" s="1631">
        <v>0.73072618792087318</v>
      </c>
      <c r="G578">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c r="A579" s="1633"/>
      <c r="B579" s="1633" t="s">
        <v>6574</v>
      </c>
      <c r="C579">
        <v>67</v>
      </c>
      <c r="D579" s="1629">
        <v>1029123.73</v>
      </c>
      <c r="E579" s="1630">
        <v>684627.75</v>
      </c>
      <c r="F579" s="1631">
        <v>0.66525309838108582</v>
      </c>
      <c r="G579">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c r="A580" s="1633"/>
      <c r="B580" s="1633" t="s">
        <v>6575</v>
      </c>
      <c r="C580">
        <v>21</v>
      </c>
      <c r="D580" s="1629">
        <v>304092.37</v>
      </c>
      <c r="E580" s="1630">
        <v>361718.51</v>
      </c>
      <c r="F580" s="1631">
        <v>1.1895020910915983</v>
      </c>
      <c r="G580">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c r="A581" s="1636"/>
      <c r="B581" s="1634" t="s">
        <v>6576</v>
      </c>
      <c r="C581">
        <v>85</v>
      </c>
      <c r="D581" s="1629">
        <v>1301116.79</v>
      </c>
      <c r="E581" s="1630">
        <v>465038.01999999996</v>
      </c>
      <c r="F581" s="1631">
        <v>0.35741451003794972</v>
      </c>
      <c r="G581">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c r="A582" s="1633" t="s">
        <v>3395</v>
      </c>
      <c r="B582" s="1633" t="s">
        <v>6577</v>
      </c>
      <c r="C582">
        <v>700.75</v>
      </c>
      <c r="D582" s="1629">
        <v>9664843.6500000004</v>
      </c>
      <c r="E582" s="1630">
        <v>10123733.380000001</v>
      </c>
      <c r="F582" s="1631">
        <v>1.0474803055919069</v>
      </c>
      <c r="G582">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c r="A583" s="1633" t="s">
        <v>2392</v>
      </c>
      <c r="B583" s="1633" t="s">
        <v>6578</v>
      </c>
      <c r="C583">
        <v>882.03000000000009</v>
      </c>
      <c r="D583" s="1629">
        <v>12507363.710000001</v>
      </c>
      <c r="E583" s="1630">
        <v>10053291.109999999</v>
      </c>
      <c r="F583" s="1631">
        <v>0.80378977881342817</v>
      </c>
      <c r="G583">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c r="A584" s="1633" t="s">
        <v>2121</v>
      </c>
      <c r="B584" s="1633" t="s">
        <v>6579</v>
      </c>
      <c r="C584">
        <v>3647.04</v>
      </c>
      <c r="D584" s="1629">
        <v>57071893.939999998</v>
      </c>
      <c r="E584" s="1630">
        <v>42675509.230000004</v>
      </c>
      <c r="F584" s="1631">
        <v>0.74775000939805869</v>
      </c>
      <c r="G58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c r="A585" s="1633" t="s">
        <v>2968</v>
      </c>
      <c r="B585" s="1633" t="s">
        <v>6580</v>
      </c>
      <c r="C585">
        <v>569</v>
      </c>
      <c r="D585" s="1629">
        <v>7726405.8799999999</v>
      </c>
      <c r="E585" s="1630">
        <v>7145234.1299999999</v>
      </c>
      <c r="F585" s="1631">
        <v>0.92478110016141168</v>
      </c>
      <c r="G585">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c r="A586" s="1633" t="s">
        <v>3434</v>
      </c>
      <c r="B586" s="1633" t="s">
        <v>6581</v>
      </c>
      <c r="C586">
        <v>279</v>
      </c>
      <c r="D586" s="1629">
        <v>3758635.92</v>
      </c>
      <c r="E586" s="1630">
        <v>3715199.25</v>
      </c>
      <c r="F586" s="1631">
        <v>0.98844350159884597</v>
      </c>
      <c r="G586">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c r="A587" s="1633" t="s">
        <v>1381</v>
      </c>
      <c r="B587" s="1633" t="s">
        <v>6582</v>
      </c>
      <c r="C587">
        <v>833.62</v>
      </c>
      <c r="D587" s="1629">
        <v>12172664.59</v>
      </c>
      <c r="E587" s="1630">
        <v>9007266.3000000007</v>
      </c>
      <c r="F587" s="1631">
        <v>0.73995847280632254</v>
      </c>
      <c r="G587">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c r="A588" s="1633" t="s">
        <v>2599</v>
      </c>
      <c r="B588" s="1633" t="s">
        <v>6583</v>
      </c>
      <c r="C588">
        <v>1200.75</v>
      </c>
      <c r="D588" s="1629">
        <v>17144218.190000001</v>
      </c>
      <c r="E588" s="1630">
        <v>13698317.050000001</v>
      </c>
      <c r="F588" s="1631">
        <v>0.79900505804283628</v>
      </c>
      <c r="G588">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c r="A589" s="1633" t="s">
        <v>2640</v>
      </c>
      <c r="B589" s="1633" t="s">
        <v>6584</v>
      </c>
      <c r="C589">
        <v>1461.12</v>
      </c>
      <c r="D589" s="1629">
        <v>23655069.920000002</v>
      </c>
      <c r="E589" s="1630">
        <v>17152467.5</v>
      </c>
      <c r="F589" s="1631">
        <v>0.72510745299035662</v>
      </c>
      <c r="G589">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c r="A590" s="1633" t="s">
        <v>3323</v>
      </c>
      <c r="B590" s="1633" t="s">
        <v>6585</v>
      </c>
      <c r="C590">
        <v>929.75</v>
      </c>
      <c r="D590" s="1629">
        <v>12846219.57</v>
      </c>
      <c r="E590" s="1630">
        <v>12138711.030000001</v>
      </c>
      <c r="F590" s="1631">
        <v>0.94492476668760539</v>
      </c>
      <c r="G590">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c r="A591" s="1633"/>
      <c r="B591" s="10" t="s">
        <v>6586</v>
      </c>
      <c r="C591">
        <v>45.31</v>
      </c>
      <c r="D591" s="1629">
        <v>776070.58</v>
      </c>
      <c r="E591" s="1630">
        <v>579510.08000000007</v>
      </c>
      <c r="F591" s="1631">
        <v>0.74672342301649952</v>
      </c>
      <c r="G591">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c r="A592" s="1633"/>
      <c r="B592" s="1633" t="s">
        <v>6587</v>
      </c>
      <c r="C592">
        <v>86.66</v>
      </c>
      <c r="D592" s="1629">
        <v>1447197.83</v>
      </c>
      <c r="E592" s="1630">
        <v>4447071.8900000006</v>
      </c>
      <c r="F592" s="1631">
        <v>3.0728845758426826</v>
      </c>
      <c r="G592">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c r="A593" s="1633" t="s">
        <v>3464</v>
      </c>
      <c r="B593" s="1633" t="s">
        <v>6588</v>
      </c>
      <c r="C593">
        <v>566.96999999999991</v>
      </c>
      <c r="D593" s="1629">
        <v>8865504.3800000008</v>
      </c>
      <c r="E593" s="1630">
        <v>6282643.8899999997</v>
      </c>
      <c r="F593" s="1631">
        <v>0.70866175467390602</v>
      </c>
      <c r="G593">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c r="A594" s="1633" t="s">
        <v>1499</v>
      </c>
      <c r="B594" s="1633" t="s">
        <v>6589</v>
      </c>
      <c r="C594">
        <v>1983.3000000000002</v>
      </c>
      <c r="D594" s="1629">
        <v>34088400.07</v>
      </c>
      <c r="E594" s="1630">
        <v>24883715.25</v>
      </c>
      <c r="F594" s="1631">
        <v>0.72997603873756689</v>
      </c>
      <c r="G59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c r="A595" s="1633" t="s">
        <v>3490</v>
      </c>
      <c r="B595" s="1633" t="s">
        <v>6590</v>
      </c>
      <c r="C595">
        <v>2114.25</v>
      </c>
      <c r="D595" s="1629">
        <v>38953189.380000003</v>
      </c>
      <c r="E595" s="1630">
        <v>36659551.759999998</v>
      </c>
      <c r="F595" s="1631">
        <v>0.94111810466596502</v>
      </c>
      <c r="G595">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c r="A596" s="1633" t="s">
        <v>2624</v>
      </c>
      <c r="B596" s="1633" t="s">
        <v>6591</v>
      </c>
      <c r="C596">
        <v>1091.8799999999999</v>
      </c>
      <c r="D596" s="1629">
        <v>15421002.210000001</v>
      </c>
      <c r="E596" s="1630">
        <v>12548192.280000001</v>
      </c>
      <c r="F596" s="1631">
        <v>0.81370796198076678</v>
      </c>
      <c r="G596">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c r="A597" s="1633" t="s">
        <v>2018</v>
      </c>
      <c r="B597" s="1633" t="s">
        <v>6592</v>
      </c>
      <c r="C597">
        <v>285.21000000000004</v>
      </c>
      <c r="D597" s="1629">
        <v>4018775.66</v>
      </c>
      <c r="E597" s="1630">
        <v>4540218.8</v>
      </c>
      <c r="F597" s="1631">
        <v>1.1297517413549776</v>
      </c>
      <c r="G597">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c r="A598" s="1633" t="s">
        <v>1435</v>
      </c>
      <c r="B598" s="1633" t="s">
        <v>6593</v>
      </c>
      <c r="C598">
        <v>2547.04</v>
      </c>
      <c r="D598" s="1629">
        <v>37589605.549999997</v>
      </c>
      <c r="E598" s="1630">
        <v>30356556.539999999</v>
      </c>
      <c r="F598" s="1631">
        <v>0.80757848069517724</v>
      </c>
      <c r="G598">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c r="A599" s="1633" t="s">
        <v>2186</v>
      </c>
      <c r="B599" s="1633" t="s">
        <v>6594</v>
      </c>
      <c r="C599">
        <v>171.25</v>
      </c>
      <c r="D599" s="1629">
        <v>2511591.2999999998</v>
      </c>
      <c r="E599" s="1630">
        <v>3908070.0200000005</v>
      </c>
      <c r="F599" s="1631">
        <v>1.5560135201933534</v>
      </c>
      <c r="G599">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c r="A600" s="1633" t="s">
        <v>2132</v>
      </c>
      <c r="B600" s="1633" t="s">
        <v>6595</v>
      </c>
      <c r="C600">
        <v>746</v>
      </c>
      <c r="D600" s="1629">
        <v>12354318.189999999</v>
      </c>
      <c r="E600" s="1630">
        <v>8546988.4199999999</v>
      </c>
      <c r="F600" s="1631">
        <v>0.69182194343336723</v>
      </c>
      <c r="G600">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c r="A601" s="1633" t="s">
        <v>1552</v>
      </c>
      <c r="B601" s="1633" t="s">
        <v>6596</v>
      </c>
      <c r="C601">
        <v>1645.71</v>
      </c>
      <c r="D601" s="1629">
        <v>25142421.989999998</v>
      </c>
      <c r="E601" s="1630">
        <v>18731650.949999999</v>
      </c>
      <c r="F601" s="1631">
        <v>0.74502173885436407</v>
      </c>
      <c r="G601">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c r="A602" s="1633" t="s">
        <v>2428</v>
      </c>
      <c r="B602" s="1633" t="s">
        <v>6597</v>
      </c>
      <c r="C602">
        <v>2324.3799999999997</v>
      </c>
      <c r="D602" s="1629">
        <v>35556171.119999997</v>
      </c>
      <c r="E602" s="1630">
        <v>26221951.259999998</v>
      </c>
      <c r="F602" s="1631">
        <v>0.73747961138735796</v>
      </c>
      <c r="G602">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c r="A603" s="1633" t="s">
        <v>2188</v>
      </c>
      <c r="B603" s="1633" t="s">
        <v>6598</v>
      </c>
      <c r="C603">
        <v>3528.0399999999995</v>
      </c>
      <c r="D603" s="1629">
        <v>54365396.810000002</v>
      </c>
      <c r="E603" s="1630">
        <v>38924814.82</v>
      </c>
      <c r="F603" s="1631">
        <v>0.71598511376707452</v>
      </c>
      <c r="G603">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c r="A604" s="1633" t="s">
        <v>3474</v>
      </c>
      <c r="B604" s="1633" t="s">
        <v>6599</v>
      </c>
      <c r="C604">
        <v>4886.1399999999994</v>
      </c>
      <c r="D604" s="1629">
        <v>76921093.349999994</v>
      </c>
      <c r="E604" s="1630">
        <v>77107085.230000004</v>
      </c>
      <c r="F604" s="1631">
        <v>1.002417956790522</v>
      </c>
      <c r="G60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c r="A605" s="1633" t="s">
        <v>2205</v>
      </c>
      <c r="B605" s="1633" t="s">
        <v>6600</v>
      </c>
      <c r="C605">
        <v>1823.8100000000002</v>
      </c>
      <c r="D605" s="1629">
        <v>30073042.18</v>
      </c>
      <c r="E605" s="1630">
        <v>24130024.250000004</v>
      </c>
      <c r="F605" s="1631">
        <v>0.80238055417112453</v>
      </c>
      <c r="G605">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c r="A606" s="1633" t="s">
        <v>3385</v>
      </c>
      <c r="B606" s="1633" t="s">
        <v>6601</v>
      </c>
      <c r="C606">
        <v>13612.949999999999</v>
      </c>
      <c r="D606" s="1629">
        <v>271257472.54000002</v>
      </c>
      <c r="E606" s="1630">
        <v>194712972.07999998</v>
      </c>
      <c r="F606" s="1631">
        <v>0.71781606698885436</v>
      </c>
      <c r="G606">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c r="A607" s="1633" t="s">
        <v>2416</v>
      </c>
      <c r="B607" s="1633" t="s">
        <v>6602</v>
      </c>
      <c r="C607">
        <v>860.75</v>
      </c>
      <c r="D607" s="1629">
        <v>12161352.75</v>
      </c>
      <c r="E607" s="1630">
        <v>17183978.599999998</v>
      </c>
      <c r="F607" s="1631">
        <v>1.4129989445458686</v>
      </c>
      <c r="G607">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c r="A608" s="1633" t="s">
        <v>2424</v>
      </c>
      <c r="B608" s="1633" t="s">
        <v>6603</v>
      </c>
      <c r="C608">
        <v>1627.38</v>
      </c>
      <c r="D608" s="1629">
        <v>21942785.699999999</v>
      </c>
      <c r="E608" s="1630">
        <v>36952038.450000003</v>
      </c>
      <c r="F608" s="1631">
        <v>1.6840176518699721</v>
      </c>
      <c r="G608">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c r="A609" s="1633" t="s">
        <v>2780</v>
      </c>
      <c r="B609" s="1633" t="s">
        <v>6604</v>
      </c>
      <c r="C609">
        <v>924.55</v>
      </c>
      <c r="D609" s="1629">
        <v>12778955.51</v>
      </c>
      <c r="E609" s="1630">
        <v>16834161.27</v>
      </c>
      <c r="F609" s="1631">
        <v>1.3173346801956274</v>
      </c>
      <c r="G609">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c r="A610" s="1633" t="s">
        <v>2465</v>
      </c>
      <c r="B610" s="1633" t="s">
        <v>6605</v>
      </c>
      <c r="C610">
        <v>2143.25</v>
      </c>
      <c r="D610" s="1629">
        <v>29333507.079999998</v>
      </c>
      <c r="E610" s="1630">
        <v>36540004.109999999</v>
      </c>
      <c r="F610" s="1631">
        <v>1.2456745799384314</v>
      </c>
      <c r="G610">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c r="A611" s="1633" t="s">
        <v>3061</v>
      </c>
      <c r="B611" s="1633" t="s">
        <v>6606</v>
      </c>
      <c r="C611">
        <v>150.30000000000001</v>
      </c>
      <c r="D611" s="1629">
        <v>2145972.92</v>
      </c>
      <c r="E611" s="1630">
        <v>5461684.7000000002</v>
      </c>
      <c r="F611" s="1631">
        <v>2.5450855642670458</v>
      </c>
      <c r="G611">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c r="A612" s="1633" t="s">
        <v>2236</v>
      </c>
      <c r="B612" s="1633" t="s">
        <v>6607</v>
      </c>
      <c r="C612">
        <v>3432.72</v>
      </c>
      <c r="D612" s="1629">
        <v>53795769.289999999</v>
      </c>
      <c r="E612" s="1630">
        <v>51647482.630000003</v>
      </c>
      <c r="F612" s="1631">
        <v>0.96006588086101896</v>
      </c>
      <c r="G612">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c r="A613" s="1633" t="s">
        <v>2680</v>
      </c>
      <c r="B613" s="1633" t="s">
        <v>6608</v>
      </c>
      <c r="C613">
        <v>1513.2099999999998</v>
      </c>
      <c r="D613" s="1629">
        <v>25168916.739999998</v>
      </c>
      <c r="E613" s="1630">
        <v>19041693.030000001</v>
      </c>
      <c r="F613" s="1631">
        <v>0.75655592279574613</v>
      </c>
      <c r="G613">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c r="A614" s="1633" t="s">
        <v>1918</v>
      </c>
      <c r="B614" s="1633" t="s">
        <v>6609</v>
      </c>
      <c r="C614">
        <v>793.06000000000006</v>
      </c>
      <c r="D614" s="1629">
        <v>14155187.33</v>
      </c>
      <c r="E614" s="1630">
        <v>13982202.959999999</v>
      </c>
      <c r="F614" s="1631">
        <v>0.98777943619061936</v>
      </c>
      <c r="G61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c r="A615" s="1633" t="s">
        <v>2113</v>
      </c>
      <c r="B615" s="1633" t="s">
        <v>6610</v>
      </c>
      <c r="C615">
        <v>2050.5</v>
      </c>
      <c r="D615" s="1629">
        <v>29242868.010000002</v>
      </c>
      <c r="E615" s="1630">
        <v>29076268.309999999</v>
      </c>
      <c r="F615" s="1631">
        <v>0.99430289464278843</v>
      </c>
      <c r="G615">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c r="A616" s="1633" t="s">
        <v>2430</v>
      </c>
      <c r="B616" s="1633" t="s">
        <v>6611</v>
      </c>
      <c r="C616">
        <v>5670.5</v>
      </c>
      <c r="D616" s="1629">
        <v>85170348.920000002</v>
      </c>
      <c r="E616" s="1630">
        <v>87922061.489999995</v>
      </c>
      <c r="F616" s="1631">
        <v>1.0323083397554782</v>
      </c>
      <c r="G616">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c r="A617" s="1633" t="s">
        <v>2380</v>
      </c>
      <c r="B617" s="1633" t="s">
        <v>6612</v>
      </c>
      <c r="C617">
        <v>3402.46</v>
      </c>
      <c r="D617" s="1629">
        <v>49443355.719999999</v>
      </c>
      <c r="E617" s="1630">
        <v>53038272.509999998</v>
      </c>
      <c r="F617" s="1631">
        <v>1.0727077832329621</v>
      </c>
      <c r="G617">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c r="A618" s="1633" t="s">
        <v>1437</v>
      </c>
      <c r="B618" s="1633" t="s">
        <v>6613</v>
      </c>
      <c r="C618">
        <v>2451</v>
      </c>
      <c r="D618" s="1629">
        <v>37053106.210000001</v>
      </c>
      <c r="E618" s="1630">
        <v>36554399.350000009</v>
      </c>
      <c r="F618" s="1631">
        <v>0.98654075431156707</v>
      </c>
      <c r="G618">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c r="A619" s="1633" t="s">
        <v>2485</v>
      </c>
      <c r="B619" s="1633" t="s">
        <v>6614</v>
      </c>
      <c r="C619">
        <v>1892.5500000000002</v>
      </c>
      <c r="D619" s="1629">
        <v>26273622.100000001</v>
      </c>
      <c r="E619" s="1630">
        <v>35056704.57</v>
      </c>
      <c r="F619" s="1631">
        <v>1.3342927913239644</v>
      </c>
      <c r="G619">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c r="A620" s="1633" t="s">
        <v>1488</v>
      </c>
      <c r="B620" s="1633" t="s">
        <v>6615</v>
      </c>
      <c r="C620">
        <v>168.47999999999996</v>
      </c>
      <c r="D620" s="1629">
        <v>2468505.19</v>
      </c>
      <c r="E620" s="1630">
        <v>4975268.2899999991</v>
      </c>
      <c r="F620" s="1631">
        <v>2.0154984118141552</v>
      </c>
      <c r="G620">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c r="A621" s="1633" t="s">
        <v>1900</v>
      </c>
      <c r="B621" s="1633" t="s">
        <v>6616</v>
      </c>
      <c r="C621">
        <v>2662.16</v>
      </c>
      <c r="D621" s="1629">
        <v>36378513.670000002</v>
      </c>
      <c r="E621" s="1630">
        <v>58853790.580000006</v>
      </c>
      <c r="F621" s="1631">
        <v>1.6178173499302289</v>
      </c>
      <c r="G621">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c r="A622" s="1633" t="s">
        <v>2744</v>
      </c>
      <c r="B622" s="1633" t="s">
        <v>6617</v>
      </c>
      <c r="C622">
        <v>3602.0599999999995</v>
      </c>
      <c r="D622" s="1629">
        <v>52656313.380000003</v>
      </c>
      <c r="E622" s="1630">
        <v>78921160.5</v>
      </c>
      <c r="F622" s="1631">
        <v>1.4987976832038521</v>
      </c>
      <c r="G622">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c r="A623" s="1633" t="s">
        <v>3317</v>
      </c>
      <c r="B623" s="1633" t="s">
        <v>6618</v>
      </c>
      <c r="C623">
        <v>3150.8199999999997</v>
      </c>
      <c r="D623" s="1629">
        <v>50089251.950000003</v>
      </c>
      <c r="E623" s="1630">
        <v>99450403.389999986</v>
      </c>
      <c r="F623" s="1631">
        <v>1.9854639372389344</v>
      </c>
      <c r="G623">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c r="A624" s="1633" t="s">
        <v>2089</v>
      </c>
      <c r="B624" s="1633" t="s">
        <v>6619</v>
      </c>
      <c r="C624">
        <v>570.64</v>
      </c>
      <c r="D624" s="1629">
        <v>9132419.4399999995</v>
      </c>
      <c r="E624" s="1630">
        <v>9956477.5999999996</v>
      </c>
      <c r="F624" s="1631">
        <v>1.0902343749555157</v>
      </c>
      <c r="G62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c r="A625" s="1633" t="s">
        <v>2422</v>
      </c>
      <c r="B625" s="1633" t="s">
        <v>6620</v>
      </c>
      <c r="C625">
        <v>1386.82</v>
      </c>
      <c r="D625" s="1629">
        <v>21233261.68</v>
      </c>
      <c r="E625" s="1630">
        <v>41035091.610000007</v>
      </c>
      <c r="F625" s="1631">
        <v>1.9325854043729755</v>
      </c>
      <c r="G625">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c r="A626" s="1633" t="s">
        <v>3071</v>
      </c>
      <c r="B626" s="1633" t="s">
        <v>6621</v>
      </c>
      <c r="C626">
        <v>6255.94</v>
      </c>
      <c r="D626" s="1629">
        <v>120451082.63</v>
      </c>
      <c r="E626" s="1630">
        <v>90800547.560000002</v>
      </c>
      <c r="F626" s="1631">
        <v>0.75383753784031893</v>
      </c>
      <c r="G626">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c r="A627" s="1633" t="s">
        <v>1791</v>
      </c>
      <c r="B627" s="1633" t="s">
        <v>6622</v>
      </c>
      <c r="C627">
        <v>2571</v>
      </c>
      <c r="D627" s="1629">
        <v>41789934.219999999</v>
      </c>
      <c r="E627" s="1630">
        <v>32049215.519999996</v>
      </c>
      <c r="F627" s="1631">
        <v>0.76691232274449839</v>
      </c>
      <c r="G627">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c r="A628" s="1633" t="s">
        <v>3383</v>
      </c>
      <c r="B628" s="1633" t="s">
        <v>6623</v>
      </c>
      <c r="C628">
        <v>4196.95</v>
      </c>
      <c r="D628" s="1629">
        <v>68008591.340000004</v>
      </c>
      <c r="E628" s="1630">
        <v>51069965.310000002</v>
      </c>
      <c r="F628" s="1631">
        <v>0.75093402618328664</v>
      </c>
      <c r="G628">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c r="A629" s="1633" t="s">
        <v>2678</v>
      </c>
      <c r="B629" s="1633" t="s">
        <v>6624</v>
      </c>
      <c r="C629">
        <v>2243.5</v>
      </c>
      <c r="D629" s="1629">
        <v>40171007.380000003</v>
      </c>
      <c r="E629" s="1630">
        <v>28369552.219999999</v>
      </c>
      <c r="F629" s="1631">
        <v>0.70621958647032557</v>
      </c>
      <c r="G629">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c r="A630" s="1633" t="s">
        <v>3371</v>
      </c>
      <c r="B630" s="1633" t="s">
        <v>6625</v>
      </c>
      <c r="C630">
        <v>3620.6499999999996</v>
      </c>
      <c r="D630" s="1629">
        <v>62810586.469999999</v>
      </c>
      <c r="E630" s="1630">
        <v>53500810.259999998</v>
      </c>
      <c r="F630" s="1631">
        <v>0.85178014195988128</v>
      </c>
      <c r="G630">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c r="A631" s="1633" t="s">
        <v>2182</v>
      </c>
      <c r="B631" s="1633" t="s">
        <v>6626</v>
      </c>
      <c r="C631">
        <v>1791.49</v>
      </c>
      <c r="D631" s="1629">
        <v>30610418.559999999</v>
      </c>
      <c r="E631" s="1630">
        <v>21575025.240000002</v>
      </c>
      <c r="F631" s="1631">
        <v>0.70482620803470653</v>
      </c>
      <c r="G631">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c r="A632" s="1633" t="s">
        <v>1393</v>
      </c>
      <c r="B632" s="1633" t="s">
        <v>6627</v>
      </c>
      <c r="C632">
        <v>4764</v>
      </c>
      <c r="D632" s="1629">
        <v>75266130.920000002</v>
      </c>
      <c r="E632" s="1630">
        <v>91629645.690000013</v>
      </c>
      <c r="F632" s="1631">
        <v>1.2174087410895706</v>
      </c>
      <c r="G632">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c r="A633" s="1633" t="s">
        <v>3492</v>
      </c>
      <c r="B633" s="1633" t="s">
        <v>6628</v>
      </c>
      <c r="C633">
        <v>2511.8199999999997</v>
      </c>
      <c r="D633" s="1629">
        <v>47088094.859999999</v>
      </c>
      <c r="E633" s="1630">
        <v>34876445.710000001</v>
      </c>
      <c r="F633" s="1631">
        <v>0.74066376679058532</v>
      </c>
      <c r="G633">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c r="A634" s="1633" t="s">
        <v>2190</v>
      </c>
      <c r="B634" s="1633" t="s">
        <v>6629</v>
      </c>
      <c r="C634">
        <v>2608.16</v>
      </c>
      <c r="D634" s="1629">
        <v>43384275.149999999</v>
      </c>
      <c r="E634" s="1630">
        <v>34182244.32</v>
      </c>
      <c r="F634" s="1631">
        <v>0.78789478911001243</v>
      </c>
      <c r="G63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c r="A635" s="1633" t="s">
        <v>1793</v>
      </c>
      <c r="B635" s="1633" t="s">
        <v>6630</v>
      </c>
      <c r="C635">
        <v>3261.65</v>
      </c>
      <c r="D635" s="1629">
        <v>51188047.240000002</v>
      </c>
      <c r="E635" s="1630">
        <v>84782801.739999995</v>
      </c>
      <c r="F635" s="1631">
        <v>1.6563007637796341</v>
      </c>
      <c r="G635">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c r="A636" s="1633" t="s">
        <v>2732</v>
      </c>
      <c r="B636" s="1633" t="s">
        <v>6631</v>
      </c>
      <c r="C636">
        <v>3429.75</v>
      </c>
      <c r="D636" s="1629">
        <v>64926310.619999997</v>
      </c>
      <c r="E636" s="1630">
        <v>46007487.200000003</v>
      </c>
      <c r="F636" s="1631">
        <v>0.70861083527866109</v>
      </c>
      <c r="G636">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c r="A637" s="1633" t="s">
        <v>1490</v>
      </c>
      <c r="B637" s="1633" t="s">
        <v>6632</v>
      </c>
      <c r="C637">
        <v>7933.87</v>
      </c>
      <c r="D637" s="1629">
        <v>118019626.81999999</v>
      </c>
      <c r="E637" s="1630">
        <v>139932999.21000001</v>
      </c>
      <c r="F637" s="1631">
        <v>1.1856756624338562</v>
      </c>
      <c r="G637">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c r="A638" s="1634"/>
      <c r="B638" s="1634" t="s">
        <v>6633</v>
      </c>
      <c r="C638">
        <v>20.65</v>
      </c>
      <c r="D638" s="1629">
        <v>303577.53999999998</v>
      </c>
      <c r="E638" s="1630">
        <v>296200.11</v>
      </c>
      <c r="F638" s="1631">
        <v>0.97569836688181877</v>
      </c>
      <c r="G638">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c r="A639" s="1633"/>
      <c r="B639" s="1633" t="s">
        <v>6634</v>
      </c>
      <c r="C639">
        <v>26.310000000000002</v>
      </c>
      <c r="D639" s="1629">
        <v>367586.66</v>
      </c>
      <c r="E639" s="1630">
        <v>413453.64</v>
      </c>
      <c r="F639" s="1631">
        <v>1.1247786848412835</v>
      </c>
      <c r="G639">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c r="A640" s="1637"/>
      <c r="B640" s="1633" t="s">
        <v>6635</v>
      </c>
      <c r="C640">
        <v>618</v>
      </c>
      <c r="D640" s="1629">
        <v>9238590.0399999991</v>
      </c>
      <c r="E640" s="1630">
        <v>1416398.1099999999</v>
      </c>
      <c r="F640" s="1631">
        <v>0.15331323328207774</v>
      </c>
      <c r="G640">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c r="A641" s="1633" t="s">
        <v>2445</v>
      </c>
      <c r="B641" s="1633" t="s">
        <v>6636</v>
      </c>
      <c r="C641">
        <v>244.44999999999996</v>
      </c>
      <c r="D641" s="1629">
        <v>3398656.97</v>
      </c>
      <c r="E641" s="1630">
        <v>3866224.38</v>
      </c>
      <c r="F641" s="1631">
        <v>1.137574169481423</v>
      </c>
      <c r="G641">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c r="A642" s="1633" t="s">
        <v>3127</v>
      </c>
      <c r="B642" s="1633" t="s">
        <v>6637</v>
      </c>
      <c r="C642">
        <v>583.88</v>
      </c>
      <c r="D642" s="1629">
        <v>8147819.0999999996</v>
      </c>
      <c r="E642" s="1630">
        <v>10148234.4</v>
      </c>
      <c r="F642" s="1631">
        <v>1.2455154287851089</v>
      </c>
      <c r="G642">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c r="A643" s="1633" t="s">
        <v>1957</v>
      </c>
      <c r="B643" s="1633" t="s">
        <v>6638</v>
      </c>
      <c r="C643">
        <v>344.61999999999995</v>
      </c>
      <c r="D643" s="1629">
        <v>4950513.8499999996</v>
      </c>
      <c r="E643" s="1630">
        <v>5076191.74</v>
      </c>
      <c r="F643" s="1631">
        <v>1.0253868373684079</v>
      </c>
      <c r="G643">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c r="A644" s="1637" t="s">
        <v>1922</v>
      </c>
      <c r="B644" s="1633" t="s">
        <v>6639</v>
      </c>
      <c r="C644">
        <v>144.88999999999999</v>
      </c>
      <c r="D644" s="1629">
        <v>1915050.54</v>
      </c>
      <c r="E644" s="1630">
        <v>2476447.4700000002</v>
      </c>
      <c r="F644" s="1631">
        <v>1.2931499290875113</v>
      </c>
      <c r="G64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c r="A645" s="1633" t="s">
        <v>3241</v>
      </c>
      <c r="B645" s="1633" t="s">
        <v>6640</v>
      </c>
      <c r="C645">
        <v>754.16000000000008</v>
      </c>
      <c r="D645" s="1629">
        <v>12100012.25</v>
      </c>
      <c r="E645" s="1630">
        <v>9244375.5099999998</v>
      </c>
      <c r="F645" s="1631">
        <v>0.76399720256481551</v>
      </c>
      <c r="G645">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c r="A646" s="1633" t="s">
        <v>3239</v>
      </c>
      <c r="B646" s="1633" t="s">
        <v>6641</v>
      </c>
      <c r="C646">
        <v>1420.99</v>
      </c>
      <c r="D646" s="1629">
        <v>21434305.260000002</v>
      </c>
      <c r="E646" s="1630">
        <v>15428305.41</v>
      </c>
      <c r="F646" s="1631">
        <v>0.71979498392195607</v>
      </c>
      <c r="G646">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c r="A647" s="1633" t="s">
        <v>1410</v>
      </c>
      <c r="B647" s="1633" t="s">
        <v>6642</v>
      </c>
      <c r="C647">
        <v>90.55</v>
      </c>
      <c r="D647" s="1629">
        <v>1183520.03</v>
      </c>
      <c r="E647" s="1630">
        <v>1770702.8800000001</v>
      </c>
      <c r="F647" s="1631">
        <v>1.4961325834088335</v>
      </c>
      <c r="G647">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c r="A648" s="1633" t="s">
        <v>3283</v>
      </c>
      <c r="B648" s="1633" t="s">
        <v>6643</v>
      </c>
      <c r="C648">
        <v>109.05</v>
      </c>
      <c r="D648" s="1629">
        <v>1441990.66</v>
      </c>
      <c r="E648" s="1630">
        <v>2176337.66</v>
      </c>
      <c r="F648" s="1631">
        <v>1.5092591931212649</v>
      </c>
      <c r="G648">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c r="A649" s="1633" t="s">
        <v>1898</v>
      </c>
      <c r="B649" s="1633" t="s">
        <v>6644</v>
      </c>
      <c r="C649">
        <v>37</v>
      </c>
      <c r="D649" s="1629">
        <v>460447.11</v>
      </c>
      <c r="E649" s="1630">
        <v>1182361.9000000001</v>
      </c>
      <c r="F649" s="1631">
        <v>2.5678560562580146</v>
      </c>
      <c r="G649">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c r="A650" s="1633" t="s">
        <v>2176</v>
      </c>
      <c r="B650" s="1633" t="s">
        <v>6645</v>
      </c>
      <c r="C650">
        <v>208.75</v>
      </c>
      <c r="D650" s="1629">
        <v>2683821.61</v>
      </c>
      <c r="E650" s="1630">
        <v>2862039.79</v>
      </c>
      <c r="F650" s="1631">
        <v>1.066404629628122</v>
      </c>
      <c r="G650">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c r="A651" s="1633" t="s">
        <v>2408</v>
      </c>
      <c r="B651" s="1633" t="s">
        <v>6646</v>
      </c>
      <c r="C651">
        <v>1145.32</v>
      </c>
      <c r="D651" s="1629">
        <v>18141197.239999998</v>
      </c>
      <c r="E651" s="1630">
        <v>13775025.07</v>
      </c>
      <c r="F651" s="1631">
        <v>0.75932282129798401</v>
      </c>
      <c r="G651">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c r="A652" s="1633" t="s">
        <v>2404</v>
      </c>
      <c r="B652" s="1633" t="s">
        <v>6647</v>
      </c>
      <c r="C652">
        <v>841.75</v>
      </c>
      <c r="D652" s="1629">
        <v>13188533.48</v>
      </c>
      <c r="E652" s="1630">
        <v>9397993.5700000003</v>
      </c>
      <c r="F652" s="1631">
        <v>0.71258821795855953</v>
      </c>
      <c r="G652">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c r="A653" s="1633" t="s">
        <v>2889</v>
      </c>
      <c r="B653" s="1633" t="s">
        <v>6648</v>
      </c>
      <c r="C653">
        <v>879.75</v>
      </c>
      <c r="D653" s="1629">
        <v>12603405.189999999</v>
      </c>
      <c r="E653" s="1630">
        <v>8561609.75</v>
      </c>
      <c r="F653" s="1631">
        <v>0.67930925181974577</v>
      </c>
      <c r="G653">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c r="A654" s="1633" t="s">
        <v>2804</v>
      </c>
      <c r="B654" s="1633" t="s">
        <v>6649</v>
      </c>
      <c r="C654">
        <v>378.70999999999992</v>
      </c>
      <c r="D654" s="1629">
        <v>5217521.57</v>
      </c>
      <c r="E654" s="1630">
        <v>4928748.6099999994</v>
      </c>
      <c r="F654" s="1631">
        <v>0.94465323120839517</v>
      </c>
      <c r="G65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c r="A655" s="1633" t="s">
        <v>2833</v>
      </c>
      <c r="B655" s="1633" t="s">
        <v>6650</v>
      </c>
      <c r="C655">
        <v>1183.99</v>
      </c>
      <c r="D655" s="1629">
        <v>18358699.489999998</v>
      </c>
      <c r="E655" s="1630">
        <v>16055792.399999999</v>
      </c>
      <c r="F655" s="1631">
        <v>0.87456044523990406</v>
      </c>
      <c r="G655">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c r="A656" s="1633" t="s">
        <v>2831</v>
      </c>
      <c r="B656" s="1633" t="s">
        <v>6651</v>
      </c>
      <c r="C656">
        <v>1623.06</v>
      </c>
      <c r="D656" s="1629">
        <v>23525100.449999999</v>
      </c>
      <c r="E656" s="1630">
        <v>18207772.530000001</v>
      </c>
      <c r="F656" s="1631">
        <v>0.77397214811892556</v>
      </c>
      <c r="G656">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c r="A657" s="1633" t="s">
        <v>2563</v>
      </c>
      <c r="B657" s="1633" t="s">
        <v>6652</v>
      </c>
      <c r="C657">
        <v>473.5</v>
      </c>
      <c r="D657" s="1629">
        <v>6899153.6900000004</v>
      </c>
      <c r="E657" s="1630">
        <v>4919883.51</v>
      </c>
      <c r="F657" s="1631">
        <v>0.713114061675585</v>
      </c>
      <c r="G657">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c r="A658" s="1633" t="s">
        <v>3125</v>
      </c>
      <c r="B658" s="1633" t="s">
        <v>6653</v>
      </c>
      <c r="C658">
        <v>373.5</v>
      </c>
      <c r="D658" s="1629">
        <v>5514879.4299999997</v>
      </c>
      <c r="E658" s="1630">
        <v>13731856.15</v>
      </c>
      <c r="F658" s="1631">
        <v>2.4899648894046629</v>
      </c>
      <c r="G658">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c r="A659" s="1633" t="s">
        <v>3123</v>
      </c>
      <c r="B659" s="1633" t="s">
        <v>6654</v>
      </c>
      <c r="C659">
        <v>442.71999999999997</v>
      </c>
      <c r="D659" s="1629">
        <v>5780791.2000000002</v>
      </c>
      <c r="E659" s="1630">
        <v>9062763.2999999989</v>
      </c>
      <c r="F659" s="1631">
        <v>1.5677375270014939</v>
      </c>
      <c r="G659">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c r="A660" s="1633" t="s">
        <v>3365</v>
      </c>
      <c r="B660" s="1633" t="s">
        <v>6655</v>
      </c>
      <c r="C660">
        <v>224.13999999999996</v>
      </c>
      <c r="D660" s="1629">
        <v>2796238.77</v>
      </c>
      <c r="E660" s="1630">
        <v>2653027.6999999997</v>
      </c>
      <c r="F660" s="1631">
        <v>0.94878439154178518</v>
      </c>
      <c r="G660">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c r="A661" s="1633" t="s">
        <v>3363</v>
      </c>
      <c r="B661" s="1633" t="s">
        <v>6656</v>
      </c>
      <c r="C661">
        <v>360.25</v>
      </c>
      <c r="D661" s="1629">
        <v>4743540.1900000004</v>
      </c>
      <c r="E661" s="1630">
        <v>3850829.32</v>
      </c>
      <c r="F661" s="1631">
        <v>0.81180493170861057</v>
      </c>
      <c r="G661">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c r="A662" s="1633" t="s">
        <v>2626</v>
      </c>
      <c r="B662" s="1633" t="s">
        <v>6657</v>
      </c>
      <c r="C662">
        <v>193.03999999999996</v>
      </c>
      <c r="D662" s="1629">
        <v>2485279.44</v>
      </c>
      <c r="E662" s="1630">
        <v>2282937.0700000003</v>
      </c>
      <c r="F662" s="1631">
        <v>0.91858365431937117</v>
      </c>
      <c r="G662">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c r="A663" s="1633" t="s">
        <v>3077</v>
      </c>
      <c r="B663" s="1633" t="s">
        <v>6658</v>
      </c>
      <c r="C663">
        <v>68</v>
      </c>
      <c r="D663" s="1629">
        <v>873023.87</v>
      </c>
      <c r="E663" s="1630">
        <v>1519557.02</v>
      </c>
      <c r="F663" s="1631">
        <v>1.740567551721123</v>
      </c>
      <c r="G663">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c r="A664" s="1633" t="s">
        <v>2597</v>
      </c>
      <c r="B664" s="1633" t="s">
        <v>6659</v>
      </c>
      <c r="C664">
        <v>465.82</v>
      </c>
      <c r="D664" s="1629">
        <v>7468944.4699999997</v>
      </c>
      <c r="E664" s="1630">
        <v>6593634.0599999996</v>
      </c>
      <c r="F664" s="1631">
        <v>0.8828066785720794</v>
      </c>
      <c r="G66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c r="A665" s="1633" t="s">
        <v>2595</v>
      </c>
      <c r="B665" s="1633" t="s">
        <v>6660</v>
      </c>
      <c r="C665">
        <v>967.18999999999983</v>
      </c>
      <c r="D665" s="1629">
        <v>14855774.73</v>
      </c>
      <c r="E665" s="1630">
        <v>12141577.710000001</v>
      </c>
      <c r="F665" s="1631">
        <v>0.81729683780685602</v>
      </c>
      <c r="G665">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c r="A666" s="1633" t="s">
        <v>2513</v>
      </c>
      <c r="B666" s="1633" t="s">
        <v>6661</v>
      </c>
      <c r="C666">
        <v>90.13</v>
      </c>
      <c r="D666" s="1629">
        <v>1222047.1599999999</v>
      </c>
      <c r="E666" s="1630">
        <v>1979875.9500000002</v>
      </c>
      <c r="F666" s="1631">
        <v>1.6201305602641394</v>
      </c>
      <c r="G666">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c r="A667" s="1633" t="s">
        <v>2247</v>
      </c>
      <c r="B667" s="1633" t="s">
        <v>6662</v>
      </c>
      <c r="C667">
        <v>479.03999999999996</v>
      </c>
      <c r="D667" s="1629">
        <v>6724672.0899999999</v>
      </c>
      <c r="E667" s="1630">
        <v>6904575.5099999998</v>
      </c>
      <c r="F667" s="1631">
        <v>1.0267527423779559</v>
      </c>
      <c r="G667">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c r="A668" s="1633" t="s">
        <v>2612</v>
      </c>
      <c r="B668" s="1633" t="s">
        <v>6663</v>
      </c>
      <c r="C668">
        <v>620.04999999999995</v>
      </c>
      <c r="D668" s="1629">
        <v>8931230.8399999999</v>
      </c>
      <c r="E668" s="1630">
        <v>7194265.7000000002</v>
      </c>
      <c r="F668" s="1631">
        <v>0.80551783162733703</v>
      </c>
      <c r="G668">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c r="A669" s="1633" t="s">
        <v>2957</v>
      </c>
      <c r="B669" s="1633" t="s">
        <v>6664</v>
      </c>
      <c r="C669">
        <v>681.88</v>
      </c>
      <c r="D669" s="1629">
        <v>9489611.9299999997</v>
      </c>
      <c r="E669" s="1630">
        <v>12342753.9</v>
      </c>
      <c r="F669" s="1631">
        <v>1.3006594991498246</v>
      </c>
      <c r="G669">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c r="A670" s="1633"/>
      <c r="B670" s="1633" t="s">
        <v>6665</v>
      </c>
      <c r="C670">
        <v>128</v>
      </c>
      <c r="D670" s="1629">
        <v>2013448.05</v>
      </c>
      <c r="E670" s="1630">
        <v>1344525.43</v>
      </c>
      <c r="F670" s="1631">
        <v>0.66777259537438771</v>
      </c>
      <c r="G670">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c r="A671" s="1633"/>
      <c r="B671" s="1633" t="s">
        <v>6666</v>
      </c>
      <c r="C671">
        <v>51.66</v>
      </c>
      <c r="D671" s="1629">
        <v>785021.54</v>
      </c>
      <c r="E671" s="1630">
        <v>604023.04000000004</v>
      </c>
      <c r="F671" s="1631">
        <v>0.76943498900679852</v>
      </c>
      <c r="G671">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c r="A672" s="1636"/>
      <c r="B672" s="1634" t="s">
        <v>6667</v>
      </c>
      <c r="C672">
        <v>94</v>
      </c>
      <c r="D672" s="1629">
        <v>1278049.3</v>
      </c>
      <c r="E672" s="1630">
        <v>498194.07</v>
      </c>
      <c r="F672" s="1631">
        <v>0.38980817876117924</v>
      </c>
      <c r="G672">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c r="A673" s="1633" t="s">
        <v>1444</v>
      </c>
      <c r="B673" s="1633" t="s">
        <v>6668</v>
      </c>
      <c r="C673">
        <v>830.09999999999991</v>
      </c>
      <c r="D673" s="1629">
        <v>11703208.550000001</v>
      </c>
      <c r="E673" s="1630">
        <v>9372945.4100000001</v>
      </c>
      <c r="F673" s="1631">
        <v>0.80088681406946294</v>
      </c>
      <c r="G673">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c r="A674" s="1633" t="s">
        <v>2559</v>
      </c>
      <c r="B674" s="1633" t="s">
        <v>6669</v>
      </c>
      <c r="C674">
        <v>1137.25</v>
      </c>
      <c r="D674" s="1629">
        <v>15417790.07</v>
      </c>
      <c r="E674" s="1630">
        <v>12223521.83</v>
      </c>
      <c r="F674" s="1631">
        <v>0.79281931940327688</v>
      </c>
      <c r="G67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c r="A675" s="1633" t="s">
        <v>2674</v>
      </c>
      <c r="B675" s="1633" t="s">
        <v>6670</v>
      </c>
      <c r="C675">
        <v>2370.5</v>
      </c>
      <c r="D675" s="1629">
        <v>32185300.289999999</v>
      </c>
      <c r="E675" s="1630">
        <v>23081587.75</v>
      </c>
      <c r="F675" s="1631">
        <v>0.7171468820246325</v>
      </c>
      <c r="G675">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c r="A676" s="1633" t="s">
        <v>3097</v>
      </c>
      <c r="B676" s="1633" t="s">
        <v>6671</v>
      </c>
      <c r="C676">
        <v>579.5</v>
      </c>
      <c r="D676" s="1629">
        <v>8100626.6799999997</v>
      </c>
      <c r="E676" s="1630">
        <v>6866555.6699999999</v>
      </c>
      <c r="F676" s="1631">
        <v>0.84765734075280208</v>
      </c>
      <c r="G676">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c r="A677" s="1633" t="s">
        <v>3373</v>
      </c>
      <c r="B677" s="1633" t="s">
        <v>6672</v>
      </c>
      <c r="C677">
        <v>954</v>
      </c>
      <c r="D677" s="1629">
        <v>13235300.359999999</v>
      </c>
      <c r="E677" s="1630">
        <v>9385785.9199999999</v>
      </c>
      <c r="F677" s="1631">
        <v>0.70914793504542728</v>
      </c>
      <c r="G677">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c r="A678" s="1633" t="s">
        <v>2606</v>
      </c>
      <c r="B678" s="1633" t="s">
        <v>6673</v>
      </c>
      <c r="C678">
        <v>883.54000000000008</v>
      </c>
      <c r="D678" s="1629">
        <v>12462888.220000001</v>
      </c>
      <c r="E678" s="1630">
        <v>9494168.4299999997</v>
      </c>
      <c r="F678" s="1631">
        <v>0.76179520047079419</v>
      </c>
      <c r="G678">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c r="A679" s="1633" t="s">
        <v>1894</v>
      </c>
      <c r="B679" s="1633" t="s">
        <v>6674</v>
      </c>
      <c r="C679">
        <v>7268.7099999999991</v>
      </c>
      <c r="D679" s="1629">
        <v>116957529.52</v>
      </c>
      <c r="E679" s="1630">
        <v>87471840.819999993</v>
      </c>
      <c r="F679" s="1631">
        <v>0.74789405332849579</v>
      </c>
      <c r="G679">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c r="A680" s="1633" t="s">
        <v>1526</v>
      </c>
      <c r="B680" s="1633" t="s">
        <v>6675</v>
      </c>
      <c r="C680">
        <v>263.02999999999997</v>
      </c>
      <c r="D680" s="1629">
        <v>3704936.47</v>
      </c>
      <c r="E680" s="1630">
        <v>3871937.58</v>
      </c>
      <c r="F680" s="1631">
        <v>1.0450752965272843</v>
      </c>
      <c r="G680">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c r="A681" s="1633" t="s">
        <v>2644</v>
      </c>
      <c r="B681" s="1633" t="s">
        <v>6676</v>
      </c>
      <c r="C681">
        <v>1639</v>
      </c>
      <c r="D681" s="1629">
        <v>21599632.23</v>
      </c>
      <c r="E681" s="1630">
        <v>25498260.940000001</v>
      </c>
      <c r="F681" s="1631">
        <v>1.1804951430879063</v>
      </c>
      <c r="G681">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c r="A682" s="1633" t="s">
        <v>1908</v>
      </c>
      <c r="B682" s="1633" t="s">
        <v>6677</v>
      </c>
      <c r="C682">
        <v>150.96</v>
      </c>
      <c r="D682" s="1629">
        <v>2099100.0299999998</v>
      </c>
      <c r="E682" s="1630">
        <v>3256869.9999999995</v>
      </c>
      <c r="F682" s="1631">
        <v>1.5515554063424029</v>
      </c>
      <c r="G682">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c r="A683" s="1633" t="s">
        <v>1760</v>
      </c>
      <c r="B683" s="1633" t="s">
        <v>6678</v>
      </c>
      <c r="C683">
        <v>430</v>
      </c>
      <c r="D683" s="1629">
        <v>5803988.7000000002</v>
      </c>
      <c r="E683" s="1630">
        <v>5279366.5500000007</v>
      </c>
      <c r="F683" s="1631">
        <v>0.90961006695274937</v>
      </c>
      <c r="G683">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c r="A684" s="1633"/>
      <c r="B684" s="1633" t="s">
        <v>6679</v>
      </c>
      <c r="C684">
        <v>16</v>
      </c>
      <c r="D684" s="1629">
        <v>225812.04</v>
      </c>
      <c r="E684" s="1630">
        <v>149433.81</v>
      </c>
      <c r="F684" s="1631">
        <v>0.66176192376633236</v>
      </c>
      <c r="G68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c r="A685" s="1633"/>
      <c r="B685" s="1633" t="s">
        <v>6680</v>
      </c>
      <c r="C685">
        <v>62.980000000000004</v>
      </c>
      <c r="D685" s="1629">
        <v>937202.3</v>
      </c>
      <c r="E685" s="1630">
        <v>679736.35</v>
      </c>
      <c r="F685" s="1631">
        <v>0.72528241768079305</v>
      </c>
      <c r="G685">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c r="A686" s="1636"/>
      <c r="B686" s="1634" t="s">
        <v>6681</v>
      </c>
      <c r="C686">
        <v>56</v>
      </c>
      <c r="D686" s="1629">
        <v>771020.61</v>
      </c>
      <c r="E686" s="1630">
        <v>297759.42</v>
      </c>
      <c r="F686" s="1631">
        <v>0.38618866491778991</v>
      </c>
      <c r="G686">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c r="A687" s="1633" t="s">
        <v>1647</v>
      </c>
      <c r="B687" s="1633" t="s">
        <v>6682</v>
      </c>
      <c r="C687">
        <v>476.88999999999993</v>
      </c>
      <c r="D687" s="1629">
        <v>6606859.2300000004</v>
      </c>
      <c r="E687" s="1630">
        <v>4838430.5600000005</v>
      </c>
      <c r="F687" s="1631">
        <v>0.73233444085352495</v>
      </c>
      <c r="G687">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c r="A688" s="1633" t="s">
        <v>1619</v>
      </c>
      <c r="B688" s="1633" t="s">
        <v>6683</v>
      </c>
      <c r="C688">
        <v>107.5</v>
      </c>
      <c r="D688" s="1629">
        <v>1401508.92</v>
      </c>
      <c r="E688" s="1630">
        <v>1605586.24</v>
      </c>
      <c r="F688" s="1631">
        <v>1.1456125730544762</v>
      </c>
      <c r="G688">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c r="A689" s="1633" t="s">
        <v>1691</v>
      </c>
      <c r="B689" s="1633" t="s">
        <v>6684</v>
      </c>
      <c r="C689">
        <v>421.21</v>
      </c>
      <c r="D689" s="1629">
        <v>6210620.5499999998</v>
      </c>
      <c r="E689" s="1630">
        <v>5366753.1899999995</v>
      </c>
      <c r="F689" s="1631">
        <v>0.86412511387449031</v>
      </c>
      <c r="G689">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c r="A690" s="1633" t="s">
        <v>2738</v>
      </c>
      <c r="B690" s="1633" t="s">
        <v>6685</v>
      </c>
      <c r="C690">
        <v>745.69999999999993</v>
      </c>
      <c r="D690" s="1629">
        <v>10968893.449999999</v>
      </c>
      <c r="E690" s="1630">
        <v>8446706.1799999997</v>
      </c>
      <c r="F690" s="1631">
        <v>0.7700600081952661</v>
      </c>
      <c r="G690">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c r="A691" s="1633" t="s">
        <v>2194</v>
      </c>
      <c r="B691" s="1633" t="s">
        <v>6686</v>
      </c>
      <c r="C691">
        <v>384.77</v>
      </c>
      <c r="D691" s="1629">
        <v>5319665.2699999996</v>
      </c>
      <c r="E691" s="1630">
        <v>4164454.55</v>
      </c>
      <c r="F691" s="1631">
        <v>0.78284146438409274</v>
      </c>
      <c r="G691">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c r="A692" s="1633" t="s">
        <v>2342</v>
      </c>
      <c r="B692" s="1633" t="s">
        <v>6687</v>
      </c>
      <c r="C692">
        <v>2221.62</v>
      </c>
      <c r="D692" s="1629">
        <v>31718355.190000001</v>
      </c>
      <c r="E692" s="1630">
        <v>25096824.719999999</v>
      </c>
      <c r="F692" s="1631">
        <v>0.79123979064060657</v>
      </c>
      <c r="G692">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c r="A693" s="1633" t="s">
        <v>1681</v>
      </c>
      <c r="B693" s="1633" t="s">
        <v>6688</v>
      </c>
      <c r="C693">
        <v>1215.3599999999999</v>
      </c>
      <c r="D693" s="1629">
        <v>17510865.300000001</v>
      </c>
      <c r="E693" s="1630">
        <v>13456677.52</v>
      </c>
      <c r="F693" s="1631">
        <v>0.76847587423335384</v>
      </c>
      <c r="G693">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c r="A694" s="1633" t="s">
        <v>2764</v>
      </c>
      <c r="B694" s="1633" t="s">
        <v>6689</v>
      </c>
      <c r="C694">
        <v>287.86999999999995</v>
      </c>
      <c r="D694" s="1629">
        <v>4161943.57</v>
      </c>
      <c r="E694" s="1630">
        <v>3293105.01</v>
      </c>
      <c r="F694" s="1631">
        <v>0.79124210951279184</v>
      </c>
      <c r="G69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c r="A695" s="1633" t="s">
        <v>2662</v>
      </c>
      <c r="B695" s="1633" t="s">
        <v>6690</v>
      </c>
      <c r="C695">
        <v>450.25</v>
      </c>
      <c r="D695" s="1629">
        <v>6462082.0199999996</v>
      </c>
      <c r="E695" s="1630">
        <v>4657937.4800000004</v>
      </c>
      <c r="F695" s="1631">
        <v>0.72081064053099109</v>
      </c>
      <c r="G695">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c r="A696" s="1633" t="s">
        <v>3225</v>
      </c>
      <c r="B696" s="1633" t="s">
        <v>6691</v>
      </c>
      <c r="C696">
        <v>1111.96</v>
      </c>
      <c r="D696" s="1629">
        <v>15730334.82</v>
      </c>
      <c r="E696" s="1630">
        <v>12167610.780000001</v>
      </c>
      <c r="F696" s="1631">
        <v>0.77351251065106075</v>
      </c>
      <c r="G696">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c r="A697" s="1633" t="s">
        <v>2156</v>
      </c>
      <c r="B697" s="1633" t="s">
        <v>6692</v>
      </c>
      <c r="C697">
        <v>1032.2100000000003</v>
      </c>
      <c r="D697" s="1629">
        <v>15236357.85</v>
      </c>
      <c r="E697" s="1630">
        <v>11782360.640000001</v>
      </c>
      <c r="F697" s="1631">
        <v>0.77330558628222301</v>
      </c>
      <c r="G697">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c r="A698" s="1633" t="s">
        <v>1625</v>
      </c>
      <c r="B698" s="1633" t="s">
        <v>6693</v>
      </c>
      <c r="C698">
        <v>523.5</v>
      </c>
      <c r="D698" s="1629">
        <v>7479943.3600000003</v>
      </c>
      <c r="E698" s="1630">
        <v>5708504.3200000003</v>
      </c>
      <c r="F698" s="1631">
        <v>0.76317480564451756</v>
      </c>
      <c r="G698">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c r="A699" s="1633" t="s">
        <v>3179</v>
      </c>
      <c r="B699" s="1633" t="s">
        <v>6694</v>
      </c>
      <c r="C699">
        <v>1107.2</v>
      </c>
      <c r="D699" s="1629">
        <v>15483498.42</v>
      </c>
      <c r="E699" s="1630">
        <v>13084889.08</v>
      </c>
      <c r="F699" s="1631">
        <v>0.84508608617147396</v>
      </c>
      <c r="G699">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c r="A700" s="1633" t="s">
        <v>2740</v>
      </c>
      <c r="B700" s="1633" t="s">
        <v>6695</v>
      </c>
      <c r="C700">
        <v>1045.02</v>
      </c>
      <c r="D700" s="1629">
        <v>15261375.65</v>
      </c>
      <c r="E700" s="1630">
        <v>12877207.18</v>
      </c>
      <c r="F700" s="1631">
        <v>0.84377761712457422</v>
      </c>
      <c r="G700">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c r="A701" s="1633"/>
      <c r="B701" s="1633" t="s">
        <v>6696</v>
      </c>
      <c r="C701">
        <v>52.65</v>
      </c>
      <c r="D701" s="1629">
        <v>796669.04</v>
      </c>
      <c r="E701" s="1630">
        <v>643664.09</v>
      </c>
      <c r="F701" s="1631">
        <v>0.8079441495555042</v>
      </c>
      <c r="G701">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c r="A702" s="1633" t="s">
        <v>3073</v>
      </c>
      <c r="B702" s="1633" t="s">
        <v>6697</v>
      </c>
      <c r="C702">
        <v>1600.75</v>
      </c>
      <c r="D702" s="1629">
        <v>23197096.399999999</v>
      </c>
      <c r="E702" s="1630">
        <v>25122395.810000002</v>
      </c>
      <c r="F702" s="1631">
        <v>1.0829974310922812</v>
      </c>
      <c r="G702">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c r="A703" s="1633" t="s">
        <v>3297</v>
      </c>
      <c r="B703" s="1633" t="s">
        <v>6698</v>
      </c>
      <c r="C703">
        <v>3867.9599999999996</v>
      </c>
      <c r="D703" s="1629">
        <v>52467461.369999997</v>
      </c>
      <c r="E703" s="1630">
        <v>39644840.979999997</v>
      </c>
      <c r="F703" s="1631">
        <v>0.75560814159513046</v>
      </c>
      <c r="G703">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c r="A704" s="1633" t="s">
        <v>3343</v>
      </c>
      <c r="B704" s="1633" t="s">
        <v>6699</v>
      </c>
      <c r="C704">
        <v>70.789999999999978</v>
      </c>
      <c r="D704" s="1629">
        <v>1121999.71</v>
      </c>
      <c r="E704" s="1630">
        <v>2886951.34</v>
      </c>
      <c r="F704" s="1631">
        <v>2.5730410750284416</v>
      </c>
      <c r="G70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c r="A705" s="1633" t="s">
        <v>2263</v>
      </c>
      <c r="B705" s="1633" t="s">
        <v>6700</v>
      </c>
      <c r="C705">
        <v>2658.6099999999997</v>
      </c>
      <c r="D705" s="1629">
        <v>36790468.329999998</v>
      </c>
      <c r="E705" s="1630">
        <v>28605940.809999995</v>
      </c>
      <c r="F705" s="1631">
        <v>0.77753674004399376</v>
      </c>
      <c r="G705">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c r="A706" s="1633" t="s">
        <v>1996</v>
      </c>
      <c r="B706" s="1633" t="s">
        <v>6701</v>
      </c>
      <c r="C706">
        <v>6994.2899999999991</v>
      </c>
      <c r="D706" s="1629">
        <v>96186820.739999995</v>
      </c>
      <c r="E706" s="1630">
        <v>86918379.329999998</v>
      </c>
      <c r="F706" s="1631">
        <v>0.90364125418956021</v>
      </c>
      <c r="G706">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c r="A707" s="1633" t="s">
        <v>1543</v>
      </c>
      <c r="B707" s="1633" t="s">
        <v>6702</v>
      </c>
      <c r="C707">
        <v>2291</v>
      </c>
      <c r="D707" s="1629">
        <v>33096378.370000001</v>
      </c>
      <c r="E707" s="1630">
        <v>24585462.719999999</v>
      </c>
      <c r="F707" s="1631">
        <v>0.74284450235453359</v>
      </c>
      <c r="G707">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c r="A708" s="1633" t="s">
        <v>2178</v>
      </c>
      <c r="B708" s="1633" t="s">
        <v>6703</v>
      </c>
      <c r="C708">
        <v>5517.96</v>
      </c>
      <c r="D708" s="1629">
        <v>86588710.140000001</v>
      </c>
      <c r="E708" s="1630">
        <v>64990082.719999999</v>
      </c>
      <c r="F708" s="1631">
        <v>0.75056069798154401</v>
      </c>
      <c r="G708">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c r="A709" s="1633" t="s">
        <v>1820</v>
      </c>
      <c r="B709" s="1633" t="s">
        <v>6704</v>
      </c>
      <c r="C709">
        <v>5846.37</v>
      </c>
      <c r="D709" s="1629">
        <v>92170268.069999993</v>
      </c>
      <c r="E709" s="1630">
        <v>71290557.860000014</v>
      </c>
      <c r="F709" s="1631">
        <v>0.77346588387762316</v>
      </c>
      <c r="G709">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c r="A710" s="1633" t="s">
        <v>1418</v>
      </c>
      <c r="B710" s="1633" t="s">
        <v>6705</v>
      </c>
      <c r="C710">
        <v>5370.7199999999993</v>
      </c>
      <c r="D710" s="1629">
        <v>82043720.019999996</v>
      </c>
      <c r="E710" s="1630">
        <v>63608481.469999999</v>
      </c>
      <c r="F710" s="1631">
        <v>0.77529982129642594</v>
      </c>
      <c r="G710">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c r="A711" s="1633" t="s">
        <v>2533</v>
      </c>
      <c r="B711" s="1633" t="s">
        <v>6706</v>
      </c>
      <c r="C711">
        <v>591.95000000000005</v>
      </c>
      <c r="D711" s="1629">
        <v>9925209.2300000004</v>
      </c>
      <c r="E711" s="1630">
        <v>7351758.4299999997</v>
      </c>
      <c r="F711" s="1631">
        <v>0.74071571285152638</v>
      </c>
      <c r="G711">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c r="A712" s="1633" t="s">
        <v>1959</v>
      </c>
      <c r="B712" s="1633" t="s">
        <v>6707</v>
      </c>
      <c r="C712">
        <v>598.88000000000011</v>
      </c>
      <c r="D712" s="1629">
        <v>8753836.3499999996</v>
      </c>
      <c r="E712" s="1630">
        <v>7133688.21</v>
      </c>
      <c r="F712" s="1631">
        <v>0.81492135845102931</v>
      </c>
      <c r="G712">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c r="A713" s="1633" t="s">
        <v>1961</v>
      </c>
      <c r="B713" s="1633" t="s">
        <v>6708</v>
      </c>
      <c r="C713">
        <v>525.5</v>
      </c>
      <c r="D713" s="1629">
        <v>8492224.3900000006</v>
      </c>
      <c r="E713" s="1630">
        <v>6652647.9499999993</v>
      </c>
      <c r="F713" s="1631">
        <v>0.78338108421084696</v>
      </c>
      <c r="G713">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c r="A714" s="1633" t="s">
        <v>3470</v>
      </c>
      <c r="B714" s="1633" t="s">
        <v>6709</v>
      </c>
      <c r="C714">
        <v>519.04</v>
      </c>
      <c r="D714" s="1629">
        <v>7356402.3099999996</v>
      </c>
      <c r="E714" s="1630">
        <v>7573094.0200000005</v>
      </c>
      <c r="F714" s="1631">
        <v>1.0294562071062154</v>
      </c>
      <c r="G71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c r="A715" s="1633"/>
      <c r="B715" s="1633" t="s">
        <v>6710</v>
      </c>
      <c r="C715">
        <v>14</v>
      </c>
      <c r="D715" s="1629">
        <v>199983.96</v>
      </c>
      <c r="E715" s="1630">
        <v>229167.97999999998</v>
      </c>
      <c r="F715" s="1631">
        <v>1.1459318037306592</v>
      </c>
      <c r="G715">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c r="A716" s="1633" t="s">
        <v>2722</v>
      </c>
      <c r="B716" s="1633" t="s">
        <v>6711</v>
      </c>
      <c r="C716">
        <v>1091.04</v>
      </c>
      <c r="D716" s="1629">
        <v>14682382.26</v>
      </c>
      <c r="E716" s="1630">
        <v>14444733.66</v>
      </c>
      <c r="F716" s="1631">
        <v>0.98381402991751288</v>
      </c>
      <c r="G716">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c r="A717" s="1633" t="s">
        <v>2091</v>
      </c>
      <c r="B717" s="1633" t="s">
        <v>6712</v>
      </c>
      <c r="C717">
        <v>410.46</v>
      </c>
      <c r="D717" s="1629">
        <v>5696984.5199999996</v>
      </c>
      <c r="E717" s="1630">
        <v>6350593.9199999999</v>
      </c>
      <c r="F717" s="1631">
        <v>1.1147290110593455</v>
      </c>
      <c r="G717">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c r="A718" s="1633" t="s">
        <v>2346</v>
      </c>
      <c r="B718" s="1633" t="s">
        <v>6713</v>
      </c>
      <c r="C718">
        <v>1611.0200000000002</v>
      </c>
      <c r="D718" s="1629">
        <v>23103050.57</v>
      </c>
      <c r="E718" s="1630">
        <v>23190210.809999999</v>
      </c>
      <c r="F718" s="1631">
        <v>1.0037726723462737</v>
      </c>
      <c r="G718">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c r="A719" s="1633" t="s">
        <v>2583</v>
      </c>
      <c r="B719" s="1633" t="s">
        <v>6714</v>
      </c>
      <c r="C719">
        <v>3932.2999999999997</v>
      </c>
      <c r="D719" s="1629">
        <v>60213249.649999999</v>
      </c>
      <c r="E719" s="1630">
        <v>52957734.829999998</v>
      </c>
      <c r="F719" s="1631">
        <v>0.87950301865164326</v>
      </c>
      <c r="G719">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c r="A720" s="1633" t="s">
        <v>3011</v>
      </c>
      <c r="B720" s="1633" t="s">
        <v>6715</v>
      </c>
      <c r="C720">
        <v>263.5</v>
      </c>
      <c r="D720" s="1629">
        <v>3704363.39</v>
      </c>
      <c r="E720" s="1630">
        <v>4274346.88</v>
      </c>
      <c r="F720" s="1631">
        <v>1.1538681360307903</v>
      </c>
      <c r="G720">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c r="A721" s="1633" t="s">
        <v>1403</v>
      </c>
      <c r="B721" s="1633" t="s">
        <v>6716</v>
      </c>
      <c r="C721">
        <v>382.78</v>
      </c>
      <c r="D721" s="1629">
        <v>6061795.8700000001</v>
      </c>
      <c r="E721" s="1630">
        <v>4973143.51</v>
      </c>
      <c r="F721" s="1631">
        <v>0.82040761791604166</v>
      </c>
      <c r="G721">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c r="A722" s="1633" t="s">
        <v>1700</v>
      </c>
      <c r="B722" s="1633" t="s">
        <v>6717</v>
      </c>
      <c r="C722">
        <v>2292</v>
      </c>
      <c r="D722" s="1629">
        <v>33363469.670000002</v>
      </c>
      <c r="E722" s="1630">
        <v>26982485.450000003</v>
      </c>
      <c r="F722" s="1631">
        <v>0.80874338661072487</v>
      </c>
      <c r="G722">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c r="A723" s="1633" t="s">
        <v>2225</v>
      </c>
      <c r="B723" s="1633" t="s">
        <v>6718</v>
      </c>
      <c r="C723">
        <v>411.5</v>
      </c>
      <c r="D723" s="1629">
        <v>6383181.2800000003</v>
      </c>
      <c r="E723" s="1630">
        <v>4776500.12</v>
      </c>
      <c r="F723" s="1631">
        <v>0.74829460585208385</v>
      </c>
      <c r="G723">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c r="A724" s="1633" t="s">
        <v>2934</v>
      </c>
      <c r="B724" s="1633" t="s">
        <v>6719</v>
      </c>
      <c r="C724">
        <v>862</v>
      </c>
      <c r="D724" s="1629">
        <v>11679186.74</v>
      </c>
      <c r="E724" s="1630">
        <v>12049149.510000002</v>
      </c>
      <c r="F724" s="1631">
        <v>1.0316771003183738</v>
      </c>
      <c r="G72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c r="A725" s="1633" t="s">
        <v>1862</v>
      </c>
      <c r="B725" s="1633" t="s">
        <v>6720</v>
      </c>
      <c r="C725">
        <v>6867.38</v>
      </c>
      <c r="D725" s="1629">
        <v>100839894.45999999</v>
      </c>
      <c r="E725" s="1630">
        <v>83316242.409999996</v>
      </c>
      <c r="F725" s="1631">
        <v>0.82622302270505577</v>
      </c>
      <c r="G725">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c r="A726" s="1633" t="s">
        <v>2229</v>
      </c>
      <c r="B726" s="1633" t="s">
        <v>6721</v>
      </c>
      <c r="C726">
        <v>2408.5</v>
      </c>
      <c r="D726" s="1629">
        <v>43705742.950000003</v>
      </c>
      <c r="E726" s="1630">
        <v>32333017.219999999</v>
      </c>
      <c r="F726" s="1631">
        <v>0.73978875629661378</v>
      </c>
      <c r="G726">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c r="A727" s="1633" t="s">
        <v>2549</v>
      </c>
      <c r="B727" s="1633" t="s">
        <v>6722</v>
      </c>
      <c r="C727">
        <v>670.98</v>
      </c>
      <c r="D727" s="1629">
        <v>10986529.470000001</v>
      </c>
      <c r="E727" s="1630">
        <v>7532153.7399999993</v>
      </c>
      <c r="F727" s="1631">
        <v>0.68558080698435508</v>
      </c>
      <c r="G727">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c r="A728" s="1633" t="s">
        <v>1795</v>
      </c>
      <c r="B728" s="1633" t="s">
        <v>6723</v>
      </c>
      <c r="C728">
        <v>5281.49</v>
      </c>
      <c r="D728" s="1629">
        <v>84335219.590000004</v>
      </c>
      <c r="E728" s="1630">
        <v>70705547.909999996</v>
      </c>
      <c r="F728" s="1631">
        <v>0.83838695451009249</v>
      </c>
      <c r="G728">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c r="A729" s="1633" t="s">
        <v>2585</v>
      </c>
      <c r="B729" s="1633" t="s">
        <v>6724</v>
      </c>
      <c r="C729">
        <v>2185.4899999999998</v>
      </c>
      <c r="D729" s="1629">
        <v>36365376.479999997</v>
      </c>
      <c r="E729" s="1630">
        <v>27273704.870000001</v>
      </c>
      <c r="F729" s="1631">
        <v>0.74999099445594419</v>
      </c>
      <c r="G729">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c r="A730" s="1633" t="s">
        <v>3003</v>
      </c>
      <c r="B730" s="1633" t="s">
        <v>6725</v>
      </c>
      <c r="C730">
        <v>529.65</v>
      </c>
      <c r="D730" s="1629">
        <v>8049778.3499999996</v>
      </c>
      <c r="E730" s="1630">
        <v>9716206.4699999988</v>
      </c>
      <c r="F730" s="1631">
        <v>1.2070154043434003</v>
      </c>
      <c r="G730">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c r="A731" s="1633" t="s">
        <v>2291</v>
      </c>
      <c r="B731" s="1633" t="s">
        <v>6726</v>
      </c>
      <c r="C731">
        <v>8318.6</v>
      </c>
      <c r="D731" s="1629">
        <v>121133440.56999999</v>
      </c>
      <c r="E731" s="1630">
        <v>100195615.83</v>
      </c>
      <c r="F731" s="1631">
        <v>0.82715074680058687</v>
      </c>
      <c r="G731">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c r="A732" s="1633" t="s">
        <v>2551</v>
      </c>
      <c r="B732" s="1633" t="s">
        <v>6727</v>
      </c>
      <c r="C732">
        <v>1017.25</v>
      </c>
      <c r="D732" s="1629">
        <v>15361032.029999999</v>
      </c>
      <c r="E732" s="1630">
        <v>11015329.810000001</v>
      </c>
      <c r="F732" s="1631">
        <v>0.71709568657152267</v>
      </c>
      <c r="G732">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c r="A733" s="1633" t="s">
        <v>3482</v>
      </c>
      <c r="B733" s="1633" t="s">
        <v>6728</v>
      </c>
      <c r="C733">
        <v>5784.4699999999993</v>
      </c>
      <c r="D733" s="1629">
        <v>92270070.510000005</v>
      </c>
      <c r="E733" s="1630">
        <v>70970848.290000007</v>
      </c>
      <c r="F733" s="1631">
        <v>0.76916434438302894</v>
      </c>
      <c r="G733">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c r="A734" s="1633"/>
      <c r="B734" s="1633" t="s">
        <v>6729</v>
      </c>
      <c r="C734">
        <v>2.3200000000000003</v>
      </c>
      <c r="D734" s="1629">
        <v>26634.69</v>
      </c>
      <c r="E734" s="1630">
        <v>464271.11000000004</v>
      </c>
      <c r="F734" s="1631">
        <v>17.43106865520117</v>
      </c>
      <c r="G73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c r="A735" s="1633"/>
      <c r="B735" s="1633" t="s">
        <v>6730</v>
      </c>
      <c r="C735">
        <v>23</v>
      </c>
      <c r="D735" s="1629">
        <v>318042.94</v>
      </c>
      <c r="E735" s="1630">
        <v>298774.68</v>
      </c>
      <c r="F735" s="1631">
        <v>0.93941616814383611</v>
      </c>
      <c r="G735">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c r="A736" s="1633" t="s">
        <v>3339</v>
      </c>
      <c r="B736" s="1633" t="s">
        <v>6731</v>
      </c>
      <c r="C736">
        <v>326.95999999999998</v>
      </c>
      <c r="D736" s="1629">
        <v>4319299.43</v>
      </c>
      <c r="E736" s="1630">
        <v>4822536.6400000006</v>
      </c>
      <c r="F736" s="1631">
        <v>1.1165089890514956</v>
      </c>
      <c r="G736">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c r="A737" s="1633" t="s">
        <v>1824</v>
      </c>
      <c r="B737" s="1633" t="s">
        <v>6732</v>
      </c>
      <c r="C737">
        <v>1919.6199999999997</v>
      </c>
      <c r="D737" s="1629">
        <v>25496307.739999998</v>
      </c>
      <c r="E737" s="1630">
        <v>23284320.199999999</v>
      </c>
      <c r="F737" s="1631">
        <v>0.91324282862613426</v>
      </c>
      <c r="G737">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c r="A738" s="1633" t="s">
        <v>3381</v>
      </c>
      <c r="B738" s="1633" t="s">
        <v>6733</v>
      </c>
      <c r="C738">
        <v>2686.03</v>
      </c>
      <c r="D738" s="1629">
        <v>36160039</v>
      </c>
      <c r="E738" s="1630">
        <v>29844670.510000002</v>
      </c>
      <c r="F738" s="1631">
        <v>0.82534951109980836</v>
      </c>
      <c r="G738">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c r="A739" s="1633" t="s">
        <v>1840</v>
      </c>
      <c r="B739" s="1633" t="s">
        <v>6734</v>
      </c>
      <c r="C739">
        <v>197.64</v>
      </c>
      <c r="D739" s="1629">
        <v>2899365.52</v>
      </c>
      <c r="E739" s="1630">
        <v>2183116.33</v>
      </c>
      <c r="F739" s="1631">
        <v>0.75296347250483964</v>
      </c>
      <c r="G739">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c r="A740" s="1633" t="s">
        <v>1777</v>
      </c>
      <c r="B740" s="1633" t="s">
        <v>6735</v>
      </c>
      <c r="C740">
        <v>34.980000000000004</v>
      </c>
      <c r="D740" s="1629">
        <v>547919.26</v>
      </c>
      <c r="E740" s="1630">
        <v>473736.54000000004</v>
      </c>
      <c r="F740" s="1631">
        <v>0.86461012522173442</v>
      </c>
      <c r="G740">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c r="A741" s="1633" t="s">
        <v>2982</v>
      </c>
      <c r="B741" s="1633" t="s">
        <v>6736</v>
      </c>
      <c r="C741">
        <v>912.27999999999986</v>
      </c>
      <c r="D741" s="1629">
        <v>12594619.699999999</v>
      </c>
      <c r="E741" s="1630">
        <v>14315925.319999998</v>
      </c>
      <c r="F741" s="1631">
        <v>1.1366699162817913</v>
      </c>
      <c r="G741">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c r="A742" s="1633" t="s">
        <v>2932</v>
      </c>
      <c r="B742" s="1633" t="s">
        <v>6737</v>
      </c>
      <c r="C742">
        <v>106.30999999999999</v>
      </c>
      <c r="D742" s="1629">
        <v>1390313.74</v>
      </c>
      <c r="E742" s="1630">
        <v>1206153.56</v>
      </c>
      <c r="F742" s="1631">
        <v>0.86754055958621257</v>
      </c>
      <c r="G742">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c r="A743" s="1633" t="s">
        <v>3227</v>
      </c>
      <c r="B743" s="1633" t="s">
        <v>6738</v>
      </c>
      <c r="C743">
        <v>438.25</v>
      </c>
      <c r="D743" s="1629">
        <v>6208273.4299999997</v>
      </c>
      <c r="E743" s="1630">
        <v>3982048.84</v>
      </c>
      <c r="F743" s="1631">
        <v>0.64141002887496856</v>
      </c>
      <c r="G743">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c r="A744" s="1633" t="s">
        <v>1775</v>
      </c>
      <c r="B744" s="1633" t="s">
        <v>6739</v>
      </c>
      <c r="C744">
        <v>901.5</v>
      </c>
      <c r="D744" s="1629">
        <v>13596600.359999999</v>
      </c>
      <c r="E744" s="1630">
        <v>9733202.6900000013</v>
      </c>
      <c r="F744" s="1631">
        <v>0.715855613336568</v>
      </c>
      <c r="G74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c r="A745" s="1633" t="s">
        <v>3183</v>
      </c>
      <c r="B745" s="1633" t="s">
        <v>6740</v>
      </c>
      <c r="C745">
        <v>1101.7800000000002</v>
      </c>
      <c r="D745" s="1629">
        <v>15934321.720000001</v>
      </c>
      <c r="E745" s="1630">
        <v>11599085.15</v>
      </c>
      <c r="F745" s="1631">
        <v>0.72793089996679194</v>
      </c>
      <c r="G745">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c r="A746" s="1633"/>
      <c r="B746" s="1633" t="s">
        <v>6741</v>
      </c>
      <c r="C746">
        <v>40</v>
      </c>
      <c r="D746" s="1629">
        <v>564247.68000000005</v>
      </c>
      <c r="E746" s="1630">
        <v>367817.86</v>
      </c>
      <c r="F746" s="1631">
        <v>0.65187305688168706</v>
      </c>
      <c r="G746">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c r="A747" s="1633"/>
      <c r="B747" s="1633" t="s">
        <v>6742</v>
      </c>
      <c r="C747">
        <v>138</v>
      </c>
      <c r="D747" s="1629">
        <v>2060835.98</v>
      </c>
      <c r="E747" s="1630">
        <v>953991.57</v>
      </c>
      <c r="F747" s="1631">
        <v>0.46291484584813974</v>
      </c>
      <c r="G747">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c r="A748" s="1633" t="s">
        <v>1926</v>
      </c>
      <c r="B748" s="1633" t="s">
        <v>6743</v>
      </c>
      <c r="C748">
        <v>2366.54</v>
      </c>
      <c r="D748" s="1629">
        <v>35457695.659999996</v>
      </c>
      <c r="E748" s="1630">
        <v>27361752.23</v>
      </c>
      <c r="F748" s="1631">
        <v>0.77167316489962801</v>
      </c>
      <c r="G748">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c r="A749" s="1633" t="s">
        <v>3233</v>
      </c>
      <c r="B749" s="1633" t="s">
        <v>6744</v>
      </c>
      <c r="C749">
        <v>59.980000000000004</v>
      </c>
      <c r="D749" s="1629">
        <v>768131.22</v>
      </c>
      <c r="E749" s="1630">
        <v>896822.19000000006</v>
      </c>
      <c r="F749" s="1631">
        <v>1.1675377417936483</v>
      </c>
      <c r="G749">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c r="A750" s="1633" t="s">
        <v>2859</v>
      </c>
      <c r="B750" s="1633" t="s">
        <v>6745</v>
      </c>
      <c r="C750">
        <v>172.71</v>
      </c>
      <c r="D750" s="1629">
        <v>2374910.2599999998</v>
      </c>
      <c r="E750" s="1630">
        <v>3196490.4200000004</v>
      </c>
      <c r="F750" s="1631">
        <v>1.3459415599139315</v>
      </c>
      <c r="G750">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c r="A751" s="1633" t="s">
        <v>1424</v>
      </c>
      <c r="B751" s="1633" t="s">
        <v>6746</v>
      </c>
      <c r="C751">
        <v>664.38</v>
      </c>
      <c r="D751" s="1629">
        <v>9318807.1400000006</v>
      </c>
      <c r="E751" s="1630">
        <v>8905925.4500000011</v>
      </c>
      <c r="F751" s="1631">
        <v>0.95569371875636866</v>
      </c>
      <c r="G751">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c r="A752" s="1633" t="s">
        <v>1463</v>
      </c>
      <c r="B752" s="1633" t="s">
        <v>6747</v>
      </c>
      <c r="C752">
        <v>447.7999999999999</v>
      </c>
      <c r="D752" s="1629">
        <v>6314825.7300000004</v>
      </c>
      <c r="E752" s="1630">
        <v>6255257.96</v>
      </c>
      <c r="F752" s="1631">
        <v>0.99056699700879935</v>
      </c>
      <c r="G752">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c r="A753" s="1633" t="s">
        <v>2382</v>
      </c>
      <c r="B753" s="1633" t="s">
        <v>6748</v>
      </c>
      <c r="C753">
        <v>82.5</v>
      </c>
      <c r="D753" s="1629">
        <v>1117729.19</v>
      </c>
      <c r="E753" s="1630">
        <v>1342548.68</v>
      </c>
      <c r="F753" s="1631">
        <v>1.2011394996313911</v>
      </c>
      <c r="G753">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c r="A754" s="1633" t="s">
        <v>1856</v>
      </c>
      <c r="B754" s="1633" t="s">
        <v>6749</v>
      </c>
      <c r="C754">
        <v>80.97</v>
      </c>
      <c r="D754" s="1629">
        <v>1080953.47</v>
      </c>
      <c r="E754" s="1630">
        <v>1502144.76</v>
      </c>
      <c r="F754" s="1631">
        <v>1.3896479373899415</v>
      </c>
      <c r="G75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c r="A755" s="1633" t="s">
        <v>3041</v>
      </c>
      <c r="B755" s="1633" t="s">
        <v>6750</v>
      </c>
      <c r="C755">
        <v>843.32</v>
      </c>
      <c r="D755" s="1629">
        <v>13964097.640000001</v>
      </c>
      <c r="E755" s="1630">
        <v>10080002.899999999</v>
      </c>
      <c r="F755" s="1631">
        <v>0.72185136196168831</v>
      </c>
      <c r="G755">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c r="A756" s="1633" t="s">
        <v>2825</v>
      </c>
      <c r="B756" s="1633" t="s">
        <v>6751</v>
      </c>
      <c r="C756">
        <v>1318.03</v>
      </c>
      <c r="D756" s="1629">
        <v>19494997.82</v>
      </c>
      <c r="E756" s="1630">
        <v>14553739.18</v>
      </c>
      <c r="F756" s="1631">
        <v>0.74653710220317426</v>
      </c>
      <c r="G756">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c r="A757" s="1633" t="s">
        <v>2084</v>
      </c>
      <c r="B757" s="1633" t="s">
        <v>6752</v>
      </c>
      <c r="C757">
        <v>715.53</v>
      </c>
      <c r="D757" s="1629">
        <v>10285481.42</v>
      </c>
      <c r="E757" s="1630">
        <v>8188560.5300000003</v>
      </c>
      <c r="F757" s="1631">
        <v>0.79612807564626376</v>
      </c>
      <c r="G757">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c r="A758" s="1633" t="s">
        <v>2913</v>
      </c>
      <c r="B758" s="1633" t="s">
        <v>6753</v>
      </c>
      <c r="C758">
        <v>538.75</v>
      </c>
      <c r="D758" s="1629">
        <v>7935395.8300000001</v>
      </c>
      <c r="E758" s="1630">
        <v>6267535.5800000001</v>
      </c>
      <c r="F758" s="1631">
        <v>0.78982015696121866</v>
      </c>
      <c r="G758">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c r="A759" s="1633" t="s">
        <v>2608</v>
      </c>
      <c r="B759" s="1633" t="s">
        <v>6754</v>
      </c>
      <c r="C759">
        <v>1439.4499999999998</v>
      </c>
      <c r="D759" s="1629">
        <v>20498706.34</v>
      </c>
      <c r="E759" s="1630">
        <v>16543628.48</v>
      </c>
      <c r="F759" s="1631">
        <v>0.80705719695675193</v>
      </c>
      <c r="G759">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c r="A760" s="1633" t="s">
        <v>1639</v>
      </c>
      <c r="B760" s="1633" t="s">
        <v>6755</v>
      </c>
      <c r="C760">
        <v>1413.2</v>
      </c>
      <c r="D760" s="1629">
        <v>19349305.32</v>
      </c>
      <c r="E760" s="1630">
        <v>21382205.199999996</v>
      </c>
      <c r="F760" s="1631">
        <v>1.1050631971732201</v>
      </c>
      <c r="G760">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c r="A761" s="1633" t="s">
        <v>3039</v>
      </c>
      <c r="B761" s="1633" t="s">
        <v>6756</v>
      </c>
      <c r="C761">
        <v>1444.25</v>
      </c>
      <c r="D761" s="1629">
        <v>22347555.899999999</v>
      </c>
      <c r="E761" s="1630">
        <v>15833804.66</v>
      </c>
      <c r="F761" s="1631">
        <v>0.70852511705765553</v>
      </c>
      <c r="G761">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c r="A762" s="1633" t="s">
        <v>2026</v>
      </c>
      <c r="B762" s="1633" t="s">
        <v>6757</v>
      </c>
      <c r="C762">
        <v>81</v>
      </c>
      <c r="D762" s="1629">
        <v>1096487.45</v>
      </c>
      <c r="E762" s="1630">
        <v>1294585.9500000002</v>
      </c>
      <c r="F762" s="1631">
        <v>1.1806664545043359</v>
      </c>
      <c r="G762">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c r="A763" s="1633" t="s">
        <v>2020</v>
      </c>
      <c r="B763" s="1633" t="s">
        <v>6758</v>
      </c>
      <c r="C763">
        <v>550.28</v>
      </c>
      <c r="D763" s="1629">
        <v>7363723.7599999998</v>
      </c>
      <c r="E763" s="1630">
        <v>16167914.17</v>
      </c>
      <c r="F763" s="1631">
        <v>2.1956166060743159</v>
      </c>
      <c r="G763">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c r="A764" s="1633" t="s">
        <v>3013</v>
      </c>
      <c r="B764" s="1633" t="s">
        <v>6759</v>
      </c>
      <c r="C764">
        <v>932</v>
      </c>
      <c r="D764" s="1629">
        <v>12879117.130000001</v>
      </c>
      <c r="E764" s="1630">
        <v>8884023.1699999999</v>
      </c>
      <c r="F764" s="1631">
        <v>0.68980063464955843</v>
      </c>
      <c r="G76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c r="A765" s="1633" t="s">
        <v>2949</v>
      </c>
      <c r="B765" s="1633" t="s">
        <v>6760</v>
      </c>
      <c r="C765">
        <v>685.88</v>
      </c>
      <c r="D765" s="1629">
        <v>9891589.7100000009</v>
      </c>
      <c r="E765" s="1630">
        <v>8386036.2300000004</v>
      </c>
      <c r="F765" s="1631">
        <v>0.84779458872238234</v>
      </c>
      <c r="G765">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c r="A766" s="1633" t="s">
        <v>3231</v>
      </c>
      <c r="B766" s="1633" t="s">
        <v>6761</v>
      </c>
      <c r="C766">
        <v>3067.8599999999997</v>
      </c>
      <c r="D766" s="1629">
        <v>45415499.200000003</v>
      </c>
      <c r="E766" s="1630">
        <v>32705586.640000001</v>
      </c>
      <c r="F766" s="1631">
        <v>0.72014152032044598</v>
      </c>
      <c r="G766">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c r="A767" s="1633" t="s">
        <v>2654</v>
      </c>
      <c r="B767" s="1633" t="s">
        <v>6762</v>
      </c>
      <c r="C767">
        <v>932.94</v>
      </c>
      <c r="D767" s="1629">
        <v>13015170.33</v>
      </c>
      <c r="E767" s="1630">
        <v>9413224.0300000012</v>
      </c>
      <c r="F767" s="1631">
        <v>0.72325016049175295</v>
      </c>
      <c r="G767">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c r="A768" s="1633" t="s">
        <v>3045</v>
      </c>
      <c r="B768" s="1633" t="s">
        <v>6763</v>
      </c>
      <c r="C768">
        <v>785</v>
      </c>
      <c r="D768" s="1629">
        <v>12060764.720000001</v>
      </c>
      <c r="E768" s="1630">
        <v>8794868.2800000012</v>
      </c>
      <c r="F768" s="1631">
        <v>0.72921315390687769</v>
      </c>
      <c r="G768">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c r="A769" s="1633" t="s">
        <v>1963</v>
      </c>
      <c r="B769" s="1633" t="s">
        <v>6764</v>
      </c>
      <c r="C769">
        <v>215.5</v>
      </c>
      <c r="D769" s="1629">
        <v>3087894.17</v>
      </c>
      <c r="E769" s="1630">
        <v>3148850.2600000002</v>
      </c>
      <c r="F769" s="1631">
        <v>1.0197403429794358</v>
      </c>
      <c r="G769">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c r="A770" s="1633" t="s">
        <v>2646</v>
      </c>
      <c r="B770" s="1633" t="s">
        <v>6765</v>
      </c>
      <c r="C770">
        <v>209.89</v>
      </c>
      <c r="D770" s="1629">
        <v>2747066.31</v>
      </c>
      <c r="E770" s="1630">
        <v>2717309.07</v>
      </c>
      <c r="F770" s="1631">
        <v>0.98916762952110893</v>
      </c>
      <c r="G770">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c r="A771" s="1633" t="s">
        <v>3047</v>
      </c>
      <c r="B771" s="1633" t="s">
        <v>6766</v>
      </c>
      <c r="C771">
        <v>542.49</v>
      </c>
      <c r="D771" s="1629">
        <v>8897074.1099999994</v>
      </c>
      <c r="E771" s="1630">
        <v>7011795.1299999999</v>
      </c>
      <c r="F771" s="1631">
        <v>0.78810123904880014</v>
      </c>
      <c r="G771">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c r="A772" s="1633"/>
      <c r="B772" s="1633" t="s">
        <v>6767</v>
      </c>
      <c r="C772">
        <v>29</v>
      </c>
      <c r="D772" s="1629">
        <v>442650.43</v>
      </c>
      <c r="E772" s="1630">
        <v>443572.79</v>
      </c>
      <c r="F772" s="1631">
        <v>1.0020837210075679</v>
      </c>
      <c r="G772">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c r="A773" s="1633"/>
      <c r="B773" s="1633" t="s">
        <v>6768</v>
      </c>
      <c r="C773">
        <v>47</v>
      </c>
      <c r="D773" s="1629">
        <v>646718.15</v>
      </c>
      <c r="E773" s="1630">
        <v>434024.34</v>
      </c>
      <c r="F773" s="1631">
        <v>0.67111822978835523</v>
      </c>
      <c r="G773">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c r="A774" s="1633" t="s">
        <v>2909</v>
      </c>
      <c r="B774" s="1633" t="s">
        <v>6769</v>
      </c>
      <c r="C774">
        <v>399.04999999999995</v>
      </c>
      <c r="D774" s="1629">
        <v>6324687.5499999998</v>
      </c>
      <c r="E774" s="1630">
        <v>4798631.83</v>
      </c>
      <c r="F774" s="1631">
        <v>0.75871444906397001</v>
      </c>
      <c r="G77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c r="A775" s="1633" t="s">
        <v>2768</v>
      </c>
      <c r="B775" s="1633" t="s">
        <v>6770</v>
      </c>
      <c r="C775">
        <v>342.89</v>
      </c>
      <c r="D775" s="1629">
        <v>4826074.04</v>
      </c>
      <c r="E775" s="1630">
        <v>3754952.62</v>
      </c>
      <c r="F775" s="1631">
        <v>0.77805532797006161</v>
      </c>
      <c r="G775">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c r="A776" s="1633" t="s">
        <v>1494</v>
      </c>
      <c r="B776" s="1633" t="s">
        <v>6771</v>
      </c>
      <c r="C776">
        <v>196.25</v>
      </c>
      <c r="D776" s="1629">
        <v>2749630.55</v>
      </c>
      <c r="E776" s="1630">
        <v>2180709.83</v>
      </c>
      <c r="F776" s="1631">
        <v>0.79309194102458613</v>
      </c>
      <c r="G776">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c r="A777" s="1633" t="s">
        <v>2778</v>
      </c>
      <c r="B777" s="1633" t="s">
        <v>6604</v>
      </c>
      <c r="C777">
        <v>270.14</v>
      </c>
      <c r="D777" s="1629">
        <v>3783220.49</v>
      </c>
      <c r="E777" s="1630">
        <v>3021096.24</v>
      </c>
      <c r="F777" s="1631">
        <v>0.79855145846918374</v>
      </c>
      <c r="G777">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c r="A778" s="1633" t="s">
        <v>2905</v>
      </c>
      <c r="B778" s="1633" t="s">
        <v>6772</v>
      </c>
      <c r="C778">
        <v>154.04999999999998</v>
      </c>
      <c r="D778" s="1629">
        <v>2420067.4300000002</v>
      </c>
      <c r="E778" s="1630">
        <v>2028382.54</v>
      </c>
      <c r="F778" s="1631">
        <v>0.83815124936415508</v>
      </c>
      <c r="G778">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c r="A779" s="1633" t="s">
        <v>2642</v>
      </c>
      <c r="B779" s="1633" t="s">
        <v>6773</v>
      </c>
      <c r="C779">
        <v>262.13</v>
      </c>
      <c r="D779" s="1629">
        <v>3543338.47</v>
      </c>
      <c r="E779" s="1630">
        <v>2658884.2199999997</v>
      </c>
      <c r="F779" s="1631">
        <v>0.75038956693290426</v>
      </c>
      <c r="G779">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c r="A780" s="1633" t="s">
        <v>2883</v>
      </c>
      <c r="B780" s="1633" t="s">
        <v>6774</v>
      </c>
      <c r="C780">
        <v>12355.75</v>
      </c>
      <c r="D780" s="1629">
        <v>199836457.80000001</v>
      </c>
      <c r="E780" s="1630">
        <v>129932648.85000001</v>
      </c>
      <c r="F780" s="1631">
        <v>0.65019491578478128</v>
      </c>
      <c r="G780">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c r="A781" s="1633" t="s">
        <v>2055</v>
      </c>
      <c r="B781" s="1633" t="s">
        <v>6775</v>
      </c>
      <c r="C781">
        <v>1154</v>
      </c>
      <c r="D781" s="1629">
        <v>15932222.18</v>
      </c>
      <c r="E781" s="1630">
        <v>11673115.449999999</v>
      </c>
      <c r="F781" s="1631">
        <v>0.73267340350384191</v>
      </c>
      <c r="G781">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c r="A782" s="1633" t="s">
        <v>1606</v>
      </c>
      <c r="B782" s="1633" t="s">
        <v>6776</v>
      </c>
      <c r="C782">
        <v>575.03</v>
      </c>
      <c r="D782" s="1629">
        <v>7549225.1299999999</v>
      </c>
      <c r="E782" s="1630">
        <v>7124808.5</v>
      </c>
      <c r="F782" s="1631">
        <v>0.94378010687303482</v>
      </c>
      <c r="G782">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c r="A783" s="1633" t="s">
        <v>2469</v>
      </c>
      <c r="B783" s="1633" t="s">
        <v>6777</v>
      </c>
      <c r="C783">
        <v>864.49000000000012</v>
      </c>
      <c r="D783" s="1629">
        <v>13352065.49</v>
      </c>
      <c r="E783" s="1630">
        <v>10458540.16</v>
      </c>
      <c r="F783" s="1631">
        <v>0.78329005859302447</v>
      </c>
      <c r="G783">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c r="A784" s="1633" t="s">
        <v>2471</v>
      </c>
      <c r="B784" s="1633" t="s">
        <v>6778</v>
      </c>
      <c r="C784">
        <v>177.38</v>
      </c>
      <c r="D784" s="1629">
        <v>2281196.8199999998</v>
      </c>
      <c r="E784" s="1630">
        <v>1781943.4000000001</v>
      </c>
      <c r="F784" s="1631">
        <v>0.78114408383227552</v>
      </c>
      <c r="G78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c r="A785" s="1633" t="s">
        <v>2298</v>
      </c>
      <c r="B785" s="1633" t="s">
        <v>6779</v>
      </c>
      <c r="C785">
        <v>1932.4500000000003</v>
      </c>
      <c r="D785" s="1629">
        <v>27021327.449999999</v>
      </c>
      <c r="E785" s="1630">
        <v>18581550.68</v>
      </c>
      <c r="F785" s="1631">
        <v>0.68766239239664007</v>
      </c>
      <c r="G785">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c r="A786" s="1633" t="s">
        <v>2010</v>
      </c>
      <c r="B786" s="1633" t="s">
        <v>6780</v>
      </c>
      <c r="C786">
        <v>607.78</v>
      </c>
      <c r="D786" s="1629">
        <v>8307768.8099999996</v>
      </c>
      <c r="E786" s="1630">
        <v>6146433.5700000003</v>
      </c>
      <c r="F786" s="1631">
        <v>0.73984167236353326</v>
      </c>
      <c r="G786">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c r="A787" s="1633" t="s">
        <v>1940</v>
      </c>
      <c r="B787" s="1633" t="s">
        <v>6781</v>
      </c>
      <c r="C787">
        <v>4771.75</v>
      </c>
      <c r="D787" s="1629">
        <v>64784860.780000001</v>
      </c>
      <c r="E787" s="1630">
        <v>44758989.979999997</v>
      </c>
      <c r="F787" s="1631">
        <v>0.69088656579806573</v>
      </c>
      <c r="G787">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c r="A788" s="1633" t="s">
        <v>2881</v>
      </c>
      <c r="B788" s="1633" t="s">
        <v>6782</v>
      </c>
      <c r="C788">
        <v>679.62</v>
      </c>
      <c r="D788" s="1629">
        <v>10198406.710000001</v>
      </c>
      <c r="E788" s="1630">
        <v>7268365.5199999996</v>
      </c>
      <c r="F788" s="1631">
        <v>0.71269618153912584</v>
      </c>
      <c r="G788">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c r="A789" s="1633" t="s">
        <v>2947</v>
      </c>
      <c r="B789" s="1633" t="s">
        <v>6783</v>
      </c>
      <c r="C789">
        <v>603.52999999999986</v>
      </c>
      <c r="D789" s="1629">
        <v>8258103.6500000004</v>
      </c>
      <c r="E789" s="1630">
        <v>7336654.9500000002</v>
      </c>
      <c r="F789" s="1631">
        <v>0.88841885025262424</v>
      </c>
      <c r="G789">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c r="A790" s="1633" t="s">
        <v>2300</v>
      </c>
      <c r="B790" s="1633" t="s">
        <v>6784</v>
      </c>
      <c r="C790">
        <v>814.33999999999992</v>
      </c>
      <c r="D790" s="1629">
        <v>10814614.9</v>
      </c>
      <c r="E790" s="1630">
        <v>8518755.6500000004</v>
      </c>
      <c r="F790" s="1631">
        <v>0.78770772041083037</v>
      </c>
      <c r="G790">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c r="A791" s="1633" t="s">
        <v>2276</v>
      </c>
      <c r="B791" s="1633" t="s">
        <v>6785</v>
      </c>
      <c r="C791">
        <v>77.539999999999992</v>
      </c>
      <c r="D791" s="1629">
        <v>980559.13</v>
      </c>
      <c r="E791" s="1630">
        <v>2087855.2700000003</v>
      </c>
      <c r="F791" s="1631">
        <v>2.1292497373411843</v>
      </c>
      <c r="G791">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c r="A792" s="1633"/>
      <c r="B792" s="1633" t="s">
        <v>6786</v>
      </c>
      <c r="C792">
        <v>10</v>
      </c>
      <c r="D792" s="1629">
        <v>135196.44</v>
      </c>
      <c r="E792" s="1630">
        <v>114290.98</v>
      </c>
      <c r="F792" s="1631">
        <v>0.84536974494298811</v>
      </c>
      <c r="G792">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c r="A793" s="1633" t="s">
        <v>2214</v>
      </c>
      <c r="B793" s="1633" t="s">
        <v>6787</v>
      </c>
      <c r="C793">
        <v>225.55</v>
      </c>
      <c r="D793" s="1629">
        <v>2947209.73</v>
      </c>
      <c r="E793" s="1630">
        <v>2216433.0499999998</v>
      </c>
      <c r="F793" s="1631">
        <v>0.75204456182356583</v>
      </c>
      <c r="G793">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c r="A794" s="1633" t="s">
        <v>3327</v>
      </c>
      <c r="B794" s="1633" t="s">
        <v>6788</v>
      </c>
      <c r="C794">
        <v>1822.5</v>
      </c>
      <c r="D794" s="1629">
        <v>29734285.780000001</v>
      </c>
      <c r="E794" s="1630">
        <v>18703189.200000003</v>
      </c>
      <c r="F794" s="1631">
        <v>0.62901087782576637</v>
      </c>
      <c r="G79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c r="A795" s="1633" t="s">
        <v>3145</v>
      </c>
      <c r="B795" s="1633" t="s">
        <v>6789</v>
      </c>
      <c r="C795">
        <v>565.56999999999994</v>
      </c>
      <c r="D795" s="1629">
        <v>8540344.2400000002</v>
      </c>
      <c r="E795" s="1630">
        <v>6218679.6399999997</v>
      </c>
      <c r="F795" s="1631">
        <v>0.72815327640704086</v>
      </c>
      <c r="G795">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c r="A796" s="1633" t="s">
        <v>1660</v>
      </c>
      <c r="B796" s="1633" t="s">
        <v>6790</v>
      </c>
      <c r="C796">
        <v>254.79</v>
      </c>
      <c r="D796" s="1629">
        <v>3825516.49</v>
      </c>
      <c r="E796" s="1630">
        <v>2811901.0700000003</v>
      </c>
      <c r="F796" s="1631">
        <v>0.73503828237321234</v>
      </c>
      <c r="G796">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c r="A797" s="1633" t="s">
        <v>1969</v>
      </c>
      <c r="B797" s="1633" t="s">
        <v>6791</v>
      </c>
      <c r="C797">
        <v>2516</v>
      </c>
      <c r="D797" s="1629">
        <v>40350439.259999998</v>
      </c>
      <c r="E797" s="1630">
        <v>27873017.75</v>
      </c>
      <c r="F797" s="1631">
        <v>0.69077358911507425</v>
      </c>
      <c r="G797">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c r="A798" s="1633" t="s">
        <v>2636</v>
      </c>
      <c r="B798" s="1633" t="s">
        <v>6792</v>
      </c>
      <c r="C798">
        <v>7045.75</v>
      </c>
      <c r="D798" s="1629">
        <v>109354532.48999999</v>
      </c>
      <c r="E798" s="1630">
        <v>73369444.049999997</v>
      </c>
      <c r="F798" s="1631">
        <v>0.67093189810590903</v>
      </c>
      <c r="G798">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c r="A799" s="1633" t="s">
        <v>3049</v>
      </c>
      <c r="B799" s="1633" t="s">
        <v>6793</v>
      </c>
      <c r="C799">
        <v>5921</v>
      </c>
      <c r="D799" s="1629">
        <v>93311400.790000007</v>
      </c>
      <c r="E799" s="1630">
        <v>64092777.700000003</v>
      </c>
      <c r="F799" s="1631">
        <v>0.68686974107529097</v>
      </c>
      <c r="G799">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c r="A800" s="1633" t="s">
        <v>3023</v>
      </c>
      <c r="B800" s="1633" t="s">
        <v>6794</v>
      </c>
      <c r="C800">
        <v>1014.25</v>
      </c>
      <c r="D800" s="1629">
        <v>13639771.210000001</v>
      </c>
      <c r="E800" s="1630">
        <v>10715955.969999999</v>
      </c>
      <c r="F800" s="1631">
        <v>0.78564044843681791</v>
      </c>
      <c r="G800">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c r="A801" s="1633" t="s">
        <v>3135</v>
      </c>
      <c r="B801" s="1633" t="s">
        <v>6795</v>
      </c>
      <c r="C801">
        <v>1279.6999999999998</v>
      </c>
      <c r="D801" s="1629">
        <v>17811263.239999998</v>
      </c>
      <c r="E801" s="1630">
        <v>13770542.300000001</v>
      </c>
      <c r="F801" s="1631">
        <v>0.77313675703105278</v>
      </c>
      <c r="G801">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c r="A802" s="1633" t="s">
        <v>3055</v>
      </c>
      <c r="B802" s="1633" t="s">
        <v>6796</v>
      </c>
      <c r="C802">
        <v>1049.75</v>
      </c>
      <c r="D802" s="1629">
        <v>13841852.91</v>
      </c>
      <c r="E802" s="1630">
        <v>12807574.839999998</v>
      </c>
      <c r="F802" s="1631">
        <v>0.92527892929328914</v>
      </c>
      <c r="G802">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c r="A803" s="1633"/>
      <c r="B803" s="1633" t="s">
        <v>6797</v>
      </c>
      <c r="C803">
        <v>64.3</v>
      </c>
      <c r="D803" s="1629">
        <v>932981</v>
      </c>
      <c r="E803" s="1630">
        <v>683888.52</v>
      </c>
      <c r="F803" s="1631">
        <v>0.73301441294088521</v>
      </c>
      <c r="G803">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c r="A804" s="1633" t="s">
        <v>2441</v>
      </c>
      <c r="B804" s="1633" t="s">
        <v>6798</v>
      </c>
      <c r="C804">
        <v>491.67999999999995</v>
      </c>
      <c r="D804" s="1629">
        <v>7011337.0700000003</v>
      </c>
      <c r="E804" s="1630">
        <v>6363591.7200000007</v>
      </c>
      <c r="F804" s="1631">
        <v>0.90761457571743875</v>
      </c>
      <c r="G80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c r="A805" s="1633" t="s">
        <v>2569</v>
      </c>
      <c r="B805" s="1633" t="s">
        <v>6799</v>
      </c>
      <c r="C805">
        <v>4152</v>
      </c>
      <c r="D805" s="1629">
        <v>55420879.380000003</v>
      </c>
      <c r="E805" s="1630">
        <v>38399923.039999999</v>
      </c>
      <c r="F805" s="1631">
        <v>0.69287827024010673</v>
      </c>
      <c r="G805">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c r="A806" s="1633" t="s">
        <v>3215</v>
      </c>
      <c r="B806" s="1633" t="s">
        <v>6800</v>
      </c>
      <c r="C806">
        <v>64.3</v>
      </c>
      <c r="D806" s="1629">
        <v>821545.33</v>
      </c>
      <c r="E806" s="1630">
        <v>754092.22</v>
      </c>
      <c r="F806" s="1631">
        <v>0.91789484093348817</v>
      </c>
      <c r="G806">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c r="A807" s="1633" t="s">
        <v>2557</v>
      </c>
      <c r="B807" s="1633" t="s">
        <v>6801</v>
      </c>
      <c r="C807">
        <v>460.28</v>
      </c>
      <c r="D807" s="1629">
        <v>6737715.71</v>
      </c>
      <c r="E807" s="1630">
        <v>5152564.18</v>
      </c>
      <c r="F807" s="1631">
        <v>0.76473457797464706</v>
      </c>
      <c r="G807">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c r="A808" s="1633" t="s">
        <v>2698</v>
      </c>
      <c r="B808" s="1633" t="s">
        <v>6802</v>
      </c>
      <c r="C808">
        <v>462.6099999999999</v>
      </c>
      <c r="D808" s="1629">
        <v>6500889.1399999997</v>
      </c>
      <c r="E808" s="1630">
        <v>4769870.12</v>
      </c>
      <c r="F808" s="1631">
        <v>0.73372580539036858</v>
      </c>
      <c r="G808">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c r="A809" s="1633" t="s">
        <v>2107</v>
      </c>
      <c r="B809" s="1633" t="s">
        <v>6803</v>
      </c>
      <c r="C809">
        <v>757.56</v>
      </c>
      <c r="D809" s="1629">
        <v>9885573.5700000003</v>
      </c>
      <c r="E809" s="1630">
        <v>7746997.8399999999</v>
      </c>
      <c r="F809" s="1631">
        <v>0.78366700577799653</v>
      </c>
      <c r="G809">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c r="A810" s="1633" t="s">
        <v>2109</v>
      </c>
      <c r="B810" s="1633" t="s">
        <v>6804</v>
      </c>
      <c r="C810">
        <v>688.5</v>
      </c>
      <c r="D810" s="1629">
        <v>10027118.32</v>
      </c>
      <c r="E810" s="1630">
        <v>7367987.1199999992</v>
      </c>
      <c r="F810" s="1631">
        <v>0.73480604146296724</v>
      </c>
      <c r="G810">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c r="A811" s="1633" t="s">
        <v>3139</v>
      </c>
      <c r="B811" s="1633" t="s">
        <v>6805</v>
      </c>
      <c r="C811">
        <v>571.5</v>
      </c>
      <c r="D811" s="1629">
        <v>7524808.96</v>
      </c>
      <c r="E811" s="1630">
        <v>5865532.4700000007</v>
      </c>
      <c r="F811" s="1631">
        <v>0.77949254275818858</v>
      </c>
      <c r="G811">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c r="A812" s="1633" t="s">
        <v>2774</v>
      </c>
      <c r="B812" s="1633" t="s">
        <v>6806</v>
      </c>
      <c r="C812">
        <v>3838.23</v>
      </c>
      <c r="D812" s="1629">
        <v>49627619.539999999</v>
      </c>
      <c r="E812" s="1630">
        <v>37237191.060000002</v>
      </c>
      <c r="F812" s="1631">
        <v>0.75033200071155381</v>
      </c>
      <c r="G812">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c r="A813" s="1633" t="s">
        <v>1746</v>
      </c>
      <c r="B813" s="1633" t="s">
        <v>6807</v>
      </c>
      <c r="C813">
        <v>592.5</v>
      </c>
      <c r="D813" s="1629">
        <v>8356458.5599999996</v>
      </c>
      <c r="E813" s="1630">
        <v>7004850.9100000001</v>
      </c>
      <c r="F813" s="1631">
        <v>0.83825592620422218</v>
      </c>
      <c r="G813">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c r="A814" s="1633" t="s">
        <v>2919</v>
      </c>
      <c r="B814" s="1633" t="s">
        <v>6808</v>
      </c>
      <c r="C814">
        <v>589.46</v>
      </c>
      <c r="D814" s="1629">
        <v>8310714.9000000004</v>
      </c>
      <c r="E814" s="1630">
        <v>8582798.0199999996</v>
      </c>
      <c r="F814" s="1631">
        <v>1.0327388345375679</v>
      </c>
      <c r="G81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c r="A815" s="1633" t="s">
        <v>2180</v>
      </c>
      <c r="B815" s="1633" t="s">
        <v>6809</v>
      </c>
      <c r="C815">
        <v>540.75</v>
      </c>
      <c r="D815" s="1629">
        <v>7759210.4699999997</v>
      </c>
      <c r="E815" s="1630">
        <v>5852557.3100000005</v>
      </c>
      <c r="F815" s="1631">
        <v>0.75427227198284785</v>
      </c>
      <c r="G815">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c r="A816" s="1633" t="s">
        <v>3466</v>
      </c>
      <c r="B816" s="1633" t="s">
        <v>6810</v>
      </c>
      <c r="C816">
        <v>785.75</v>
      </c>
      <c r="D816" s="1629">
        <v>10123004.5</v>
      </c>
      <c r="E816" s="1630">
        <v>7476705.3900000006</v>
      </c>
      <c r="F816" s="1631">
        <v>0.73858560371083515</v>
      </c>
      <c r="G816">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c r="A817" s="1633" t="s">
        <v>3428</v>
      </c>
      <c r="B817" s="1633" t="s">
        <v>6811</v>
      </c>
      <c r="C817">
        <v>1104.1299999999999</v>
      </c>
      <c r="D817" s="1629">
        <v>15375469.32</v>
      </c>
      <c r="E817" s="1630">
        <v>12173987.030000001</v>
      </c>
      <c r="F817" s="1631">
        <v>0.79177986548770929</v>
      </c>
      <c r="G817">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c r="A818" s="1633" t="s">
        <v>2261</v>
      </c>
      <c r="B818" s="1633" t="s">
        <v>6812</v>
      </c>
      <c r="C818">
        <v>311.25</v>
      </c>
      <c r="D818" s="1629">
        <v>4486347.8099999996</v>
      </c>
      <c r="E818" s="1630">
        <v>3716720.23</v>
      </c>
      <c r="F818" s="1631">
        <v>0.82845120071062883</v>
      </c>
      <c r="G818">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c r="A819" s="1633" t="s">
        <v>1517</v>
      </c>
      <c r="B819" s="1633" t="s">
        <v>6813</v>
      </c>
      <c r="C819">
        <v>3113.8</v>
      </c>
      <c r="D819" s="1629">
        <v>45784795.920000002</v>
      </c>
      <c r="E819" s="1630">
        <v>35388858.079999998</v>
      </c>
      <c r="F819" s="1631">
        <v>0.77293908095244379</v>
      </c>
      <c r="G819">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c r="A820" s="1633" t="s">
        <v>1512</v>
      </c>
      <c r="B820" s="1633" t="s">
        <v>6814</v>
      </c>
      <c r="C820">
        <v>927.71999999999991</v>
      </c>
      <c r="D820" s="1629">
        <v>13441069.859999999</v>
      </c>
      <c r="E820" s="1630">
        <v>10218771.74</v>
      </c>
      <c r="F820" s="1631">
        <v>0.76026475916255676</v>
      </c>
      <c r="G820">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c r="A821" s="1633" t="s">
        <v>3153</v>
      </c>
      <c r="B821" s="1633" t="s">
        <v>6815</v>
      </c>
      <c r="C821">
        <v>544.39</v>
      </c>
      <c r="D821" s="1629">
        <v>6908023.8899999997</v>
      </c>
      <c r="E821" s="1630">
        <v>5305267.09</v>
      </c>
      <c r="F821" s="1631">
        <v>0.76798621059777494</v>
      </c>
      <c r="G821">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c r="A822" s="1633" t="s">
        <v>2628</v>
      </c>
      <c r="B822" s="1633" t="s">
        <v>6816</v>
      </c>
      <c r="C822">
        <v>675.39</v>
      </c>
      <c r="D822" s="1629">
        <v>8642853.5199999996</v>
      </c>
      <c r="E822" s="1630">
        <v>8412419.9399999995</v>
      </c>
      <c r="F822" s="1631">
        <v>0.97333825229517479</v>
      </c>
      <c r="G822">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c r="A823" s="1633" t="s">
        <v>2221</v>
      </c>
      <c r="B823" s="1633" t="s">
        <v>6817</v>
      </c>
      <c r="C823">
        <v>666.8</v>
      </c>
      <c r="D823" s="1629">
        <v>9714443.1400000006</v>
      </c>
      <c r="E823" s="1630">
        <v>7578271.3900000006</v>
      </c>
      <c r="F823" s="1631">
        <v>0.78010353046340442</v>
      </c>
      <c r="G823">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c r="A824" s="1633" t="s">
        <v>3143</v>
      </c>
      <c r="B824" s="1633" t="s">
        <v>6818</v>
      </c>
      <c r="C824">
        <v>266.72000000000003</v>
      </c>
      <c r="D824" s="1629">
        <v>3740865.26</v>
      </c>
      <c r="E824" s="1630">
        <v>2999096.89</v>
      </c>
      <c r="F824" s="1631">
        <v>0.8017120857221145</v>
      </c>
      <c r="G82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c r="A825" s="1633" t="s">
        <v>1642</v>
      </c>
      <c r="B825" s="1633" t="s">
        <v>6819</v>
      </c>
      <c r="C825">
        <v>2900.2799999999997</v>
      </c>
      <c r="D825" s="1629">
        <v>48329792.840000004</v>
      </c>
      <c r="E825" s="1630">
        <v>39251786.899999999</v>
      </c>
      <c r="F825" s="1631">
        <v>0.81216542826795191</v>
      </c>
      <c r="G825">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c r="A826" s="1633" t="s">
        <v>1610</v>
      </c>
      <c r="B826" s="1633" t="s">
        <v>6820</v>
      </c>
      <c r="C826">
        <v>131.45999999999998</v>
      </c>
      <c r="D826" s="1629">
        <v>1823287.71</v>
      </c>
      <c r="E826" s="1630">
        <v>1587217.9300000002</v>
      </c>
      <c r="F826" s="1631">
        <v>0.87052521732842714</v>
      </c>
      <c r="G826">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c r="A827" s="1633" t="s">
        <v>1977</v>
      </c>
      <c r="B827" s="1633" t="s">
        <v>6821</v>
      </c>
      <c r="C827">
        <v>4155.2699999999995</v>
      </c>
      <c r="D827" s="1629">
        <v>68744445.329999998</v>
      </c>
      <c r="E827" s="1630">
        <v>70391037.920000002</v>
      </c>
      <c r="F827" s="1631">
        <v>1.023952372909487</v>
      </c>
      <c r="G827">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c r="A828" s="1633" t="s">
        <v>1829</v>
      </c>
      <c r="B828" s="1633" t="s">
        <v>6822</v>
      </c>
      <c r="C828">
        <v>829.19999999999993</v>
      </c>
      <c r="D828" s="1629">
        <v>12515588.449999999</v>
      </c>
      <c r="E828" s="1630">
        <v>9936938.7799999993</v>
      </c>
      <c r="F828" s="1631">
        <v>0.79396496774388581</v>
      </c>
      <c r="G828">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c r="A829" s="1633" t="s">
        <v>1519</v>
      </c>
      <c r="B829" s="1633" t="s">
        <v>6823</v>
      </c>
      <c r="C829">
        <v>4642.49</v>
      </c>
      <c r="D829" s="1629">
        <v>72760486.950000003</v>
      </c>
      <c r="E829" s="1630">
        <v>50060124.460000001</v>
      </c>
      <c r="F829" s="1631">
        <v>0.68801249906973028</v>
      </c>
      <c r="G829">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c r="A830" s="1633" t="s">
        <v>2776</v>
      </c>
      <c r="B830" s="1633" t="s">
        <v>6824</v>
      </c>
      <c r="C830">
        <v>2518</v>
      </c>
      <c r="D830" s="1629">
        <v>37154321.450000003</v>
      </c>
      <c r="E830" s="1630">
        <v>27173432.899999999</v>
      </c>
      <c r="F830" s="1631">
        <v>0.73136668466865506</v>
      </c>
      <c r="G830">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c r="A831" s="1633"/>
      <c r="B831" s="1633" t="s">
        <v>6825</v>
      </c>
      <c r="C831">
        <v>48.66</v>
      </c>
      <c r="D831" s="1629">
        <v>757574.42</v>
      </c>
      <c r="E831" s="1630">
        <v>602877.31000000006</v>
      </c>
      <c r="F831" s="1631">
        <v>0.7957994542635165</v>
      </c>
      <c r="G831">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c r="A832" s="1633"/>
      <c r="B832" s="1633" t="s">
        <v>6826</v>
      </c>
      <c r="C832">
        <v>43.980000000000004</v>
      </c>
      <c r="D832" s="1629">
        <v>645882.28</v>
      </c>
      <c r="E832" s="1630">
        <v>481141.81000000006</v>
      </c>
      <c r="F832" s="1631">
        <v>0.74493731272516106</v>
      </c>
      <c r="G832">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c r="A833" s="1637"/>
      <c r="B833" s="1633" t="s">
        <v>6827</v>
      </c>
      <c r="C833">
        <v>196</v>
      </c>
      <c r="D833" s="1629">
        <v>2660479.85</v>
      </c>
      <c r="E833" s="1630">
        <v>1615914.96</v>
      </c>
      <c r="F833" s="1631">
        <v>0.60737725940679455</v>
      </c>
      <c r="G833">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c r="A834" s="1633" t="s">
        <v>2196</v>
      </c>
      <c r="B834" s="1633" t="s">
        <v>6828</v>
      </c>
      <c r="C834">
        <v>203.25</v>
      </c>
      <c r="D834" s="1629">
        <v>2735042.79</v>
      </c>
      <c r="E834" s="1630">
        <v>2688430.3099999996</v>
      </c>
      <c r="F834" s="1631">
        <v>0.98295731234245132</v>
      </c>
      <c r="G83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c r="A835" s="1633" t="s">
        <v>2924</v>
      </c>
      <c r="B835" s="1633" t="s">
        <v>6829</v>
      </c>
      <c r="C835">
        <v>945.63</v>
      </c>
      <c r="D835" s="1629">
        <v>13352758.99</v>
      </c>
      <c r="E835" s="1630">
        <v>10387268.92</v>
      </c>
      <c r="F835" s="1631">
        <v>0.77791181041903912</v>
      </c>
      <c r="G835">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c r="A836" s="1633" t="s">
        <v>1468</v>
      </c>
      <c r="B836" s="1633" t="s">
        <v>6830</v>
      </c>
      <c r="C836">
        <v>934.38</v>
      </c>
      <c r="D836" s="1629">
        <v>12951186.050000001</v>
      </c>
      <c r="E836" s="1630">
        <v>10258380.149999999</v>
      </c>
      <c r="F836" s="1631">
        <v>0.79208036317260677</v>
      </c>
      <c r="G836">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c r="A837" s="1633" t="s">
        <v>3291</v>
      </c>
      <c r="B837" s="1633" t="s">
        <v>6831</v>
      </c>
      <c r="C837">
        <v>507.03</v>
      </c>
      <c r="D837" s="1629">
        <v>7053679.7300000004</v>
      </c>
      <c r="E837" s="1630">
        <v>5527771.7999999998</v>
      </c>
      <c r="F837" s="1631">
        <v>0.78367207069096678</v>
      </c>
      <c r="G837">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c r="A838" s="1633" t="s">
        <v>1486</v>
      </c>
      <c r="B838" s="1633" t="s">
        <v>6832</v>
      </c>
      <c r="C838">
        <v>4480.6999999999989</v>
      </c>
      <c r="D838" s="1629">
        <v>61293483.630000003</v>
      </c>
      <c r="E838" s="1630">
        <v>46677298.979999997</v>
      </c>
      <c r="F838" s="1631">
        <v>0.76153770703862989</v>
      </c>
      <c r="G838">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c r="A839" s="1633" t="s">
        <v>2907</v>
      </c>
      <c r="B839" s="1633" t="s">
        <v>6833</v>
      </c>
      <c r="C839">
        <v>1261</v>
      </c>
      <c r="D839" s="1629">
        <v>16901533.420000002</v>
      </c>
      <c r="E839" s="1630">
        <v>13488867.620000001</v>
      </c>
      <c r="F839" s="1631">
        <v>0.79808543312633939</v>
      </c>
      <c r="G839">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c r="A840" s="1633" t="s">
        <v>1473</v>
      </c>
      <c r="B840" s="1633" t="s">
        <v>6834</v>
      </c>
      <c r="C840">
        <v>994.78</v>
      </c>
      <c r="D840" s="1629">
        <v>14129390.48</v>
      </c>
      <c r="E840" s="1630">
        <v>11465962.359999999</v>
      </c>
      <c r="F840" s="1631">
        <v>0.81149730954282462</v>
      </c>
      <c r="G840">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c r="A841" s="1633" t="s">
        <v>2861</v>
      </c>
      <c r="B841" s="1633" t="s">
        <v>6835</v>
      </c>
      <c r="C841">
        <v>513.87999999999988</v>
      </c>
      <c r="D841" s="1629">
        <v>6987154.8899999997</v>
      </c>
      <c r="E841" s="1630">
        <v>7674156.5299999993</v>
      </c>
      <c r="F841" s="1631">
        <v>1.0983235166266652</v>
      </c>
      <c r="G841">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c r="A842" s="1633" t="s">
        <v>3029</v>
      </c>
      <c r="B842" s="1633" t="s">
        <v>6836</v>
      </c>
      <c r="C842">
        <v>1128.1999999999998</v>
      </c>
      <c r="D842" s="1629">
        <v>16766531.369999999</v>
      </c>
      <c r="E842" s="1630">
        <v>13006799.26</v>
      </c>
      <c r="F842" s="1631">
        <v>0.77575969489269503</v>
      </c>
      <c r="G842">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c r="A843" s="1633" t="s">
        <v>3440</v>
      </c>
      <c r="B843" s="1633" t="s">
        <v>6837</v>
      </c>
      <c r="C843">
        <v>1408.6200000000001</v>
      </c>
      <c r="D843" s="1629">
        <v>18648104.300000001</v>
      </c>
      <c r="E843" s="1630">
        <v>14410776.51</v>
      </c>
      <c r="F843" s="1631">
        <v>0.77277434092858432</v>
      </c>
      <c r="G843">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c r="A844" s="1633" t="s">
        <v>2700</v>
      </c>
      <c r="B844" s="1633" t="s">
        <v>6838</v>
      </c>
      <c r="C844">
        <v>773.94</v>
      </c>
      <c r="D844" s="1629">
        <v>10443259.970000001</v>
      </c>
      <c r="E844" s="1630">
        <v>10058256.699999999</v>
      </c>
      <c r="F844" s="1631">
        <v>0.96313380389782621</v>
      </c>
      <c r="G84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c r="A845" s="1633" t="s">
        <v>3203</v>
      </c>
      <c r="B845" s="1633" t="s">
        <v>6839</v>
      </c>
      <c r="C845">
        <v>12182.61</v>
      </c>
      <c r="D845" s="1629">
        <v>190205833</v>
      </c>
      <c r="E845" s="1630">
        <v>145163055.31</v>
      </c>
      <c r="F845" s="1631">
        <v>0.76318929351656639</v>
      </c>
      <c r="G845">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c r="A846" s="1633"/>
      <c r="B846" s="1633" t="s">
        <v>6840</v>
      </c>
      <c r="C846">
        <v>8</v>
      </c>
      <c r="D846" s="1629">
        <v>113030.55</v>
      </c>
      <c r="E846" s="1630">
        <v>87140.510000000009</v>
      </c>
      <c r="F846" s="1631">
        <v>0.77094652728841895</v>
      </c>
      <c r="G846">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c r="A847" s="1633"/>
      <c r="B847" s="1633" t="s">
        <v>6841</v>
      </c>
      <c r="C847">
        <v>11.64</v>
      </c>
      <c r="D847" s="1629">
        <v>153181.99</v>
      </c>
      <c r="E847" s="1630">
        <v>319176.03999999998</v>
      </c>
      <c r="F847" s="1631">
        <v>2.0836394670156722</v>
      </c>
      <c r="G847">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c r="A848" s="1633" t="s">
        <v>2233</v>
      </c>
      <c r="B848" s="1633" t="s">
        <v>6842</v>
      </c>
      <c r="C848">
        <v>764.28000000000009</v>
      </c>
      <c r="D848" s="1629">
        <v>10960772.01</v>
      </c>
      <c r="E848" s="1630">
        <v>9416268.3599999994</v>
      </c>
      <c r="F848" s="1631">
        <v>0.8590880598017292</v>
      </c>
      <c r="G848">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c r="A849" s="1633" t="s">
        <v>2302</v>
      </c>
      <c r="B849" s="1633" t="s">
        <v>6843</v>
      </c>
      <c r="C849">
        <v>589.29999999999995</v>
      </c>
      <c r="D849" s="1629">
        <v>8177994.9400000004</v>
      </c>
      <c r="E849" s="1630">
        <v>9055693.9199999999</v>
      </c>
      <c r="F849" s="1631">
        <v>1.1073244709050896</v>
      </c>
      <c r="G849">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c r="A850" s="1633" t="s">
        <v>2620</v>
      </c>
      <c r="B850" s="1633" t="s">
        <v>6844</v>
      </c>
      <c r="C850">
        <v>790.63</v>
      </c>
      <c r="D850" s="1629">
        <v>11276586.07</v>
      </c>
      <c r="E850" s="1630">
        <v>8965470.9800000004</v>
      </c>
      <c r="F850" s="1631">
        <v>0.79505188222271961</v>
      </c>
      <c r="G850">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c r="A851" s="1633" t="s">
        <v>1924</v>
      </c>
      <c r="B851" s="1633" t="s">
        <v>6845</v>
      </c>
      <c r="C851">
        <v>563.04</v>
      </c>
      <c r="D851" s="1629">
        <v>8043510.4199999999</v>
      </c>
      <c r="E851" s="1630">
        <v>6362313.5999999996</v>
      </c>
      <c r="F851" s="1631">
        <v>0.79098717696445775</v>
      </c>
      <c r="G851">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c r="A852" s="1633" t="s">
        <v>1748</v>
      </c>
      <c r="B852" s="1633" t="s">
        <v>6846</v>
      </c>
      <c r="C852">
        <v>1324.5</v>
      </c>
      <c r="D852" s="1629">
        <v>16982845.73</v>
      </c>
      <c r="E852" s="1630">
        <v>11764639.5</v>
      </c>
      <c r="F852" s="1631">
        <v>0.69273664066899576</v>
      </c>
      <c r="G852">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c r="A853" s="1633" t="s">
        <v>3379</v>
      </c>
      <c r="B853" s="1633" t="s">
        <v>6847</v>
      </c>
      <c r="C853">
        <v>825.05000000000007</v>
      </c>
      <c r="D853" s="1629">
        <v>10878178.16</v>
      </c>
      <c r="E853" s="1630">
        <v>8103511.4700000007</v>
      </c>
      <c r="F853" s="1631">
        <v>0.74493277742014852</v>
      </c>
      <c r="G853">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c r="A854" s="1633" t="s">
        <v>1860</v>
      </c>
      <c r="B854" s="1633" t="s">
        <v>6848</v>
      </c>
      <c r="C854">
        <v>470.29999999999995</v>
      </c>
      <c r="D854" s="1629">
        <v>7070702.2699999996</v>
      </c>
      <c r="E854" s="1630">
        <v>5367610.8000000007</v>
      </c>
      <c r="F854" s="1631">
        <v>0.75913404284805241</v>
      </c>
      <c r="G85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c r="A855" s="1633" t="s">
        <v>3035</v>
      </c>
      <c r="B855" s="1633" t="s">
        <v>6849</v>
      </c>
      <c r="C855">
        <v>152.72</v>
      </c>
      <c r="D855" s="1629">
        <v>2074546.94</v>
      </c>
      <c r="E855" s="1630">
        <v>1465290.8199999998</v>
      </c>
      <c r="F855" s="1631">
        <v>0.70631846970886081</v>
      </c>
      <c r="G855">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c r="A856" s="1633" t="s">
        <v>1973</v>
      </c>
      <c r="B856" s="1633" t="s">
        <v>6850</v>
      </c>
      <c r="C856">
        <v>1366.88</v>
      </c>
      <c r="D856" s="1629">
        <v>18880622.32</v>
      </c>
      <c r="E856" s="1630">
        <v>18370348.899999999</v>
      </c>
      <c r="F856" s="1631">
        <v>0.97297369698140324</v>
      </c>
      <c r="G856">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c r="A857" s="1633" t="s">
        <v>2974</v>
      </c>
      <c r="B857" s="1633" t="s">
        <v>6851</v>
      </c>
      <c r="C857">
        <v>183.62999999999997</v>
      </c>
      <c r="D857" s="1629">
        <v>2368515.83</v>
      </c>
      <c r="E857" s="1630">
        <v>3012186.32</v>
      </c>
      <c r="F857" s="1631">
        <v>1.2717611095721491</v>
      </c>
      <c r="G857">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c r="A858" s="1633" t="s">
        <v>2684</v>
      </c>
      <c r="B858" s="1633" t="s">
        <v>6852</v>
      </c>
      <c r="C858">
        <v>407.70999999999992</v>
      </c>
      <c r="D858" s="1629">
        <v>5740281.4199999999</v>
      </c>
      <c r="E858" s="1630">
        <v>4374674.5599999996</v>
      </c>
      <c r="F858" s="1631">
        <v>0.76210106089188911</v>
      </c>
      <c r="G858">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c r="A859" s="1633" t="s">
        <v>2873</v>
      </c>
      <c r="B859" s="1633" t="s">
        <v>6853</v>
      </c>
      <c r="C859">
        <v>2973.3</v>
      </c>
      <c r="D859" s="1629">
        <v>43191466.420000002</v>
      </c>
      <c r="E859" s="1630">
        <v>31215156.490000002</v>
      </c>
      <c r="F859" s="1631">
        <v>0.72271582970717763</v>
      </c>
      <c r="G859">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c r="A860" s="1633" t="s">
        <v>3171</v>
      </c>
      <c r="B860" s="1633" t="s">
        <v>6854</v>
      </c>
      <c r="C860">
        <v>165.75</v>
      </c>
      <c r="D860" s="1629">
        <v>2303295.85</v>
      </c>
      <c r="E860" s="1630">
        <v>1894634.4400000002</v>
      </c>
      <c r="F860" s="1631">
        <v>0.8225753717222215</v>
      </c>
      <c r="G860">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c r="A861" s="1633" t="s">
        <v>2871</v>
      </c>
      <c r="B861" s="1633" t="s">
        <v>6855</v>
      </c>
      <c r="C861">
        <v>1700.9800000000002</v>
      </c>
      <c r="D861" s="1629">
        <v>27107924.440000001</v>
      </c>
      <c r="E861" s="1630">
        <v>19092177.25</v>
      </c>
      <c r="F861" s="1631">
        <v>0.70430243718061647</v>
      </c>
      <c r="G861">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c r="A862" s="1633" t="s">
        <v>3377</v>
      </c>
      <c r="B862" s="1633" t="s">
        <v>6856</v>
      </c>
      <c r="C862">
        <v>1423.82</v>
      </c>
      <c r="D862" s="1629">
        <v>21128655.109999999</v>
      </c>
      <c r="E862" s="1630">
        <v>14172770.039999999</v>
      </c>
      <c r="F862" s="1631">
        <v>0.67078429583964183</v>
      </c>
      <c r="G862">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c r="A863" s="1633" t="s">
        <v>1971</v>
      </c>
      <c r="B863" s="1633" t="s">
        <v>6857</v>
      </c>
      <c r="C863">
        <v>865.16</v>
      </c>
      <c r="D863" s="1629">
        <v>13689629.119999999</v>
      </c>
      <c r="E863" s="1630">
        <v>10985314.100000001</v>
      </c>
      <c r="F863" s="1631">
        <v>0.80245520194195019</v>
      </c>
      <c r="G863">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c r="A864" s="1633" t="s">
        <v>3199</v>
      </c>
      <c r="B864" s="1633" t="s">
        <v>6858</v>
      </c>
      <c r="C864">
        <v>56.129999999999995</v>
      </c>
      <c r="D864" s="1629">
        <v>698175.89</v>
      </c>
      <c r="E864" s="1630">
        <v>739669.06</v>
      </c>
      <c r="F864" s="1631">
        <v>1.0594308262349192</v>
      </c>
      <c r="G86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c r="A865" s="1633" t="s">
        <v>1896</v>
      </c>
      <c r="B865" s="1633" t="s">
        <v>6859</v>
      </c>
      <c r="C865">
        <v>928.79</v>
      </c>
      <c r="D865" s="1629">
        <v>12729725.75</v>
      </c>
      <c r="E865" s="1630">
        <v>9857516.620000001</v>
      </c>
      <c r="F865" s="1631">
        <v>0.77436991287891654</v>
      </c>
      <c r="G865">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c r="A866" s="1633" t="s">
        <v>3289</v>
      </c>
      <c r="B866" s="1633" t="s">
        <v>6860</v>
      </c>
      <c r="C866">
        <v>886.28000000000009</v>
      </c>
      <c r="D866" s="1629">
        <v>11972009.07</v>
      </c>
      <c r="E866" s="1630">
        <v>9050977.2699999996</v>
      </c>
      <c r="F866" s="1631">
        <v>0.7560115613911742</v>
      </c>
      <c r="G866">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c r="A867" s="1633" t="s">
        <v>1910</v>
      </c>
      <c r="B867" s="1633" t="s">
        <v>6861</v>
      </c>
      <c r="C867">
        <v>370.37999999999994</v>
      </c>
      <c r="D867" s="1629">
        <v>5078473.01</v>
      </c>
      <c r="E867" s="1630">
        <v>4596297.29</v>
      </c>
      <c r="F867" s="1631">
        <v>0.9050549802961344</v>
      </c>
      <c r="G867">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c r="A868" s="1633" t="s">
        <v>2658</v>
      </c>
      <c r="B868" s="1633" t="s">
        <v>6862</v>
      </c>
      <c r="C868">
        <v>3186.7799999999997</v>
      </c>
      <c r="D868" s="1629">
        <v>43013272.909999996</v>
      </c>
      <c r="E868" s="1630">
        <v>34937783.710000001</v>
      </c>
      <c r="F868" s="1631">
        <v>0.81225587699645718</v>
      </c>
      <c r="G868">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c r="A869" s="1633" t="s">
        <v>2610</v>
      </c>
      <c r="B869" s="1633" t="s">
        <v>6863</v>
      </c>
      <c r="C869">
        <v>815.19999999999993</v>
      </c>
      <c r="D869" s="1629">
        <v>10493442.99</v>
      </c>
      <c r="E869" s="1630">
        <v>7698754.6900000004</v>
      </c>
      <c r="F869" s="1631">
        <v>0.73367289433379768</v>
      </c>
      <c r="G869">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c r="A870" s="1633" t="s">
        <v>3031</v>
      </c>
      <c r="B870" s="1633" t="s">
        <v>6864</v>
      </c>
      <c r="C870">
        <v>201.81</v>
      </c>
      <c r="D870" s="1629">
        <v>2796771.69</v>
      </c>
      <c r="E870" s="1630">
        <v>2082409.37</v>
      </c>
      <c r="F870" s="1631">
        <v>0.74457610445849454</v>
      </c>
      <c r="G870">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c r="A871" s="1633" t="s">
        <v>2063</v>
      </c>
      <c r="B871" s="1633" t="s">
        <v>6865</v>
      </c>
      <c r="C871">
        <v>831.5</v>
      </c>
      <c r="D871" s="1629">
        <v>11646856.24</v>
      </c>
      <c r="E871" s="1630">
        <v>13284752.130000001</v>
      </c>
      <c r="F871" s="1631">
        <v>1.1406298709496221</v>
      </c>
      <c r="G871">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c r="A872" s="1633" t="s">
        <v>2004</v>
      </c>
      <c r="B872" s="1633" t="s">
        <v>6866</v>
      </c>
      <c r="C872">
        <v>1112.6200000000001</v>
      </c>
      <c r="D872" s="1629">
        <v>15353662.25</v>
      </c>
      <c r="E872" s="1630">
        <v>12937158.109999999</v>
      </c>
      <c r="F872" s="1631">
        <v>0.84261057064740363</v>
      </c>
      <c r="G872">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c r="A873" s="1633" t="s">
        <v>2515</v>
      </c>
      <c r="B873" s="1633" t="s">
        <v>6867</v>
      </c>
      <c r="C873">
        <v>298.45999999999998</v>
      </c>
      <c r="D873" s="1629">
        <v>4206497.28</v>
      </c>
      <c r="E873" s="1630">
        <v>4025423.8899999997</v>
      </c>
      <c r="F873" s="1631">
        <v>0.95695387921420438</v>
      </c>
      <c r="G873">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c r="A874" s="1633" t="s">
        <v>3033</v>
      </c>
      <c r="B874" s="1633" t="s">
        <v>6868</v>
      </c>
      <c r="C874">
        <v>437.25</v>
      </c>
      <c r="D874" s="1629">
        <v>5808844.6900000004</v>
      </c>
      <c r="E874" s="1630">
        <v>6048244.0700000003</v>
      </c>
      <c r="F874" s="1631">
        <v>1.041212907690944</v>
      </c>
      <c r="G87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c r="A875" s="1633" t="s">
        <v>2146</v>
      </c>
      <c r="B875" s="1633" t="s">
        <v>6869</v>
      </c>
      <c r="C875">
        <v>815.64</v>
      </c>
      <c r="D875" s="1629">
        <v>10431769.470000001</v>
      </c>
      <c r="E875" s="1630">
        <v>7434804.0600000005</v>
      </c>
      <c r="F875" s="1631">
        <v>0.71270785664706604</v>
      </c>
      <c r="G875">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c r="A876" s="1633" t="s">
        <v>1848</v>
      </c>
      <c r="B876" s="1633" t="s">
        <v>6870</v>
      </c>
      <c r="C876">
        <v>901.49</v>
      </c>
      <c r="D876" s="1629">
        <v>13095668.359999999</v>
      </c>
      <c r="E876" s="1630">
        <v>9549068.8200000003</v>
      </c>
      <c r="F876" s="1631">
        <v>0.72917766069634959</v>
      </c>
      <c r="G876">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c r="A877" s="1633" t="s">
        <v>2028</v>
      </c>
      <c r="B877" s="1633" t="s">
        <v>6871</v>
      </c>
      <c r="C877">
        <v>1527.5</v>
      </c>
      <c r="D877" s="1629">
        <v>20811311.18</v>
      </c>
      <c r="E877" s="1630">
        <v>15598913.57</v>
      </c>
      <c r="F877" s="1631">
        <v>0.74954016280294744</v>
      </c>
      <c r="G877">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c r="A878" s="1634"/>
      <c r="B878" s="1634" t="s">
        <v>6872</v>
      </c>
      <c r="C878">
        <v>8</v>
      </c>
      <c r="D878" s="1629">
        <v>125691.34</v>
      </c>
      <c r="E878" s="1630">
        <v>76770.94</v>
      </c>
      <c r="F878" s="1631">
        <v>0.61078941476795456</v>
      </c>
      <c r="G878">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c r="A879" s="1633"/>
      <c r="B879" s="1633" t="s">
        <v>6873</v>
      </c>
      <c r="C879">
        <v>21.979999999999997</v>
      </c>
      <c r="D879" s="1629">
        <v>330194.24</v>
      </c>
      <c r="E879" s="1630">
        <v>294469.7</v>
      </c>
      <c r="F879" s="1631">
        <v>0.89180750094247563</v>
      </c>
      <c r="G879">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c r="A880" s="1633" t="s">
        <v>1554</v>
      </c>
      <c r="B880" s="1633" t="s">
        <v>6874</v>
      </c>
      <c r="C880">
        <v>778.86</v>
      </c>
      <c r="D880" s="1629">
        <v>11129806.470000001</v>
      </c>
      <c r="E880" s="1630">
        <v>8192971.96</v>
      </c>
      <c r="F880" s="1631">
        <v>0.73612887897771317</v>
      </c>
      <c r="G880">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c r="A881" s="1633" t="s">
        <v>3420</v>
      </c>
      <c r="B881" s="1633" t="s">
        <v>6875</v>
      </c>
      <c r="C881">
        <v>1122.8</v>
      </c>
      <c r="D881" s="1629">
        <v>16639052.52</v>
      </c>
      <c r="E881" s="1630">
        <v>12234556.34</v>
      </c>
      <c r="F881" s="1631">
        <v>0.73529164748378351</v>
      </c>
      <c r="G881">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c r="A882" s="1633" t="s">
        <v>2144</v>
      </c>
      <c r="B882" s="1633" t="s">
        <v>6876</v>
      </c>
      <c r="C882">
        <v>815.78</v>
      </c>
      <c r="D882" s="1629">
        <v>12492060.42</v>
      </c>
      <c r="E882" s="1630">
        <v>9361206.629999999</v>
      </c>
      <c r="F882" s="1631">
        <v>0.74937250663729971</v>
      </c>
      <c r="G882">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c r="A883" s="1633" t="s">
        <v>3069</v>
      </c>
      <c r="B883" s="1633" t="s">
        <v>6877</v>
      </c>
      <c r="C883">
        <v>379.25</v>
      </c>
      <c r="D883" s="1629">
        <v>5561014.4000000004</v>
      </c>
      <c r="E883" s="1630">
        <v>4030059.7299999995</v>
      </c>
      <c r="F883" s="1631">
        <v>0.72469866828613128</v>
      </c>
      <c r="G883">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c r="A884" s="1633" t="s">
        <v>2928</v>
      </c>
      <c r="B884" s="1633" t="s">
        <v>6878</v>
      </c>
      <c r="C884">
        <v>180.72</v>
      </c>
      <c r="D884" s="1629">
        <v>2524555.38</v>
      </c>
      <c r="E884" s="1630">
        <v>2294404.8400000003</v>
      </c>
      <c r="F884" s="1631">
        <v>0.90883521834248704</v>
      </c>
      <c r="G88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c r="A885" s="1633" t="s">
        <v>2286</v>
      </c>
      <c r="B885" s="1633" t="s">
        <v>6879</v>
      </c>
      <c r="C885">
        <v>1055.71</v>
      </c>
      <c r="D885" s="1629">
        <v>16049710.199999999</v>
      </c>
      <c r="E885" s="1630">
        <v>11647698.859999999</v>
      </c>
      <c r="F885" s="1631">
        <v>0.72572642838124268</v>
      </c>
      <c r="G885">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c r="A886" s="1633" t="s">
        <v>1455</v>
      </c>
      <c r="B886" s="1633" t="s">
        <v>6880</v>
      </c>
      <c r="C886">
        <v>85.05</v>
      </c>
      <c r="D886" s="1629">
        <v>1118269.72</v>
      </c>
      <c r="E886" s="1630">
        <v>1232704.0099999998</v>
      </c>
      <c r="F886" s="1631">
        <v>1.1023315645173686</v>
      </c>
      <c r="G886">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c r="A887" s="1633" t="s">
        <v>2794</v>
      </c>
      <c r="B887" s="1633" t="s">
        <v>6881</v>
      </c>
      <c r="C887">
        <v>801.68999999999983</v>
      </c>
      <c r="D887" s="1629">
        <v>11507259.16</v>
      </c>
      <c r="E887" s="1630">
        <v>9038174.120000001</v>
      </c>
      <c r="F887" s="1631">
        <v>0.78543239483275884</v>
      </c>
      <c r="G887">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c r="A888" s="1633" t="s">
        <v>1890</v>
      </c>
      <c r="B888" s="1633" t="s">
        <v>6882</v>
      </c>
      <c r="C888">
        <v>4691.75</v>
      </c>
      <c r="D888" s="1629">
        <v>75294633.390000001</v>
      </c>
      <c r="E888" s="1630">
        <v>54286667.800000004</v>
      </c>
      <c r="F888" s="1631">
        <v>0.72098986814656441</v>
      </c>
      <c r="G888">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c r="A889" s="1633" t="s">
        <v>1451</v>
      </c>
      <c r="B889" s="1633" t="s">
        <v>6883</v>
      </c>
      <c r="C889">
        <v>61.83</v>
      </c>
      <c r="D889" s="1629">
        <v>957500.52</v>
      </c>
      <c r="E889" s="1630">
        <v>1553753.88</v>
      </c>
      <c r="F889" s="1631">
        <v>1.6227185756515305</v>
      </c>
      <c r="G889">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c r="A890" s="1633" t="s">
        <v>3087</v>
      </c>
      <c r="B890" s="1633" t="s">
        <v>6884</v>
      </c>
      <c r="C890">
        <v>821.75</v>
      </c>
      <c r="D890" s="1629">
        <v>11531981.689999999</v>
      </c>
      <c r="E890" s="1630">
        <v>8547052.2800000012</v>
      </c>
      <c r="F890" s="1631">
        <v>0.7411607570805987</v>
      </c>
      <c r="G890">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c r="A891" s="1633"/>
      <c r="B891" s="1633" t="s">
        <v>6885</v>
      </c>
      <c r="C891">
        <v>15</v>
      </c>
      <c r="D891" s="1629">
        <v>236444.54</v>
      </c>
      <c r="E891" s="1630">
        <v>539800.04999999993</v>
      </c>
      <c r="F891" s="1631">
        <v>2.2829880106345444</v>
      </c>
      <c r="G891">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c r="A892" s="1633"/>
      <c r="B892" s="1633" t="s">
        <v>6886</v>
      </c>
      <c r="C892">
        <v>42.629999999999995</v>
      </c>
      <c r="D892" s="1629">
        <v>659402.34</v>
      </c>
      <c r="E892" s="1630">
        <v>617123.51</v>
      </c>
      <c r="F892" s="1631">
        <v>0.93588310590465917</v>
      </c>
      <c r="G892">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c r="A893" s="1633"/>
      <c r="B893" s="1633" t="s">
        <v>6887</v>
      </c>
      <c r="C893">
        <v>36</v>
      </c>
      <c r="D893" s="1629">
        <v>597166.74</v>
      </c>
      <c r="E893" s="1630">
        <v>201415.02999999997</v>
      </c>
      <c r="F893" s="1631">
        <v>0.33728440736669291</v>
      </c>
      <c r="G893">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c r="A894" s="1633" t="s">
        <v>1770</v>
      </c>
      <c r="B894" s="1633" t="s">
        <v>6888</v>
      </c>
      <c r="C894">
        <v>1128.6399999999999</v>
      </c>
      <c r="D894" s="1629">
        <v>14996769.689999999</v>
      </c>
      <c r="E894" s="1630">
        <v>22145861.52</v>
      </c>
      <c r="F894" s="1631">
        <v>1.476708783143285</v>
      </c>
      <c r="G89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c r="A895" s="1633" t="s">
        <v>3321</v>
      </c>
      <c r="B895" s="1633" t="s">
        <v>6889</v>
      </c>
      <c r="C895">
        <v>141</v>
      </c>
      <c r="D895" s="1629">
        <v>2111056.2200000002</v>
      </c>
      <c r="E895" s="1630">
        <v>4364663.54</v>
      </c>
      <c r="F895" s="1631">
        <v>2.067525961009224</v>
      </c>
      <c r="G895">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c r="A896" s="1633" t="s">
        <v>3051</v>
      </c>
      <c r="B896" s="1633" t="s">
        <v>6890</v>
      </c>
      <c r="C896">
        <v>250.25</v>
      </c>
      <c r="D896" s="1629">
        <v>4076225.34</v>
      </c>
      <c r="E896" s="1630">
        <v>5284169.6999999993</v>
      </c>
      <c r="F896" s="1631">
        <v>1.2963389555887506</v>
      </c>
      <c r="G896">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c r="A897" s="1633" t="s">
        <v>2350</v>
      </c>
      <c r="B897" s="1633" t="s">
        <v>6891</v>
      </c>
      <c r="C897">
        <v>9212.5499999999993</v>
      </c>
      <c r="D897" s="1629">
        <v>162897524.44999999</v>
      </c>
      <c r="E897" s="1630">
        <v>128847027.36</v>
      </c>
      <c r="F897" s="1631">
        <v>0.79096983084938466</v>
      </c>
      <c r="G897">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c r="A898" s="1633" t="s">
        <v>1768</v>
      </c>
      <c r="B898" s="1633" t="s">
        <v>6892</v>
      </c>
      <c r="C898">
        <v>476</v>
      </c>
      <c r="D898" s="1629">
        <v>7995204.0899999999</v>
      </c>
      <c r="E898" s="1630">
        <v>5721608.21</v>
      </c>
      <c r="F898" s="1631">
        <v>0.7156300384071872</v>
      </c>
      <c r="G898">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c r="A899" s="1633" t="s">
        <v>2051</v>
      </c>
      <c r="B899" s="1633" t="s">
        <v>6893</v>
      </c>
      <c r="C899">
        <v>257.12</v>
      </c>
      <c r="D899" s="1629">
        <v>4606355.8600000003</v>
      </c>
      <c r="E899" s="1630">
        <v>4477714.83</v>
      </c>
      <c r="F899" s="1631">
        <v>0.97207314547339374</v>
      </c>
      <c r="G899">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c r="A900" s="1633" t="s">
        <v>3257</v>
      </c>
      <c r="B900" s="1633" t="s">
        <v>6894</v>
      </c>
      <c r="C900">
        <v>265.25</v>
      </c>
      <c r="D900" s="1629">
        <v>3989403.63</v>
      </c>
      <c r="E900" s="1630">
        <v>3169986.43</v>
      </c>
      <c r="F900" s="1631">
        <v>0.79460158058762287</v>
      </c>
      <c r="G900">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c r="A901" s="1633" t="s">
        <v>2507</v>
      </c>
      <c r="B901" s="1633" t="s">
        <v>6895</v>
      </c>
      <c r="C901">
        <v>497.13</v>
      </c>
      <c r="D901" s="1629">
        <v>7169337.7800000003</v>
      </c>
      <c r="E901" s="1630">
        <v>6586747.4700000007</v>
      </c>
      <c r="F901" s="1631">
        <v>0.91873861605109086</v>
      </c>
      <c r="G901">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c r="A902" s="1633" t="s">
        <v>3432</v>
      </c>
      <c r="B902" s="1633" t="s">
        <v>6896</v>
      </c>
      <c r="C902">
        <v>1383</v>
      </c>
      <c r="D902" s="1629">
        <v>19173133.57</v>
      </c>
      <c r="E902" s="1630">
        <v>26362228.02</v>
      </c>
      <c r="F902" s="1631">
        <v>1.3749566769434445</v>
      </c>
      <c r="G902">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c r="A903" s="1633" t="s">
        <v>2543</v>
      </c>
      <c r="B903" s="1633" t="s">
        <v>6897</v>
      </c>
      <c r="C903">
        <v>1921.25</v>
      </c>
      <c r="D903" s="1629">
        <v>25644882</v>
      </c>
      <c r="E903" s="1630">
        <v>18192540.25</v>
      </c>
      <c r="F903" s="1631">
        <v>0.70940237705129627</v>
      </c>
      <c r="G903">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c r="A904" s="1633" t="s">
        <v>2706</v>
      </c>
      <c r="B904" s="1633" t="s">
        <v>6898</v>
      </c>
      <c r="C904">
        <v>4731.8</v>
      </c>
      <c r="D904" s="1629">
        <v>63513635.189999998</v>
      </c>
      <c r="E904" s="1630">
        <v>55534611.960000001</v>
      </c>
      <c r="F904" s="1631">
        <v>0.87437306641115908</v>
      </c>
      <c r="G90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c r="A905" s="1633" t="s">
        <v>2634</v>
      </c>
      <c r="B905" s="1633" t="s">
        <v>6899</v>
      </c>
      <c r="C905">
        <v>1548.25</v>
      </c>
      <c r="D905" s="1629">
        <v>20961381.800000001</v>
      </c>
      <c r="E905" s="1630">
        <v>20608300.199999999</v>
      </c>
      <c r="F905" s="1631">
        <v>0.98315561429256537</v>
      </c>
      <c r="G905">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c r="A906" s="1633" t="s">
        <v>3247</v>
      </c>
      <c r="B906" s="1633" t="s">
        <v>6900</v>
      </c>
      <c r="C906">
        <v>2352.96</v>
      </c>
      <c r="D906" s="1629">
        <v>32029366.530000001</v>
      </c>
      <c r="E906" s="1630">
        <v>37019320.609999999</v>
      </c>
      <c r="F906" s="1631">
        <v>1.1557930930456026</v>
      </c>
      <c r="G906">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c r="A907" s="1633" t="s">
        <v>2897</v>
      </c>
      <c r="B907" s="1633" t="s">
        <v>6901</v>
      </c>
      <c r="C907">
        <v>24104.39</v>
      </c>
      <c r="D907" s="1629">
        <v>363990243.43000001</v>
      </c>
      <c r="E907" s="1630">
        <v>286059040.29000002</v>
      </c>
      <c r="F907" s="1631">
        <v>0.78589754932541989</v>
      </c>
      <c r="G907">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c r="A908" s="1633" t="s">
        <v>2016</v>
      </c>
      <c r="B908" s="1633" t="s">
        <v>6902</v>
      </c>
      <c r="C908">
        <v>294</v>
      </c>
      <c r="D908" s="1629">
        <v>4267002.6900000004</v>
      </c>
      <c r="E908" s="1630">
        <v>5420521.6399999997</v>
      </c>
      <c r="F908" s="1631">
        <v>1.2703347135691632</v>
      </c>
      <c r="G908">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c r="A909" s="1633" t="s">
        <v>2353</v>
      </c>
      <c r="B909" s="1633" t="s">
        <v>6903</v>
      </c>
      <c r="C909">
        <v>6729.65</v>
      </c>
      <c r="D909" s="1629">
        <v>122667064.62</v>
      </c>
      <c r="E909" s="1630">
        <v>90728801.229999989</v>
      </c>
      <c r="F909" s="1631">
        <v>0.7396345670377058</v>
      </c>
      <c r="G909">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c r="A910" s="1633" t="s">
        <v>2509</v>
      </c>
      <c r="B910" s="1633" t="s">
        <v>6904</v>
      </c>
      <c r="C910">
        <v>3748.99</v>
      </c>
      <c r="D910" s="1629">
        <v>59853196.409999996</v>
      </c>
      <c r="E910" s="1630">
        <v>52572920.260000005</v>
      </c>
      <c r="F910" s="1631">
        <v>0.87836445525599971</v>
      </c>
      <c r="G910">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c r="A911" s="1633" t="s">
        <v>2479</v>
      </c>
      <c r="B911" s="1633" t="s">
        <v>6905</v>
      </c>
      <c r="C911">
        <v>6717</v>
      </c>
      <c r="D911" s="1629">
        <v>102314624.72</v>
      </c>
      <c r="E911" s="1630">
        <v>81148015.040000007</v>
      </c>
      <c r="F911" s="1631">
        <v>0.7931223445531298</v>
      </c>
      <c r="G911">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c r="A912" s="1633"/>
      <c r="B912" s="1633" t="s">
        <v>6906</v>
      </c>
      <c r="C912">
        <v>1081.5</v>
      </c>
      <c r="D912" s="1629">
        <v>14717720.08</v>
      </c>
      <c r="E912" s="1630">
        <v>9907270.0899999999</v>
      </c>
      <c r="F912" s="1631">
        <v>0.67315250162034601</v>
      </c>
      <c r="G912">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c r="A913" s="1633"/>
      <c r="B913" s="1633" t="s">
        <v>6907</v>
      </c>
      <c r="C913">
        <v>320</v>
      </c>
      <c r="D913" s="1629">
        <v>4374852.16</v>
      </c>
      <c r="E913" s="1630">
        <v>3027018.64</v>
      </c>
      <c r="F913" s="1631">
        <v>0.69191335599326864</v>
      </c>
      <c r="G913">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c r="A914" s="1633" t="s">
        <v>2449</v>
      </c>
      <c r="B914" s="1633" t="s">
        <v>6908</v>
      </c>
      <c r="C914">
        <v>2623.25</v>
      </c>
      <c r="D914" s="1629">
        <v>37513788.479999997</v>
      </c>
      <c r="E914" s="1630">
        <v>36122773.340000004</v>
      </c>
      <c r="F914" s="1631">
        <v>0.9629198970202224</v>
      </c>
      <c r="G91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c r="A915" s="1633" t="s">
        <v>2565</v>
      </c>
      <c r="B915" s="1633" t="s">
        <v>6909</v>
      </c>
      <c r="C915">
        <v>1177.21</v>
      </c>
      <c r="D915" s="1629">
        <v>16624137.98</v>
      </c>
      <c r="E915" s="1630">
        <v>12911973.560000001</v>
      </c>
      <c r="F915" s="1631">
        <v>0.77670033631422009</v>
      </c>
      <c r="G915">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c r="A916" s="1633" t="s">
        <v>2567</v>
      </c>
      <c r="B916" s="1633" t="s">
        <v>6910</v>
      </c>
      <c r="C916">
        <v>349.5</v>
      </c>
      <c r="D916" s="1629">
        <v>5069373.43</v>
      </c>
      <c r="E916" s="1630">
        <v>4210056.3600000003</v>
      </c>
      <c r="F916" s="1631">
        <v>0.83048850476971092</v>
      </c>
      <c r="G916">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c r="A917" s="1633" t="s">
        <v>1702</v>
      </c>
      <c r="B917" s="1633" t="s">
        <v>6911</v>
      </c>
      <c r="C917">
        <v>809.77</v>
      </c>
      <c r="D917" s="1629">
        <v>11617724.460000001</v>
      </c>
      <c r="E917" s="1630">
        <v>9058145.7699999996</v>
      </c>
      <c r="F917" s="1631">
        <v>0.77968330211198678</v>
      </c>
      <c r="G917">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c r="A918" s="1633" t="s">
        <v>1850</v>
      </c>
      <c r="B918" s="1633" t="s">
        <v>6912</v>
      </c>
      <c r="C918">
        <v>335.75</v>
      </c>
      <c r="D918" s="1629">
        <v>4860877.0599999996</v>
      </c>
      <c r="E918" s="1630">
        <v>3679300.56</v>
      </c>
      <c r="F918" s="1631">
        <v>0.7569211306076522</v>
      </c>
      <c r="G918">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c r="A919" s="1633" t="s">
        <v>3235</v>
      </c>
      <c r="B919" s="1633" t="s">
        <v>6913</v>
      </c>
      <c r="C919">
        <v>397.5</v>
      </c>
      <c r="D919" s="1629">
        <v>5547004.5099999998</v>
      </c>
      <c r="E919" s="1630">
        <v>3932109.63</v>
      </c>
      <c r="F919" s="1631">
        <v>0.70887081899992899</v>
      </c>
      <c r="G919">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c r="A920" s="1633" t="s">
        <v>3293</v>
      </c>
      <c r="B920" s="1633" t="s">
        <v>6914</v>
      </c>
      <c r="C920">
        <v>341.28999999999996</v>
      </c>
      <c r="D920" s="1629">
        <v>4870843.71</v>
      </c>
      <c r="E920" s="1630">
        <v>6338643.8100000005</v>
      </c>
      <c r="F920" s="1631">
        <v>1.3013441176497944</v>
      </c>
      <c r="G920">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c r="A921" s="1633" t="s">
        <v>2579</v>
      </c>
      <c r="B921" s="1633" t="s">
        <v>6915</v>
      </c>
      <c r="C921">
        <v>313.54999999999995</v>
      </c>
      <c r="D921" s="1629">
        <v>4217097.01</v>
      </c>
      <c r="E921" s="1630">
        <v>4416942.3000000007</v>
      </c>
      <c r="F921" s="1631">
        <v>1.0473893034772754</v>
      </c>
      <c r="G921">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c r="A922" s="1633" t="s">
        <v>2696</v>
      </c>
      <c r="B922" s="1633" t="s">
        <v>6916</v>
      </c>
      <c r="C922">
        <v>77.63</v>
      </c>
      <c r="D922" s="1629">
        <v>965667.55</v>
      </c>
      <c r="E922" s="1630">
        <v>1341264.8799999999</v>
      </c>
      <c r="F922" s="1631">
        <v>1.3889509697203761</v>
      </c>
      <c r="G922">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c r="A923" s="1633" t="s">
        <v>3099</v>
      </c>
      <c r="B923" s="1633" t="s">
        <v>6917</v>
      </c>
      <c r="C923">
        <v>751</v>
      </c>
      <c r="D923" s="1629">
        <v>10757067.970000001</v>
      </c>
      <c r="E923" s="1630">
        <v>10453759.899999999</v>
      </c>
      <c r="F923" s="1631">
        <v>0.97180383438629492</v>
      </c>
      <c r="G923">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c r="A924" s="1633" t="s">
        <v>2128</v>
      </c>
      <c r="B924" s="1633" t="s">
        <v>6918</v>
      </c>
      <c r="C924">
        <v>137.79</v>
      </c>
      <c r="D924" s="1629">
        <v>1848293.38</v>
      </c>
      <c r="E924" s="1630">
        <v>1825115.95</v>
      </c>
      <c r="F924" s="1631">
        <v>0.9874600914276932</v>
      </c>
      <c r="G92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c r="A925" s="1633" t="s">
        <v>3043</v>
      </c>
      <c r="B925" s="1633" t="s">
        <v>6919</v>
      </c>
      <c r="C925">
        <v>1938.61</v>
      </c>
      <c r="D925" s="1629">
        <v>26016325.379999999</v>
      </c>
      <c r="E925" s="1630">
        <v>20285298.109999999</v>
      </c>
      <c r="F925" s="1631">
        <v>0.77971419152046295</v>
      </c>
      <c r="G925">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c r="A926" s="1633" t="s">
        <v>3307</v>
      </c>
      <c r="B926" s="1633" t="s">
        <v>6920</v>
      </c>
      <c r="C926">
        <v>3796.14</v>
      </c>
      <c r="D926" s="1629">
        <v>56220494.200000003</v>
      </c>
      <c r="E926" s="1630">
        <v>50888308.280000001</v>
      </c>
      <c r="F926" s="1631">
        <v>0.90515583336867922</v>
      </c>
      <c r="G926">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c r="A927" s="1633" t="s">
        <v>2278</v>
      </c>
      <c r="B927" s="1633" t="s">
        <v>6921</v>
      </c>
      <c r="C927">
        <v>3596.2199999999993</v>
      </c>
      <c r="D927" s="1629">
        <v>49023526.130000003</v>
      </c>
      <c r="E927" s="1630">
        <v>52873014.310000002</v>
      </c>
      <c r="F927" s="1631">
        <v>1.0785232822663955</v>
      </c>
      <c r="G927">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c r="A928" s="1633" t="s">
        <v>2434</v>
      </c>
      <c r="B928" s="1633" t="s">
        <v>6922</v>
      </c>
      <c r="C928">
        <v>407.04999999999995</v>
      </c>
      <c r="D928" s="1629">
        <v>6620633.3200000003</v>
      </c>
      <c r="E928" s="1630">
        <v>15766083.799999999</v>
      </c>
      <c r="F928" s="1631">
        <v>2.3813558368159256</v>
      </c>
      <c r="G928">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c r="A929" s="1633" t="s">
        <v>3001</v>
      </c>
      <c r="B929" s="1633" t="s">
        <v>6923</v>
      </c>
      <c r="C929">
        <v>775.79</v>
      </c>
      <c r="D929" s="1629">
        <v>11921578.880000001</v>
      </c>
      <c r="E929" s="1630">
        <v>11251529.15</v>
      </c>
      <c r="F929" s="1631">
        <v>0.94379521901045371</v>
      </c>
      <c r="G929">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c r="A930" s="1633" t="s">
        <v>2095</v>
      </c>
      <c r="B930" s="1633" t="s">
        <v>6924</v>
      </c>
      <c r="C930">
        <v>2643.75</v>
      </c>
      <c r="D930" s="1629">
        <v>34720658.689999998</v>
      </c>
      <c r="E930" s="1630">
        <v>35813235.409999996</v>
      </c>
      <c r="F930" s="1631">
        <v>1.0314676265146627</v>
      </c>
      <c r="G930">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c r="A931" s="1633" t="s">
        <v>1505</v>
      </c>
      <c r="B931" s="1633" t="s">
        <v>6925</v>
      </c>
      <c r="C931">
        <v>1043.75</v>
      </c>
      <c r="D931" s="1629">
        <v>15387378.960000001</v>
      </c>
      <c r="E931" s="1630">
        <v>12443126.850000001</v>
      </c>
      <c r="F931" s="1631">
        <v>0.80865798407554135</v>
      </c>
      <c r="G931">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c r="A932" s="1633" t="s">
        <v>1858</v>
      </c>
      <c r="B932" s="1633" t="s">
        <v>6926</v>
      </c>
      <c r="C932">
        <v>4368.5</v>
      </c>
      <c r="D932" s="1629">
        <v>69650822.180000007</v>
      </c>
      <c r="E932" s="1630">
        <v>52967921.130000003</v>
      </c>
      <c r="F932" s="1631">
        <v>0.76047804565915889</v>
      </c>
      <c r="G932">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c r="A933" s="1633" t="s">
        <v>2885</v>
      </c>
      <c r="B933" s="1633" t="s">
        <v>6927</v>
      </c>
      <c r="C933">
        <v>1220.9499999999998</v>
      </c>
      <c r="D933" s="1629">
        <v>17616011.050000001</v>
      </c>
      <c r="E933" s="1630">
        <v>18480454.049999997</v>
      </c>
      <c r="F933" s="1631">
        <v>1.0490714383379089</v>
      </c>
      <c r="G933">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c r="A934" s="1633" t="s">
        <v>3450</v>
      </c>
      <c r="B934" s="1633" t="s">
        <v>6928</v>
      </c>
      <c r="C934">
        <v>1232.1199999999999</v>
      </c>
      <c r="D934" s="1629">
        <v>18315363.199999999</v>
      </c>
      <c r="E934" s="1630">
        <v>14118753.550000001</v>
      </c>
      <c r="F934" s="1631">
        <v>0.77086942780364853</v>
      </c>
      <c r="G93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c r="A935" s="1633" t="s">
        <v>2986</v>
      </c>
      <c r="B935" s="1633" t="s">
        <v>6929</v>
      </c>
      <c r="C935">
        <v>1358</v>
      </c>
      <c r="D935" s="1629">
        <v>19793954.280000001</v>
      </c>
      <c r="E935" s="1630">
        <v>28009176.609999999</v>
      </c>
      <c r="F935" s="1631">
        <v>1.4150369458163665</v>
      </c>
      <c r="G935">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c r="A936" s="1633" t="s">
        <v>3337</v>
      </c>
      <c r="B936" s="1633" t="s">
        <v>6930</v>
      </c>
      <c r="C936">
        <v>14459.130000000001</v>
      </c>
      <c r="D936" s="1629">
        <v>240623219.80000001</v>
      </c>
      <c r="E936" s="1630">
        <v>195626371.16</v>
      </c>
      <c r="F936" s="1631">
        <v>0.81299872606891277</v>
      </c>
      <c r="G936">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c r="A937"/>
      <c r="B937" s="1638" t="s">
        <v>488</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c r="A938"/>
      <c r="B938" s="1641" t="s">
        <v>6931</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c r="A939"/>
      <c r="B939" s="1642" t="s">
        <v>759</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D732C61D-791C-4D98-A239-5CC161D7AB6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bea92097-1ed7-4821-b721-f1cc4a6e9d01"/>
    <ds:schemaRef ds:uri="6ce3111e-7420-4802-b50a-75d4e9a0b980"/>
    <ds:schemaRef ds:uri="d21dc803-237d-4c68-8692-8d731fd29118"/>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Karen Apostoli</cp:lastModifiedBy>
  <cp:revision/>
  <cp:lastPrinted>2026-09-18T16:42:14Z</cp:lastPrinted>
  <dcterms:created xsi:type="dcterms:W3CDTF">2001-01-31T16:14:51Z</dcterms:created>
  <dcterms:modified xsi:type="dcterms:W3CDTF">2026-09-23T19:34:44Z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