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DO-Doc\Docs\mgilmore\Desktop\Benefits\2026-27 files\"/>
    </mc:Choice>
  </mc:AlternateContent>
  <xr:revisionPtr revIDLastSave="0" documentId="8_{E1DE1B86-ED49-4DFF-8034-136F50EF238A}" xr6:coauthVersionLast="36" xr6:coauthVersionMax="36" xr10:uidLastSave="{00000000-0000-0000-0000-000000000000}"/>
  <bookViews>
    <workbookView xWindow="9732" yWindow="-12" windowWidth="9768" windowHeight="6468" xr2:uid="{00000000-000D-0000-FFFF-FFFF00000000}"/>
  </bookViews>
  <sheets>
    <sheet name="Premium Estimator" sheetId="1" r:id="rId1"/>
  </sheets>
  <definedNames>
    <definedName name="_xlnm.Print_Area" localSheetId="0">'Premium Estimator'!$N$2:$Y$30</definedName>
  </definedNames>
  <calcPr calcId="191029"/>
</workbook>
</file>

<file path=xl/calcChain.xml><?xml version="1.0" encoding="utf-8"?>
<calcChain xmlns="http://schemas.openxmlformats.org/spreadsheetml/2006/main">
  <c r="H25" i="1" l="1"/>
  <c r="V25" i="1"/>
  <c r="V23" i="1" l="1"/>
  <c r="V24" i="1"/>
  <c r="V17" i="1" l="1"/>
  <c r="Q11" i="1"/>
  <c r="V18" i="1" l="1"/>
  <c r="V9" i="1"/>
  <c r="Q9" i="1"/>
  <c r="V10" i="1"/>
  <c r="V16" i="1"/>
  <c r="Q10" i="1"/>
  <c r="V11" i="1"/>
  <c r="X16" i="1"/>
  <c r="X17" i="1"/>
  <c r="X18" i="1"/>
  <c r="J17" i="1" l="1"/>
  <c r="W17" i="1" s="1"/>
  <c r="U17" i="1" s="1"/>
  <c r="J18" i="1"/>
  <c r="W18" i="1" s="1"/>
  <c r="U18" i="1" s="1"/>
  <c r="J16" i="1"/>
  <c r="W16" i="1" s="1"/>
  <c r="U16" i="1" s="1"/>
  <c r="J10" i="1"/>
  <c r="W10" i="1" s="1"/>
  <c r="U10" i="1" s="1"/>
  <c r="J11" i="1"/>
  <c r="W11" i="1" s="1"/>
  <c r="U11" i="1" s="1"/>
  <c r="J9" i="1"/>
  <c r="W9" i="1" s="1"/>
  <c r="U9" i="1" s="1"/>
  <c r="E10" i="1"/>
  <c r="R10" i="1" s="1"/>
  <c r="P10" i="1" s="1"/>
  <c r="E11" i="1"/>
  <c r="R11" i="1" s="1"/>
  <c r="P11" i="1" s="1"/>
  <c r="E9" i="1"/>
  <c r="R9" i="1" s="1"/>
  <c r="P9" i="1" s="1"/>
  <c r="E25" i="1"/>
  <c r="E24" i="1"/>
  <c r="E23" i="1"/>
  <c r="J24" i="1"/>
  <c r="W24" i="1" s="1"/>
  <c r="U24" i="1" s="1"/>
  <c r="J25" i="1"/>
  <c r="W25" i="1" s="1"/>
  <c r="U25" i="1" s="1"/>
  <c r="J23" i="1"/>
  <c r="W23" i="1" s="1"/>
  <c r="U23" i="1" s="1"/>
  <c r="R25" i="1" l="1"/>
  <c r="Q25" i="1"/>
  <c r="R24" i="1"/>
  <c r="Q24" i="1"/>
  <c r="R23" i="1"/>
  <c r="Q23" i="1"/>
  <c r="P25" i="1" l="1"/>
  <c r="P24" i="1"/>
  <c r="P23" i="1"/>
</calcChain>
</file>

<file path=xl/sharedStrings.xml><?xml version="1.0" encoding="utf-8"?>
<sst xmlns="http://schemas.openxmlformats.org/spreadsheetml/2006/main" count="98" uniqueCount="25">
  <si>
    <t>EMPLOYER</t>
  </si>
  <si>
    <t>EMPLOYEE</t>
  </si>
  <si>
    <t>TIER</t>
  </si>
  <si>
    <t>SINGLE</t>
  </si>
  <si>
    <t>TWO PARTY</t>
  </si>
  <si>
    <t>FAMILY</t>
  </si>
  <si>
    <t>COBRA Rates = EMPLOYER + EMPLOYEE + 2%.</t>
  </si>
  <si>
    <t>TOTAL</t>
  </si>
  <si>
    <t>HLTH SVGS*</t>
  </si>
  <si>
    <t>DELTA DENTAL INSURANCE</t>
  </si>
  <si>
    <t>OPTICARE OF UTAH VISION INSURANCE</t>
  </si>
  <si>
    <t>SILVER 70/30</t>
  </si>
  <si>
    <t>GOLD 80/20</t>
  </si>
  <si>
    <t>All insurance rates are pro-rated based on FTE (Full Time Equivalency). Premiums are taken monthly.</t>
  </si>
  <si>
    <t xml:space="preserve">QHDHP </t>
  </si>
  <si>
    <t>FTE</t>
  </si>
  <si>
    <r>
      <t xml:space="preserve">Enter your FTE to calculate </t>
    </r>
    <r>
      <rPr>
        <b/>
        <i/>
        <sz val="12"/>
        <color theme="3"/>
        <rFont val="Calibri"/>
        <family val="2"/>
        <scheme val="minor"/>
      </rPr>
      <t>estimated</t>
    </r>
    <r>
      <rPr>
        <i/>
        <sz val="12"/>
        <color theme="3"/>
        <rFont val="Calibri"/>
        <family val="2"/>
        <scheme val="minor"/>
      </rPr>
      <t xml:space="preserve"> monthly premiums.  Actual premiums may be different.</t>
    </r>
  </si>
  <si>
    <t>INSURANCE PREMIUM ESTIMATOR TOOL</t>
  </si>
  <si>
    <t>Rates below are for 1.00 FTE.</t>
  </si>
  <si>
    <t>To estimate your premiums, enter your FTE in the yellow box to the right</t>
  </si>
  <si>
    <t xml:space="preserve">*Employer Health Savings Account contributions are made twice per school year (1/2 in September, 1/2 in January).    Amounts listed are the combined annual total </t>
  </si>
  <si>
    <t>PEHP HEALTH INSURANCE</t>
  </si>
  <si>
    <t>EMI VISION INSURANCE</t>
  </si>
  <si>
    <t>PCSD 2026-2027 SCHOOL YEAR INSURANCE RATES</t>
  </si>
  <si>
    <t>PEHP HEALTH INSURANCE &amp; SELECT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</si>
</sst>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sz val="12"/>
      <color theme="1"/>
      <name val="Times New Roman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i/>
      <sz val="26"/>
      <color theme="3"/>
      <name val="Calibri"/>
      <family val="2"/>
      <scheme val="minor"/>
    </font>
    <font>
      <i/>
      <sz val="1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/>
      <diagonal/>
    </border>
  </borders>
  <cellStyleXfs count="6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6" fillId="3" borderId="0" applyNumberFormat="0" applyBorder="0" applyAlignment="0" applyProtection="0"/>
    <xf numFmtId="0" fontId="7" fillId="6" borderId="4" applyNumberFormat="0" applyAlignment="0" applyProtection="0"/>
    <xf numFmtId="0" fontId="8" fillId="7" borderId="7" applyNumberFormat="0" applyAlignment="0" applyProtection="0"/>
    <xf numFmtId="38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4" applyNumberFormat="0" applyAlignment="0" applyProtection="0"/>
    <xf numFmtId="0" fontId="17" fillId="0" borderId="6" applyNumberFormat="0" applyFill="0" applyAlignment="0" applyProtection="0"/>
    <xf numFmtId="0" fontId="18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9" fillId="0" borderId="0"/>
    <xf numFmtId="0" fontId="9" fillId="0" borderId="0"/>
    <xf numFmtId="0" fontId="10" fillId="0" borderId="0"/>
    <xf numFmtId="0" fontId="1" fillId="0" borderId="0"/>
    <xf numFmtId="0" fontId="4" fillId="8" borderId="8" applyNumberFormat="0" applyFont="0" applyAlignment="0" applyProtection="0"/>
    <xf numFmtId="0" fontId="20" fillId="6" borderId="5" applyNumberForma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/>
    <xf numFmtId="165" fontId="36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Protection="1"/>
    <xf numFmtId="0" fontId="23" fillId="0" borderId="0" xfId="0" applyFont="1" applyProtection="1"/>
    <xf numFmtId="0" fontId="0" fillId="0" borderId="18" xfId="0" applyFill="1" applyBorder="1" applyProtection="1"/>
    <xf numFmtId="0" fontId="35" fillId="0" borderId="19" xfId="0" applyFont="1" applyFill="1" applyBorder="1" applyProtection="1"/>
    <xf numFmtId="0" fontId="0" fillId="0" borderId="19" xfId="0" applyFill="1" applyBorder="1" applyProtection="1"/>
    <xf numFmtId="0" fontId="25" fillId="0" borderId="19" xfId="0" applyFont="1" applyFill="1" applyBorder="1" applyProtection="1"/>
    <xf numFmtId="0" fontId="23" fillId="0" borderId="19" xfId="0" applyFont="1" applyFill="1" applyBorder="1" applyProtection="1"/>
    <xf numFmtId="0" fontId="0" fillId="0" borderId="20" xfId="0" applyFill="1" applyBorder="1" applyProtection="1"/>
    <xf numFmtId="0" fontId="0" fillId="35" borderId="18" xfId="0" applyFill="1" applyBorder="1" applyProtection="1"/>
    <xf numFmtId="0" fontId="0" fillId="35" borderId="19" xfId="0" applyFill="1" applyBorder="1" applyProtection="1"/>
    <xf numFmtId="0" fontId="0" fillId="35" borderId="20" xfId="0" applyFill="1" applyBorder="1" applyProtection="1"/>
    <xf numFmtId="0" fontId="0" fillId="0" borderId="21" xfId="0" applyFill="1" applyBorder="1" applyProtection="1"/>
    <xf numFmtId="0" fontId="34" fillId="0" borderId="0" xfId="0" applyFont="1" applyFill="1" applyBorder="1" applyProtection="1"/>
    <xf numFmtId="0" fontId="0" fillId="0" borderId="0" xfId="0" applyFill="1" applyBorder="1" applyProtection="1"/>
    <xf numFmtId="0" fontId="25" fillId="0" borderId="0" xfId="0" applyFont="1" applyFill="1" applyBorder="1" applyProtection="1"/>
    <xf numFmtId="0" fontId="23" fillId="0" borderId="0" xfId="0" applyFont="1" applyFill="1" applyBorder="1" applyProtection="1"/>
    <xf numFmtId="0" fontId="0" fillId="0" borderId="22" xfId="0" applyFill="1" applyBorder="1" applyProtection="1"/>
    <xf numFmtId="0" fontId="0" fillId="35" borderId="21" xfId="0" applyFill="1" applyBorder="1" applyProtection="1"/>
    <xf numFmtId="0" fontId="28" fillId="35" borderId="0" xfId="0" applyFont="1" applyFill="1" applyBorder="1" applyProtection="1"/>
    <xf numFmtId="0" fontId="0" fillId="35" borderId="0" xfId="0" applyFill="1" applyBorder="1" applyProtection="1"/>
    <xf numFmtId="0" fontId="0" fillId="35" borderId="22" xfId="0" applyFill="1" applyBorder="1" applyProtection="1"/>
    <xf numFmtId="0" fontId="31" fillId="35" borderId="0" xfId="0" applyFont="1" applyFill="1" applyBorder="1" applyProtection="1"/>
    <xf numFmtId="0" fontId="24" fillId="0" borderId="0" xfId="0" applyFont="1" applyFill="1" applyBorder="1" applyProtection="1"/>
    <xf numFmtId="165" fontId="28" fillId="35" borderId="0" xfId="0" applyNumberFormat="1" applyFont="1" applyFill="1" applyBorder="1" applyProtection="1"/>
    <xf numFmtId="0" fontId="29" fillId="35" borderId="0" xfId="0" applyFont="1" applyFill="1" applyBorder="1" applyProtection="1"/>
    <xf numFmtId="0" fontId="33" fillId="0" borderId="0" xfId="0" applyFont="1" applyFill="1" applyBorder="1" applyProtection="1"/>
    <xf numFmtId="0" fontId="24" fillId="35" borderId="0" xfId="0" applyFont="1" applyFill="1" applyBorder="1" applyProtection="1"/>
    <xf numFmtId="0" fontId="2" fillId="0" borderId="26" xfId="0" applyFont="1" applyFill="1" applyBorder="1" applyProtection="1"/>
    <xf numFmtId="0" fontId="2" fillId="33" borderId="10" xfId="0" applyFont="1" applyFill="1" applyBorder="1" applyAlignment="1" applyProtection="1">
      <alignment horizontal="left"/>
    </xf>
    <xf numFmtId="0" fontId="2" fillId="33" borderId="11" xfId="0" applyFont="1" applyFill="1" applyBorder="1" applyAlignment="1" applyProtection="1">
      <alignment horizontal="center"/>
    </xf>
    <xf numFmtId="0" fontId="2" fillId="33" borderId="12" xfId="0" applyFont="1" applyFill="1" applyBorder="1" applyAlignment="1" applyProtection="1">
      <alignment horizontal="center"/>
    </xf>
    <xf numFmtId="0" fontId="2" fillId="36" borderId="10" xfId="0" applyFont="1" applyFill="1" applyBorder="1" applyAlignment="1" applyProtection="1">
      <alignment horizontal="left"/>
    </xf>
    <xf numFmtId="0" fontId="2" fillId="36" borderId="11" xfId="0" applyFont="1" applyFill="1" applyBorder="1" applyAlignment="1" applyProtection="1">
      <alignment horizontal="center"/>
    </xf>
    <xf numFmtId="0" fontId="2" fillId="36" borderId="12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22" xfId="0" applyFont="1" applyFill="1" applyBorder="1" applyAlignment="1" applyProtection="1">
      <alignment horizontal="center"/>
    </xf>
    <xf numFmtId="0" fontId="2" fillId="35" borderId="26" xfId="0" applyFont="1" applyFill="1" applyBorder="1" applyProtection="1"/>
    <xf numFmtId="0" fontId="2" fillId="33" borderId="11" xfId="0" applyFont="1" applyFill="1" applyBorder="1" applyAlignment="1" applyProtection="1">
      <alignment horizontal="left"/>
    </xf>
    <xf numFmtId="0" fontId="2" fillId="36" borderId="11" xfId="0" applyFont="1" applyFill="1" applyBorder="1" applyAlignment="1" applyProtection="1">
      <alignment horizontal="left"/>
    </xf>
    <xf numFmtId="0" fontId="2" fillId="0" borderId="15" xfId="0" applyFont="1" applyFill="1" applyBorder="1" applyProtection="1"/>
    <xf numFmtId="0" fontId="2" fillId="0" borderId="15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</xf>
    <xf numFmtId="0" fontId="2" fillId="35" borderId="27" xfId="0" applyFont="1" applyFill="1" applyBorder="1" applyProtection="1"/>
    <xf numFmtId="0" fontId="2" fillId="35" borderId="16" xfId="0" applyFont="1" applyFill="1" applyBorder="1" applyAlignment="1" applyProtection="1">
      <alignment horizontal="center" vertical="center"/>
    </xf>
    <xf numFmtId="0" fontId="2" fillId="35" borderId="17" xfId="0" applyFont="1" applyFill="1" applyBorder="1" applyAlignment="1" applyProtection="1">
      <alignment horizontal="center" vertical="center"/>
    </xf>
    <xf numFmtId="0" fontId="2" fillId="35" borderId="15" xfId="0" applyFont="1" applyFill="1" applyBorder="1" applyAlignment="1" applyProtection="1">
      <alignment horizontal="center" vertical="center"/>
    </xf>
    <xf numFmtId="0" fontId="0" fillId="0" borderId="13" xfId="0" applyFill="1" applyBorder="1" applyProtection="1"/>
    <xf numFmtId="2" fontId="0" fillId="0" borderId="0" xfId="0" applyNumberFormat="1" applyFill="1" applyBorder="1" applyProtection="1"/>
    <xf numFmtId="2" fontId="0" fillId="0" borderId="14" xfId="0" applyNumberFormat="1" applyFill="1" applyBorder="1" applyProtection="1"/>
    <xf numFmtId="2" fontId="0" fillId="0" borderId="10" xfId="0" applyNumberFormat="1" applyFill="1" applyBorder="1" applyProtection="1"/>
    <xf numFmtId="2" fontId="0" fillId="0" borderId="11" xfId="0" applyNumberFormat="1" applyFill="1" applyBorder="1" applyProtection="1"/>
    <xf numFmtId="0" fontId="23" fillId="35" borderId="13" xfId="0" applyFont="1" applyFill="1" applyBorder="1" applyProtection="1"/>
    <xf numFmtId="2" fontId="23" fillId="35" borderId="0" xfId="0" applyNumberFormat="1" applyFont="1" applyFill="1" applyBorder="1" applyProtection="1"/>
    <xf numFmtId="2" fontId="23" fillId="35" borderId="11" xfId="0" applyNumberFormat="1" applyFont="1" applyFill="1" applyBorder="1" applyProtection="1"/>
    <xf numFmtId="2" fontId="23" fillId="35" borderId="14" xfId="0" applyNumberFormat="1" applyFont="1" applyFill="1" applyBorder="1" applyProtection="1"/>
    <xf numFmtId="2" fontId="0" fillId="0" borderId="13" xfId="0" applyNumberFormat="1" applyFill="1" applyBorder="1" applyProtection="1"/>
    <xf numFmtId="0" fontId="0" fillId="0" borderId="15" xfId="0" applyFill="1" applyBorder="1" applyProtection="1"/>
    <xf numFmtId="2" fontId="0" fillId="0" borderId="16" xfId="0" applyNumberFormat="1" applyFill="1" applyBorder="1" applyProtection="1"/>
    <xf numFmtId="2" fontId="0" fillId="0" borderId="17" xfId="0" applyNumberFormat="1" applyFill="1" applyBorder="1" applyProtection="1"/>
    <xf numFmtId="2" fontId="0" fillId="0" borderId="15" xfId="0" applyNumberFormat="1" applyFill="1" applyBorder="1" applyProtection="1"/>
    <xf numFmtId="0" fontId="23" fillId="35" borderId="15" xfId="0" applyFont="1" applyFill="1" applyBorder="1" applyProtection="1"/>
    <xf numFmtId="2" fontId="23" fillId="35" borderId="16" xfId="0" applyNumberFormat="1" applyFont="1" applyFill="1" applyBorder="1" applyProtection="1"/>
    <xf numFmtId="2" fontId="23" fillId="35" borderId="17" xfId="0" applyNumberFormat="1" applyFont="1" applyFill="1" applyBorder="1" applyProtection="1"/>
    <xf numFmtId="2" fontId="2" fillId="0" borderId="26" xfId="0" applyNumberFormat="1" applyFont="1" applyFill="1" applyBorder="1" applyProtection="1"/>
    <xf numFmtId="2" fontId="2" fillId="34" borderId="11" xfId="0" applyNumberFormat="1" applyFont="1" applyFill="1" applyBorder="1" applyAlignment="1" applyProtection="1">
      <alignment horizontal="left"/>
    </xf>
    <xf numFmtId="2" fontId="2" fillId="34" borderId="11" xfId="0" applyNumberFormat="1" applyFont="1" applyFill="1" applyBorder="1" applyAlignment="1" applyProtection="1">
      <alignment horizontal="center"/>
    </xf>
    <xf numFmtId="0" fontId="2" fillId="34" borderId="12" xfId="0" applyFont="1" applyFill="1" applyBorder="1" applyAlignment="1" applyProtection="1">
      <alignment horizontal="center"/>
    </xf>
    <xf numFmtId="0" fontId="2" fillId="0" borderId="28" xfId="0" applyFont="1" applyFill="1" applyBorder="1" applyAlignment="1" applyProtection="1">
      <alignment horizontal="center"/>
    </xf>
    <xf numFmtId="0" fontId="2" fillId="34" borderId="10" xfId="0" applyFont="1" applyFill="1" applyBorder="1" applyAlignment="1" applyProtection="1">
      <alignment horizontal="left"/>
    </xf>
    <xf numFmtId="0" fontId="2" fillId="34" borderId="11" xfId="0" applyFont="1" applyFill="1" applyBorder="1" applyAlignment="1" applyProtection="1">
      <alignment horizontal="center"/>
    </xf>
    <xf numFmtId="0" fontId="2" fillId="35" borderId="22" xfId="0" applyFont="1" applyFill="1" applyBorder="1" applyAlignment="1" applyProtection="1">
      <alignment horizontal="center"/>
    </xf>
    <xf numFmtId="2" fontId="2" fillId="0" borderId="15" xfId="0" applyNumberFormat="1" applyFont="1" applyFill="1" applyBorder="1" applyAlignment="1" applyProtection="1">
      <alignment horizontal="center" vertical="center"/>
    </xf>
    <xf numFmtId="2" fontId="2" fillId="0" borderId="16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/>
    </xf>
    <xf numFmtId="2" fontId="2" fillId="0" borderId="15" xfId="0" applyNumberFormat="1" applyFont="1" applyFill="1" applyBorder="1" applyProtection="1"/>
    <xf numFmtId="0" fontId="2" fillId="35" borderId="22" xfId="0" applyFont="1" applyFill="1" applyBorder="1" applyAlignment="1" applyProtection="1">
      <alignment horizontal="center" vertical="center"/>
    </xf>
    <xf numFmtId="2" fontId="0" fillId="0" borderId="22" xfId="0" applyNumberFormat="1" applyFill="1" applyBorder="1" applyProtection="1"/>
    <xf numFmtId="2" fontId="23" fillId="35" borderId="22" xfId="0" applyNumberFormat="1" applyFont="1" applyFill="1" applyBorder="1" applyProtection="1"/>
    <xf numFmtId="0" fontId="26" fillId="0" borderId="0" xfId="0" applyFont="1" applyFill="1" applyBorder="1" applyProtection="1"/>
    <xf numFmtId="2" fontId="27" fillId="0" borderId="0" xfId="0" applyNumberFormat="1" applyFont="1" applyFill="1" applyBorder="1" applyProtection="1"/>
    <xf numFmtId="0" fontId="26" fillId="0" borderId="10" xfId="0" applyFont="1" applyFill="1" applyBorder="1" applyProtection="1"/>
    <xf numFmtId="2" fontId="0" fillId="0" borderId="12" xfId="0" applyNumberFormat="1" applyFill="1" applyBorder="1" applyProtection="1"/>
    <xf numFmtId="2" fontId="27" fillId="0" borderId="10" xfId="0" applyNumberFormat="1" applyFont="1" applyFill="1" applyBorder="1" applyProtection="1"/>
    <xf numFmtId="0" fontId="26" fillId="35" borderId="10" xfId="0" applyFont="1" applyFill="1" applyBorder="1" applyProtection="1"/>
    <xf numFmtId="0" fontId="0" fillId="35" borderId="11" xfId="0" applyFill="1" applyBorder="1" applyProtection="1"/>
    <xf numFmtId="0" fontId="0" fillId="35" borderId="12" xfId="0" applyFill="1" applyBorder="1" applyProtection="1"/>
    <xf numFmtId="0" fontId="27" fillId="35" borderId="10" xfId="0" applyFont="1" applyFill="1" applyBorder="1" applyProtection="1"/>
    <xf numFmtId="0" fontId="0" fillId="35" borderId="13" xfId="0" applyFill="1" applyBorder="1" applyProtection="1"/>
    <xf numFmtId="0" fontId="2" fillId="35" borderId="15" xfId="0" applyFont="1" applyFill="1" applyBorder="1" applyProtection="1"/>
    <xf numFmtId="164" fontId="0" fillId="0" borderId="0" xfId="0" applyNumberFormat="1" applyFill="1" applyBorder="1" applyProtection="1"/>
    <xf numFmtId="164" fontId="0" fillId="0" borderId="22" xfId="0" applyNumberFormat="1" applyFill="1" applyBorder="1" applyProtection="1"/>
    <xf numFmtId="0" fontId="2" fillId="0" borderId="0" xfId="0" applyFont="1" applyFill="1" applyBorder="1" applyProtection="1"/>
    <xf numFmtId="0" fontId="2" fillId="35" borderId="0" xfId="0" applyFont="1" applyFill="1" applyBorder="1" applyProtection="1"/>
    <xf numFmtId="0" fontId="0" fillId="0" borderId="22" xfId="0" applyFill="1" applyBorder="1" applyAlignment="1" applyProtection="1">
      <alignment horizontal="left" vertical="top" wrapText="1"/>
    </xf>
    <xf numFmtId="0" fontId="0" fillId="0" borderId="23" xfId="0" applyFill="1" applyBorder="1" applyProtection="1"/>
    <xf numFmtId="0" fontId="0" fillId="0" borderId="24" xfId="0" applyFill="1" applyBorder="1" applyProtection="1"/>
    <xf numFmtId="0" fontId="0" fillId="0" borderId="25" xfId="0" applyFill="1" applyBorder="1" applyProtection="1"/>
    <xf numFmtId="0" fontId="0" fillId="35" borderId="23" xfId="0" applyFill="1" applyBorder="1" applyProtection="1"/>
    <xf numFmtId="0" fontId="0" fillId="35" borderId="24" xfId="0" applyFill="1" applyBorder="1" applyProtection="1"/>
    <xf numFmtId="0" fontId="0" fillId="35" borderId="25" xfId="0" applyFill="1" applyBorder="1" applyProtection="1"/>
    <xf numFmtId="2" fontId="2" fillId="0" borderId="0" xfId="0" applyNumberFormat="1" applyFont="1" applyFill="1" applyBorder="1" applyAlignment="1" applyProtection="1">
      <alignment horizontal="center" vertical="center"/>
    </xf>
    <xf numFmtId="2" fontId="2" fillId="0" borderId="0" xfId="0" applyNumberFormat="1" applyFont="1" applyFill="1" applyBorder="1" applyProtection="1"/>
    <xf numFmtId="0" fontId="23" fillId="35" borderId="0" xfId="0" applyFont="1" applyFill="1" applyBorder="1" applyProtection="1"/>
    <xf numFmtId="0" fontId="30" fillId="35" borderId="19" xfId="0" applyFont="1" applyFill="1" applyBorder="1" applyAlignment="1" applyProtection="1">
      <alignment horizontal="center"/>
    </xf>
    <xf numFmtId="0" fontId="0" fillId="35" borderId="0" xfId="0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</cellXfs>
  <cellStyles count="63">
    <cellStyle name="20% - Accent1 2" xfId="6" xr:uid="{00000000-0005-0000-0000-000000000000}"/>
    <cellStyle name="20% - Accent2 2" xfId="7" xr:uid="{00000000-0005-0000-0000-000001000000}"/>
    <cellStyle name="20% - Accent3 2" xfId="8" xr:uid="{00000000-0005-0000-0000-000002000000}"/>
    <cellStyle name="20% - Accent4 2" xfId="9" xr:uid="{00000000-0005-0000-0000-000003000000}"/>
    <cellStyle name="20% - Accent5 2" xfId="10" xr:uid="{00000000-0005-0000-0000-000004000000}"/>
    <cellStyle name="20% - Accent6 2" xfId="11" xr:uid="{00000000-0005-0000-0000-000005000000}"/>
    <cellStyle name="40% - Accent1 2" xfId="12" xr:uid="{00000000-0005-0000-0000-000006000000}"/>
    <cellStyle name="40% - Accent2 2" xfId="13" xr:uid="{00000000-0005-0000-0000-000007000000}"/>
    <cellStyle name="40% - Accent3 2" xfId="14" xr:uid="{00000000-0005-0000-0000-000008000000}"/>
    <cellStyle name="40% - Accent4 2" xfId="15" xr:uid="{00000000-0005-0000-0000-000009000000}"/>
    <cellStyle name="40% - Accent5 2" xfId="16" xr:uid="{00000000-0005-0000-0000-00000A000000}"/>
    <cellStyle name="40% - Accent6 2" xfId="17" xr:uid="{00000000-0005-0000-0000-00000B000000}"/>
    <cellStyle name="60% - Accent1 2" xfId="18" xr:uid="{00000000-0005-0000-0000-00000C000000}"/>
    <cellStyle name="60% - Accent2 2" xfId="19" xr:uid="{00000000-0005-0000-0000-00000D000000}"/>
    <cellStyle name="60% - Accent3 2" xfId="20" xr:uid="{00000000-0005-0000-0000-00000E000000}"/>
    <cellStyle name="60% - Accent4 2" xfId="21" xr:uid="{00000000-0005-0000-0000-00000F000000}"/>
    <cellStyle name="60% - Accent5 2" xfId="22" xr:uid="{00000000-0005-0000-0000-000010000000}"/>
    <cellStyle name="60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Bad 2" xfId="30" xr:uid="{00000000-0005-0000-0000-000018000000}"/>
    <cellStyle name="Calculation 2" xfId="31" xr:uid="{00000000-0005-0000-0000-000019000000}"/>
    <cellStyle name="Check Cell 2" xfId="32" xr:uid="{00000000-0005-0000-0000-00001A000000}"/>
    <cellStyle name="Comma [0] 2" xfId="33" xr:uid="{00000000-0005-0000-0000-00001B000000}"/>
    <cellStyle name="Comma 2" xfId="34" xr:uid="{00000000-0005-0000-0000-00001C000000}"/>
    <cellStyle name="Comma 3" xfId="35" xr:uid="{00000000-0005-0000-0000-00001D000000}"/>
    <cellStyle name="Comma 4" xfId="5" xr:uid="{00000000-0005-0000-0000-00001E000000}"/>
    <cellStyle name="Comma 5" xfId="1" xr:uid="{00000000-0005-0000-0000-00001F000000}"/>
    <cellStyle name="Comma 6" xfId="60" xr:uid="{00000000-0005-0000-0000-000020000000}"/>
    <cellStyle name="Comma 7" xfId="62" xr:uid="{00000000-0005-0000-0000-000021000000}"/>
    <cellStyle name="Comma 8" xfId="61" xr:uid="{00000000-0005-0000-0000-000022000000}"/>
    <cellStyle name="Currency 2" xfId="36" xr:uid="{00000000-0005-0000-0000-000023000000}"/>
    <cellStyle name="Currency 3" xfId="37" xr:uid="{00000000-0005-0000-0000-000024000000}"/>
    <cellStyle name="Explanatory Text 2" xfId="38" xr:uid="{00000000-0005-0000-0000-000025000000}"/>
    <cellStyle name="Good 2" xfId="39" xr:uid="{00000000-0005-0000-0000-000026000000}"/>
    <cellStyle name="Heading 1 2" xfId="40" xr:uid="{00000000-0005-0000-0000-000027000000}"/>
    <cellStyle name="Heading 2 2" xfId="41" xr:uid="{00000000-0005-0000-0000-000028000000}"/>
    <cellStyle name="Heading 3 2" xfId="42" xr:uid="{00000000-0005-0000-0000-000029000000}"/>
    <cellStyle name="Heading 4 2" xfId="43" xr:uid="{00000000-0005-0000-0000-00002A000000}"/>
    <cellStyle name="Input 2" xfId="44" xr:uid="{00000000-0005-0000-0000-00002B000000}"/>
    <cellStyle name="Linked Cell 2" xfId="45" xr:uid="{00000000-0005-0000-0000-00002C000000}"/>
    <cellStyle name="Neutral 2" xfId="46" xr:uid="{00000000-0005-0000-0000-00002D000000}"/>
    <cellStyle name="Normal" xfId="0" builtinId="0"/>
    <cellStyle name="Normal 2" xfId="47" xr:uid="{00000000-0005-0000-0000-00002F000000}"/>
    <cellStyle name="Normal 3" xfId="48" xr:uid="{00000000-0005-0000-0000-000030000000}"/>
    <cellStyle name="Normal 4" xfId="49" xr:uid="{00000000-0005-0000-0000-000031000000}"/>
    <cellStyle name="Normal 5" xfId="50" xr:uid="{00000000-0005-0000-0000-000032000000}"/>
    <cellStyle name="Normal 6" xfId="51" xr:uid="{00000000-0005-0000-0000-000033000000}"/>
    <cellStyle name="Normal 7" xfId="52" xr:uid="{00000000-0005-0000-0000-000034000000}"/>
    <cellStyle name="Normal 8" xfId="53" xr:uid="{00000000-0005-0000-0000-000035000000}"/>
    <cellStyle name="Normal 9" xfId="4" xr:uid="{00000000-0005-0000-0000-000036000000}"/>
    <cellStyle name="Note 2" xfId="54" xr:uid="{00000000-0005-0000-0000-000037000000}"/>
    <cellStyle name="Output 2" xfId="55" xr:uid="{00000000-0005-0000-0000-000038000000}"/>
    <cellStyle name="Percent 2" xfId="56" xr:uid="{00000000-0005-0000-0000-000039000000}"/>
    <cellStyle name="Percent 3" xfId="57" xr:uid="{00000000-0005-0000-0000-00003A000000}"/>
    <cellStyle name="Percent 4" xfId="3" xr:uid="{00000000-0005-0000-0000-00003B000000}"/>
    <cellStyle name="Percent 5" xfId="2" xr:uid="{00000000-0005-0000-0000-00003C000000}"/>
    <cellStyle name="Total 2" xfId="58" xr:uid="{00000000-0005-0000-0000-00003D000000}"/>
    <cellStyle name="Warning Text 2" xfId="59" xr:uid="{00000000-0005-0000-0000-00003E000000}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CD8F4B"/>
      <color rgb="FFD16E47"/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tabSelected="1" topLeftCell="F1" workbookViewId="0">
      <selection activeCell="O4" sqref="O4"/>
    </sheetView>
  </sheetViews>
  <sheetFormatPr defaultRowHeight="14.4" x14ac:dyDescent="0.3"/>
  <cols>
    <col min="1" max="1" width="1.33203125" style="3" customWidth="1"/>
    <col min="2" max="2" width="12.109375" style="4" customWidth="1"/>
    <col min="3" max="3" width="10.5546875" style="4" customWidth="1"/>
    <col min="4" max="4" width="11.33203125" style="4" customWidth="1"/>
    <col min="5" max="5" width="10.5546875" style="4" customWidth="1"/>
    <col min="6" max="6" width="2.44140625" style="4" customWidth="1"/>
    <col min="7" max="7" width="12.109375" style="4" customWidth="1"/>
    <col min="8" max="8" width="10.5546875" style="4" customWidth="1"/>
    <col min="9" max="9" width="11.33203125" style="4" customWidth="1"/>
    <col min="10" max="10" width="10.5546875" style="4" customWidth="1"/>
    <col min="11" max="11" width="11.6640625" style="4" customWidth="1"/>
    <col min="12" max="12" width="1.33203125" style="4" customWidth="1"/>
    <col min="13" max="13" width="3.88671875" style="4" customWidth="1"/>
    <col min="14" max="14" width="1.33203125" style="4" customWidth="1"/>
    <col min="15" max="15" width="12.109375" style="4" customWidth="1"/>
    <col min="16" max="16" width="10.5546875" style="4" customWidth="1"/>
    <col min="17" max="17" width="11.33203125" style="4" customWidth="1"/>
    <col min="18" max="18" width="10.5546875" style="4" customWidth="1"/>
    <col min="19" max="19" width="3.33203125" style="4" customWidth="1"/>
    <col min="20" max="20" width="12" style="4" customWidth="1"/>
    <col min="21" max="21" width="10.5546875" style="4" customWidth="1"/>
    <col min="22" max="22" width="11.33203125" style="4" customWidth="1"/>
    <col min="23" max="23" width="10.5546875" style="4" customWidth="1"/>
    <col min="24" max="24" width="11.6640625" style="4" customWidth="1"/>
    <col min="25" max="25" width="1.33203125" style="4" customWidth="1"/>
    <col min="26" max="27" width="9.109375" style="4"/>
  </cols>
  <sheetData>
    <row r="1" spans="1:27" ht="16.2" thickBot="1" x14ac:dyDescent="0.35">
      <c r="C1" s="5"/>
      <c r="D1" s="5"/>
      <c r="E1" s="5"/>
      <c r="F1" s="5"/>
      <c r="G1" s="5"/>
    </row>
    <row r="2" spans="1:27" ht="34.200000000000003" thickTop="1" x14ac:dyDescent="0.65">
      <c r="A2" s="6"/>
      <c r="B2" s="7" t="s">
        <v>23</v>
      </c>
      <c r="C2" s="8"/>
      <c r="D2" s="9"/>
      <c r="E2" s="10"/>
      <c r="F2" s="10"/>
      <c r="G2" s="10"/>
      <c r="H2" s="8"/>
      <c r="I2" s="8"/>
      <c r="J2" s="8"/>
      <c r="K2" s="8"/>
      <c r="L2" s="11"/>
      <c r="N2" s="12"/>
      <c r="O2" s="110" t="s">
        <v>17</v>
      </c>
      <c r="P2" s="110"/>
      <c r="Q2" s="110"/>
      <c r="R2" s="110"/>
      <c r="S2" s="110"/>
      <c r="T2" s="110"/>
      <c r="U2" s="110"/>
      <c r="V2" s="110"/>
      <c r="W2" s="110"/>
      <c r="X2" s="13"/>
      <c r="Y2" s="14"/>
    </row>
    <row r="3" spans="1:27" ht="21" x14ac:dyDescent="0.4">
      <c r="A3" s="15"/>
      <c r="B3" s="16" t="s">
        <v>18</v>
      </c>
      <c r="C3" s="17"/>
      <c r="D3" s="18"/>
      <c r="E3" s="19"/>
      <c r="F3" s="19"/>
      <c r="G3" s="19"/>
      <c r="H3" s="17"/>
      <c r="I3" s="17"/>
      <c r="J3" s="17"/>
      <c r="K3" s="17"/>
      <c r="L3" s="20"/>
      <c r="N3" s="21"/>
      <c r="O3" s="22" t="s">
        <v>15</v>
      </c>
      <c r="P3" s="23"/>
      <c r="Q3" s="23"/>
      <c r="R3" s="23"/>
      <c r="S3" s="23"/>
      <c r="T3" s="23"/>
      <c r="U3" s="23"/>
      <c r="V3" s="23"/>
      <c r="W3" s="23"/>
      <c r="X3" s="23"/>
      <c r="Y3" s="24"/>
    </row>
    <row r="4" spans="1:27" ht="18" x14ac:dyDescent="0.35">
      <c r="A4" s="15"/>
      <c r="B4" s="16" t="s">
        <v>19</v>
      </c>
      <c r="C4" s="17"/>
      <c r="D4" s="17"/>
      <c r="E4" s="17"/>
      <c r="F4" s="17"/>
      <c r="G4" s="17"/>
      <c r="H4" s="17"/>
      <c r="I4" s="17"/>
      <c r="J4" s="17"/>
      <c r="K4" s="17"/>
      <c r="L4" s="20"/>
      <c r="N4" s="21"/>
      <c r="O4" s="2">
        <v>1</v>
      </c>
      <c r="P4" s="25" t="s">
        <v>16</v>
      </c>
      <c r="Q4" s="23"/>
      <c r="R4" s="23"/>
      <c r="S4" s="23"/>
      <c r="T4" s="23"/>
      <c r="U4" s="23"/>
      <c r="V4" s="23"/>
      <c r="W4" s="23"/>
      <c r="X4" s="23"/>
      <c r="Y4" s="24"/>
    </row>
    <row r="5" spans="1:27" s="1" customFormat="1" ht="18" x14ac:dyDescent="0.35">
      <c r="A5" s="15"/>
      <c r="B5" s="26"/>
      <c r="C5" s="17"/>
      <c r="D5" s="17"/>
      <c r="E5" s="17"/>
      <c r="F5" s="17"/>
      <c r="G5" s="17"/>
      <c r="H5" s="17"/>
      <c r="I5" s="17"/>
      <c r="J5" s="17"/>
      <c r="K5" s="17"/>
      <c r="L5" s="20"/>
      <c r="M5" s="4"/>
      <c r="N5" s="21"/>
      <c r="O5" s="27"/>
      <c r="P5" s="28"/>
      <c r="Q5" s="23"/>
      <c r="R5" s="23"/>
      <c r="S5" s="23"/>
      <c r="T5" s="23"/>
      <c r="U5" s="23"/>
      <c r="V5" s="23"/>
      <c r="W5" s="23"/>
      <c r="X5" s="23"/>
      <c r="Y5" s="24"/>
      <c r="Z5" s="4"/>
      <c r="AA5" s="4"/>
    </row>
    <row r="6" spans="1:27" s="1" customFormat="1" ht="16.2" thickBot="1" x14ac:dyDescent="0.35">
      <c r="A6" s="15"/>
      <c r="B6" s="29" t="s">
        <v>21</v>
      </c>
      <c r="C6" s="17"/>
      <c r="D6" s="17"/>
      <c r="E6" s="17"/>
      <c r="F6" s="17"/>
      <c r="G6" s="17"/>
      <c r="H6" s="17"/>
      <c r="I6" s="17"/>
      <c r="J6" s="17"/>
      <c r="K6" s="17"/>
      <c r="L6" s="20"/>
      <c r="M6" s="3"/>
      <c r="N6" s="21"/>
      <c r="O6" s="30" t="s">
        <v>24</v>
      </c>
      <c r="P6" s="28"/>
      <c r="Q6" s="23"/>
      <c r="R6" s="23"/>
      <c r="S6" s="23"/>
      <c r="T6" s="23"/>
      <c r="U6" s="23"/>
      <c r="V6" s="23"/>
      <c r="W6" s="23"/>
      <c r="X6" s="23"/>
      <c r="Y6" s="24"/>
      <c r="Z6" s="4"/>
      <c r="AA6" s="4"/>
    </row>
    <row r="7" spans="1:27" x14ac:dyDescent="0.3">
      <c r="A7" s="15"/>
      <c r="B7" s="31"/>
      <c r="C7" s="32" t="s">
        <v>12</v>
      </c>
      <c r="D7" s="33"/>
      <c r="E7" s="34"/>
      <c r="F7" s="17"/>
      <c r="G7" s="31"/>
      <c r="H7" s="35" t="s">
        <v>11</v>
      </c>
      <c r="I7" s="36"/>
      <c r="J7" s="37"/>
      <c r="K7" s="38"/>
      <c r="L7" s="39"/>
      <c r="M7" s="3"/>
      <c r="N7" s="21"/>
      <c r="O7" s="40"/>
      <c r="P7" s="41" t="s">
        <v>12</v>
      </c>
      <c r="Q7" s="33"/>
      <c r="R7" s="34"/>
      <c r="S7" s="23"/>
      <c r="T7" s="40"/>
      <c r="U7" s="42" t="s">
        <v>11</v>
      </c>
      <c r="V7" s="36"/>
      <c r="W7" s="37"/>
      <c r="X7" s="23"/>
      <c r="Y7" s="24"/>
    </row>
    <row r="8" spans="1:27" ht="15" thickBot="1" x14ac:dyDescent="0.35">
      <c r="A8" s="15"/>
      <c r="B8" s="43" t="s">
        <v>2</v>
      </c>
      <c r="C8" s="44" t="s">
        <v>0</v>
      </c>
      <c r="D8" s="45" t="s">
        <v>1</v>
      </c>
      <c r="E8" s="46" t="s">
        <v>7</v>
      </c>
      <c r="F8" s="17"/>
      <c r="G8" s="43" t="s">
        <v>2</v>
      </c>
      <c r="H8" s="44" t="s">
        <v>0</v>
      </c>
      <c r="I8" s="45" t="s">
        <v>1</v>
      </c>
      <c r="J8" s="46" t="s">
        <v>7</v>
      </c>
      <c r="K8" s="47"/>
      <c r="L8" s="48"/>
      <c r="M8" s="3"/>
      <c r="N8" s="21"/>
      <c r="O8" s="49" t="s">
        <v>2</v>
      </c>
      <c r="P8" s="50" t="s">
        <v>0</v>
      </c>
      <c r="Q8" s="50" t="s">
        <v>1</v>
      </c>
      <c r="R8" s="51" t="s">
        <v>7</v>
      </c>
      <c r="S8" s="23"/>
      <c r="T8" s="49" t="s">
        <v>2</v>
      </c>
      <c r="U8" s="52" t="s">
        <v>0</v>
      </c>
      <c r="V8" s="50" t="s">
        <v>1</v>
      </c>
      <c r="W8" s="51" t="s">
        <v>7</v>
      </c>
      <c r="X8" s="23"/>
      <c r="Y8" s="24"/>
    </row>
    <row r="9" spans="1:27" ht="15.6" x14ac:dyDescent="0.3">
      <c r="A9" s="15"/>
      <c r="B9" s="53" t="s">
        <v>3</v>
      </c>
      <c r="C9" s="54">
        <v>727.92</v>
      </c>
      <c r="D9" s="54">
        <v>34.89</v>
      </c>
      <c r="E9" s="55">
        <f>SUM(C9,D9)</f>
        <v>762.81</v>
      </c>
      <c r="F9" s="54"/>
      <c r="G9" s="56" t="s">
        <v>3</v>
      </c>
      <c r="H9" s="57">
        <v>727.92</v>
      </c>
      <c r="I9" s="54">
        <v>0</v>
      </c>
      <c r="J9" s="55">
        <f>SUM(H9,I9)</f>
        <v>727.92</v>
      </c>
      <c r="K9" s="17"/>
      <c r="L9" s="20"/>
      <c r="M9" s="3"/>
      <c r="N9" s="21"/>
      <c r="O9" s="58" t="s">
        <v>3</v>
      </c>
      <c r="P9" s="59">
        <f>+R9-Q9</f>
        <v>727.92</v>
      </c>
      <c r="Q9" s="60">
        <f>D9+((1-$O$4)*C9)</f>
        <v>34.89</v>
      </c>
      <c r="R9" s="61">
        <f>+E9</f>
        <v>762.81</v>
      </c>
      <c r="S9" s="23"/>
      <c r="T9" s="58" t="s">
        <v>3</v>
      </c>
      <c r="U9" s="59">
        <f>+W9-V9</f>
        <v>727.92</v>
      </c>
      <c r="V9" s="60">
        <f>I9+((1-$O$4)*$H9)</f>
        <v>0</v>
      </c>
      <c r="W9" s="61">
        <f>+J9</f>
        <v>727.92</v>
      </c>
      <c r="X9" s="23"/>
      <c r="Y9" s="24"/>
    </row>
    <row r="10" spans="1:27" ht="15.6" x14ac:dyDescent="0.3">
      <c r="A10" s="15"/>
      <c r="B10" s="53" t="s">
        <v>4</v>
      </c>
      <c r="C10" s="54">
        <v>1469.29</v>
      </c>
      <c r="D10" s="54">
        <v>70.42</v>
      </c>
      <c r="E10" s="55">
        <f t="shared" ref="E10:E11" si="0">SUM(C10,D10)</f>
        <v>1539.71</v>
      </c>
      <c r="F10" s="54"/>
      <c r="G10" s="62" t="s">
        <v>4</v>
      </c>
      <c r="H10" s="54">
        <v>1469.29</v>
      </c>
      <c r="I10" s="54">
        <v>0</v>
      </c>
      <c r="J10" s="55">
        <f t="shared" ref="J10:J11" si="1">SUM(H10,I10)</f>
        <v>1469.29</v>
      </c>
      <c r="K10" s="17"/>
      <c r="L10" s="20"/>
      <c r="M10" s="3"/>
      <c r="N10" s="21"/>
      <c r="O10" s="58" t="s">
        <v>4</v>
      </c>
      <c r="P10" s="59">
        <f>+R10-Q10</f>
        <v>1469.29</v>
      </c>
      <c r="Q10" s="59">
        <f>D10+((1-$O$4)*C10)</f>
        <v>70.42</v>
      </c>
      <c r="R10" s="61">
        <f>+E10</f>
        <v>1539.71</v>
      </c>
      <c r="S10" s="23"/>
      <c r="T10" s="58" t="s">
        <v>4</v>
      </c>
      <c r="U10" s="59">
        <f>+W10-V10</f>
        <v>1469.29</v>
      </c>
      <c r="V10" s="59">
        <f>I10+((1-$O$4)*$H10)</f>
        <v>0</v>
      </c>
      <c r="W10" s="61">
        <f>+J10</f>
        <v>1469.29</v>
      </c>
      <c r="X10" s="23"/>
      <c r="Y10" s="24"/>
    </row>
    <row r="11" spans="1:27" ht="16.2" thickBot="1" x14ac:dyDescent="0.35">
      <c r="A11" s="15"/>
      <c r="B11" s="63" t="s">
        <v>5</v>
      </c>
      <c r="C11" s="64">
        <v>2210.67</v>
      </c>
      <c r="D11" s="64">
        <v>105.96</v>
      </c>
      <c r="E11" s="65">
        <f t="shared" si="0"/>
        <v>2316.63</v>
      </c>
      <c r="F11" s="54"/>
      <c r="G11" s="66" t="s">
        <v>5</v>
      </c>
      <c r="H11" s="64">
        <v>2210.67</v>
      </c>
      <c r="I11" s="64">
        <v>0</v>
      </c>
      <c r="J11" s="65">
        <f t="shared" si="1"/>
        <v>2210.67</v>
      </c>
      <c r="K11" s="17"/>
      <c r="L11" s="20"/>
      <c r="M11" s="3"/>
      <c r="N11" s="21"/>
      <c r="O11" s="67" t="s">
        <v>5</v>
      </c>
      <c r="P11" s="68">
        <f>+R11-Q11</f>
        <v>2210.67</v>
      </c>
      <c r="Q11" s="68">
        <f>D11+((1-$O$4)*C11)</f>
        <v>105.96</v>
      </c>
      <c r="R11" s="69">
        <f>+E11</f>
        <v>2316.63</v>
      </c>
      <c r="S11" s="23"/>
      <c r="T11" s="67" t="s">
        <v>5</v>
      </c>
      <c r="U11" s="68">
        <f>+W11-V11</f>
        <v>2210.67</v>
      </c>
      <c r="V11" s="68">
        <f>I11+((1-$O$4)*$H11)</f>
        <v>0</v>
      </c>
      <c r="W11" s="69">
        <f>+J11</f>
        <v>2210.67</v>
      </c>
      <c r="X11" s="23"/>
      <c r="Y11" s="24"/>
    </row>
    <row r="12" spans="1:27" x14ac:dyDescent="0.3">
      <c r="A12" s="15"/>
      <c r="B12" s="17"/>
      <c r="C12" s="54"/>
      <c r="D12" s="54"/>
      <c r="E12" s="54"/>
      <c r="F12" s="54"/>
      <c r="G12" s="54"/>
      <c r="H12" s="54"/>
      <c r="I12" s="54"/>
      <c r="J12" s="54"/>
      <c r="K12" s="17"/>
      <c r="L12" s="20"/>
      <c r="M12" s="3"/>
      <c r="N12" s="21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</row>
    <row r="13" spans="1:27" s="1" customFormat="1" ht="15" thickBot="1" x14ac:dyDescent="0.35">
      <c r="A13" s="15"/>
      <c r="B13" s="17"/>
      <c r="C13" s="54"/>
      <c r="D13" s="54"/>
      <c r="E13" s="54"/>
      <c r="F13" s="54"/>
      <c r="G13" s="54"/>
      <c r="H13" s="54"/>
      <c r="I13" s="54"/>
      <c r="J13" s="54"/>
      <c r="K13" s="17"/>
      <c r="L13" s="20"/>
      <c r="M13" s="3"/>
      <c r="N13" s="21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4"/>
      <c r="AA13" s="4"/>
    </row>
    <row r="14" spans="1:27" s="1" customFormat="1" x14ac:dyDescent="0.3">
      <c r="A14" s="15"/>
      <c r="B14" s="98"/>
      <c r="C14" s="108"/>
      <c r="D14" s="108"/>
      <c r="E14" s="108"/>
      <c r="F14" s="54"/>
      <c r="G14" s="70"/>
      <c r="H14" s="71" t="s">
        <v>14</v>
      </c>
      <c r="I14" s="71"/>
      <c r="J14" s="72"/>
      <c r="K14" s="73" t="s">
        <v>8</v>
      </c>
      <c r="L14" s="74"/>
      <c r="M14" s="38"/>
      <c r="N14" s="21"/>
      <c r="O14" s="99"/>
      <c r="P14" s="23"/>
      <c r="Q14" s="23"/>
      <c r="R14" s="23"/>
      <c r="S14" s="23"/>
      <c r="T14" s="40"/>
      <c r="U14" s="75" t="s">
        <v>14</v>
      </c>
      <c r="V14" s="76"/>
      <c r="W14" s="76"/>
      <c r="X14" s="73" t="s">
        <v>8</v>
      </c>
      <c r="Y14" s="77"/>
      <c r="Z14" s="4"/>
      <c r="AA14" s="4"/>
    </row>
    <row r="15" spans="1:27" s="1" customFormat="1" ht="15" thickBot="1" x14ac:dyDescent="0.35">
      <c r="A15" s="15"/>
      <c r="B15" s="98"/>
      <c r="C15" s="107"/>
      <c r="D15" s="107"/>
      <c r="E15" s="107"/>
      <c r="F15" s="54"/>
      <c r="G15" s="81" t="s">
        <v>2</v>
      </c>
      <c r="H15" s="78" t="s">
        <v>0</v>
      </c>
      <c r="I15" s="79" t="s">
        <v>1</v>
      </c>
      <c r="J15" s="79" t="s">
        <v>7</v>
      </c>
      <c r="K15" s="46" t="s">
        <v>0</v>
      </c>
      <c r="L15" s="48"/>
      <c r="M15" s="47"/>
      <c r="N15" s="21"/>
      <c r="O15" s="99"/>
      <c r="P15" s="23"/>
      <c r="Q15" s="23"/>
      <c r="R15" s="23"/>
      <c r="S15" s="23"/>
      <c r="T15" s="49" t="s">
        <v>2</v>
      </c>
      <c r="U15" s="50" t="s">
        <v>0</v>
      </c>
      <c r="V15" s="50" t="s">
        <v>1</v>
      </c>
      <c r="W15" s="50" t="s">
        <v>7</v>
      </c>
      <c r="X15" s="51" t="s">
        <v>7</v>
      </c>
      <c r="Y15" s="82"/>
      <c r="Z15" s="4"/>
      <c r="AA15" s="4"/>
    </row>
    <row r="16" spans="1:27" s="1" customFormat="1" ht="15.6" x14ac:dyDescent="0.3">
      <c r="A16" s="15"/>
      <c r="B16" s="17"/>
      <c r="C16" s="54"/>
      <c r="D16" s="54"/>
      <c r="E16" s="54"/>
      <c r="F16" s="54"/>
      <c r="G16" s="56" t="s">
        <v>3</v>
      </c>
      <c r="H16" s="54">
        <v>692.93</v>
      </c>
      <c r="I16" s="54">
        <v>0</v>
      </c>
      <c r="J16" s="54">
        <f>SUM(H16,I16)</f>
        <v>692.93</v>
      </c>
      <c r="K16" s="55">
        <v>1150</v>
      </c>
      <c r="L16" s="83"/>
      <c r="M16" s="54"/>
      <c r="N16" s="21"/>
      <c r="O16" s="109"/>
      <c r="P16" s="59"/>
      <c r="Q16" s="59"/>
      <c r="R16" s="59"/>
      <c r="S16" s="23"/>
      <c r="T16" s="58" t="s">
        <v>3</v>
      </c>
      <c r="U16" s="59">
        <f>+W16-V16</f>
        <v>692.93</v>
      </c>
      <c r="V16" s="60">
        <f>I16+((1-$O$4)*$H16)</f>
        <v>0</v>
      </c>
      <c r="W16" s="59">
        <f>+J16</f>
        <v>692.93</v>
      </c>
      <c r="X16" s="61">
        <f>(+$O$4*K16)</f>
        <v>1150</v>
      </c>
      <c r="Y16" s="84"/>
      <c r="Z16" s="4"/>
      <c r="AA16" s="4"/>
    </row>
    <row r="17" spans="1:27" s="1" customFormat="1" ht="15.6" x14ac:dyDescent="0.3">
      <c r="A17" s="15"/>
      <c r="B17" s="17"/>
      <c r="C17" s="54"/>
      <c r="D17" s="54"/>
      <c r="E17" s="54"/>
      <c r="F17" s="54"/>
      <c r="G17" s="62" t="s">
        <v>4</v>
      </c>
      <c r="H17" s="54">
        <v>1383.11</v>
      </c>
      <c r="I17" s="54">
        <v>0</v>
      </c>
      <c r="J17" s="54">
        <f>SUM(H17,I17)</f>
        <v>1383.11</v>
      </c>
      <c r="K17" s="55">
        <v>2300</v>
      </c>
      <c r="L17" s="83"/>
      <c r="M17" s="54"/>
      <c r="N17" s="21"/>
      <c r="O17" s="109"/>
      <c r="P17" s="59"/>
      <c r="Q17" s="59"/>
      <c r="R17" s="59"/>
      <c r="S17" s="23"/>
      <c r="T17" s="58" t="s">
        <v>4</v>
      </c>
      <c r="U17" s="59">
        <f>+W17-V17</f>
        <v>1383.11</v>
      </c>
      <c r="V17" s="59">
        <f>I17+((1-$O$4)*$H17)</f>
        <v>0</v>
      </c>
      <c r="W17" s="59">
        <f>+J17</f>
        <v>1383.11</v>
      </c>
      <c r="X17" s="61">
        <f>(+$O$4*K17)</f>
        <v>2300</v>
      </c>
      <c r="Y17" s="84"/>
      <c r="Z17" s="4"/>
      <c r="AA17" s="4"/>
    </row>
    <row r="18" spans="1:27" s="1" customFormat="1" ht="16.2" thickBot="1" x14ac:dyDescent="0.35">
      <c r="A18" s="15"/>
      <c r="B18" s="17"/>
      <c r="C18" s="54"/>
      <c r="D18" s="54"/>
      <c r="E18" s="54"/>
      <c r="F18" s="54"/>
      <c r="G18" s="66" t="s">
        <v>5</v>
      </c>
      <c r="H18" s="64">
        <v>2081.02</v>
      </c>
      <c r="I18" s="64">
        <v>0</v>
      </c>
      <c r="J18" s="64">
        <f>SUM(H18,I18)</f>
        <v>2081.02</v>
      </c>
      <c r="K18" s="65">
        <v>2300</v>
      </c>
      <c r="L18" s="83"/>
      <c r="M18" s="54"/>
      <c r="N18" s="21"/>
      <c r="O18" s="109"/>
      <c r="P18" s="59"/>
      <c r="Q18" s="59"/>
      <c r="R18" s="59"/>
      <c r="S18" s="23"/>
      <c r="T18" s="67" t="s">
        <v>5</v>
      </c>
      <c r="U18" s="68">
        <f>+W18-V18</f>
        <v>2081.02</v>
      </c>
      <c r="V18" s="68">
        <f>I18+((1-$O$4)*$H18)</f>
        <v>0</v>
      </c>
      <c r="W18" s="68">
        <f>+J18</f>
        <v>2081.02</v>
      </c>
      <c r="X18" s="69">
        <f>(+$O$4*K18)</f>
        <v>2300</v>
      </c>
      <c r="Y18" s="84"/>
      <c r="Z18" s="4"/>
      <c r="AA18" s="4"/>
    </row>
    <row r="19" spans="1:27" s="1" customFormat="1" x14ac:dyDescent="0.3">
      <c r="A19" s="15"/>
      <c r="B19" s="17"/>
      <c r="C19" s="54"/>
      <c r="D19" s="54"/>
      <c r="E19" s="54"/>
      <c r="F19" s="54"/>
      <c r="G19" s="54"/>
      <c r="H19" s="54"/>
      <c r="I19" s="54"/>
      <c r="J19" s="54"/>
      <c r="K19" s="17"/>
      <c r="L19" s="20"/>
      <c r="M19" s="3"/>
      <c r="N19" s="21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4"/>
      <c r="Z19" s="4"/>
      <c r="AA19" s="4"/>
    </row>
    <row r="20" spans="1:27" ht="16.2" thickBot="1" x14ac:dyDescent="0.35">
      <c r="A20" s="15"/>
      <c r="B20" s="85"/>
      <c r="C20" s="54"/>
      <c r="D20" s="54"/>
      <c r="E20" s="54"/>
      <c r="F20" s="54"/>
      <c r="G20" s="86"/>
      <c r="H20" s="54"/>
      <c r="I20" s="54"/>
      <c r="J20" s="54"/>
      <c r="K20" s="17"/>
      <c r="L20" s="20"/>
      <c r="M20" s="3"/>
      <c r="N20" s="21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4"/>
    </row>
    <row r="21" spans="1:27" ht="15.6" x14ac:dyDescent="0.3">
      <c r="A21" s="15"/>
      <c r="B21" s="87" t="s">
        <v>9</v>
      </c>
      <c r="C21" s="57"/>
      <c r="D21" s="57"/>
      <c r="E21" s="88"/>
      <c r="F21" s="54"/>
      <c r="G21" s="89" t="s">
        <v>10</v>
      </c>
      <c r="H21" s="57"/>
      <c r="I21" s="57"/>
      <c r="J21" s="88"/>
      <c r="K21" s="17"/>
      <c r="L21" s="20"/>
      <c r="M21" s="3"/>
      <c r="N21" s="21"/>
      <c r="O21" s="90" t="s">
        <v>9</v>
      </c>
      <c r="P21" s="91"/>
      <c r="Q21" s="91"/>
      <c r="R21" s="92"/>
      <c r="S21" s="23"/>
      <c r="T21" s="93" t="s">
        <v>22</v>
      </c>
      <c r="U21" s="91"/>
      <c r="V21" s="91"/>
      <c r="W21" s="92"/>
      <c r="X21" s="94"/>
      <c r="Y21" s="24"/>
    </row>
    <row r="22" spans="1:27" ht="15" thickBot="1" x14ac:dyDescent="0.35">
      <c r="A22" s="15"/>
      <c r="B22" s="43" t="s">
        <v>2</v>
      </c>
      <c r="C22" s="79" t="s">
        <v>0</v>
      </c>
      <c r="D22" s="79" t="s">
        <v>1</v>
      </c>
      <c r="E22" s="80" t="s">
        <v>7</v>
      </c>
      <c r="F22" s="54"/>
      <c r="G22" s="81" t="s">
        <v>2</v>
      </c>
      <c r="H22" s="79" t="s">
        <v>0</v>
      </c>
      <c r="I22" s="79" t="s">
        <v>1</v>
      </c>
      <c r="J22" s="80" t="s">
        <v>7</v>
      </c>
      <c r="K22" s="47"/>
      <c r="L22" s="48"/>
      <c r="M22" s="3"/>
      <c r="N22" s="21"/>
      <c r="O22" s="95" t="s">
        <v>2</v>
      </c>
      <c r="P22" s="50" t="s">
        <v>0</v>
      </c>
      <c r="Q22" s="50" t="s">
        <v>1</v>
      </c>
      <c r="R22" s="51" t="s">
        <v>7</v>
      </c>
      <c r="S22" s="23"/>
      <c r="T22" s="95" t="s">
        <v>2</v>
      </c>
      <c r="U22" s="50" t="s">
        <v>0</v>
      </c>
      <c r="V22" s="50" t="s">
        <v>1</v>
      </c>
      <c r="W22" s="51" t="s">
        <v>7</v>
      </c>
      <c r="X22" s="94"/>
      <c r="Y22" s="24"/>
    </row>
    <row r="23" spans="1:27" ht="15.6" x14ac:dyDescent="0.3">
      <c r="A23" s="15"/>
      <c r="B23" s="53" t="s">
        <v>3</v>
      </c>
      <c r="C23" s="54">
        <v>31.46</v>
      </c>
      <c r="D23" s="54">
        <v>0</v>
      </c>
      <c r="E23" s="55">
        <f>SUM(C23:D23)</f>
        <v>31.46</v>
      </c>
      <c r="F23" s="54"/>
      <c r="G23" s="62" t="s">
        <v>3</v>
      </c>
      <c r="H23" s="54">
        <v>4.9000000000000004</v>
      </c>
      <c r="I23" s="54">
        <v>0</v>
      </c>
      <c r="J23" s="55">
        <f>SUM(I23,H23)</f>
        <v>4.9000000000000004</v>
      </c>
      <c r="K23" s="96"/>
      <c r="L23" s="97"/>
      <c r="M23" s="3"/>
      <c r="N23" s="21"/>
      <c r="O23" s="58" t="s">
        <v>3</v>
      </c>
      <c r="P23" s="59">
        <f>+R23-Q23</f>
        <v>31.46</v>
      </c>
      <c r="Q23" s="59">
        <f>D23+((1-$O$4)*E23)</f>
        <v>0</v>
      </c>
      <c r="R23" s="61">
        <f>+E23</f>
        <v>31.46</v>
      </c>
      <c r="S23" s="23"/>
      <c r="T23" s="58" t="s">
        <v>3</v>
      </c>
      <c r="U23" s="59">
        <f>+W23-V23</f>
        <v>4.9000000000000004</v>
      </c>
      <c r="V23" s="59">
        <f>I23+((1-$O$4)*2.8)</f>
        <v>0</v>
      </c>
      <c r="W23" s="61">
        <f>+J23</f>
        <v>4.9000000000000004</v>
      </c>
      <c r="X23" s="94"/>
      <c r="Y23" s="24"/>
    </row>
    <row r="24" spans="1:27" ht="15.6" x14ac:dyDescent="0.3">
      <c r="A24" s="15"/>
      <c r="B24" s="53" t="s">
        <v>4</v>
      </c>
      <c r="C24" s="54">
        <v>56.11</v>
      </c>
      <c r="D24" s="54">
        <v>0</v>
      </c>
      <c r="E24" s="55">
        <f>SUM(C24:D24)</f>
        <v>56.11</v>
      </c>
      <c r="F24" s="54"/>
      <c r="G24" s="62" t="s">
        <v>4</v>
      </c>
      <c r="H24" s="54">
        <v>7.58</v>
      </c>
      <c r="I24" s="54">
        <v>1.82</v>
      </c>
      <c r="J24" s="55">
        <f t="shared" ref="J24:J25" si="2">SUM(I24,H24)</f>
        <v>9.4</v>
      </c>
      <c r="K24" s="96"/>
      <c r="L24" s="97"/>
      <c r="M24" s="3"/>
      <c r="N24" s="21"/>
      <c r="O24" s="58" t="s">
        <v>4</v>
      </c>
      <c r="P24" s="59">
        <f>+R24-Q24</f>
        <v>56.11</v>
      </c>
      <c r="Q24" s="59">
        <f>D24+((1-$O$4)*E24)</f>
        <v>0</v>
      </c>
      <c r="R24" s="61">
        <f>+E24</f>
        <v>56.11</v>
      </c>
      <c r="S24" s="23"/>
      <c r="T24" s="58" t="s">
        <v>4</v>
      </c>
      <c r="U24" s="59">
        <f>+W24-V24</f>
        <v>7.58</v>
      </c>
      <c r="V24" s="59">
        <f>I24+((1-$O$4)*4.1)</f>
        <v>1.82</v>
      </c>
      <c r="W24" s="61">
        <f>+J24</f>
        <v>9.4</v>
      </c>
      <c r="X24" s="94"/>
      <c r="Y24" s="24"/>
    </row>
    <row r="25" spans="1:27" ht="16.2" thickBot="1" x14ac:dyDescent="0.35">
      <c r="A25" s="15"/>
      <c r="B25" s="63" t="s">
        <v>5</v>
      </c>
      <c r="C25" s="64">
        <v>100.12</v>
      </c>
      <c r="D25" s="64">
        <v>0</v>
      </c>
      <c r="E25" s="65">
        <f>SUM(C25:D25)</f>
        <v>100.12</v>
      </c>
      <c r="F25" s="54"/>
      <c r="G25" s="66" t="s">
        <v>5</v>
      </c>
      <c r="H25" s="64">
        <f>15-I25</f>
        <v>10.99</v>
      </c>
      <c r="I25" s="64">
        <v>4.01</v>
      </c>
      <c r="J25" s="65">
        <f t="shared" si="2"/>
        <v>15</v>
      </c>
      <c r="K25" s="96"/>
      <c r="L25" s="97"/>
      <c r="M25" s="3"/>
      <c r="N25" s="21"/>
      <c r="O25" s="67" t="s">
        <v>5</v>
      </c>
      <c r="P25" s="68">
        <f>+R25-Q25</f>
        <v>100.12</v>
      </c>
      <c r="Q25" s="68">
        <f>D25+((1-$O$4)*E25)</f>
        <v>0</v>
      </c>
      <c r="R25" s="69">
        <f>+E25</f>
        <v>100.12</v>
      </c>
      <c r="S25" s="23"/>
      <c r="T25" s="67" t="s">
        <v>5</v>
      </c>
      <c r="U25" s="68">
        <f>+W25-V25</f>
        <v>10.99</v>
      </c>
      <c r="V25" s="68">
        <f>I25+((1-$O$4)*3.06)</f>
        <v>4.01</v>
      </c>
      <c r="W25" s="69">
        <f>+J25</f>
        <v>15</v>
      </c>
      <c r="X25" s="94"/>
      <c r="Y25" s="24"/>
    </row>
    <row r="26" spans="1:27" x14ac:dyDescent="0.3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20"/>
      <c r="M26" s="3"/>
      <c r="N26" s="21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4"/>
    </row>
    <row r="27" spans="1:27" x14ac:dyDescent="0.3">
      <c r="A27" s="15"/>
      <c r="B27" s="98" t="s">
        <v>6</v>
      </c>
      <c r="C27" s="17"/>
      <c r="D27" s="17"/>
      <c r="E27" s="17"/>
      <c r="F27" s="17"/>
      <c r="G27" s="17"/>
      <c r="H27" s="17"/>
      <c r="I27" s="17"/>
      <c r="J27" s="17"/>
      <c r="K27" s="17"/>
      <c r="L27" s="20"/>
      <c r="M27" s="3"/>
      <c r="N27" s="21"/>
      <c r="O27" s="99" t="s">
        <v>6</v>
      </c>
      <c r="P27" s="23"/>
      <c r="Q27" s="23"/>
      <c r="R27" s="23"/>
      <c r="S27" s="23"/>
      <c r="T27" s="23"/>
      <c r="U27" s="23"/>
      <c r="V27" s="23"/>
      <c r="W27" s="23"/>
      <c r="X27" s="23"/>
      <c r="Y27" s="24"/>
    </row>
    <row r="28" spans="1:27" x14ac:dyDescent="0.3">
      <c r="A28" s="15"/>
      <c r="B28" s="17" t="s">
        <v>13</v>
      </c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3"/>
      <c r="N28" s="21"/>
      <c r="O28" s="23" t="s">
        <v>13</v>
      </c>
      <c r="P28" s="23"/>
      <c r="Q28" s="23"/>
      <c r="R28" s="23"/>
      <c r="S28" s="23"/>
      <c r="T28" s="23"/>
      <c r="U28" s="23"/>
      <c r="V28" s="23"/>
      <c r="W28" s="23"/>
      <c r="X28" s="23"/>
      <c r="Y28" s="24"/>
    </row>
    <row r="29" spans="1:27" ht="33" customHeight="1" x14ac:dyDescent="0.3">
      <c r="A29" s="15"/>
      <c r="B29" s="112" t="s">
        <v>20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00"/>
      <c r="M29" s="3"/>
      <c r="N29" s="21"/>
      <c r="O29" s="111" t="s">
        <v>20</v>
      </c>
      <c r="P29" s="111"/>
      <c r="Q29" s="111"/>
      <c r="R29" s="111"/>
      <c r="S29" s="111"/>
      <c r="T29" s="111"/>
      <c r="U29" s="111"/>
      <c r="V29" s="111"/>
      <c r="W29" s="111"/>
      <c r="X29" s="111"/>
      <c r="Y29" s="24"/>
    </row>
    <row r="30" spans="1:27" ht="15" thickBot="1" x14ac:dyDescent="0.3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3"/>
      <c r="M30" s="3"/>
      <c r="N30" s="104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6"/>
    </row>
    <row r="31" spans="1:27" ht="15" thickTop="1" x14ac:dyDescent="0.3"/>
  </sheetData>
  <sheetProtection algorithmName="SHA-512" hashValue="WDjiivSbe8zKWLLCSkop/AJiNQO27GS8v+o6V1YDvum6RWOSl+8+6bJFY/1vedlPnhsvlZYmwzlAFktTcY63hw==" saltValue="jGfVlzLQbSYnF1PmgnzVrw==" spinCount="100000" sheet="1" selectLockedCells="1"/>
  <mergeCells count="3">
    <mergeCell ref="O2:W2"/>
    <mergeCell ref="O29:X29"/>
    <mergeCell ref="B29:K29"/>
  </mergeCells>
  <conditionalFormatting sqref="O4">
    <cfRule type="containsBlanks" dxfId="0" priority="1">
      <formula>LEN(TRIM(O4))=0</formula>
    </cfRule>
    <cfRule type="cellIs" priority="2" operator="between">
      <formula>0.5</formula>
      <formula>1</formula>
    </cfRule>
  </conditionalFormatting>
  <dataValidations count="1">
    <dataValidation type="decimal" allowBlank="1" showInputMessage="1" showErrorMessage="1" error="FTE must be between 0.50 and 1.00" sqref="O4" xr:uid="{00000000-0002-0000-0000-000000000000}">
      <formula1>0.5</formula1>
      <formula2>1</formula2>
    </dataValidation>
  </dataValidations>
  <printOptions horizontalCentered="1"/>
  <pageMargins left="0" right="0" top="0.75" bottom="0.75" header="0.3" footer="0.3"/>
  <pageSetup orientation="landscape" r:id="rId1"/>
  <headerFooter>
    <oddFooter>&amp;R&amp;8Revised 5/23/19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Premium Estimator</vt:lpstr>
      <vt:lpstr>'Premium Estimator'!Print_Area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cevans</dc:creator>
  <cp:lastModifiedBy>Maryann Gilmore</cp:lastModifiedBy>
  <cp:lastPrinted>2019-05-23T15:52:06Z</cp:lastPrinted>
  <dcterms:created xsi:type="dcterms:W3CDTF">2013-05-09T20:06:17Z</dcterms:created>
  <dcterms:modified xsi:type="dcterms:W3CDTF">2026-08-09T16:27:39Z</dcterms:modified>
</cp:coreProperties>
</file>