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nps-my.sharepoint.com/personal/estep_letha_unionps_org/Documents/Documents/SAF/Sanctioning for 26-27/Handouts/"/>
    </mc:Choice>
  </mc:AlternateContent>
  <xr:revisionPtr revIDLastSave="16" documentId="8_{593D0462-6B87-4491-AC74-B9B4F3A50A19}" xr6:coauthVersionLast="47" xr6:coauthVersionMax="47" xr10:uidLastSave="{654746C3-41DA-4829-94CB-6B77C6B369BF}"/>
  <bookViews>
    <workbookView xWindow="25290" yWindow="0" windowWidth="26310" windowHeight="20880" xr2:uid="{E6EAE932-5689-4513-A736-DB68AE12298D}"/>
  </bookViews>
  <sheets>
    <sheet name="Inventory" sheetId="2" r:id="rId1"/>
    <sheet name="Inventory Check Out In" sheetId="3" r:id="rId2"/>
    <sheet name="Cash Count" sheetId="1" r:id="rId3"/>
    <sheet name="Bank Recon" sheetId="4" r:id="rId4"/>
    <sheet name="Monthly Repor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3" l="1"/>
  <c r="B19" i="3"/>
  <c r="H25" i="2"/>
  <c r="H9" i="2"/>
  <c r="F11" i="2"/>
  <c r="F10" i="2"/>
  <c r="F9" i="2"/>
  <c r="D20" i="5"/>
  <c r="E16" i="5"/>
  <c r="E17" i="5"/>
  <c r="E18" i="5"/>
  <c r="E19" i="5"/>
  <c r="E15" i="5"/>
  <c r="E10" i="5"/>
  <c r="E11" i="5"/>
  <c r="E9" i="5"/>
  <c r="C20" i="5"/>
  <c r="B20" i="5"/>
  <c r="B23" i="5" s="1"/>
  <c r="C12" i="5"/>
  <c r="D12" i="5"/>
  <c r="B12" i="5"/>
  <c r="D43" i="4"/>
  <c r="G43" i="4" s="1"/>
  <c r="D36" i="4"/>
  <c r="G36" i="4" s="1"/>
  <c r="D23" i="4"/>
  <c r="G23" i="4" s="1"/>
  <c r="D16" i="4"/>
  <c r="G16" i="4" s="1"/>
  <c r="G12" i="3"/>
  <c r="H12" i="3" s="1"/>
  <c r="G13" i="3"/>
  <c r="H13" i="3" s="1"/>
  <c r="G14" i="3"/>
  <c r="H14" i="3" s="1"/>
  <c r="G15" i="3"/>
  <c r="H15" i="3" s="1"/>
  <c r="G16" i="3"/>
  <c r="H16" i="3" s="1"/>
  <c r="G17" i="3"/>
  <c r="H17" i="3" s="1"/>
  <c r="G18" i="3"/>
  <c r="H18" i="3" s="1"/>
  <c r="G11" i="3"/>
  <c r="H11" i="3" s="1"/>
  <c r="D12" i="3"/>
  <c r="D13" i="3"/>
  <c r="D14" i="3"/>
  <c r="D15" i="3"/>
  <c r="D16" i="3"/>
  <c r="D17" i="3"/>
  <c r="D18" i="3"/>
  <c r="D11" i="3"/>
  <c r="F12" i="2"/>
  <c r="F13" i="2"/>
  <c r="F14" i="2"/>
  <c r="F15" i="2"/>
  <c r="F16" i="2"/>
  <c r="F17" i="2"/>
  <c r="G10" i="2"/>
  <c r="G17" i="2"/>
  <c r="H17" i="2" s="1"/>
  <c r="G16" i="2"/>
  <c r="G15" i="2"/>
  <c r="G14" i="2"/>
  <c r="G13" i="2"/>
  <c r="G12" i="2"/>
  <c r="G11" i="2"/>
  <c r="H11" i="2" s="1"/>
  <c r="H39" i="1"/>
  <c r="C37" i="1"/>
  <c r="C24" i="1"/>
  <c r="C25" i="1"/>
  <c r="C26" i="1"/>
  <c r="C27" i="1"/>
  <c r="C28" i="1"/>
  <c r="C29" i="1"/>
  <c r="C23" i="1"/>
  <c r="C14" i="1"/>
  <c r="C15" i="1"/>
  <c r="C16" i="1"/>
  <c r="C17" i="1"/>
  <c r="C18" i="1"/>
  <c r="C13" i="1"/>
  <c r="H19" i="3" l="1"/>
  <c r="G23" i="3" s="1"/>
  <c r="D19" i="3"/>
  <c r="G19" i="3"/>
  <c r="G22" i="3" s="1"/>
  <c r="H13" i="2"/>
  <c r="H12" i="2"/>
  <c r="C23" i="5"/>
  <c r="D23" i="5"/>
  <c r="E20" i="5"/>
  <c r="E12" i="5"/>
  <c r="G26" i="4"/>
  <c r="G46" i="4"/>
  <c r="G49" i="4" s="1"/>
  <c r="H16" i="2"/>
  <c r="H10" i="2"/>
  <c r="H14" i="2"/>
  <c r="H15" i="2"/>
  <c r="C30" i="1"/>
  <c r="C19" i="1"/>
  <c r="G24" i="3" l="1"/>
  <c r="C33" i="1"/>
  <c r="C40" i="1" s="1"/>
  <c r="B53" i="1" s="1"/>
</calcChain>
</file>

<file path=xl/sharedStrings.xml><?xml version="1.0" encoding="utf-8"?>
<sst xmlns="http://schemas.openxmlformats.org/spreadsheetml/2006/main" count="166" uniqueCount="109">
  <si>
    <t>PTA/Booster Club</t>
  </si>
  <si>
    <t>Cash Count Sheet</t>
  </si>
  <si>
    <t>Description:</t>
  </si>
  <si>
    <t>00001</t>
  </si>
  <si>
    <t>Date:</t>
  </si>
  <si>
    <t>Coin</t>
  </si>
  <si>
    <t># of Coins</t>
  </si>
  <si>
    <t>Amount</t>
  </si>
  <si>
    <t>Total</t>
  </si>
  <si>
    <t>Bills</t>
  </si>
  <si>
    <t># of Bills</t>
  </si>
  <si>
    <t>Coin &amp; Bill Subtotal</t>
  </si>
  <si>
    <t>Checks</t>
  </si>
  <si>
    <t>Grand Total</t>
  </si>
  <si>
    <t>Name</t>
  </si>
  <si>
    <t>Check #</t>
  </si>
  <si>
    <t>Jane Doe</t>
  </si>
  <si>
    <t>John Smith</t>
  </si>
  <si>
    <t>Freda Wells</t>
  </si>
  <si>
    <t>ABC Construction</t>
  </si>
  <si>
    <t>Check Total</t>
  </si>
  <si>
    <t>Coin Total</t>
  </si>
  <si>
    <t>Bill Total</t>
  </si>
  <si>
    <t># of Checks</t>
  </si>
  <si>
    <t>Candy Fundraiser</t>
  </si>
  <si>
    <t>Organization/Student:</t>
  </si>
  <si>
    <t>Counted By:</t>
  </si>
  <si>
    <t>Cash Count Sheet #</t>
  </si>
  <si>
    <t>Received By:</t>
  </si>
  <si>
    <t>Basketball - Sally Jones</t>
  </si>
  <si>
    <t>This is to acknowledge receipt of:</t>
  </si>
  <si>
    <t>Detach</t>
  </si>
  <si>
    <t>Inventory Sheet</t>
  </si>
  <si>
    <t>Candy for Fundraising</t>
  </si>
  <si>
    <t>Description</t>
  </si>
  <si>
    <t># of Boxes</t>
  </si>
  <si>
    <t># of Items per Box</t>
  </si>
  <si>
    <t>Price per Box</t>
  </si>
  <si>
    <t>Price per Item</t>
  </si>
  <si>
    <t>Date Purchased</t>
  </si>
  <si>
    <t>Milk Chocolate M&amp;Ms</t>
  </si>
  <si>
    <t>Sour Patch Kids</t>
  </si>
  <si>
    <t>Total Cost</t>
  </si>
  <si>
    <t># of Items on Hand</t>
  </si>
  <si>
    <t>Snickers</t>
  </si>
  <si>
    <t>Reese's</t>
  </si>
  <si>
    <t>Hershey's</t>
  </si>
  <si>
    <t>Peanut M&amp;Ms</t>
  </si>
  <si>
    <t>Twix</t>
  </si>
  <si>
    <t>Skittles</t>
  </si>
  <si>
    <t>Total Cost of Inventory</t>
  </si>
  <si>
    <t>Verified By:</t>
  </si>
  <si>
    <t>Candy for Fundraiser</t>
  </si>
  <si>
    <t># of Items</t>
  </si>
  <si>
    <t># of Items Returned</t>
  </si>
  <si>
    <t>Items to be sold for:</t>
  </si>
  <si>
    <t># of Items Sold</t>
  </si>
  <si>
    <t>Items Returned By:</t>
  </si>
  <si>
    <t>Items Received By:</t>
  </si>
  <si>
    <t>Items Checked Out By:</t>
  </si>
  <si>
    <t>Inventory Check Out/In Form</t>
  </si>
  <si>
    <t>Each</t>
  </si>
  <si>
    <t>Bank Reconciliation</t>
  </si>
  <si>
    <t>Bank Statement Period</t>
  </si>
  <si>
    <t>Organization:</t>
  </si>
  <si>
    <t>Basketball</t>
  </si>
  <si>
    <t>Ending Balance Per Bank Statement</t>
  </si>
  <si>
    <t>ADD</t>
  </si>
  <si>
    <t>SUBTRACT</t>
  </si>
  <si>
    <t xml:space="preserve">  Outstanding Checks</t>
  </si>
  <si>
    <t>Deposit #</t>
  </si>
  <si>
    <t>Date</t>
  </si>
  <si>
    <t>Adjusted Bank Balance</t>
  </si>
  <si>
    <t>Ending Balance Per Check Register</t>
  </si>
  <si>
    <t xml:space="preserve">  Deposits in Transit</t>
  </si>
  <si>
    <t xml:space="preserve">  Unrecord Deposits</t>
  </si>
  <si>
    <t>Bank Interest</t>
  </si>
  <si>
    <t xml:space="preserve">  Unrecord Transactions</t>
  </si>
  <si>
    <t>Bank Fees</t>
  </si>
  <si>
    <t>NSF Checks</t>
  </si>
  <si>
    <t>Adjusted Check Register Balance</t>
  </si>
  <si>
    <r>
      <t>Difference (</t>
    </r>
    <r>
      <rPr>
        <b/>
        <sz val="11"/>
        <color rgb="FFFF0000"/>
        <rFont val="Calibri"/>
        <family val="2"/>
        <scheme val="minor"/>
      </rPr>
      <t>Must Be Zero</t>
    </r>
    <r>
      <rPr>
        <b/>
        <sz val="11"/>
        <color theme="1"/>
        <rFont val="Calibri"/>
        <family val="2"/>
        <scheme val="minor"/>
      </rPr>
      <t>)</t>
    </r>
  </si>
  <si>
    <t>Prepared By:</t>
  </si>
  <si>
    <t>Reviewed By:</t>
  </si>
  <si>
    <t>Monthly Financial Report</t>
  </si>
  <si>
    <t>Revenue</t>
  </si>
  <si>
    <t xml:space="preserve">  Fundrising</t>
  </si>
  <si>
    <t xml:space="preserve">  Dues &amp; Fees</t>
  </si>
  <si>
    <t xml:space="preserve">  Interest</t>
  </si>
  <si>
    <t>Total Revenue</t>
  </si>
  <si>
    <t>Actuals</t>
  </si>
  <si>
    <t>Year-to-Date</t>
  </si>
  <si>
    <t>Budget</t>
  </si>
  <si>
    <t>Variance</t>
  </si>
  <si>
    <t>Expenses</t>
  </si>
  <si>
    <t xml:space="preserve">  Candy</t>
  </si>
  <si>
    <t xml:space="preserve">  T-Shirts</t>
  </si>
  <si>
    <t xml:space="preserve">  Supplies</t>
  </si>
  <si>
    <t xml:space="preserve">  Food</t>
  </si>
  <si>
    <t xml:space="preserve">  Bank Fees</t>
  </si>
  <si>
    <t>Total Expenses</t>
  </si>
  <si>
    <t>Total Income/(Loss)</t>
  </si>
  <si>
    <t>TOTAL</t>
  </si>
  <si>
    <t>Total Sales</t>
  </si>
  <si>
    <t>Cost of Goods Sold</t>
  </si>
  <si>
    <t>Profit</t>
  </si>
  <si>
    <t>Cash Balance as of 8/31/25</t>
  </si>
  <si>
    <t>08/01/25 to 08/31/25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</si>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</sst>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1" xfId="0" applyNumberForma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3" fontId="0" fillId="0" borderId="2" xfId="0" applyNumberFormat="1" applyBorder="1"/>
    <xf numFmtId="43" fontId="0" fillId="0" borderId="2" xfId="1" applyFont="1" applyBorder="1"/>
    <xf numFmtId="0" fontId="3" fillId="0" borderId="0" xfId="0" applyFont="1"/>
    <xf numFmtId="0" fontId="4" fillId="0" borderId="0" xfId="0" applyFont="1"/>
    <xf numFmtId="0" fontId="5" fillId="0" borderId="0" xfId="0" quotePrefix="1" applyFont="1"/>
    <xf numFmtId="0" fontId="0" fillId="0" borderId="2" xfId="0" applyBorder="1"/>
    <xf numFmtId="14" fontId="0" fillId="0" borderId="2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43" fontId="0" fillId="0" borderId="0" xfId="0" applyNumberFormat="1"/>
    <xf numFmtId="44" fontId="0" fillId="0" borderId="3" xfId="2" applyFont="1" applyBorder="1"/>
    <xf numFmtId="14" fontId="0" fillId="0" borderId="0" xfId="0" applyNumberFormat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0" fillId="0" borderId="8" xfId="0" applyBorder="1"/>
    <xf numFmtId="0" fontId="0" fillId="0" borderId="7" xfId="0" applyBorder="1"/>
    <xf numFmtId="14" fontId="0" fillId="0" borderId="9" xfId="0" applyNumberFormat="1" applyBorder="1"/>
    <xf numFmtId="0" fontId="0" fillId="0" borderId="10" xfId="0" applyBorder="1"/>
    <xf numFmtId="0" fontId="0" fillId="0" borderId="9" xfId="0" applyBorder="1"/>
    <xf numFmtId="0" fontId="0" fillId="0" borderId="8" xfId="0" quotePrefix="1" applyBorder="1"/>
    <xf numFmtId="44" fontId="0" fillId="0" borderId="2" xfId="0" applyNumberFormat="1" applyBorder="1"/>
    <xf numFmtId="43" fontId="0" fillId="0" borderId="0" xfId="1" applyFont="1" applyBorder="1"/>
    <xf numFmtId="44" fontId="0" fillId="0" borderId="0" xfId="2" applyFont="1" applyBorder="1"/>
    <xf numFmtId="2" fontId="0" fillId="0" borderId="0" xfId="0" applyNumberFormat="1" applyAlignment="1">
      <alignment horizontal="center"/>
    </xf>
    <xf numFmtId="0" fontId="2" fillId="0" borderId="4" xfId="0" applyFont="1" applyBorder="1"/>
    <xf numFmtId="14" fontId="0" fillId="0" borderId="0" xfId="0" applyNumberFormat="1" applyAlignment="1">
      <alignment horizontal="center"/>
    </xf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44" fontId="2" fillId="0" borderId="0" xfId="2" applyFont="1" applyBorder="1"/>
    <xf numFmtId="164" fontId="0" fillId="0" borderId="0" xfId="0" applyNumberFormat="1" applyAlignment="1">
      <alignment horizontal="center"/>
    </xf>
    <xf numFmtId="44" fontId="2" fillId="0" borderId="2" xfId="2" applyFont="1" applyBorder="1"/>
    <xf numFmtId="0" fontId="0" fillId="0" borderId="2" xfId="0" applyBorder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4" fontId="0" fillId="0" borderId="6" xfId="2" applyFont="1" applyBorder="1"/>
    <xf numFmtId="44" fontId="0" fillId="0" borderId="8" xfId="2" applyFont="1" applyBorder="1"/>
    <xf numFmtId="43" fontId="0" fillId="0" borderId="8" xfId="1" applyFont="1" applyBorder="1"/>
    <xf numFmtId="43" fontId="0" fillId="0" borderId="8" xfId="0" applyNumberFormat="1" applyBorder="1"/>
    <xf numFmtId="44" fontId="2" fillId="0" borderId="6" xfId="0" applyNumberFormat="1" applyFont="1" applyBorder="1"/>
    <xf numFmtId="44" fontId="2" fillId="0" borderId="11" xfId="0" applyNumberFormat="1" applyFont="1" applyBorder="1"/>
    <xf numFmtId="44" fontId="2" fillId="0" borderId="8" xfId="0" applyNumberFormat="1" applyFont="1" applyBorder="1"/>
    <xf numFmtId="17" fontId="3" fillId="0" borderId="0" xfId="0" quotePrefix="1" applyNumberFormat="1" applyFont="1"/>
    <xf numFmtId="0" fontId="0" fillId="0" borderId="3" xfId="0" applyBorder="1" applyAlignment="1">
      <alignment horizontal="center"/>
    </xf>
    <xf numFmtId="44" fontId="0" fillId="0" borderId="3" xfId="2" applyFont="1" applyBorder="1" applyAlignment="1">
      <alignment horizontal="center"/>
    </xf>
    <xf numFmtId="44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0681-3D62-4115-92B6-6185E2F9FA83}">
  <sheetPr>
    <pageSetUpPr fitToPage="1"/>
  </sheetPr>
  <dimension ref="A1:H34"/>
  <sheetViews>
    <sheetView tabSelected="1" workbookViewId="0">
      <selection activeCell="A9" sqref="A9"/>
    </sheetView>
  </sheetViews>
  <sheetFormatPr defaultRowHeight="15" x14ac:dyDescent="0.25"/>
  <cols>
    <col min="1" max="1" width="21.85546875" customWidth="1"/>
    <col min="2" max="2" width="20.5703125" bestFit="1" customWidth="1"/>
    <col min="3" max="3" width="10" bestFit="1" customWidth="1"/>
    <col min="4" max="4" width="17" bestFit="1" customWidth="1"/>
    <col min="5" max="5" width="12.5703125" bestFit="1" customWidth="1"/>
    <col min="6" max="6" width="13.5703125" bestFit="1" customWidth="1"/>
    <col min="7" max="7" width="18.140625" customWidth="1"/>
    <col min="8" max="8" width="10.5703125" bestFit="1" customWidth="1"/>
  </cols>
  <sheetData>
    <row r="1" spans="1:8" ht="26.25" x14ac:dyDescent="0.4">
      <c r="A1" s="9" t="s">
        <v>0</v>
      </c>
    </row>
    <row r="2" spans="1:8" ht="18.75" x14ac:dyDescent="0.3">
      <c r="A2" s="8" t="s">
        <v>32</v>
      </c>
    </row>
    <row r="5" spans="1:8" x14ac:dyDescent="0.25">
      <c r="A5" s="1" t="s">
        <v>2</v>
      </c>
      <c r="B5" s="11" t="s">
        <v>33</v>
      </c>
      <c r="C5" s="11"/>
      <c r="D5" s="11"/>
      <c r="G5" s="1" t="s">
        <v>4</v>
      </c>
      <c r="H5" s="12">
        <v>46249</v>
      </c>
    </row>
    <row r="6" spans="1:8" x14ac:dyDescent="0.25">
      <c r="A6" s="1"/>
      <c r="F6" s="1"/>
      <c r="G6" s="17"/>
    </row>
    <row r="8" spans="1:8" x14ac:dyDescent="0.25">
      <c r="A8" s="14" t="s">
        <v>39</v>
      </c>
      <c r="B8" s="14" t="s">
        <v>34</v>
      </c>
      <c r="C8" s="14" t="s">
        <v>35</v>
      </c>
      <c r="D8" s="14" t="s">
        <v>36</v>
      </c>
      <c r="E8" s="14" t="s">
        <v>37</v>
      </c>
      <c r="F8" s="14" t="s">
        <v>38</v>
      </c>
      <c r="G8" s="14" t="s">
        <v>43</v>
      </c>
      <c r="H8" s="14" t="s">
        <v>42</v>
      </c>
    </row>
    <row r="9" spans="1:8" x14ac:dyDescent="0.25">
      <c r="A9" s="32">
        <v>46235</v>
      </c>
      <c r="B9" s="13" t="s">
        <v>41</v>
      </c>
      <c r="C9" s="13">
        <v>1</v>
      </c>
      <c r="D9" s="13">
        <v>24</v>
      </c>
      <c r="E9" s="33">
        <v>19.88</v>
      </c>
      <c r="F9" s="34">
        <f t="shared" ref="F9:F17" si="0">E9/D9</f>
        <v>0.82833333333333325</v>
      </c>
      <c r="G9" s="13">
        <v>10</v>
      </c>
      <c r="H9" s="15">
        <f t="shared" ref="H9:H17" si="1">G9*F9</f>
        <v>8.2833333333333332</v>
      </c>
    </row>
    <row r="10" spans="1:8" x14ac:dyDescent="0.25">
      <c r="A10" s="32">
        <v>46236</v>
      </c>
      <c r="B10" s="13" t="s">
        <v>41</v>
      </c>
      <c r="C10" s="13">
        <v>10</v>
      </c>
      <c r="D10" s="13">
        <v>24</v>
      </c>
      <c r="E10" s="33">
        <v>19.88</v>
      </c>
      <c r="F10" s="34">
        <f t="shared" si="0"/>
        <v>0.82833333333333325</v>
      </c>
      <c r="G10" s="13">
        <f t="shared" ref="G10:G17" si="2">C10*D10</f>
        <v>240</v>
      </c>
      <c r="H10" s="15">
        <f t="shared" si="1"/>
        <v>198.79999999999998</v>
      </c>
    </row>
    <row r="11" spans="1:8" x14ac:dyDescent="0.25">
      <c r="A11" s="32">
        <v>46237</v>
      </c>
      <c r="B11" s="13" t="s">
        <v>44</v>
      </c>
      <c r="C11" s="13">
        <v>10</v>
      </c>
      <c r="D11" s="13">
        <v>48</v>
      </c>
      <c r="E11" s="33">
        <v>44.98</v>
      </c>
      <c r="F11" s="34">
        <f t="shared" si="0"/>
        <v>0.93708333333333327</v>
      </c>
      <c r="G11" s="13">
        <f t="shared" si="2"/>
        <v>480</v>
      </c>
      <c r="H11" s="15">
        <f t="shared" si="1"/>
        <v>449.79999999999995</v>
      </c>
    </row>
    <row r="12" spans="1:8" x14ac:dyDescent="0.25">
      <c r="A12" s="32">
        <v>46238</v>
      </c>
      <c r="B12" s="13" t="s">
        <v>45</v>
      </c>
      <c r="C12" s="13">
        <v>10</v>
      </c>
      <c r="D12" s="13">
        <v>36</v>
      </c>
      <c r="E12" s="33">
        <v>33.979999999999997</v>
      </c>
      <c r="F12" s="34">
        <f t="shared" si="0"/>
        <v>0.94388888888888878</v>
      </c>
      <c r="G12" s="13">
        <f t="shared" si="2"/>
        <v>360</v>
      </c>
      <c r="H12" s="15">
        <f t="shared" si="1"/>
        <v>339.79999999999995</v>
      </c>
    </row>
    <row r="13" spans="1:8" x14ac:dyDescent="0.25">
      <c r="A13" s="32">
        <v>46239</v>
      </c>
      <c r="B13" s="13" t="s">
        <v>46</v>
      </c>
      <c r="C13" s="13">
        <v>10</v>
      </c>
      <c r="D13" s="13">
        <v>36</v>
      </c>
      <c r="E13" s="33">
        <v>33.979999999999997</v>
      </c>
      <c r="F13" s="34">
        <f t="shared" si="0"/>
        <v>0.94388888888888878</v>
      </c>
      <c r="G13" s="13">
        <f t="shared" si="2"/>
        <v>360</v>
      </c>
      <c r="H13" s="15">
        <f t="shared" si="1"/>
        <v>339.79999999999995</v>
      </c>
    </row>
    <row r="14" spans="1:8" x14ac:dyDescent="0.25">
      <c r="A14" s="32">
        <v>46240</v>
      </c>
      <c r="B14" s="13" t="s">
        <v>40</v>
      </c>
      <c r="C14" s="13">
        <v>10</v>
      </c>
      <c r="D14" s="13">
        <v>48</v>
      </c>
      <c r="E14" s="33">
        <v>44.98</v>
      </c>
      <c r="F14" s="34">
        <f t="shared" si="0"/>
        <v>0.93708333333333327</v>
      </c>
      <c r="G14" s="13">
        <f t="shared" si="2"/>
        <v>480</v>
      </c>
      <c r="H14" s="15">
        <f t="shared" si="1"/>
        <v>449.79999999999995</v>
      </c>
    </row>
    <row r="15" spans="1:8" x14ac:dyDescent="0.25">
      <c r="A15" s="32">
        <v>46241</v>
      </c>
      <c r="B15" s="13" t="s">
        <v>47</v>
      </c>
      <c r="C15" s="13">
        <v>10</v>
      </c>
      <c r="D15" s="13">
        <v>48</v>
      </c>
      <c r="E15" s="33">
        <v>44.98</v>
      </c>
      <c r="F15" s="34">
        <f t="shared" si="0"/>
        <v>0.93708333333333327</v>
      </c>
      <c r="G15" s="13">
        <f t="shared" si="2"/>
        <v>480</v>
      </c>
      <c r="H15" s="15">
        <f t="shared" si="1"/>
        <v>449.79999999999995</v>
      </c>
    </row>
    <row r="16" spans="1:8" x14ac:dyDescent="0.25">
      <c r="A16" s="32">
        <v>46242</v>
      </c>
      <c r="B16" s="13" t="s">
        <v>48</v>
      </c>
      <c r="C16" s="13">
        <v>10</v>
      </c>
      <c r="D16" s="13">
        <v>36</v>
      </c>
      <c r="E16" s="33">
        <v>33.979999999999997</v>
      </c>
      <c r="F16" s="34">
        <f t="shared" si="0"/>
        <v>0.94388888888888878</v>
      </c>
      <c r="G16" s="13">
        <f t="shared" si="2"/>
        <v>360</v>
      </c>
      <c r="H16" s="15">
        <f t="shared" si="1"/>
        <v>339.79999999999995</v>
      </c>
    </row>
    <row r="17" spans="1:8" x14ac:dyDescent="0.25">
      <c r="A17" s="32">
        <v>46243</v>
      </c>
      <c r="B17" s="13" t="s">
        <v>49</v>
      </c>
      <c r="C17" s="13">
        <v>10</v>
      </c>
      <c r="D17" s="13">
        <v>36</v>
      </c>
      <c r="E17" s="33">
        <v>33.979999999999997</v>
      </c>
      <c r="F17" s="34">
        <f t="shared" si="0"/>
        <v>0.94388888888888878</v>
      </c>
      <c r="G17" s="13">
        <f t="shared" si="2"/>
        <v>360</v>
      </c>
      <c r="H17" s="15">
        <f t="shared" si="1"/>
        <v>339.79999999999995</v>
      </c>
    </row>
    <row r="25" spans="1:8" ht="15.75" thickBot="1" x14ac:dyDescent="0.3">
      <c r="G25" s="4" t="s">
        <v>50</v>
      </c>
      <c r="H25" s="16">
        <f>SUM(H9:H24)</f>
        <v>2915.6833333333334</v>
      </c>
    </row>
    <row r="26" spans="1:8" ht="15.75" thickTop="1" x14ac:dyDescent="0.25"/>
    <row r="31" spans="1:8" x14ac:dyDescent="0.25">
      <c r="A31" s="1" t="s">
        <v>26</v>
      </c>
      <c r="B31" s="11"/>
      <c r="C31" s="11"/>
      <c r="D31" s="11"/>
      <c r="G31" s="1" t="s">
        <v>4</v>
      </c>
      <c r="H31" s="12"/>
    </row>
    <row r="32" spans="1:8" x14ac:dyDescent="0.25">
      <c r="A32" s="1"/>
    </row>
    <row r="33" spans="1:8" x14ac:dyDescent="0.25">
      <c r="A33" s="1"/>
    </row>
    <row r="34" spans="1:8" x14ac:dyDescent="0.25">
      <c r="A34" s="1" t="s">
        <v>51</v>
      </c>
      <c r="B34" s="11"/>
      <c r="C34" s="11"/>
      <c r="D34" s="11"/>
      <c r="G34" s="1" t="s">
        <v>4</v>
      </c>
      <c r="H34" s="12"/>
    </row>
  </sheetData>
  <pageMargins left="0.7" right="0.7" top="0.75" bottom="0.75" header="0.3" footer="0.3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2668-9443-4372-89DD-749BA51DA410}">
  <sheetPr>
    <pageSetUpPr fitToPage="1"/>
  </sheetPr>
  <dimension ref="A1:H35"/>
  <sheetViews>
    <sheetView workbookViewId="0">
      <selection activeCell="H5" sqref="H5"/>
    </sheetView>
  </sheetViews>
  <sheetFormatPr defaultRowHeight="15" x14ac:dyDescent="0.25"/>
  <cols>
    <col min="1" max="1" width="32.28515625" customWidth="1"/>
    <col min="2" max="2" width="11.7109375" customWidth="1"/>
    <col min="3" max="3" width="13.5703125" bestFit="1" customWidth="1"/>
    <col min="4" max="4" width="9.7109375" bestFit="1" customWidth="1"/>
    <col min="5" max="5" width="4.140625" customWidth="1"/>
    <col min="6" max="6" width="18.7109375" bestFit="1" customWidth="1"/>
    <col min="7" max="7" width="14.140625" bestFit="1" customWidth="1"/>
    <col min="8" max="8" width="11.85546875" customWidth="1"/>
  </cols>
  <sheetData>
    <row r="1" spans="1:8" ht="26.25" x14ac:dyDescent="0.4">
      <c r="A1" s="9" t="s">
        <v>0</v>
      </c>
    </row>
    <row r="2" spans="1:8" ht="18.75" x14ac:dyDescent="0.3">
      <c r="A2" s="8" t="s">
        <v>60</v>
      </c>
    </row>
    <row r="5" spans="1:8" x14ac:dyDescent="0.25">
      <c r="A5" s="1" t="s">
        <v>2</v>
      </c>
      <c r="B5" s="11" t="s">
        <v>52</v>
      </c>
      <c r="C5" s="11"/>
      <c r="D5" s="11"/>
      <c r="G5" s="1" t="s">
        <v>4</v>
      </c>
      <c r="H5" s="12">
        <v>46249</v>
      </c>
    </row>
    <row r="6" spans="1:8" x14ac:dyDescent="0.25">
      <c r="A6" s="1"/>
      <c r="G6" s="1"/>
      <c r="H6" s="17"/>
    </row>
    <row r="7" spans="1:8" x14ac:dyDescent="0.25">
      <c r="A7" s="1" t="s">
        <v>25</v>
      </c>
      <c r="B7" s="11" t="s">
        <v>29</v>
      </c>
      <c r="C7" s="11"/>
      <c r="D7" s="11"/>
      <c r="G7" s="1"/>
      <c r="H7" s="17"/>
    </row>
    <row r="8" spans="1:8" x14ac:dyDescent="0.25">
      <c r="A8" s="1"/>
      <c r="G8" s="1"/>
      <c r="H8" s="17"/>
    </row>
    <row r="10" spans="1:8" x14ac:dyDescent="0.25">
      <c r="A10" s="14" t="s">
        <v>34</v>
      </c>
      <c r="B10" s="14" t="s">
        <v>53</v>
      </c>
      <c r="C10" s="14" t="s">
        <v>38</v>
      </c>
      <c r="D10" s="14" t="s">
        <v>42</v>
      </c>
      <c r="E10" s="5"/>
      <c r="F10" s="14" t="s">
        <v>54</v>
      </c>
      <c r="G10" s="14" t="s">
        <v>56</v>
      </c>
      <c r="H10" s="14" t="s">
        <v>42</v>
      </c>
    </row>
    <row r="11" spans="1:8" x14ac:dyDescent="0.25">
      <c r="A11" s="13" t="s">
        <v>41</v>
      </c>
      <c r="B11" s="13">
        <v>50</v>
      </c>
      <c r="C11" s="33">
        <v>0.83</v>
      </c>
      <c r="D11" s="34">
        <f>B11*C11</f>
        <v>41.5</v>
      </c>
      <c r="E11" s="34"/>
      <c r="F11" s="13">
        <v>0</v>
      </c>
      <c r="G11" s="36">
        <f>B11-F11</f>
        <v>50</v>
      </c>
      <c r="H11" s="34">
        <f>G11*C11</f>
        <v>41.5</v>
      </c>
    </row>
    <row r="12" spans="1:8" x14ac:dyDescent="0.25">
      <c r="A12" s="13" t="s">
        <v>44</v>
      </c>
      <c r="B12" s="13">
        <v>50</v>
      </c>
      <c r="C12" s="33">
        <v>0.94</v>
      </c>
      <c r="D12" s="34">
        <f t="shared" ref="D12:D18" si="0">B12*C12</f>
        <v>47</v>
      </c>
      <c r="E12" s="34"/>
      <c r="F12" s="13">
        <v>5</v>
      </c>
      <c r="G12" s="36">
        <f t="shared" ref="G12:G18" si="1">B12-F12</f>
        <v>45</v>
      </c>
      <c r="H12" s="34">
        <f t="shared" ref="H12:H18" si="2">G12*C12</f>
        <v>42.3</v>
      </c>
    </row>
    <row r="13" spans="1:8" x14ac:dyDescent="0.25">
      <c r="A13" s="13" t="s">
        <v>45</v>
      </c>
      <c r="B13" s="13">
        <v>50</v>
      </c>
      <c r="C13" s="33">
        <v>0.94</v>
      </c>
      <c r="D13" s="34">
        <f t="shared" si="0"/>
        <v>47</v>
      </c>
      <c r="E13" s="34"/>
      <c r="F13" s="13">
        <v>3</v>
      </c>
      <c r="G13" s="36">
        <f t="shared" si="1"/>
        <v>47</v>
      </c>
      <c r="H13" s="34">
        <f t="shared" si="2"/>
        <v>44.18</v>
      </c>
    </row>
    <row r="14" spans="1:8" x14ac:dyDescent="0.25">
      <c r="A14" s="13" t="s">
        <v>46</v>
      </c>
      <c r="B14" s="13">
        <v>50</v>
      </c>
      <c r="C14" s="33">
        <v>0.94</v>
      </c>
      <c r="D14" s="34">
        <f t="shared" si="0"/>
        <v>47</v>
      </c>
      <c r="E14" s="34"/>
      <c r="F14" s="13">
        <v>10</v>
      </c>
      <c r="G14" s="36">
        <f t="shared" si="1"/>
        <v>40</v>
      </c>
      <c r="H14" s="34">
        <f t="shared" si="2"/>
        <v>37.599999999999994</v>
      </c>
    </row>
    <row r="15" spans="1:8" x14ac:dyDescent="0.25">
      <c r="A15" s="13" t="s">
        <v>40</v>
      </c>
      <c r="B15" s="13">
        <v>50</v>
      </c>
      <c r="C15" s="33">
        <v>0.94</v>
      </c>
      <c r="D15" s="34">
        <f t="shared" si="0"/>
        <v>47</v>
      </c>
      <c r="E15" s="34"/>
      <c r="F15" s="13">
        <v>0</v>
      </c>
      <c r="G15" s="36">
        <f t="shared" si="1"/>
        <v>50</v>
      </c>
      <c r="H15" s="34">
        <f t="shared" si="2"/>
        <v>47</v>
      </c>
    </row>
    <row r="16" spans="1:8" x14ac:dyDescent="0.25">
      <c r="A16" s="13" t="s">
        <v>47</v>
      </c>
      <c r="B16" s="13">
        <v>50</v>
      </c>
      <c r="C16" s="33">
        <v>0.94</v>
      </c>
      <c r="D16" s="34">
        <f t="shared" si="0"/>
        <v>47</v>
      </c>
      <c r="E16" s="34"/>
      <c r="F16" s="13">
        <v>0</v>
      </c>
      <c r="G16" s="36">
        <f t="shared" si="1"/>
        <v>50</v>
      </c>
      <c r="H16" s="34">
        <f t="shared" si="2"/>
        <v>47</v>
      </c>
    </row>
    <row r="17" spans="1:8" x14ac:dyDescent="0.25">
      <c r="A17" s="13" t="s">
        <v>48</v>
      </c>
      <c r="B17" s="13">
        <v>50</v>
      </c>
      <c r="C17" s="33">
        <v>0.94</v>
      </c>
      <c r="D17" s="34">
        <f t="shared" si="0"/>
        <v>47</v>
      </c>
      <c r="E17" s="34"/>
      <c r="F17" s="13">
        <v>0</v>
      </c>
      <c r="G17" s="36">
        <f t="shared" si="1"/>
        <v>50</v>
      </c>
      <c r="H17" s="34">
        <f t="shared" si="2"/>
        <v>47</v>
      </c>
    </row>
    <row r="18" spans="1:8" x14ac:dyDescent="0.25">
      <c r="A18" s="13" t="s">
        <v>49</v>
      </c>
      <c r="B18" s="13">
        <v>50</v>
      </c>
      <c r="C18" s="33">
        <v>0.94</v>
      </c>
      <c r="D18" s="34">
        <f t="shared" si="0"/>
        <v>47</v>
      </c>
      <c r="E18" s="34"/>
      <c r="F18" s="13">
        <v>0</v>
      </c>
      <c r="G18" s="36">
        <f t="shared" si="1"/>
        <v>50</v>
      </c>
      <c r="H18" s="34">
        <f t="shared" si="2"/>
        <v>47</v>
      </c>
    </row>
    <row r="19" spans="1:8" ht="15.75" thickBot="1" x14ac:dyDescent="0.3">
      <c r="A19" s="4" t="s">
        <v>102</v>
      </c>
      <c r="B19" s="49">
        <f>SUM(B11:B18)</f>
        <v>400</v>
      </c>
      <c r="C19" s="13"/>
      <c r="D19" s="50">
        <f>SUM(D11:D18)</f>
        <v>370.5</v>
      </c>
      <c r="E19" s="13"/>
      <c r="F19" s="49">
        <f>SUM(F11:F18)</f>
        <v>18</v>
      </c>
      <c r="G19" s="49">
        <f t="shared" ref="G19:H19" si="3">SUM(G11:G18)</f>
        <v>382</v>
      </c>
      <c r="H19" s="50">
        <f t="shared" si="3"/>
        <v>353.58</v>
      </c>
    </row>
    <row r="20" spans="1:8" ht="15.75" thickTop="1" x14ac:dyDescent="0.25"/>
    <row r="22" spans="1:8" x14ac:dyDescent="0.25">
      <c r="A22" s="1" t="s">
        <v>55</v>
      </c>
      <c r="B22" s="37">
        <v>1</v>
      </c>
      <c r="C22" s="1" t="s">
        <v>61</v>
      </c>
      <c r="F22" t="s">
        <v>103</v>
      </c>
      <c r="G22" s="2">
        <f>B22*G19</f>
        <v>382</v>
      </c>
    </row>
    <row r="23" spans="1:8" x14ac:dyDescent="0.25">
      <c r="C23" s="4"/>
      <c r="D23" s="35"/>
      <c r="E23" s="35"/>
      <c r="F23" t="s">
        <v>104</v>
      </c>
      <c r="G23" s="2">
        <f>H19</f>
        <v>353.58</v>
      </c>
      <c r="H23" s="4"/>
    </row>
    <row r="24" spans="1:8" ht="15.75" thickBot="1" x14ac:dyDescent="0.3">
      <c r="F24" s="1" t="s">
        <v>105</v>
      </c>
      <c r="G24" s="51">
        <f>G22-G23</f>
        <v>28.420000000000016</v>
      </c>
      <c r="H24" s="35"/>
    </row>
    <row r="25" spans="1:8" ht="15.75" thickTop="1" x14ac:dyDescent="0.25"/>
    <row r="28" spans="1:8" x14ac:dyDescent="0.25">
      <c r="A28" s="1" t="s">
        <v>59</v>
      </c>
      <c r="B28" s="11"/>
      <c r="C28" s="11"/>
      <c r="D28" s="11"/>
      <c r="F28" s="1" t="s">
        <v>57</v>
      </c>
      <c r="G28" s="11"/>
      <c r="H28" s="11"/>
    </row>
    <row r="29" spans="1:8" x14ac:dyDescent="0.25">
      <c r="A29" s="1"/>
    </row>
    <row r="30" spans="1:8" x14ac:dyDescent="0.25">
      <c r="A30" s="1" t="s">
        <v>4</v>
      </c>
      <c r="B30" s="12"/>
      <c r="F30" s="1" t="s">
        <v>4</v>
      </c>
      <c r="G30" s="12"/>
    </row>
    <row r="33" spans="6:8" x14ac:dyDescent="0.25">
      <c r="F33" s="1" t="s">
        <v>58</v>
      </c>
      <c r="G33" s="11"/>
      <c r="H33" s="11"/>
    </row>
    <row r="35" spans="6:8" x14ac:dyDescent="0.25">
      <c r="F35" s="1" t="s">
        <v>4</v>
      </c>
      <c r="G35" s="12"/>
    </row>
  </sheetData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4487-BDC8-4F43-9E05-2ABB45B61E65}">
  <sheetPr>
    <pageSetUpPr fitToPage="1"/>
  </sheetPr>
  <dimension ref="A1:H56"/>
  <sheetViews>
    <sheetView workbookViewId="0">
      <selection activeCell="H5" sqref="H5"/>
    </sheetView>
  </sheetViews>
  <sheetFormatPr defaultRowHeight="15" x14ac:dyDescent="0.25"/>
  <cols>
    <col min="1" max="1" width="20.42578125" customWidth="1"/>
    <col min="2" max="3" width="10.85546875" bestFit="1" customWidth="1"/>
    <col min="4" max="4" width="12.140625" customWidth="1"/>
    <col min="5" max="5" width="18.140625" bestFit="1" customWidth="1"/>
    <col min="6" max="6" width="16.42578125" bestFit="1" customWidth="1"/>
    <col min="7" max="7" width="11" customWidth="1"/>
    <col min="8" max="8" width="12.28515625" bestFit="1" customWidth="1"/>
  </cols>
  <sheetData>
    <row r="1" spans="1:8" ht="28.5" x14ac:dyDescent="0.45">
      <c r="A1" s="9" t="s">
        <v>0</v>
      </c>
      <c r="H1" s="10" t="s">
        <v>3</v>
      </c>
    </row>
    <row r="2" spans="1:8" ht="18.75" x14ac:dyDescent="0.3">
      <c r="A2" s="8" t="s">
        <v>1</v>
      </c>
    </row>
    <row r="3" spans="1:8" ht="18.75" x14ac:dyDescent="0.3">
      <c r="A3" s="8"/>
    </row>
    <row r="4" spans="1:8" x14ac:dyDescent="0.25">
      <c r="A4" s="1"/>
    </row>
    <row r="5" spans="1:8" x14ac:dyDescent="0.25">
      <c r="A5" s="1" t="s">
        <v>2</v>
      </c>
      <c r="B5" s="11" t="s">
        <v>24</v>
      </c>
      <c r="C5" s="11"/>
      <c r="D5" s="11"/>
      <c r="G5" s="1" t="s">
        <v>4</v>
      </c>
      <c r="H5" s="12">
        <v>46249</v>
      </c>
    </row>
    <row r="6" spans="1:8" x14ac:dyDescent="0.25">
      <c r="A6" s="1"/>
      <c r="G6" s="1"/>
      <c r="H6" s="17"/>
    </row>
    <row r="8" spans="1:8" x14ac:dyDescent="0.25">
      <c r="A8" s="1" t="s">
        <v>25</v>
      </c>
      <c r="B8" s="11" t="s">
        <v>29</v>
      </c>
      <c r="C8" s="11"/>
      <c r="D8" s="11"/>
    </row>
    <row r="9" spans="1:8" x14ac:dyDescent="0.25">
      <c r="A9" s="1"/>
    </row>
    <row r="10" spans="1:8" x14ac:dyDescent="0.25">
      <c r="A10" s="1"/>
    </row>
    <row r="12" spans="1:8" x14ac:dyDescent="0.25">
      <c r="A12" s="14" t="s">
        <v>5</v>
      </c>
      <c r="B12" s="14" t="s">
        <v>6</v>
      </c>
      <c r="C12" s="14" t="s">
        <v>7</v>
      </c>
      <c r="D12" s="5"/>
      <c r="F12" s="52" t="s">
        <v>12</v>
      </c>
      <c r="G12" s="52"/>
      <c r="H12" s="52"/>
    </row>
    <row r="13" spans="1:8" x14ac:dyDescent="0.25">
      <c r="A13" s="13">
        <v>0.01</v>
      </c>
      <c r="C13" s="2">
        <f>A13*B13</f>
        <v>0</v>
      </c>
      <c r="D13" s="2"/>
      <c r="F13" s="1" t="s">
        <v>14</v>
      </c>
      <c r="G13" s="1" t="s">
        <v>15</v>
      </c>
      <c r="H13" s="1" t="s">
        <v>7</v>
      </c>
    </row>
    <row r="14" spans="1:8" x14ac:dyDescent="0.25">
      <c r="A14" s="13">
        <v>0.05</v>
      </c>
      <c r="C14" s="2">
        <f t="shared" ref="C14:C18" si="0">A14*B14</f>
        <v>0</v>
      </c>
      <c r="D14" s="2"/>
      <c r="F14" t="s">
        <v>17</v>
      </c>
      <c r="G14">
        <v>179</v>
      </c>
      <c r="H14" s="2">
        <v>20</v>
      </c>
    </row>
    <row r="15" spans="1:8" x14ac:dyDescent="0.25">
      <c r="A15" s="30">
        <v>0.1</v>
      </c>
      <c r="C15" s="2">
        <f t="shared" si="0"/>
        <v>0</v>
      </c>
      <c r="D15" s="2"/>
      <c r="F15" t="s">
        <v>16</v>
      </c>
      <c r="G15">
        <v>222</v>
      </c>
      <c r="H15" s="2">
        <v>5</v>
      </c>
    </row>
    <row r="16" spans="1:8" x14ac:dyDescent="0.25">
      <c r="A16" s="13">
        <v>0.25</v>
      </c>
      <c r="B16">
        <v>36</v>
      </c>
      <c r="C16" s="2">
        <f t="shared" si="0"/>
        <v>9</v>
      </c>
      <c r="D16" s="2"/>
      <c r="F16" t="s">
        <v>18</v>
      </c>
      <c r="G16">
        <v>458</v>
      </c>
      <c r="H16" s="2">
        <v>35</v>
      </c>
    </row>
    <row r="17" spans="1:8" x14ac:dyDescent="0.25">
      <c r="A17" s="30">
        <v>0.5</v>
      </c>
      <c r="C17" s="2">
        <f t="shared" si="0"/>
        <v>0</v>
      </c>
      <c r="D17" s="2"/>
      <c r="F17" t="s">
        <v>19</v>
      </c>
      <c r="G17">
        <v>1777</v>
      </c>
      <c r="H17" s="2">
        <v>200</v>
      </c>
    </row>
    <row r="18" spans="1:8" x14ac:dyDescent="0.25">
      <c r="A18" s="30">
        <v>1</v>
      </c>
      <c r="B18">
        <v>3</v>
      </c>
      <c r="C18" s="2">
        <f t="shared" si="0"/>
        <v>3</v>
      </c>
      <c r="D18" s="2"/>
    </row>
    <row r="19" spans="1:8" x14ac:dyDescent="0.25">
      <c r="A19" s="13"/>
      <c r="B19" s="4" t="s">
        <v>21</v>
      </c>
      <c r="C19" s="3">
        <f>SUM(C13:C18)</f>
        <v>12</v>
      </c>
      <c r="D19" s="15"/>
    </row>
    <row r="20" spans="1:8" x14ac:dyDescent="0.25">
      <c r="A20" s="13"/>
    </row>
    <row r="21" spans="1:8" x14ac:dyDescent="0.25">
      <c r="A21" s="13"/>
    </row>
    <row r="22" spans="1:8" x14ac:dyDescent="0.25">
      <c r="A22" s="14" t="s">
        <v>9</v>
      </c>
      <c r="B22" s="14" t="s">
        <v>10</v>
      </c>
      <c r="C22" s="14" t="s">
        <v>7</v>
      </c>
      <c r="D22" s="5"/>
    </row>
    <row r="23" spans="1:8" x14ac:dyDescent="0.25">
      <c r="A23" s="30">
        <v>1</v>
      </c>
      <c r="B23">
        <v>35</v>
      </c>
      <c r="C23" s="2">
        <f>A23*B23</f>
        <v>35</v>
      </c>
      <c r="D23" s="2"/>
    </row>
    <row r="24" spans="1:8" x14ac:dyDescent="0.25">
      <c r="A24" s="30">
        <v>2</v>
      </c>
      <c r="C24" s="2">
        <f t="shared" ref="C24:C29" si="1">A24*B24</f>
        <v>0</v>
      </c>
      <c r="D24" s="2"/>
    </row>
    <row r="25" spans="1:8" x14ac:dyDescent="0.25">
      <c r="A25" s="30">
        <v>5</v>
      </c>
      <c r="B25">
        <v>3</v>
      </c>
      <c r="C25" s="2">
        <f t="shared" si="1"/>
        <v>15</v>
      </c>
      <c r="D25" s="2"/>
    </row>
    <row r="26" spans="1:8" x14ac:dyDescent="0.25">
      <c r="A26" s="30">
        <v>10</v>
      </c>
      <c r="B26">
        <v>2</v>
      </c>
      <c r="C26" s="2">
        <f t="shared" si="1"/>
        <v>20</v>
      </c>
      <c r="D26" s="2"/>
    </row>
    <row r="27" spans="1:8" x14ac:dyDescent="0.25">
      <c r="A27" s="30">
        <v>20</v>
      </c>
      <c r="B27">
        <v>2</v>
      </c>
      <c r="C27" s="2">
        <f t="shared" si="1"/>
        <v>40</v>
      </c>
      <c r="D27" s="2"/>
    </row>
    <row r="28" spans="1:8" x14ac:dyDescent="0.25">
      <c r="A28" s="30">
        <v>50</v>
      </c>
      <c r="C28" s="2">
        <f t="shared" si="1"/>
        <v>0</v>
      </c>
      <c r="D28" s="2"/>
    </row>
    <row r="29" spans="1:8" x14ac:dyDescent="0.25">
      <c r="A29" s="30">
        <v>100</v>
      </c>
      <c r="C29" s="2">
        <f t="shared" si="1"/>
        <v>0</v>
      </c>
      <c r="D29" s="2"/>
    </row>
    <row r="30" spans="1:8" x14ac:dyDescent="0.25">
      <c r="B30" s="4" t="s">
        <v>22</v>
      </c>
      <c r="C30" s="3">
        <f>SUM(C23:C29)</f>
        <v>110</v>
      </c>
      <c r="D30" s="15"/>
    </row>
    <row r="33" spans="1:8" x14ac:dyDescent="0.25">
      <c r="A33" s="1" t="s">
        <v>11</v>
      </c>
      <c r="C33" s="6">
        <f>C19+C30</f>
        <v>122</v>
      </c>
      <c r="D33" s="15"/>
    </row>
    <row r="34" spans="1:8" x14ac:dyDescent="0.25">
      <c r="A34" s="1"/>
      <c r="C34" s="15"/>
      <c r="D34" s="15"/>
    </row>
    <row r="35" spans="1:8" x14ac:dyDescent="0.25">
      <c r="A35" s="1"/>
      <c r="C35" s="15"/>
      <c r="D35" s="15"/>
    </row>
    <row r="36" spans="1:8" x14ac:dyDescent="0.25">
      <c r="A36" s="14" t="s">
        <v>12</v>
      </c>
      <c r="B36" s="14" t="s">
        <v>23</v>
      </c>
      <c r="C36" s="14" t="s">
        <v>7</v>
      </c>
      <c r="D36" s="5"/>
    </row>
    <row r="37" spans="1:8" x14ac:dyDescent="0.25">
      <c r="A37" s="1"/>
      <c r="B37">
        <v>4</v>
      </c>
      <c r="C37" s="7">
        <f>H39</f>
        <v>260</v>
      </c>
      <c r="D37" s="28"/>
    </row>
    <row r="39" spans="1:8" x14ac:dyDescent="0.25">
      <c r="D39" s="29"/>
      <c r="G39" s="4" t="s">
        <v>20</v>
      </c>
      <c r="H39" s="3">
        <f>SUM(H14:H38)</f>
        <v>260</v>
      </c>
    </row>
    <row r="40" spans="1:8" ht="15.75" thickBot="1" x14ac:dyDescent="0.3">
      <c r="A40" s="1" t="s">
        <v>13</v>
      </c>
      <c r="C40" s="16">
        <f>C33+C37</f>
        <v>382</v>
      </c>
    </row>
    <row r="41" spans="1:8" ht="15.75" thickTop="1" x14ac:dyDescent="0.25"/>
    <row r="43" spans="1:8" x14ac:dyDescent="0.25">
      <c r="A43" s="1" t="s">
        <v>26</v>
      </c>
      <c r="B43" s="11"/>
      <c r="C43" s="11"/>
      <c r="D43" s="11"/>
      <c r="G43" s="1" t="s">
        <v>4</v>
      </c>
      <c r="H43" s="12"/>
    </row>
    <row r="46" spans="1:8" x14ac:dyDescent="0.25">
      <c r="A46" s="1" t="s">
        <v>26</v>
      </c>
      <c r="B46" s="11"/>
      <c r="C46" s="11"/>
      <c r="D46" s="11"/>
      <c r="G46" s="1" t="s">
        <v>4</v>
      </c>
      <c r="H46" s="12"/>
    </row>
    <row r="50" spans="1:8" x14ac:dyDescent="0.25">
      <c r="A50" t="s">
        <v>31</v>
      </c>
    </row>
    <row r="51" spans="1:8" x14ac:dyDescent="0.25">
      <c r="A51" s="31" t="s">
        <v>30</v>
      </c>
      <c r="B51" s="18"/>
      <c r="C51" s="18"/>
      <c r="D51" s="18"/>
      <c r="E51" s="18"/>
      <c r="F51" s="18"/>
      <c r="G51" s="18"/>
      <c r="H51" s="19"/>
    </row>
    <row r="52" spans="1:8" x14ac:dyDescent="0.25">
      <c r="A52" s="22"/>
      <c r="H52" s="21"/>
    </row>
    <row r="53" spans="1:8" x14ac:dyDescent="0.25">
      <c r="A53" s="20" t="s">
        <v>7</v>
      </c>
      <c r="B53" s="27">
        <f>C40</f>
        <v>382</v>
      </c>
      <c r="F53" s="1" t="s">
        <v>27</v>
      </c>
      <c r="H53" s="26" t="s">
        <v>3</v>
      </c>
    </row>
    <row r="54" spans="1:8" x14ac:dyDescent="0.25">
      <c r="A54" s="22"/>
      <c r="H54" s="21"/>
    </row>
    <row r="55" spans="1:8" x14ac:dyDescent="0.25">
      <c r="A55" s="20" t="s">
        <v>28</v>
      </c>
      <c r="B55" s="11"/>
      <c r="C55" s="11"/>
      <c r="D55" s="11"/>
      <c r="G55" s="1" t="s">
        <v>4</v>
      </c>
      <c r="H55" s="23"/>
    </row>
    <row r="56" spans="1:8" x14ac:dyDescent="0.25">
      <c r="A56" s="24"/>
      <c r="B56" s="11"/>
      <c r="C56" s="11"/>
      <c r="D56" s="11"/>
      <c r="E56" s="11"/>
      <c r="F56" s="11"/>
      <c r="G56" s="11"/>
      <c r="H56" s="25"/>
    </row>
  </sheetData>
  <mergeCells count="1">
    <mergeCell ref="F12:H12"/>
  </mergeCells>
  <pageMargins left="0.7" right="0.7" top="0.75" bottom="0.75" header="0.3" footer="0.3"/>
  <pageSetup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F44C-650B-4F3F-BC05-C4894DFE687A}">
  <sheetPr>
    <pageSetUpPr fitToPage="1"/>
  </sheetPr>
  <dimension ref="A1:G57"/>
  <sheetViews>
    <sheetView workbookViewId="0">
      <selection activeCell="B21" sqref="B21"/>
    </sheetView>
  </sheetViews>
  <sheetFormatPr defaultRowHeight="15" x14ac:dyDescent="0.25"/>
  <cols>
    <col min="1" max="1" width="21.5703125" customWidth="1"/>
    <col min="2" max="2" width="19.42578125" bestFit="1" customWidth="1"/>
    <col min="3" max="3" width="10.85546875" bestFit="1" customWidth="1"/>
    <col min="4" max="4" width="12.140625" customWidth="1"/>
    <col min="5" max="5" width="16.42578125" bestFit="1" customWidth="1"/>
    <col min="6" max="6" width="11" customWidth="1"/>
    <col min="7" max="7" width="12.28515625" bestFit="1" customWidth="1"/>
    <col min="8" max="8" width="10.5703125" bestFit="1" customWidth="1"/>
  </cols>
  <sheetData>
    <row r="1" spans="1:7" ht="28.5" x14ac:dyDescent="0.45">
      <c r="A1" s="9" t="s">
        <v>0</v>
      </c>
      <c r="G1" s="10"/>
    </row>
    <row r="2" spans="1:7" ht="18.75" x14ac:dyDescent="0.3">
      <c r="A2" s="8" t="s">
        <v>62</v>
      </c>
    </row>
    <row r="3" spans="1:7" x14ac:dyDescent="0.25">
      <c r="A3" s="1"/>
    </row>
    <row r="4" spans="1:7" x14ac:dyDescent="0.25">
      <c r="A4" s="1" t="s">
        <v>63</v>
      </c>
      <c r="B4" s="11" t="s">
        <v>107</v>
      </c>
      <c r="C4" s="11"/>
      <c r="D4" s="11"/>
      <c r="F4" s="1" t="s">
        <v>4</v>
      </c>
      <c r="G4" s="12">
        <v>46280</v>
      </c>
    </row>
    <row r="5" spans="1:7" x14ac:dyDescent="0.25">
      <c r="A5" s="1"/>
      <c r="F5" s="1"/>
      <c r="G5" s="17"/>
    </row>
    <row r="6" spans="1:7" x14ac:dyDescent="0.25">
      <c r="A6" s="1" t="s">
        <v>64</v>
      </c>
      <c r="B6" s="11" t="s">
        <v>65</v>
      </c>
      <c r="C6" s="11"/>
      <c r="D6" s="11"/>
    </row>
    <row r="7" spans="1:7" x14ac:dyDescent="0.25">
      <c r="A7" s="1"/>
    </row>
    <row r="8" spans="1:7" x14ac:dyDescent="0.25">
      <c r="A8" s="1"/>
    </row>
    <row r="9" spans="1:7" x14ac:dyDescent="0.25">
      <c r="A9" s="31" t="s">
        <v>66</v>
      </c>
      <c r="B9" s="18"/>
      <c r="C9" s="18"/>
      <c r="D9" s="18"/>
      <c r="E9" s="18"/>
      <c r="F9" s="18"/>
      <c r="G9" s="41">
        <v>1039.67</v>
      </c>
    </row>
    <row r="10" spans="1:7" x14ac:dyDescent="0.25">
      <c r="A10" s="20"/>
      <c r="G10" s="42"/>
    </row>
    <row r="11" spans="1:7" x14ac:dyDescent="0.25">
      <c r="A11" s="20" t="s">
        <v>67</v>
      </c>
      <c r="G11" s="21"/>
    </row>
    <row r="12" spans="1:7" x14ac:dyDescent="0.25">
      <c r="A12" s="22" t="s">
        <v>74</v>
      </c>
      <c r="B12" s="38" t="s">
        <v>71</v>
      </c>
      <c r="C12" s="39" t="s">
        <v>70</v>
      </c>
      <c r="D12" s="38" t="s">
        <v>7</v>
      </c>
      <c r="G12" s="21"/>
    </row>
    <row r="13" spans="1:7" x14ac:dyDescent="0.25">
      <c r="A13" s="20"/>
      <c r="B13" s="28"/>
      <c r="D13" s="28">
        <v>0</v>
      </c>
      <c r="G13" s="21"/>
    </row>
    <row r="14" spans="1:7" x14ac:dyDescent="0.25">
      <c r="A14" s="20"/>
      <c r="B14" s="28"/>
      <c r="D14" s="28">
        <v>0</v>
      </c>
      <c r="G14" s="21"/>
    </row>
    <row r="15" spans="1:7" x14ac:dyDescent="0.25">
      <c r="A15" s="20"/>
      <c r="B15" s="28"/>
      <c r="D15" s="7">
        <v>0</v>
      </c>
      <c r="G15" s="21"/>
    </row>
    <row r="16" spans="1:7" x14ac:dyDescent="0.25">
      <c r="A16" s="20" t="s">
        <v>8</v>
      </c>
      <c r="B16" s="28"/>
      <c r="D16" s="15">
        <f>SUM(D13:D15)</f>
        <v>0</v>
      </c>
      <c r="G16" s="43">
        <f>D16</f>
        <v>0</v>
      </c>
    </row>
    <row r="17" spans="1:7" x14ac:dyDescent="0.25">
      <c r="A17" s="22"/>
      <c r="G17" s="21"/>
    </row>
    <row r="18" spans="1:7" x14ac:dyDescent="0.25">
      <c r="A18" s="20" t="s">
        <v>68</v>
      </c>
      <c r="G18" s="21"/>
    </row>
    <row r="19" spans="1:7" x14ac:dyDescent="0.25">
      <c r="A19" s="22" t="s">
        <v>69</v>
      </c>
      <c r="B19" s="38" t="s">
        <v>71</v>
      </c>
      <c r="C19" s="38" t="s">
        <v>15</v>
      </c>
      <c r="D19" s="38" t="s">
        <v>7</v>
      </c>
      <c r="G19" s="21"/>
    </row>
    <row r="20" spans="1:7" x14ac:dyDescent="0.25">
      <c r="A20" s="22"/>
      <c r="B20" s="17">
        <v>46264</v>
      </c>
      <c r="C20">
        <v>258</v>
      </c>
      <c r="D20" s="28">
        <v>25</v>
      </c>
      <c r="G20" s="21"/>
    </row>
    <row r="21" spans="1:7" x14ac:dyDescent="0.25">
      <c r="A21" s="22"/>
      <c r="B21" s="17">
        <v>46265</v>
      </c>
      <c r="C21">
        <v>260</v>
      </c>
      <c r="D21" s="28">
        <v>75</v>
      </c>
      <c r="G21" s="21"/>
    </row>
    <row r="22" spans="1:7" x14ac:dyDescent="0.25">
      <c r="A22" s="22"/>
      <c r="D22" s="11"/>
      <c r="G22" s="21"/>
    </row>
    <row r="23" spans="1:7" x14ac:dyDescent="0.25">
      <c r="A23" s="20" t="s">
        <v>8</v>
      </c>
      <c r="D23" s="15">
        <f>SUM(D20:D22)</f>
        <v>100</v>
      </c>
      <c r="G23" s="44">
        <f>-D23</f>
        <v>-100</v>
      </c>
    </row>
    <row r="24" spans="1:7" x14ac:dyDescent="0.25">
      <c r="A24" s="22"/>
      <c r="G24" s="21"/>
    </row>
    <row r="25" spans="1:7" x14ac:dyDescent="0.25">
      <c r="A25" s="22"/>
      <c r="G25" s="25"/>
    </row>
    <row r="26" spans="1:7" x14ac:dyDescent="0.25">
      <c r="A26" s="20" t="s">
        <v>72</v>
      </c>
      <c r="G26" s="47">
        <f>SUM(G9:G23)</f>
        <v>939.67000000000007</v>
      </c>
    </row>
    <row r="27" spans="1:7" x14ac:dyDescent="0.25">
      <c r="A27" s="24"/>
      <c r="B27" s="11"/>
      <c r="C27" s="11"/>
      <c r="D27" s="11"/>
      <c r="E27" s="11"/>
      <c r="F27" s="11"/>
      <c r="G27" s="25"/>
    </row>
    <row r="29" spans="1:7" x14ac:dyDescent="0.25">
      <c r="A29" s="31" t="s">
        <v>73</v>
      </c>
      <c r="B29" s="18"/>
      <c r="C29" s="18"/>
      <c r="D29" s="18"/>
      <c r="E29" s="18"/>
      <c r="F29" s="18"/>
      <c r="G29" s="41">
        <v>952.31</v>
      </c>
    </row>
    <row r="30" spans="1:7" x14ac:dyDescent="0.25">
      <c r="A30" s="20"/>
      <c r="G30" s="42"/>
    </row>
    <row r="31" spans="1:7" x14ac:dyDescent="0.25">
      <c r="A31" s="20" t="s">
        <v>67</v>
      </c>
      <c r="G31" s="21"/>
    </row>
    <row r="32" spans="1:7" x14ac:dyDescent="0.25">
      <c r="A32" s="22" t="s">
        <v>75</v>
      </c>
      <c r="B32" s="13"/>
      <c r="C32" s="40"/>
      <c r="D32" s="38" t="s">
        <v>7</v>
      </c>
      <c r="G32" s="21"/>
    </row>
    <row r="33" spans="1:7" x14ac:dyDescent="0.25">
      <c r="A33" s="20"/>
      <c r="B33" s="28" t="s">
        <v>76</v>
      </c>
      <c r="D33" s="28">
        <v>2.36</v>
      </c>
      <c r="G33" s="21"/>
    </row>
    <row r="34" spans="1:7" x14ac:dyDescent="0.25">
      <c r="A34" s="20"/>
      <c r="B34" s="28"/>
      <c r="D34" s="28">
        <v>0</v>
      </c>
      <c r="G34" s="21"/>
    </row>
    <row r="35" spans="1:7" x14ac:dyDescent="0.25">
      <c r="A35" s="20"/>
      <c r="B35" s="28"/>
      <c r="D35" s="7">
        <v>0</v>
      </c>
      <c r="G35" s="21"/>
    </row>
    <row r="36" spans="1:7" x14ac:dyDescent="0.25">
      <c r="A36" s="20" t="s">
        <v>8</v>
      </c>
      <c r="B36" s="28"/>
      <c r="D36" s="15">
        <f>SUM(D33:D35)</f>
        <v>2.36</v>
      </c>
      <c r="G36" s="43">
        <f>D36</f>
        <v>2.36</v>
      </c>
    </row>
    <row r="37" spans="1:7" x14ac:dyDescent="0.25">
      <c r="A37" s="22"/>
      <c r="G37" s="21"/>
    </row>
    <row r="38" spans="1:7" x14ac:dyDescent="0.25">
      <c r="A38" s="20" t="s">
        <v>68</v>
      </c>
      <c r="G38" s="21"/>
    </row>
    <row r="39" spans="1:7" x14ac:dyDescent="0.25">
      <c r="A39" s="22" t="s">
        <v>77</v>
      </c>
      <c r="B39" s="13"/>
      <c r="C39" s="13"/>
      <c r="D39" s="38" t="s">
        <v>7</v>
      </c>
      <c r="G39" s="21"/>
    </row>
    <row r="40" spans="1:7" x14ac:dyDescent="0.25">
      <c r="A40" s="22"/>
      <c r="B40" s="17" t="s">
        <v>78</v>
      </c>
      <c r="D40" s="28">
        <v>10</v>
      </c>
      <c r="G40" s="21"/>
    </row>
    <row r="41" spans="1:7" x14ac:dyDescent="0.25">
      <c r="A41" s="22"/>
      <c r="B41" s="17" t="s">
        <v>79</v>
      </c>
      <c r="D41" s="28">
        <v>5</v>
      </c>
      <c r="G41" s="21"/>
    </row>
    <row r="42" spans="1:7" x14ac:dyDescent="0.25">
      <c r="A42" s="22"/>
      <c r="D42" s="11"/>
      <c r="G42" s="21"/>
    </row>
    <row r="43" spans="1:7" x14ac:dyDescent="0.25">
      <c r="A43" s="20" t="s">
        <v>8</v>
      </c>
      <c r="D43" s="15">
        <f>SUM(D40:D42)</f>
        <v>15</v>
      </c>
      <c r="G43" s="44">
        <f>-D43</f>
        <v>-15</v>
      </c>
    </row>
    <row r="44" spans="1:7" x14ac:dyDescent="0.25">
      <c r="A44" s="22"/>
      <c r="G44" s="21"/>
    </row>
    <row r="45" spans="1:7" x14ac:dyDescent="0.25">
      <c r="A45" s="22"/>
      <c r="G45" s="21"/>
    </row>
    <row r="46" spans="1:7" x14ac:dyDescent="0.25">
      <c r="A46" s="20" t="s">
        <v>80</v>
      </c>
      <c r="G46" s="45">
        <f>SUM(G29:G43)</f>
        <v>939.67</v>
      </c>
    </row>
    <row r="47" spans="1:7" x14ac:dyDescent="0.25">
      <c r="A47" s="22"/>
      <c r="G47" s="21"/>
    </row>
    <row r="48" spans="1:7" x14ac:dyDescent="0.25">
      <c r="A48" s="22"/>
      <c r="G48" s="21"/>
    </row>
    <row r="49" spans="1:7" ht="15.75" thickBot="1" x14ac:dyDescent="0.3">
      <c r="A49" s="20" t="s">
        <v>81</v>
      </c>
      <c r="G49" s="46">
        <f>G26-G46</f>
        <v>0</v>
      </c>
    </row>
    <row r="50" spans="1:7" ht="15.75" thickTop="1" x14ac:dyDescent="0.25">
      <c r="A50" s="24"/>
      <c r="B50" s="11"/>
      <c r="C50" s="11"/>
      <c r="D50" s="11"/>
      <c r="E50" s="11"/>
      <c r="F50" s="11"/>
      <c r="G50" s="25"/>
    </row>
    <row r="54" spans="1:7" x14ac:dyDescent="0.25">
      <c r="A54" s="1" t="s">
        <v>82</v>
      </c>
      <c r="B54" s="11"/>
      <c r="C54" s="11"/>
      <c r="D54" s="11"/>
      <c r="F54" s="1" t="s">
        <v>4</v>
      </c>
      <c r="G54" s="12"/>
    </row>
    <row r="57" spans="1:7" x14ac:dyDescent="0.25">
      <c r="A57" s="1" t="s">
        <v>83</v>
      </c>
      <c r="B57" s="11"/>
      <c r="C57" s="11"/>
      <c r="D57" s="11"/>
      <c r="F57" s="1" t="s">
        <v>4</v>
      </c>
      <c r="G57" s="12"/>
    </row>
  </sheetData>
  <pageMargins left="0.7" right="0.7" top="0.75" bottom="0.75" header="0.3" footer="0.3"/>
  <pageSetup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D8014-419B-42B6-8AE9-2E7CC704ABC2}">
  <sheetPr>
    <pageSetUpPr fitToPage="1"/>
  </sheetPr>
  <dimension ref="A1:G40"/>
  <sheetViews>
    <sheetView workbookViewId="0">
      <selection activeCell="A3" sqref="A3"/>
    </sheetView>
  </sheetViews>
  <sheetFormatPr defaultRowHeight="15" x14ac:dyDescent="0.25"/>
  <cols>
    <col min="1" max="1" width="25.140625" customWidth="1"/>
    <col min="2" max="2" width="11.28515625" bestFit="1" customWidth="1"/>
    <col min="3" max="3" width="12.5703125" bestFit="1" customWidth="1"/>
    <col min="4" max="4" width="12.140625" customWidth="1"/>
    <col min="5" max="5" width="10.5703125" customWidth="1"/>
    <col min="6" max="6" width="11" customWidth="1"/>
    <col min="7" max="7" width="12.28515625" bestFit="1" customWidth="1"/>
    <col min="8" max="8" width="10.5703125" bestFit="1" customWidth="1"/>
  </cols>
  <sheetData>
    <row r="1" spans="1:7" ht="28.5" x14ac:dyDescent="0.45">
      <c r="A1" s="9" t="s">
        <v>0</v>
      </c>
      <c r="G1" s="10"/>
    </row>
    <row r="2" spans="1:7" ht="18.75" x14ac:dyDescent="0.3">
      <c r="A2" s="8" t="s">
        <v>84</v>
      </c>
    </row>
    <row r="3" spans="1:7" ht="18.75" x14ac:dyDescent="0.3">
      <c r="A3" s="48" t="s">
        <v>108</v>
      </c>
    </row>
    <row r="4" spans="1:7" ht="18.75" x14ac:dyDescent="0.3">
      <c r="A4" s="48"/>
    </row>
    <row r="5" spans="1:7" x14ac:dyDescent="0.25">
      <c r="A5" s="1"/>
      <c r="F5" s="1"/>
      <c r="G5" s="17"/>
    </row>
    <row r="6" spans="1:7" x14ac:dyDescent="0.25">
      <c r="A6" s="1"/>
      <c r="F6" s="1"/>
      <c r="G6" s="17"/>
    </row>
    <row r="7" spans="1:7" x14ac:dyDescent="0.25">
      <c r="A7" s="1"/>
      <c r="B7" s="5" t="s">
        <v>90</v>
      </c>
      <c r="C7" s="5" t="s">
        <v>91</v>
      </c>
      <c r="D7" s="5" t="s">
        <v>92</v>
      </c>
      <c r="E7" s="5" t="s">
        <v>93</v>
      </c>
    </row>
    <row r="8" spans="1:7" x14ac:dyDescent="0.25">
      <c r="A8" s="1" t="s">
        <v>85</v>
      </c>
    </row>
    <row r="9" spans="1:7" x14ac:dyDescent="0.25">
      <c r="A9" t="s">
        <v>87</v>
      </c>
      <c r="B9" s="28">
        <v>0</v>
      </c>
      <c r="C9" s="28">
        <v>300</v>
      </c>
      <c r="D9" s="28">
        <v>325</v>
      </c>
      <c r="E9" s="2">
        <f>D9-C9</f>
        <v>25</v>
      </c>
    </row>
    <row r="10" spans="1:7" x14ac:dyDescent="0.25">
      <c r="A10" t="s">
        <v>86</v>
      </c>
      <c r="B10" s="28">
        <v>550</v>
      </c>
      <c r="C10" s="28">
        <v>550</v>
      </c>
      <c r="D10" s="28">
        <v>9500</v>
      </c>
      <c r="E10" s="2">
        <f t="shared" ref="E10:E11" si="0">D10-C10</f>
        <v>8950</v>
      </c>
    </row>
    <row r="11" spans="1:7" x14ac:dyDescent="0.25">
      <c r="A11" t="s">
        <v>88</v>
      </c>
      <c r="B11" s="7">
        <v>2.36</v>
      </c>
      <c r="C11" s="7">
        <v>4.3600000000000003</v>
      </c>
      <c r="D11" s="7">
        <v>24</v>
      </c>
      <c r="E11" s="7">
        <f t="shared" si="0"/>
        <v>19.64</v>
      </c>
    </row>
    <row r="12" spans="1:7" x14ac:dyDescent="0.25">
      <c r="A12" s="1" t="s">
        <v>89</v>
      </c>
      <c r="B12" s="28">
        <f>SUM(B9:B11)</f>
        <v>552.36</v>
      </c>
      <c r="C12" s="28">
        <f t="shared" ref="C12:E12" si="1">SUM(C9:C11)</f>
        <v>854.36</v>
      </c>
      <c r="D12" s="28">
        <f t="shared" si="1"/>
        <v>9849</v>
      </c>
      <c r="E12" s="28">
        <f t="shared" si="1"/>
        <v>8994.64</v>
      </c>
    </row>
    <row r="13" spans="1:7" x14ac:dyDescent="0.25">
      <c r="A13" s="1"/>
    </row>
    <row r="14" spans="1:7" x14ac:dyDescent="0.25">
      <c r="A14" s="1" t="s">
        <v>94</v>
      </c>
    </row>
    <row r="15" spans="1:7" x14ac:dyDescent="0.25">
      <c r="A15" t="s">
        <v>95</v>
      </c>
      <c r="B15" s="28">
        <v>2907.4</v>
      </c>
      <c r="C15" s="28">
        <v>4907.3999999999996</v>
      </c>
      <c r="D15" s="28">
        <v>7000</v>
      </c>
      <c r="E15" s="2">
        <f>D15-C15</f>
        <v>2092.6000000000004</v>
      </c>
    </row>
    <row r="16" spans="1:7" x14ac:dyDescent="0.25">
      <c r="A16" t="s">
        <v>96</v>
      </c>
      <c r="B16" s="28">
        <v>100</v>
      </c>
      <c r="C16" s="28">
        <v>100</v>
      </c>
      <c r="D16" s="28">
        <v>150</v>
      </c>
      <c r="E16" s="2">
        <f t="shared" ref="E16:E19" si="2">D16-C16</f>
        <v>50</v>
      </c>
    </row>
    <row r="17" spans="1:5" x14ac:dyDescent="0.25">
      <c r="A17" t="s">
        <v>97</v>
      </c>
      <c r="B17" s="28">
        <v>33</v>
      </c>
      <c r="C17" s="28">
        <v>65</v>
      </c>
      <c r="D17" s="28">
        <v>250</v>
      </c>
      <c r="E17" s="2">
        <f t="shared" si="2"/>
        <v>185</v>
      </c>
    </row>
    <row r="18" spans="1:5" x14ac:dyDescent="0.25">
      <c r="A18" t="s">
        <v>98</v>
      </c>
      <c r="B18" s="28">
        <v>0</v>
      </c>
      <c r="C18" s="28">
        <v>50</v>
      </c>
      <c r="D18" s="28">
        <v>100</v>
      </c>
      <c r="E18" s="2">
        <f t="shared" si="2"/>
        <v>50</v>
      </c>
    </row>
    <row r="19" spans="1:5" x14ac:dyDescent="0.25">
      <c r="A19" t="s">
        <v>99</v>
      </c>
      <c r="B19" s="7">
        <v>15</v>
      </c>
      <c r="C19" s="7">
        <v>25</v>
      </c>
      <c r="D19" s="7">
        <v>1000</v>
      </c>
      <c r="E19" s="7">
        <f t="shared" si="2"/>
        <v>975</v>
      </c>
    </row>
    <row r="20" spans="1:5" x14ac:dyDescent="0.25">
      <c r="A20" s="1" t="s">
        <v>100</v>
      </c>
      <c r="B20" s="15">
        <f>SUM(B15:B19)</f>
        <v>3055.4</v>
      </c>
      <c r="C20" s="15">
        <f t="shared" ref="C20:E20" si="3">SUM(C15:C19)</f>
        <v>5147.3999999999996</v>
      </c>
      <c r="D20" s="15">
        <f>SUM(D15:D19)</f>
        <v>8500</v>
      </c>
      <c r="E20" s="15">
        <f t="shared" si="3"/>
        <v>3352.6000000000004</v>
      </c>
    </row>
    <row r="21" spans="1:5" x14ac:dyDescent="0.25">
      <c r="A21" s="1"/>
      <c r="B21" s="15"/>
      <c r="C21" s="15"/>
      <c r="D21" s="15"/>
      <c r="E21" s="15"/>
    </row>
    <row r="22" spans="1:5" x14ac:dyDescent="0.25">
      <c r="A22" s="1"/>
    </row>
    <row r="23" spans="1:5" ht="15.75" thickBot="1" x14ac:dyDescent="0.3">
      <c r="A23" s="1" t="s">
        <v>101</v>
      </c>
      <c r="B23" s="16">
        <f>B12-B20</f>
        <v>-2503.04</v>
      </c>
      <c r="C23" s="16">
        <f>C12-C20</f>
        <v>-4293.04</v>
      </c>
      <c r="D23" s="16">
        <f>D12-D20</f>
        <v>1349</v>
      </c>
      <c r="E23" s="29"/>
    </row>
    <row r="24" spans="1:5" ht="15.75" thickTop="1" x14ac:dyDescent="0.25">
      <c r="A24" s="1"/>
    </row>
    <row r="25" spans="1:5" x14ac:dyDescent="0.25">
      <c r="A25" s="1"/>
    </row>
    <row r="26" spans="1:5" x14ac:dyDescent="0.25">
      <c r="A26" s="1" t="s">
        <v>106</v>
      </c>
      <c r="B26">
        <v>939.67</v>
      </c>
    </row>
    <row r="27" spans="1:5" x14ac:dyDescent="0.25">
      <c r="A27" s="1"/>
    </row>
    <row r="28" spans="1:5" x14ac:dyDescent="0.25">
      <c r="A28" s="1"/>
    </row>
    <row r="29" spans="1:5" x14ac:dyDescent="0.25">
      <c r="A29" s="1"/>
    </row>
    <row r="30" spans="1:5" x14ac:dyDescent="0.25">
      <c r="A30" s="1"/>
    </row>
    <row r="31" spans="1:5" x14ac:dyDescent="0.25">
      <c r="A31" s="1"/>
    </row>
    <row r="32" spans="1:5" x14ac:dyDescent="0.25">
      <c r="A32" s="1"/>
    </row>
    <row r="33" spans="1:7" x14ac:dyDescent="0.25">
      <c r="A33" s="1"/>
    </row>
    <row r="37" spans="1:7" x14ac:dyDescent="0.25">
      <c r="A37" s="1" t="s">
        <v>82</v>
      </c>
      <c r="B37" s="11"/>
      <c r="C37" s="11"/>
      <c r="D37" s="11"/>
      <c r="F37" s="1" t="s">
        <v>4</v>
      </c>
      <c r="G37" s="12"/>
    </row>
    <row r="40" spans="1:7" x14ac:dyDescent="0.25">
      <c r="A40" s="1" t="s">
        <v>83</v>
      </c>
      <c r="B40" s="11"/>
      <c r="C40" s="11"/>
      <c r="D40" s="11"/>
      <c r="F40" s="1" t="s">
        <v>4</v>
      </c>
      <c r="G40" s="12"/>
    </row>
  </sheetData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84FA0E7B2C94D991F3470A052FE00" ma:contentTypeVersion="10" ma:contentTypeDescription="Create a new document." ma:contentTypeScope="" ma:versionID="f34f2253a9c62da1658b970408d332bd">
  <xsd:schema xmlns:xsd="http://www.w3.org/2001/XMLSchema" xmlns:xs="http://www.w3.org/2001/XMLSchema" xmlns:p="http://schemas.microsoft.com/office/2006/metadata/properties" xmlns:ns2="e3e5b829-9479-46d1-b2a3-2a6f23ddef71" xmlns:ns3="0ff8504e-2ac1-4472-8161-a787e5b49215" targetNamespace="http://schemas.microsoft.com/office/2006/metadata/properties" ma:root="true" ma:fieldsID="1d88d98292be2494152cf1f30a7e1c40" ns2:_="" ns3:_="">
    <xsd:import namespace="e3e5b829-9479-46d1-b2a3-2a6f23ddef71"/>
    <xsd:import namespace="0ff8504e-2ac1-4472-8161-a787e5b49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e5b829-9479-46d1-b2a3-2a6f23ddef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9214e27-73bc-433e-b573-566ab133b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8504e-2ac1-4472-8161-a787e5b492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6b3722-52df-40f5-b6a5-2a8377b87630}" ma:internalName="TaxCatchAll" ma:showField="CatchAllData" ma:web="0ff8504e-2ac1-4472-8161-a787e5b49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e5b829-9479-46d1-b2a3-2a6f23ddef71">
      <Terms xmlns="http://schemas.microsoft.com/office/infopath/2007/PartnerControls"/>
    </lcf76f155ced4ddcb4097134ff3c332f>
    <TaxCatchAll xmlns="0ff8504e-2ac1-4472-8161-a787e5b49215" xsi:nil="true"/>
  </documentManagement>
</p:properties>
</file>

<file path=customXml/itemProps1.xml><?xml version="1.0" encoding="utf-8"?>
<ds:datastoreItem xmlns:ds="http://schemas.openxmlformats.org/officeDocument/2006/customXml" ds:itemID="{393BC088-F536-4303-8A63-8C506B48D2AD}"/>
</file>

<file path=customXml/itemProps2.xml><?xml version="1.0" encoding="utf-8"?>
<ds:datastoreItem xmlns:ds="http://schemas.openxmlformats.org/officeDocument/2006/customXml" ds:itemID="{2B69BCCF-2853-408D-AA09-6A56E3D4BF1E}"/>
</file>

<file path=customXml/itemProps3.xml><?xml version="1.0" encoding="utf-8"?>
<ds:datastoreItem xmlns:ds="http://schemas.openxmlformats.org/officeDocument/2006/customXml" ds:itemID="{1FF1780C-19D9-4C6E-8056-C35BDD1547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Inventory</vt:lpstr>
      <vt:lpstr>Inventory Check Out In</vt:lpstr>
      <vt:lpstr>Cash Count</vt:lpstr>
      <vt:lpstr>Bank Recon</vt:lpstr>
      <vt:lpstr>Monthly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Jessica</dc:creator>
  <cp:lastModifiedBy>Estep, Letha</cp:lastModifiedBy>
  <cp:lastPrinted>2025-09-04T15:52:25Z</cp:lastPrinted>
  <dcterms:created xsi:type="dcterms:W3CDTF">2023-08-25T16:09:02Z</dcterms:created>
  <dcterms:modified xsi:type="dcterms:W3CDTF">2026-08-21T13:37:15Z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dd00df-010c-4647-b299-918823b7a4f3_Enabled">
    <vt:lpwstr>true</vt:lpwstr>
  </property>
  <property fmtid="{D5CDD505-2E9C-101B-9397-08002B2CF9AE}" pid="3" name="MSIP_Label_63dd00df-010c-4647-b299-918823b7a4f3_SetDate">
    <vt:lpwstr>2024-09-04T13:19:49Z</vt:lpwstr>
  </property>
  <property fmtid="{D5CDD505-2E9C-101B-9397-08002B2CF9AE}" pid="4" name="MSIP_Label_63dd00df-010c-4647-b299-918823b7a4f3_Method">
    <vt:lpwstr>Standard</vt:lpwstr>
  </property>
  <property fmtid="{D5CDD505-2E9C-101B-9397-08002B2CF9AE}" pid="5" name="MSIP_Label_63dd00df-010c-4647-b299-918823b7a4f3_Name">
    <vt:lpwstr>defa4170-0d19-0005-0004-bc88714345d2</vt:lpwstr>
  </property>
  <property fmtid="{D5CDD505-2E9C-101B-9397-08002B2CF9AE}" pid="6" name="MSIP_Label_63dd00df-010c-4647-b299-918823b7a4f3_SiteId">
    <vt:lpwstr>7a734afc-57e3-40d0-97f2-024f9b148309</vt:lpwstr>
  </property>
  <property fmtid="{D5CDD505-2E9C-101B-9397-08002B2CF9AE}" pid="7" name="MSIP_Label_63dd00df-010c-4647-b299-918823b7a4f3_ActionId">
    <vt:lpwstr>fb1ace7d-9bd0-4592-bf73-349d72d22ad9</vt:lpwstr>
  </property>
  <property fmtid="{D5CDD505-2E9C-101B-9397-08002B2CF9AE}" pid="8" name="MSIP_Label_63dd00df-010c-4647-b299-918823b7a4f3_ContentBits">
    <vt:lpwstr>0</vt:lpwstr>
  </property>
  <property fmtid="{D5CDD505-2E9C-101B-9397-08002B2CF9AE}" pid="9" name="ContentTypeId">
    <vt:lpwstr>0x01010029484FA0E7B2C94D991F3470A052FE00</vt:lpwstr>
  </property>
</Properties>
</file>