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\\CDE-FS-01\Office\OMBP\PSFU\Mill LevyOverrideRevRept\FY24-25 Mill Lewvy Override Report\"/>
    </mc:Choice>
  </mc:AlternateContent>
  <xr:revisionPtr revIDLastSave="0" documentId="13_ncr:1_{F48E7C33-7DC2-4661-885B-4AA084E3D0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eliminary Report " sheetId="1" r:id="rId1"/>
    <sheet name="Contacts" sheetId="7" r:id="rId2"/>
    <sheet name="Data" sheetId="2" r:id="rId3"/>
    <sheet name="Compare" sheetId="6" r:id="rId4"/>
  </sheets>
  <definedNames>
    <definedName name="_xlnm._FilterDatabase" localSheetId="2" hidden="1">Data!$A$1:$N$886</definedName>
    <definedName name="_xlnm._FilterDatabase" localSheetId="0" hidden="1">'Preliminary Report '!$A$4:$O$182</definedName>
    <definedName name="_xlnm.Print_Titles" localSheetId="0">'Preliminary Report '!$2:$4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5" i="1" l="1"/>
  <c r="N180" i="1"/>
  <c r="M180" i="1"/>
  <c r="N172" i="1"/>
  <c r="M172" i="1"/>
  <c r="N166" i="1"/>
  <c r="M166" i="1"/>
  <c r="N163" i="1"/>
  <c r="M163" i="1"/>
  <c r="N161" i="1"/>
  <c r="M161" i="1"/>
  <c r="N150" i="1"/>
  <c r="M150" i="1"/>
  <c r="N144" i="1"/>
  <c r="M144" i="1"/>
  <c r="N133" i="1"/>
  <c r="M133" i="1"/>
  <c r="N114" i="1"/>
  <c r="M114" i="1"/>
  <c r="N90" i="1"/>
  <c r="M90" i="1"/>
  <c r="N79" i="1"/>
  <c r="M79" i="1"/>
  <c r="N69" i="1"/>
  <c r="M69" i="1"/>
  <c r="N67" i="1"/>
  <c r="M67" i="1"/>
  <c r="N65" i="1"/>
  <c r="M65" i="1"/>
  <c r="M54" i="1"/>
  <c r="N47" i="1"/>
  <c r="M47" i="1"/>
  <c r="N45" i="1"/>
  <c r="M45" i="1"/>
  <c r="N35" i="1"/>
  <c r="M35" i="1"/>
  <c r="N34" i="1"/>
  <c r="M34" i="1"/>
  <c r="N31" i="1"/>
  <c r="M31" i="1"/>
  <c r="N29" i="1"/>
  <c r="M29" i="1"/>
  <c r="N15" i="1"/>
  <c r="M15" i="1"/>
  <c r="N14" i="1"/>
  <c r="M14" i="1"/>
  <c r="N7" i="1"/>
  <c r="M7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H182" i="1"/>
  <c r="G182" i="1"/>
  <c r="F182" i="1"/>
  <c r="E182" i="1"/>
  <c r="D182" i="1"/>
  <c r="H181" i="1"/>
  <c r="G181" i="1"/>
  <c r="F181" i="1"/>
  <c r="E181" i="1"/>
  <c r="D181" i="1"/>
  <c r="H180" i="1"/>
  <c r="G180" i="1"/>
  <c r="F180" i="1"/>
  <c r="E180" i="1"/>
  <c r="D180" i="1"/>
  <c r="H179" i="1"/>
  <c r="G179" i="1"/>
  <c r="F179" i="1"/>
  <c r="E179" i="1"/>
  <c r="D179" i="1"/>
  <c r="H178" i="1"/>
  <c r="G178" i="1"/>
  <c r="F178" i="1"/>
  <c r="E178" i="1"/>
  <c r="D178" i="1"/>
  <c r="H177" i="1"/>
  <c r="G177" i="1"/>
  <c r="F177" i="1"/>
  <c r="E177" i="1"/>
  <c r="D177" i="1"/>
  <c r="H176" i="1"/>
  <c r="G176" i="1"/>
  <c r="F176" i="1"/>
  <c r="E176" i="1"/>
  <c r="D176" i="1"/>
  <c r="H175" i="1"/>
  <c r="G175" i="1"/>
  <c r="F175" i="1"/>
  <c r="E175" i="1"/>
  <c r="D175" i="1"/>
  <c r="H174" i="1"/>
  <c r="G174" i="1"/>
  <c r="F174" i="1"/>
  <c r="E174" i="1"/>
  <c r="D174" i="1"/>
  <c r="H173" i="1"/>
  <c r="G173" i="1"/>
  <c r="F173" i="1"/>
  <c r="E173" i="1"/>
  <c r="D173" i="1"/>
  <c r="H172" i="1"/>
  <c r="G172" i="1"/>
  <c r="F172" i="1"/>
  <c r="E172" i="1"/>
  <c r="D172" i="1"/>
  <c r="H171" i="1"/>
  <c r="G171" i="1"/>
  <c r="F171" i="1"/>
  <c r="E171" i="1"/>
  <c r="D171" i="1"/>
  <c r="H170" i="1"/>
  <c r="G170" i="1"/>
  <c r="F170" i="1"/>
  <c r="E170" i="1"/>
  <c r="D170" i="1"/>
  <c r="H169" i="1"/>
  <c r="G169" i="1"/>
  <c r="F169" i="1"/>
  <c r="E169" i="1"/>
  <c r="D169" i="1"/>
  <c r="H168" i="1"/>
  <c r="G168" i="1"/>
  <c r="F168" i="1"/>
  <c r="E168" i="1"/>
  <c r="D168" i="1"/>
  <c r="H167" i="1"/>
  <c r="G167" i="1"/>
  <c r="F167" i="1"/>
  <c r="E167" i="1"/>
  <c r="D167" i="1"/>
  <c r="H166" i="1"/>
  <c r="G166" i="1"/>
  <c r="F166" i="1"/>
  <c r="E166" i="1"/>
  <c r="D166" i="1"/>
  <c r="H165" i="1"/>
  <c r="G165" i="1"/>
  <c r="F165" i="1"/>
  <c r="E165" i="1"/>
  <c r="D165" i="1"/>
  <c r="H164" i="1"/>
  <c r="G164" i="1"/>
  <c r="F164" i="1"/>
  <c r="E164" i="1"/>
  <c r="D164" i="1"/>
  <c r="H163" i="1"/>
  <c r="G163" i="1"/>
  <c r="F163" i="1"/>
  <c r="E163" i="1"/>
  <c r="D163" i="1"/>
  <c r="H162" i="1"/>
  <c r="G162" i="1"/>
  <c r="F162" i="1"/>
  <c r="E162" i="1"/>
  <c r="D162" i="1"/>
  <c r="H161" i="1"/>
  <c r="G161" i="1"/>
  <c r="F161" i="1"/>
  <c r="E161" i="1"/>
  <c r="D161" i="1"/>
  <c r="H160" i="1"/>
  <c r="G160" i="1"/>
  <c r="F160" i="1"/>
  <c r="E160" i="1"/>
  <c r="D160" i="1"/>
  <c r="H159" i="1"/>
  <c r="G159" i="1"/>
  <c r="F159" i="1"/>
  <c r="E159" i="1"/>
  <c r="D159" i="1"/>
  <c r="H158" i="1"/>
  <c r="G158" i="1"/>
  <c r="F158" i="1"/>
  <c r="E158" i="1"/>
  <c r="D158" i="1"/>
  <c r="H157" i="1"/>
  <c r="G157" i="1"/>
  <c r="F157" i="1"/>
  <c r="E157" i="1"/>
  <c r="D157" i="1"/>
  <c r="H156" i="1"/>
  <c r="G156" i="1"/>
  <c r="F156" i="1"/>
  <c r="E156" i="1"/>
  <c r="D156" i="1"/>
  <c r="H155" i="1"/>
  <c r="G155" i="1"/>
  <c r="F155" i="1"/>
  <c r="E155" i="1"/>
  <c r="D155" i="1"/>
  <c r="H154" i="1"/>
  <c r="G154" i="1"/>
  <c r="F154" i="1"/>
  <c r="E154" i="1"/>
  <c r="D154" i="1"/>
  <c r="H153" i="1"/>
  <c r="G153" i="1"/>
  <c r="F153" i="1"/>
  <c r="E153" i="1"/>
  <c r="D153" i="1"/>
  <c r="H152" i="1"/>
  <c r="G152" i="1"/>
  <c r="F152" i="1"/>
  <c r="E152" i="1"/>
  <c r="H151" i="1"/>
  <c r="G151" i="1"/>
  <c r="F151" i="1"/>
  <c r="E151" i="1"/>
  <c r="D151" i="1"/>
  <c r="G150" i="1"/>
  <c r="F150" i="1"/>
  <c r="K150" i="1"/>
  <c r="L150" i="1" s="1"/>
  <c r="H149" i="1"/>
  <c r="G149" i="1"/>
  <c r="F149" i="1"/>
  <c r="E149" i="1"/>
  <c r="D149" i="1"/>
  <c r="H148" i="1"/>
  <c r="G148" i="1"/>
  <c r="F148" i="1"/>
  <c r="E148" i="1"/>
  <c r="D148" i="1"/>
  <c r="H147" i="1"/>
  <c r="G147" i="1"/>
  <c r="F147" i="1"/>
  <c r="E147" i="1"/>
  <c r="D147" i="1"/>
  <c r="H146" i="1"/>
  <c r="G146" i="1"/>
  <c r="F146" i="1"/>
  <c r="E146" i="1"/>
  <c r="D146" i="1"/>
  <c r="H145" i="1"/>
  <c r="G145" i="1"/>
  <c r="F145" i="1"/>
  <c r="E145" i="1"/>
  <c r="D145" i="1"/>
  <c r="G144" i="1"/>
  <c r="F144" i="1"/>
  <c r="H143" i="1"/>
  <c r="G143" i="1"/>
  <c r="F143" i="1"/>
  <c r="E143" i="1"/>
  <c r="D143" i="1"/>
  <c r="H142" i="1"/>
  <c r="G142" i="1"/>
  <c r="F142" i="1"/>
  <c r="E142" i="1"/>
  <c r="D142" i="1"/>
  <c r="H141" i="1"/>
  <c r="G141" i="1"/>
  <c r="F141" i="1"/>
  <c r="E141" i="1"/>
  <c r="D141" i="1"/>
  <c r="H140" i="1"/>
  <c r="G140" i="1"/>
  <c r="F140" i="1"/>
  <c r="E140" i="1"/>
  <c r="D140" i="1"/>
  <c r="H139" i="1"/>
  <c r="G139" i="1"/>
  <c r="F139" i="1"/>
  <c r="E139" i="1"/>
  <c r="D139" i="1"/>
  <c r="H138" i="1"/>
  <c r="G138" i="1"/>
  <c r="F138" i="1"/>
  <c r="E138" i="1"/>
  <c r="D138" i="1"/>
  <c r="H137" i="1"/>
  <c r="G137" i="1"/>
  <c r="F137" i="1"/>
  <c r="E137" i="1"/>
  <c r="D137" i="1"/>
  <c r="H136" i="1"/>
  <c r="G136" i="1"/>
  <c r="F136" i="1"/>
  <c r="E136" i="1"/>
  <c r="D136" i="1"/>
  <c r="H135" i="1"/>
  <c r="G135" i="1"/>
  <c r="F135" i="1"/>
  <c r="E135" i="1"/>
  <c r="D135" i="1"/>
  <c r="H134" i="1"/>
  <c r="G134" i="1"/>
  <c r="F134" i="1"/>
  <c r="E134" i="1"/>
  <c r="D134" i="1"/>
  <c r="H133" i="1"/>
  <c r="G133" i="1"/>
  <c r="F133" i="1"/>
  <c r="E133" i="1"/>
  <c r="D133" i="1"/>
  <c r="H132" i="1"/>
  <c r="G132" i="1"/>
  <c r="F132" i="1"/>
  <c r="E132" i="1"/>
  <c r="D132" i="1"/>
  <c r="H131" i="1"/>
  <c r="G131" i="1"/>
  <c r="F131" i="1"/>
  <c r="E131" i="1"/>
  <c r="D131" i="1"/>
  <c r="H130" i="1"/>
  <c r="G130" i="1"/>
  <c r="F130" i="1"/>
  <c r="E130" i="1"/>
  <c r="D130" i="1"/>
  <c r="H129" i="1"/>
  <c r="G129" i="1"/>
  <c r="F129" i="1"/>
  <c r="E129" i="1"/>
  <c r="D129" i="1"/>
  <c r="H128" i="1"/>
  <c r="G128" i="1"/>
  <c r="F128" i="1"/>
  <c r="E128" i="1"/>
  <c r="D128" i="1"/>
  <c r="H127" i="1"/>
  <c r="G127" i="1"/>
  <c r="F127" i="1"/>
  <c r="E127" i="1"/>
  <c r="D127" i="1"/>
  <c r="H126" i="1"/>
  <c r="G126" i="1"/>
  <c r="F126" i="1"/>
  <c r="E126" i="1"/>
  <c r="D126" i="1"/>
  <c r="H125" i="1"/>
  <c r="G125" i="1"/>
  <c r="F125" i="1"/>
  <c r="E125" i="1"/>
  <c r="D125" i="1"/>
  <c r="H124" i="1"/>
  <c r="G124" i="1"/>
  <c r="F124" i="1"/>
  <c r="E124" i="1"/>
  <c r="D124" i="1"/>
  <c r="H123" i="1"/>
  <c r="G123" i="1"/>
  <c r="F123" i="1"/>
  <c r="E123" i="1"/>
  <c r="D123" i="1"/>
  <c r="H122" i="1"/>
  <c r="G122" i="1"/>
  <c r="F122" i="1"/>
  <c r="E122" i="1"/>
  <c r="D122" i="1"/>
  <c r="H121" i="1"/>
  <c r="G121" i="1"/>
  <c r="F121" i="1"/>
  <c r="E121" i="1"/>
  <c r="D121" i="1"/>
  <c r="H120" i="1"/>
  <c r="G120" i="1"/>
  <c r="F120" i="1"/>
  <c r="E120" i="1"/>
  <c r="D120" i="1"/>
  <c r="H119" i="1"/>
  <c r="G119" i="1"/>
  <c r="F119" i="1"/>
  <c r="E119" i="1"/>
  <c r="D119" i="1"/>
  <c r="H118" i="1"/>
  <c r="G118" i="1"/>
  <c r="F118" i="1"/>
  <c r="E118" i="1"/>
  <c r="D118" i="1"/>
  <c r="H117" i="1"/>
  <c r="G117" i="1"/>
  <c r="F117" i="1"/>
  <c r="E117" i="1"/>
  <c r="D117" i="1"/>
  <c r="H116" i="1"/>
  <c r="G116" i="1"/>
  <c r="F116" i="1"/>
  <c r="E116" i="1"/>
  <c r="D116" i="1"/>
  <c r="H115" i="1"/>
  <c r="G115" i="1"/>
  <c r="F115" i="1"/>
  <c r="E115" i="1"/>
  <c r="D115" i="1"/>
  <c r="H114" i="1"/>
  <c r="G114" i="1"/>
  <c r="F114" i="1"/>
  <c r="E114" i="1"/>
  <c r="D114" i="1"/>
  <c r="H113" i="1"/>
  <c r="G113" i="1"/>
  <c r="F113" i="1"/>
  <c r="E113" i="1"/>
  <c r="D113" i="1"/>
  <c r="H112" i="1"/>
  <c r="G112" i="1"/>
  <c r="F112" i="1"/>
  <c r="E112" i="1"/>
  <c r="D112" i="1"/>
  <c r="H111" i="1"/>
  <c r="G111" i="1"/>
  <c r="F111" i="1"/>
  <c r="E111" i="1"/>
  <c r="D111" i="1"/>
  <c r="H110" i="1"/>
  <c r="G110" i="1"/>
  <c r="F110" i="1"/>
  <c r="E110" i="1"/>
  <c r="D110" i="1"/>
  <c r="H109" i="1"/>
  <c r="G109" i="1"/>
  <c r="F109" i="1"/>
  <c r="E109" i="1"/>
  <c r="D109" i="1"/>
  <c r="H108" i="1"/>
  <c r="G108" i="1"/>
  <c r="F108" i="1"/>
  <c r="E108" i="1"/>
  <c r="D108" i="1"/>
  <c r="H107" i="1"/>
  <c r="G107" i="1"/>
  <c r="F107" i="1"/>
  <c r="E107" i="1"/>
  <c r="D107" i="1"/>
  <c r="H106" i="1"/>
  <c r="G106" i="1"/>
  <c r="F106" i="1"/>
  <c r="E106" i="1"/>
  <c r="D106" i="1"/>
  <c r="H105" i="1"/>
  <c r="G105" i="1"/>
  <c r="F105" i="1"/>
  <c r="E105" i="1"/>
  <c r="D105" i="1"/>
  <c r="H104" i="1"/>
  <c r="G104" i="1"/>
  <c r="F104" i="1"/>
  <c r="E104" i="1"/>
  <c r="D104" i="1"/>
  <c r="H103" i="1"/>
  <c r="G103" i="1"/>
  <c r="F103" i="1"/>
  <c r="E103" i="1"/>
  <c r="D103" i="1"/>
  <c r="H102" i="1"/>
  <c r="G102" i="1"/>
  <c r="F102" i="1"/>
  <c r="E102" i="1"/>
  <c r="D102" i="1"/>
  <c r="H101" i="1"/>
  <c r="G101" i="1"/>
  <c r="F101" i="1"/>
  <c r="E101" i="1"/>
  <c r="D101" i="1"/>
  <c r="H100" i="1"/>
  <c r="G100" i="1"/>
  <c r="F100" i="1"/>
  <c r="E100" i="1"/>
  <c r="D100" i="1"/>
  <c r="H99" i="1"/>
  <c r="G99" i="1"/>
  <c r="F99" i="1"/>
  <c r="E99" i="1"/>
  <c r="D99" i="1"/>
  <c r="H98" i="1"/>
  <c r="G98" i="1"/>
  <c r="F98" i="1"/>
  <c r="E98" i="1"/>
  <c r="D98" i="1"/>
  <c r="H97" i="1"/>
  <c r="G97" i="1"/>
  <c r="F97" i="1"/>
  <c r="E97" i="1"/>
  <c r="D97" i="1"/>
  <c r="H96" i="1"/>
  <c r="G96" i="1"/>
  <c r="F96" i="1"/>
  <c r="E96" i="1"/>
  <c r="D96" i="1"/>
  <c r="H95" i="1"/>
  <c r="G95" i="1"/>
  <c r="F95" i="1"/>
  <c r="E95" i="1"/>
  <c r="D95" i="1"/>
  <c r="H94" i="1"/>
  <c r="G94" i="1"/>
  <c r="F94" i="1"/>
  <c r="E94" i="1"/>
  <c r="D94" i="1"/>
  <c r="H93" i="1"/>
  <c r="G93" i="1"/>
  <c r="F93" i="1"/>
  <c r="E93" i="1"/>
  <c r="D93" i="1"/>
  <c r="H92" i="1"/>
  <c r="G92" i="1"/>
  <c r="F92" i="1"/>
  <c r="E92" i="1"/>
  <c r="D92" i="1"/>
  <c r="H91" i="1"/>
  <c r="G91" i="1"/>
  <c r="F91" i="1"/>
  <c r="E91" i="1"/>
  <c r="D91" i="1"/>
  <c r="H90" i="1"/>
  <c r="G90" i="1"/>
  <c r="F90" i="1"/>
  <c r="E90" i="1"/>
  <c r="D90" i="1"/>
  <c r="H89" i="1"/>
  <c r="G89" i="1"/>
  <c r="F89" i="1"/>
  <c r="E89" i="1"/>
  <c r="D89" i="1"/>
  <c r="H88" i="1"/>
  <c r="G88" i="1"/>
  <c r="F88" i="1"/>
  <c r="E88" i="1"/>
  <c r="D88" i="1"/>
  <c r="H87" i="1"/>
  <c r="G87" i="1"/>
  <c r="F87" i="1"/>
  <c r="E87" i="1"/>
  <c r="D87" i="1"/>
  <c r="H86" i="1"/>
  <c r="G86" i="1"/>
  <c r="F86" i="1"/>
  <c r="E86" i="1"/>
  <c r="D86" i="1"/>
  <c r="H85" i="1"/>
  <c r="G85" i="1"/>
  <c r="F85" i="1"/>
  <c r="E85" i="1"/>
  <c r="D85" i="1"/>
  <c r="H84" i="1"/>
  <c r="G84" i="1"/>
  <c r="F84" i="1"/>
  <c r="E84" i="1"/>
  <c r="D84" i="1"/>
  <c r="H83" i="1"/>
  <c r="G83" i="1"/>
  <c r="F83" i="1"/>
  <c r="E83" i="1"/>
  <c r="D83" i="1"/>
  <c r="H82" i="1"/>
  <c r="G82" i="1"/>
  <c r="F82" i="1"/>
  <c r="E82" i="1"/>
  <c r="D82" i="1"/>
  <c r="H81" i="1"/>
  <c r="G81" i="1"/>
  <c r="F81" i="1"/>
  <c r="E81" i="1"/>
  <c r="D81" i="1"/>
  <c r="H80" i="1"/>
  <c r="G80" i="1"/>
  <c r="F80" i="1"/>
  <c r="E80" i="1"/>
  <c r="D80" i="1"/>
  <c r="H79" i="1"/>
  <c r="G79" i="1"/>
  <c r="F79" i="1"/>
  <c r="E79" i="1"/>
  <c r="D79" i="1"/>
  <c r="H78" i="1"/>
  <c r="G78" i="1"/>
  <c r="F78" i="1"/>
  <c r="E78" i="1"/>
  <c r="D78" i="1"/>
  <c r="H77" i="1"/>
  <c r="G77" i="1"/>
  <c r="F77" i="1"/>
  <c r="E77" i="1"/>
  <c r="D77" i="1"/>
  <c r="H76" i="1"/>
  <c r="G76" i="1"/>
  <c r="F76" i="1"/>
  <c r="E76" i="1"/>
  <c r="D76" i="1"/>
  <c r="H75" i="1"/>
  <c r="G75" i="1"/>
  <c r="F75" i="1"/>
  <c r="E75" i="1"/>
  <c r="D75" i="1"/>
  <c r="H74" i="1"/>
  <c r="G74" i="1"/>
  <c r="F74" i="1"/>
  <c r="E74" i="1"/>
  <c r="D74" i="1"/>
  <c r="H73" i="1"/>
  <c r="G73" i="1"/>
  <c r="F73" i="1"/>
  <c r="E73" i="1"/>
  <c r="D73" i="1"/>
  <c r="H72" i="1"/>
  <c r="G72" i="1"/>
  <c r="F72" i="1"/>
  <c r="E72" i="1"/>
  <c r="D72" i="1"/>
  <c r="H71" i="1"/>
  <c r="G71" i="1"/>
  <c r="F71" i="1"/>
  <c r="E71" i="1"/>
  <c r="D71" i="1"/>
  <c r="H70" i="1"/>
  <c r="G70" i="1"/>
  <c r="F70" i="1"/>
  <c r="E70" i="1"/>
  <c r="D70" i="1"/>
  <c r="G69" i="1"/>
  <c r="F69" i="1"/>
  <c r="G68" i="1"/>
  <c r="F68" i="1"/>
  <c r="D68" i="1"/>
  <c r="G67" i="1"/>
  <c r="F67" i="1"/>
  <c r="H66" i="1"/>
  <c r="G66" i="1"/>
  <c r="F66" i="1"/>
  <c r="E66" i="1"/>
  <c r="D66" i="1"/>
  <c r="H65" i="1"/>
  <c r="G65" i="1"/>
  <c r="F65" i="1"/>
  <c r="E65" i="1"/>
  <c r="D65" i="1"/>
  <c r="H64" i="1"/>
  <c r="G64" i="1"/>
  <c r="F64" i="1"/>
  <c r="E64" i="1"/>
  <c r="D64" i="1"/>
  <c r="H63" i="1"/>
  <c r="G63" i="1"/>
  <c r="F63" i="1"/>
  <c r="E63" i="1"/>
  <c r="D63" i="1"/>
  <c r="H62" i="1"/>
  <c r="G62" i="1"/>
  <c r="F62" i="1"/>
  <c r="E62" i="1"/>
  <c r="D62" i="1"/>
  <c r="H61" i="1"/>
  <c r="G61" i="1"/>
  <c r="F61" i="1"/>
  <c r="E61" i="1"/>
  <c r="D61" i="1"/>
  <c r="H60" i="1"/>
  <c r="G60" i="1"/>
  <c r="F60" i="1"/>
  <c r="E60" i="1"/>
  <c r="D60" i="1"/>
  <c r="H59" i="1"/>
  <c r="G59" i="1"/>
  <c r="F59" i="1"/>
  <c r="E59" i="1"/>
  <c r="D59" i="1"/>
  <c r="H58" i="1"/>
  <c r="G58" i="1"/>
  <c r="F58" i="1"/>
  <c r="E58" i="1"/>
  <c r="D58" i="1"/>
  <c r="H57" i="1"/>
  <c r="G57" i="1"/>
  <c r="F57" i="1"/>
  <c r="E57" i="1"/>
  <c r="D57" i="1"/>
  <c r="H56" i="1"/>
  <c r="G56" i="1"/>
  <c r="F56" i="1"/>
  <c r="E56" i="1"/>
  <c r="D56" i="1"/>
  <c r="H55" i="1"/>
  <c r="G55" i="1"/>
  <c r="F55" i="1"/>
  <c r="E55" i="1"/>
  <c r="D55" i="1"/>
  <c r="G54" i="1"/>
  <c r="F54" i="1"/>
  <c r="D54" i="1"/>
  <c r="H53" i="1"/>
  <c r="G53" i="1"/>
  <c r="F53" i="1"/>
  <c r="E53" i="1"/>
  <c r="D53" i="1"/>
  <c r="H52" i="1"/>
  <c r="G52" i="1"/>
  <c r="F52" i="1"/>
  <c r="E52" i="1"/>
  <c r="D52" i="1"/>
  <c r="H51" i="1"/>
  <c r="G51" i="1"/>
  <c r="F51" i="1"/>
  <c r="E51" i="1"/>
  <c r="D51" i="1"/>
  <c r="H50" i="1"/>
  <c r="G50" i="1"/>
  <c r="F50" i="1"/>
  <c r="E50" i="1"/>
  <c r="D50" i="1"/>
  <c r="H49" i="1"/>
  <c r="G49" i="1"/>
  <c r="F49" i="1"/>
  <c r="E49" i="1"/>
  <c r="D49" i="1"/>
  <c r="H48" i="1"/>
  <c r="G48" i="1"/>
  <c r="F48" i="1"/>
  <c r="E48" i="1"/>
  <c r="D48" i="1"/>
  <c r="H46" i="1"/>
  <c r="G46" i="1"/>
  <c r="F46" i="1"/>
  <c r="E46" i="1"/>
  <c r="D46" i="1"/>
  <c r="H45" i="1"/>
  <c r="G45" i="1"/>
  <c r="F45" i="1"/>
  <c r="E45" i="1"/>
  <c r="D45" i="1"/>
  <c r="H44" i="1"/>
  <c r="G44" i="1"/>
  <c r="F44" i="1"/>
  <c r="E44" i="1"/>
  <c r="D44" i="1"/>
  <c r="H43" i="1"/>
  <c r="G43" i="1"/>
  <c r="F43" i="1"/>
  <c r="E43" i="1"/>
  <c r="D43" i="1"/>
  <c r="H42" i="1"/>
  <c r="G42" i="1"/>
  <c r="F42" i="1"/>
  <c r="E42" i="1"/>
  <c r="D42" i="1"/>
  <c r="H41" i="1"/>
  <c r="G41" i="1"/>
  <c r="F41" i="1"/>
  <c r="E41" i="1"/>
  <c r="D41" i="1"/>
  <c r="H40" i="1"/>
  <c r="G40" i="1"/>
  <c r="F40" i="1"/>
  <c r="E40" i="1"/>
  <c r="D40" i="1"/>
  <c r="H39" i="1"/>
  <c r="G39" i="1"/>
  <c r="F39" i="1"/>
  <c r="E39" i="1"/>
  <c r="D39" i="1"/>
  <c r="H38" i="1"/>
  <c r="G38" i="1"/>
  <c r="F38" i="1"/>
  <c r="E38" i="1"/>
  <c r="D38" i="1"/>
  <c r="H37" i="1"/>
  <c r="G37" i="1"/>
  <c r="F37" i="1"/>
  <c r="E37" i="1"/>
  <c r="D37" i="1"/>
  <c r="H36" i="1"/>
  <c r="G36" i="1"/>
  <c r="F36" i="1"/>
  <c r="E36" i="1"/>
  <c r="D36" i="1"/>
  <c r="H35" i="1"/>
  <c r="G35" i="1"/>
  <c r="F35" i="1"/>
  <c r="E35" i="1"/>
  <c r="D35" i="1"/>
  <c r="H34" i="1"/>
  <c r="G34" i="1"/>
  <c r="F34" i="1"/>
  <c r="E34" i="1"/>
  <c r="D34" i="1"/>
  <c r="H33" i="1"/>
  <c r="G33" i="1"/>
  <c r="F33" i="1"/>
  <c r="E33" i="1"/>
  <c r="D33" i="1"/>
  <c r="H32" i="1"/>
  <c r="G32" i="1"/>
  <c r="F32" i="1"/>
  <c r="E32" i="1"/>
  <c r="D32" i="1"/>
  <c r="H31" i="1"/>
  <c r="G31" i="1"/>
  <c r="F31" i="1"/>
  <c r="E31" i="1"/>
  <c r="D31" i="1"/>
  <c r="H30" i="1"/>
  <c r="G30" i="1"/>
  <c r="F30" i="1"/>
  <c r="E30" i="1"/>
  <c r="D30" i="1"/>
  <c r="H29" i="1"/>
  <c r="G29" i="1"/>
  <c r="F29" i="1"/>
  <c r="E29" i="1"/>
  <c r="D29" i="1"/>
  <c r="H28" i="1"/>
  <c r="G28" i="1"/>
  <c r="F28" i="1"/>
  <c r="E28" i="1"/>
  <c r="D28" i="1"/>
  <c r="H27" i="1"/>
  <c r="G27" i="1"/>
  <c r="F27" i="1"/>
  <c r="E27" i="1"/>
  <c r="D27" i="1"/>
  <c r="H26" i="1"/>
  <c r="G26" i="1"/>
  <c r="F26" i="1"/>
  <c r="E26" i="1"/>
  <c r="D26" i="1"/>
  <c r="H25" i="1"/>
  <c r="G25" i="1"/>
  <c r="F25" i="1"/>
  <c r="E25" i="1"/>
  <c r="D25" i="1"/>
  <c r="H24" i="1"/>
  <c r="G24" i="1"/>
  <c r="F24" i="1"/>
  <c r="E24" i="1"/>
  <c r="D24" i="1"/>
  <c r="H23" i="1"/>
  <c r="G23" i="1"/>
  <c r="F23" i="1"/>
  <c r="E23" i="1"/>
  <c r="D23" i="1"/>
  <c r="H22" i="1"/>
  <c r="G22" i="1"/>
  <c r="F22" i="1"/>
  <c r="E22" i="1"/>
  <c r="D22" i="1"/>
  <c r="H21" i="1"/>
  <c r="G21" i="1"/>
  <c r="F21" i="1"/>
  <c r="E21" i="1"/>
  <c r="D21" i="1"/>
  <c r="H20" i="1"/>
  <c r="G20" i="1"/>
  <c r="F20" i="1"/>
  <c r="E20" i="1"/>
  <c r="D20" i="1"/>
  <c r="H19" i="1"/>
  <c r="G19" i="1"/>
  <c r="F19" i="1"/>
  <c r="E19" i="1"/>
  <c r="D19" i="1"/>
  <c r="H18" i="1"/>
  <c r="G18" i="1"/>
  <c r="F18" i="1"/>
  <c r="E18" i="1"/>
  <c r="D18" i="1"/>
  <c r="H17" i="1"/>
  <c r="G17" i="1"/>
  <c r="F17" i="1"/>
  <c r="E17" i="1"/>
  <c r="D17" i="1"/>
  <c r="H16" i="1"/>
  <c r="G16" i="1"/>
  <c r="F16" i="1"/>
  <c r="E16" i="1"/>
  <c r="D16" i="1"/>
  <c r="H15" i="1"/>
  <c r="G15" i="1"/>
  <c r="F15" i="1"/>
  <c r="E15" i="1"/>
  <c r="G14" i="1"/>
  <c r="F14" i="1"/>
  <c r="H13" i="1"/>
  <c r="G13" i="1"/>
  <c r="F13" i="1"/>
  <c r="E13" i="1"/>
  <c r="D13" i="1"/>
  <c r="H12" i="1"/>
  <c r="G12" i="1"/>
  <c r="F12" i="1"/>
  <c r="E12" i="1"/>
  <c r="D12" i="1"/>
  <c r="H11" i="1"/>
  <c r="G11" i="1"/>
  <c r="F11" i="1"/>
  <c r="E11" i="1"/>
  <c r="D11" i="1"/>
  <c r="H10" i="1"/>
  <c r="G10" i="1"/>
  <c r="F10" i="1"/>
  <c r="E10" i="1"/>
  <c r="D10" i="1"/>
  <c r="H9" i="1"/>
  <c r="G9" i="1"/>
  <c r="F9" i="1"/>
  <c r="E9" i="1"/>
  <c r="D9" i="1"/>
  <c r="H8" i="1"/>
  <c r="G8" i="1"/>
  <c r="F8" i="1"/>
  <c r="E8" i="1"/>
  <c r="D8" i="1"/>
  <c r="H7" i="1"/>
  <c r="G7" i="1"/>
  <c r="F7" i="1"/>
  <c r="E7" i="1"/>
  <c r="D7" i="1"/>
  <c r="H6" i="1"/>
  <c r="G6" i="1"/>
  <c r="F6" i="1"/>
  <c r="E6" i="1"/>
  <c r="D6" i="1"/>
  <c r="D5" i="1"/>
  <c r="K5" i="1" s="1"/>
  <c r="L5" i="1" s="1"/>
  <c r="E5" i="1"/>
  <c r="F5" i="1"/>
  <c r="G5" i="1"/>
  <c r="H5" i="1"/>
  <c r="C7" i="6"/>
  <c r="C6" i="6"/>
  <c r="C5" i="6"/>
  <c r="C4" i="6"/>
  <c r="C3" i="6"/>
  <c r="C8" i="6" s="1"/>
  <c r="D184" i="1" l="1"/>
  <c r="K115" i="1"/>
  <c r="L115" i="1" s="1"/>
  <c r="K117" i="1"/>
  <c r="L117" i="1" s="1"/>
  <c r="K103" i="1"/>
  <c r="L103" i="1" s="1"/>
  <c r="K128" i="1"/>
  <c r="L128" i="1" s="1"/>
  <c r="K131" i="1"/>
  <c r="L131" i="1" s="1"/>
  <c r="K130" i="1"/>
  <c r="L130" i="1" s="1"/>
  <c r="K133" i="1"/>
  <c r="L133" i="1" s="1"/>
  <c r="K124" i="1"/>
  <c r="L124" i="1" s="1"/>
  <c r="K123" i="1"/>
  <c r="L123" i="1" s="1"/>
  <c r="K127" i="1"/>
  <c r="L127" i="1" s="1"/>
  <c r="K126" i="1"/>
  <c r="L126" i="1" s="1"/>
  <c r="K125" i="1"/>
  <c r="L125" i="1" s="1"/>
  <c r="K116" i="1"/>
  <c r="L116" i="1" s="1"/>
  <c r="K140" i="1"/>
  <c r="L140" i="1" s="1"/>
  <c r="K142" i="1"/>
  <c r="L142" i="1" s="1"/>
  <c r="K144" i="1"/>
  <c r="L144" i="1" s="1"/>
  <c r="K143" i="1"/>
  <c r="L143" i="1" s="1"/>
  <c r="K146" i="1"/>
  <c r="L146" i="1" s="1"/>
  <c r="K145" i="1"/>
  <c r="L145" i="1" s="1"/>
  <c r="K136" i="1"/>
  <c r="L136" i="1" s="1"/>
  <c r="K135" i="1"/>
  <c r="L135" i="1" s="1"/>
  <c r="K134" i="1"/>
  <c r="L134" i="1" s="1"/>
  <c r="K139" i="1"/>
  <c r="L139" i="1" s="1"/>
  <c r="K138" i="1"/>
  <c r="L138" i="1" s="1"/>
  <c r="K137" i="1"/>
  <c r="L137" i="1" s="1"/>
  <c r="K129" i="1"/>
  <c r="L129" i="1" s="1"/>
  <c r="K154" i="1"/>
  <c r="L154" i="1" s="1"/>
  <c r="K156" i="1"/>
  <c r="L156" i="1" s="1"/>
  <c r="K155" i="1"/>
  <c r="L155" i="1" s="1"/>
  <c r="K148" i="1"/>
  <c r="L148" i="1" s="1"/>
  <c r="K147" i="1"/>
  <c r="L147" i="1" s="1"/>
  <c r="K149" i="1"/>
  <c r="L149" i="1" s="1"/>
  <c r="K153" i="1"/>
  <c r="L153" i="1" s="1"/>
  <c r="K151" i="1"/>
  <c r="L151" i="1" s="1"/>
  <c r="K141" i="1"/>
  <c r="L141" i="1" s="1"/>
  <c r="K175" i="1"/>
  <c r="L175" i="1" s="1"/>
  <c r="K165" i="1"/>
  <c r="L165" i="1" s="1"/>
  <c r="K158" i="1"/>
  <c r="L158" i="1" s="1"/>
  <c r="K157" i="1"/>
  <c r="L157" i="1" s="1"/>
  <c r="K159" i="1"/>
  <c r="L159" i="1" s="1"/>
  <c r="K160" i="1"/>
  <c r="L160" i="1" s="1"/>
  <c r="K178" i="1"/>
  <c r="L178" i="1" s="1"/>
  <c r="K181" i="1"/>
  <c r="K47" i="1"/>
  <c r="L47" i="1" s="1"/>
  <c r="K69" i="1"/>
  <c r="L69" i="1" s="1"/>
  <c r="K71" i="1"/>
  <c r="L71" i="1" s="1"/>
  <c r="K72" i="1"/>
  <c r="L72" i="1" s="1"/>
  <c r="K62" i="1"/>
  <c r="L62" i="1" s="1"/>
  <c r="K61" i="1"/>
  <c r="L61" i="1" s="1"/>
  <c r="K64" i="1"/>
  <c r="L64" i="1" s="1"/>
  <c r="K63" i="1"/>
  <c r="L63" i="1" s="1"/>
  <c r="K65" i="1"/>
  <c r="L65" i="1" s="1"/>
  <c r="K67" i="1"/>
  <c r="L67" i="1" s="1"/>
  <c r="K55" i="1"/>
  <c r="L55" i="1" s="1"/>
  <c r="K56" i="1"/>
  <c r="L56" i="1" s="1"/>
  <c r="K57" i="1"/>
  <c r="L57" i="1" s="1"/>
  <c r="K59" i="1"/>
  <c r="L59" i="1" s="1"/>
  <c r="K58" i="1"/>
  <c r="L58" i="1" s="1"/>
  <c r="K80" i="1"/>
  <c r="L80" i="1" s="1"/>
  <c r="K79" i="1"/>
  <c r="L79" i="1" s="1"/>
  <c r="K82" i="1"/>
  <c r="L82" i="1" s="1"/>
  <c r="K75" i="1"/>
  <c r="L75" i="1" s="1"/>
  <c r="K74" i="1"/>
  <c r="L74" i="1" s="1"/>
  <c r="K73" i="1"/>
  <c r="L73" i="1" s="1"/>
  <c r="K76" i="1"/>
  <c r="L76" i="1" s="1"/>
  <c r="K78" i="1"/>
  <c r="L78" i="1" s="1"/>
  <c r="K77" i="1"/>
  <c r="L77" i="1" s="1"/>
  <c r="K66" i="1"/>
  <c r="L66" i="1" s="1"/>
  <c r="K68" i="1"/>
  <c r="L68" i="1" s="1"/>
  <c r="K70" i="1"/>
  <c r="L70" i="1" s="1"/>
  <c r="K94" i="1"/>
  <c r="L94" i="1" s="1"/>
  <c r="K95" i="1"/>
  <c r="L95" i="1" s="1"/>
  <c r="K96" i="1"/>
  <c r="L96" i="1" s="1"/>
  <c r="K83" i="1"/>
  <c r="L83" i="1" s="1"/>
  <c r="K87" i="1"/>
  <c r="L87" i="1" s="1"/>
  <c r="K86" i="1"/>
  <c r="L86" i="1" s="1"/>
  <c r="K85" i="1"/>
  <c r="L85" i="1" s="1"/>
  <c r="K84" i="1"/>
  <c r="L84" i="1" s="1"/>
  <c r="K89" i="1"/>
  <c r="L89" i="1" s="1"/>
  <c r="K88" i="1"/>
  <c r="L88" i="1" s="1"/>
  <c r="K81" i="1"/>
  <c r="L81" i="1" s="1"/>
  <c r="K106" i="1"/>
  <c r="L106" i="1" s="1"/>
  <c r="K105" i="1"/>
  <c r="L105" i="1" s="1"/>
  <c r="K109" i="1"/>
  <c r="L109" i="1" s="1"/>
  <c r="K108" i="1"/>
  <c r="L108" i="1" s="1"/>
  <c r="K98" i="1"/>
  <c r="L98" i="1" s="1"/>
  <c r="K97" i="1"/>
  <c r="L97" i="1" s="1"/>
  <c r="K102" i="1"/>
  <c r="L102" i="1" s="1"/>
  <c r="K101" i="1"/>
  <c r="L101" i="1" s="1"/>
  <c r="K100" i="1"/>
  <c r="L100" i="1" s="1"/>
  <c r="K99" i="1"/>
  <c r="L99" i="1" s="1"/>
  <c r="K91" i="1"/>
  <c r="L91" i="1" s="1"/>
  <c r="K93" i="1"/>
  <c r="L93" i="1" s="1"/>
  <c r="K92" i="1"/>
  <c r="L92" i="1" s="1"/>
  <c r="K118" i="1"/>
  <c r="L118" i="1" s="1"/>
  <c r="K119" i="1"/>
  <c r="L119" i="1" s="1"/>
  <c r="K120" i="1"/>
  <c r="L120" i="1" s="1"/>
  <c r="K122" i="1"/>
  <c r="L122" i="1" s="1"/>
  <c r="K107" i="1"/>
  <c r="L107" i="1" s="1"/>
  <c r="K111" i="1"/>
  <c r="L111" i="1" s="1"/>
  <c r="K110" i="1"/>
  <c r="L110" i="1" s="1"/>
  <c r="K112" i="1"/>
  <c r="L112" i="1" s="1"/>
  <c r="K114" i="1"/>
  <c r="L114" i="1" s="1"/>
  <c r="K113" i="1"/>
  <c r="L113" i="1" s="1"/>
  <c r="K13" i="1"/>
  <c r="L13" i="1" s="1"/>
  <c r="K7" i="1"/>
  <c r="L7" i="1" s="1"/>
  <c r="K10" i="1"/>
  <c r="L10" i="1" s="1"/>
  <c r="K29" i="1"/>
  <c r="L29" i="1" s="1"/>
  <c r="K22" i="1"/>
  <c r="L22" i="1" s="1"/>
  <c r="K25" i="1"/>
  <c r="L25" i="1" s="1"/>
  <c r="K39" i="1"/>
  <c r="L39" i="1" s="1"/>
  <c r="K31" i="1"/>
  <c r="L31" i="1" s="1"/>
  <c r="K35" i="1"/>
  <c r="L35" i="1" s="1"/>
  <c r="K33" i="1"/>
  <c r="L33" i="1" s="1"/>
  <c r="K49" i="1"/>
  <c r="L49" i="1" s="1"/>
  <c r="K54" i="1"/>
  <c r="L54" i="1" s="1"/>
  <c r="K45" i="1"/>
  <c r="L45" i="1" s="1"/>
  <c r="K53" i="1"/>
  <c r="L53" i="1" s="1"/>
  <c r="K52" i="1"/>
  <c r="L52" i="1" s="1"/>
  <c r="K44" i="1"/>
  <c r="L44" i="1" s="1"/>
  <c r="K43" i="1"/>
  <c r="L43" i="1" s="1"/>
  <c r="K42" i="1"/>
  <c r="L42" i="1" s="1"/>
  <c r="K41" i="1"/>
  <c r="L41" i="1" s="1"/>
  <c r="K40" i="1"/>
  <c r="L40" i="1" s="1"/>
  <c r="K37" i="1"/>
  <c r="L37" i="1" s="1"/>
  <c r="K36" i="1"/>
  <c r="L36" i="1" s="1"/>
  <c r="K34" i="1"/>
  <c r="L34" i="1" s="1"/>
  <c r="K32" i="1"/>
  <c r="L32" i="1" s="1"/>
  <c r="K30" i="1"/>
  <c r="L30" i="1" s="1"/>
  <c r="K28" i="1"/>
  <c r="L28" i="1" s="1"/>
  <c r="K26" i="1"/>
  <c r="L26" i="1" s="1"/>
  <c r="K24" i="1"/>
  <c r="L24" i="1" s="1"/>
  <c r="K23" i="1"/>
  <c r="L23" i="1" s="1"/>
  <c r="K21" i="1"/>
  <c r="L21" i="1" s="1"/>
  <c r="K20" i="1"/>
  <c r="L20" i="1" s="1"/>
  <c r="K19" i="1"/>
  <c r="L19" i="1" s="1"/>
  <c r="K18" i="1"/>
  <c r="L18" i="1" s="1"/>
  <c r="K17" i="1"/>
  <c r="L17" i="1" s="1"/>
  <c r="K16" i="1"/>
  <c r="L16" i="1" s="1"/>
  <c r="K15" i="1"/>
  <c r="L15" i="1" s="1"/>
  <c r="K14" i="1"/>
  <c r="L14" i="1" s="1"/>
  <c r="K9" i="1"/>
  <c r="L9" i="1" s="1"/>
  <c r="K8" i="1"/>
  <c r="L8" i="1" s="1"/>
  <c r="K180" i="1"/>
  <c r="L180" i="1" s="1"/>
  <c r="K179" i="1"/>
  <c r="L179" i="1" s="1"/>
  <c r="K177" i="1"/>
  <c r="L177" i="1" s="1"/>
  <c r="K176" i="1"/>
  <c r="L176" i="1" s="1"/>
  <c r="K174" i="1"/>
  <c r="L174" i="1" s="1"/>
  <c r="K173" i="1"/>
  <c r="L173" i="1" s="1"/>
  <c r="K172" i="1"/>
  <c r="L172" i="1" s="1"/>
  <c r="K171" i="1"/>
  <c r="L171" i="1" s="1"/>
  <c r="K170" i="1"/>
  <c r="L170" i="1" s="1"/>
  <c r="K169" i="1"/>
  <c r="L169" i="1" s="1"/>
  <c r="K167" i="1"/>
  <c r="L167" i="1" s="1"/>
  <c r="K166" i="1"/>
  <c r="L166" i="1" s="1"/>
  <c r="K164" i="1"/>
  <c r="L164" i="1" s="1"/>
  <c r="K162" i="1"/>
  <c r="L162" i="1" s="1"/>
  <c r="K48" i="1" l="1"/>
  <c r="L48" i="1" s="1"/>
  <c r="K38" i="1"/>
  <c r="L38" i="1" s="1"/>
  <c r="K60" i="1"/>
  <c r="L60" i="1" s="1"/>
  <c r="K46" i="1"/>
  <c r="L46" i="1" s="1"/>
  <c r="K90" i="1"/>
  <c r="L90" i="1" s="1"/>
  <c r="K168" i="1"/>
  <c r="L168" i="1" s="1"/>
  <c r="K50" i="1"/>
  <c r="L50" i="1" s="1"/>
  <c r="K152" i="1"/>
  <c r="L152" i="1" s="1"/>
  <c r="K12" i="1"/>
  <c r="L12" i="1" s="1"/>
  <c r="K132" i="1"/>
  <c r="L132" i="1" s="1"/>
  <c r="K6" i="1"/>
  <c r="L6" i="1" s="1"/>
  <c r="K27" i="1"/>
  <c r="L27" i="1" s="1"/>
  <c r="K163" i="1"/>
  <c r="L163" i="1" s="1"/>
  <c r="K161" i="1"/>
  <c r="L161" i="1" s="1"/>
  <c r="K11" i="1"/>
  <c r="L11" i="1" s="1"/>
  <c r="K104" i="1"/>
  <c r="L104" i="1" s="1"/>
  <c r="K121" i="1"/>
  <c r="L121" i="1" s="1"/>
  <c r="K51" i="1"/>
  <c r="L51" i="1" s="1"/>
  <c r="K182" i="1"/>
  <c r="F184" i="1" l="1"/>
  <c r="H184" i="1"/>
  <c r="D7" i="6" s="1"/>
  <c r="F7" i="6" s="1"/>
  <c r="E184" i="1"/>
  <c r="D4" i="6" s="1"/>
  <c r="F4" i="6" s="1"/>
  <c r="G184" i="1"/>
  <c r="D6" i="6" s="1"/>
  <c r="F6" i="6" s="1"/>
  <c r="D3" i="6"/>
  <c r="D5" i="6" l="1"/>
  <c r="F5" i="6" s="1"/>
  <c r="F3" i="6"/>
  <c r="D8" i="6" l="1"/>
</calcChain>
</file>

<file path=xl/sharedStrings.xml><?xml version="1.0" encoding="utf-8"?>
<sst xmlns="http://schemas.openxmlformats.org/spreadsheetml/2006/main" count="12538" uniqueCount="1522">
  <si>
    <t>CODE</t>
  </si>
  <si>
    <t>DISTRICT</t>
  </si>
  <si>
    <t>0010</t>
  </si>
  <si>
    <t>0020</t>
  </si>
  <si>
    <t>0030</t>
  </si>
  <si>
    <t>0040</t>
  </si>
  <si>
    <t>0050</t>
  </si>
  <si>
    <t>0060</t>
  </si>
  <si>
    <t>0070</t>
  </si>
  <si>
    <t>0100</t>
  </si>
  <si>
    <t>0110</t>
  </si>
  <si>
    <t>0120</t>
  </si>
  <si>
    <t>0123</t>
  </si>
  <si>
    <t>0130</t>
  </si>
  <si>
    <t>0140</t>
  </si>
  <si>
    <t>0170</t>
  </si>
  <si>
    <t>0180</t>
  </si>
  <si>
    <t>0190</t>
  </si>
  <si>
    <t>0220</t>
  </si>
  <si>
    <t>0230</t>
  </si>
  <si>
    <t>0240</t>
  </si>
  <si>
    <t>0250</t>
  </si>
  <si>
    <t>0260</t>
  </si>
  <si>
    <t>0270</t>
  </si>
  <si>
    <t>0290</t>
  </si>
  <si>
    <t>0310</t>
  </si>
  <si>
    <t>0470</t>
  </si>
  <si>
    <t>0480</t>
  </si>
  <si>
    <t>0490</t>
  </si>
  <si>
    <t>0500</t>
  </si>
  <si>
    <t>0510</t>
  </si>
  <si>
    <t>0520</t>
  </si>
  <si>
    <t>0540</t>
  </si>
  <si>
    <t>0550</t>
  </si>
  <si>
    <t>0560</t>
  </si>
  <si>
    <t>0580</t>
  </si>
  <si>
    <t>0640</t>
  </si>
  <si>
    <t>0740</t>
  </si>
  <si>
    <t>0770</t>
  </si>
  <si>
    <t>0860</t>
  </si>
  <si>
    <t>0870</t>
  </si>
  <si>
    <t>0880</t>
  </si>
  <si>
    <t>0890</t>
  </si>
  <si>
    <t>0900</t>
  </si>
  <si>
    <t>0910</t>
  </si>
  <si>
    <t>0920</t>
  </si>
  <si>
    <t>0930</t>
  </si>
  <si>
    <t>0940</t>
  </si>
  <si>
    <t>0950</t>
  </si>
  <si>
    <t>0960</t>
  </si>
  <si>
    <t>0970</t>
  </si>
  <si>
    <t>0980</t>
  </si>
  <si>
    <t>0990</t>
  </si>
  <si>
    <t>1000</t>
  </si>
  <si>
    <t>1010</t>
  </si>
  <si>
    <t>1020</t>
  </si>
  <si>
    <t>1030</t>
  </si>
  <si>
    <t>1040</t>
  </si>
  <si>
    <t>1050</t>
  </si>
  <si>
    <t>1060</t>
  </si>
  <si>
    <t>1070</t>
  </si>
  <si>
    <t>1080</t>
  </si>
  <si>
    <t>1110</t>
  </si>
  <si>
    <t>1120</t>
  </si>
  <si>
    <t>1130</t>
  </si>
  <si>
    <t>1140</t>
  </si>
  <si>
    <t>1150</t>
  </si>
  <si>
    <t>1160</t>
  </si>
  <si>
    <t>1180</t>
  </si>
  <si>
    <t>1195</t>
  </si>
  <si>
    <t>1220</t>
  </si>
  <si>
    <t>1330</t>
  </si>
  <si>
    <t>1340</t>
  </si>
  <si>
    <t>1350</t>
  </si>
  <si>
    <t>1360</t>
  </si>
  <si>
    <t>1380</t>
  </si>
  <si>
    <t>1390</t>
  </si>
  <si>
    <t>1400</t>
  </si>
  <si>
    <t>1410</t>
  </si>
  <si>
    <t>1420</t>
  </si>
  <si>
    <t>1430</t>
  </si>
  <si>
    <t>1440</t>
  </si>
  <si>
    <t>1450</t>
  </si>
  <si>
    <t>1460</t>
  </si>
  <si>
    <t>1480</t>
  </si>
  <si>
    <t>1490</t>
  </si>
  <si>
    <t>1500</t>
  </si>
  <si>
    <t>1510</t>
  </si>
  <si>
    <t>1520</t>
  </si>
  <si>
    <t>1530</t>
  </si>
  <si>
    <t>1540</t>
  </si>
  <si>
    <t>1550</t>
  </si>
  <si>
    <t>1560</t>
  </si>
  <si>
    <t>1570</t>
  </si>
  <si>
    <t>1580</t>
  </si>
  <si>
    <t>1590</t>
  </si>
  <si>
    <t>1600</t>
  </si>
  <si>
    <t>1620</t>
  </si>
  <si>
    <t>1750</t>
  </si>
  <si>
    <t>1760</t>
  </si>
  <si>
    <t>1780</t>
  </si>
  <si>
    <t>1790</t>
  </si>
  <si>
    <t>1810</t>
  </si>
  <si>
    <t>1828</t>
  </si>
  <si>
    <t>1850</t>
  </si>
  <si>
    <t>1860</t>
  </si>
  <si>
    <t>1870</t>
  </si>
  <si>
    <t>1980</t>
  </si>
  <si>
    <t>1990</t>
  </si>
  <si>
    <t>2000</t>
  </si>
  <si>
    <t>2010</t>
  </si>
  <si>
    <t>2020</t>
  </si>
  <si>
    <t>2035</t>
  </si>
  <si>
    <t>2055</t>
  </si>
  <si>
    <t>2070</t>
  </si>
  <si>
    <t>2180</t>
  </si>
  <si>
    <t>2190</t>
  </si>
  <si>
    <t>2395</t>
  </si>
  <si>
    <t>2405</t>
  </si>
  <si>
    <t>2505</t>
  </si>
  <si>
    <t>2515</t>
  </si>
  <si>
    <t>2520</t>
  </si>
  <si>
    <t>2530</t>
  </si>
  <si>
    <t>2535</t>
  </si>
  <si>
    <t>2540</t>
  </si>
  <si>
    <t>2560</t>
  </si>
  <si>
    <t>2570</t>
  </si>
  <si>
    <t>2580</t>
  </si>
  <si>
    <t>2590</t>
  </si>
  <si>
    <t>2600</t>
  </si>
  <si>
    <t>2610</t>
  </si>
  <si>
    <t>2620</t>
  </si>
  <si>
    <t>2630</t>
  </si>
  <si>
    <t>2640</t>
  </si>
  <si>
    <t>2650</t>
  </si>
  <si>
    <t>2660</t>
  </si>
  <si>
    <t>2670</t>
  </si>
  <si>
    <t>2680</t>
  </si>
  <si>
    <t>2690</t>
  </si>
  <si>
    <t>2700</t>
  </si>
  <si>
    <t>2710</t>
  </si>
  <si>
    <t>2720</t>
  </si>
  <si>
    <t>2730</t>
  </si>
  <si>
    <t>2740</t>
  </si>
  <si>
    <t>2750</t>
  </si>
  <si>
    <t>2760</t>
  </si>
  <si>
    <t>2770</t>
  </si>
  <si>
    <t>2780</t>
  </si>
  <si>
    <t>2790</t>
  </si>
  <si>
    <t>2800</t>
  </si>
  <si>
    <t>2810</t>
  </si>
  <si>
    <t>2820</t>
  </si>
  <si>
    <t>2830</t>
  </si>
  <si>
    <t>2840</t>
  </si>
  <si>
    <t>2862</t>
  </si>
  <si>
    <t>2865</t>
  </si>
  <si>
    <t>3000</t>
  </si>
  <si>
    <t>3010</t>
  </si>
  <si>
    <t>3020</t>
  </si>
  <si>
    <t>3030</t>
  </si>
  <si>
    <t>3040</t>
  </si>
  <si>
    <t>3050</t>
  </si>
  <si>
    <t>3060</t>
  </si>
  <si>
    <t>3070</t>
  </si>
  <si>
    <t>3080</t>
  </si>
  <si>
    <t>3085</t>
  </si>
  <si>
    <t>3090</t>
  </si>
  <si>
    <t>3100</t>
  </si>
  <si>
    <t>3110</t>
  </si>
  <si>
    <t>3120</t>
  </si>
  <si>
    <t>3130</t>
  </si>
  <si>
    <t>3140</t>
  </si>
  <si>
    <t>3145</t>
  </si>
  <si>
    <t>3146</t>
  </si>
  <si>
    <t>3147</t>
  </si>
  <si>
    <t>3148</t>
  </si>
  <si>
    <t>3200</t>
  </si>
  <si>
    <t>3210</t>
  </si>
  <si>
    <t>3220</t>
  </si>
  <si>
    <t>3230</t>
  </si>
  <si>
    <t>YEAR</t>
  </si>
  <si>
    <t>DIST</t>
  </si>
  <si>
    <t>ADMIN</t>
  </si>
  <si>
    <t>SCHOOL</t>
  </si>
  <si>
    <t>FUND</t>
  </si>
  <si>
    <t>LOC</t>
  </si>
  <si>
    <t>SRE</t>
  </si>
  <si>
    <t>PROG</t>
  </si>
  <si>
    <t>OBJ</t>
  </si>
  <si>
    <t>JOB</t>
  </si>
  <si>
    <t>GRANT</t>
  </si>
  <si>
    <t>AMOUNT</t>
  </si>
  <si>
    <t>FORMATTED</t>
  </si>
  <si>
    <t>01010</t>
  </si>
  <si>
    <t>0000</t>
  </si>
  <si>
    <t>90</t>
  </si>
  <si>
    <t>000</t>
  </si>
  <si>
    <t>00</t>
  </si>
  <si>
    <t>1170</t>
  </si>
  <si>
    <t>1171</t>
  </si>
  <si>
    <t>1172</t>
  </si>
  <si>
    <t>0</t>
  </si>
  <si>
    <t>1173</t>
  </si>
  <si>
    <t>1174</t>
  </si>
  <si>
    <t>01020</t>
  </si>
  <si>
    <t>01030</t>
  </si>
  <si>
    <t>01040</t>
  </si>
  <si>
    <t>64043</t>
  </si>
  <si>
    <t>01070</t>
  </si>
  <si>
    <t>64153</t>
  </si>
  <si>
    <t>03010</t>
  </si>
  <si>
    <t>03020</t>
  </si>
  <si>
    <t>03030</t>
  </si>
  <si>
    <t>03040</t>
  </si>
  <si>
    <t>03060</t>
  </si>
  <si>
    <t>64143</t>
  </si>
  <si>
    <t>64193</t>
  </si>
  <si>
    <t>64160</t>
  </si>
  <si>
    <t>07010</t>
  </si>
  <si>
    <t>07020</t>
  </si>
  <si>
    <t>64093</t>
  </si>
  <si>
    <t>64053</t>
  </si>
  <si>
    <t>64163</t>
  </si>
  <si>
    <t>15010</t>
  </si>
  <si>
    <t>16010</t>
  </si>
  <si>
    <t>800</t>
  </si>
  <si>
    <t>18010</t>
  </si>
  <si>
    <t>19010</t>
  </si>
  <si>
    <t>19205</t>
  </si>
  <si>
    <t>64133</t>
  </si>
  <si>
    <t>21020</t>
  </si>
  <si>
    <t>21030</t>
  </si>
  <si>
    <t>21040</t>
  </si>
  <si>
    <t>21050</t>
  </si>
  <si>
    <t>21060</t>
  </si>
  <si>
    <t>64205</t>
  </si>
  <si>
    <t>21080</t>
  </si>
  <si>
    <t>21085</t>
  </si>
  <si>
    <t>400000000</t>
  </si>
  <si>
    <t>21090</t>
  </si>
  <si>
    <t>22010</t>
  </si>
  <si>
    <t>64123</t>
  </si>
  <si>
    <t>26011</t>
  </si>
  <si>
    <t>30011</t>
  </si>
  <si>
    <t>35010</t>
  </si>
  <si>
    <t>35020</t>
  </si>
  <si>
    <t>35030</t>
  </si>
  <si>
    <t>38010</t>
  </si>
  <si>
    <t>64103</t>
  </si>
  <si>
    <t>39031</t>
  </si>
  <si>
    <t>41010</t>
  </si>
  <si>
    <t>43010</t>
  </si>
  <si>
    <t>64200</t>
  </si>
  <si>
    <t>64203</t>
  </si>
  <si>
    <t>44020</t>
  </si>
  <si>
    <t>51010</t>
  </si>
  <si>
    <t>51020</t>
  </si>
  <si>
    <t>64213</t>
  </si>
  <si>
    <t>21490</t>
  </si>
  <si>
    <t>62040</t>
  </si>
  <si>
    <t>62050</t>
  </si>
  <si>
    <t>62060</t>
  </si>
  <si>
    <t>CRS 22-2-113.8</t>
  </si>
  <si>
    <t>(I) Capital construction and facilities funding;</t>
  </si>
  <si>
    <t>(II) Funding for technology; and</t>
  </si>
  <si>
    <t>(III) Any other funding that the school district distributes to the charter schools of the district.</t>
  </si>
  <si>
    <t>COUNTY</t>
  </si>
  <si>
    <t>ADAMS</t>
  </si>
  <si>
    <t>ALAMOSA</t>
  </si>
  <si>
    <t>ARAPAHOE</t>
  </si>
  <si>
    <t>ARCHULETA</t>
  </si>
  <si>
    <t>BACA</t>
  </si>
  <si>
    <t>BENT</t>
  </si>
  <si>
    <t>BOULDER</t>
  </si>
  <si>
    <t>CHAFFEE</t>
  </si>
  <si>
    <t>CHEYENNE</t>
  </si>
  <si>
    <t>CLEAR CREEK</t>
  </si>
  <si>
    <t>CONEJOS</t>
  </si>
  <si>
    <t>COSTILLA</t>
  </si>
  <si>
    <t>CROWLEY</t>
  </si>
  <si>
    <t>CUSTER</t>
  </si>
  <si>
    <t>DELTA</t>
  </si>
  <si>
    <t>DENVER</t>
  </si>
  <si>
    <t>DOLORES</t>
  </si>
  <si>
    <t>DOUGLAS</t>
  </si>
  <si>
    <t>EAGLE</t>
  </si>
  <si>
    <t>ELBERT</t>
  </si>
  <si>
    <t>EL PASO</t>
  </si>
  <si>
    <t>FREMONT</t>
  </si>
  <si>
    <t>GARFIELD</t>
  </si>
  <si>
    <t>GILPIN</t>
  </si>
  <si>
    <t>GRAND</t>
  </si>
  <si>
    <t>GUNNISON</t>
  </si>
  <si>
    <t>HINSDALE</t>
  </si>
  <si>
    <t>HUERFANO</t>
  </si>
  <si>
    <t>JACKSON</t>
  </si>
  <si>
    <t>JEFFERSON</t>
  </si>
  <si>
    <t>KIOWA</t>
  </si>
  <si>
    <t>KIT CARSON</t>
  </si>
  <si>
    <t>LAKE</t>
  </si>
  <si>
    <t>LA PLATA</t>
  </si>
  <si>
    <t>LARIMER</t>
  </si>
  <si>
    <t>LAS ANIMAS</t>
  </si>
  <si>
    <t>LINCOLN</t>
  </si>
  <si>
    <t>LOGAN</t>
  </si>
  <si>
    <t>MESA</t>
  </si>
  <si>
    <t>MINERAL</t>
  </si>
  <si>
    <t>MOFFAT</t>
  </si>
  <si>
    <t>MONTEZUMA</t>
  </si>
  <si>
    <t>MONTROSE</t>
  </si>
  <si>
    <t>MORGAN</t>
  </si>
  <si>
    <t>OTERO</t>
  </si>
  <si>
    <t>OURAY</t>
  </si>
  <si>
    <t>PARK</t>
  </si>
  <si>
    <t>PHILLIPS</t>
  </si>
  <si>
    <t>PHILLLIPS</t>
  </si>
  <si>
    <t>PITKIN</t>
  </si>
  <si>
    <t xml:space="preserve">PROWERS </t>
  </si>
  <si>
    <t>PROWERS</t>
  </si>
  <si>
    <t>PUEBLO</t>
  </si>
  <si>
    <t>RIO BLANCO</t>
  </si>
  <si>
    <t>RIO GRANDE</t>
  </si>
  <si>
    <t>ROUTT</t>
  </si>
  <si>
    <t>SAGUACHE</t>
  </si>
  <si>
    <t xml:space="preserve">SAN JUAN </t>
  </si>
  <si>
    <t>SAN MIGUEL</t>
  </si>
  <si>
    <t>SEDGWICK</t>
  </si>
  <si>
    <t>SUMMIT</t>
  </si>
  <si>
    <t>TELLER</t>
  </si>
  <si>
    <t>WASHINGTON</t>
  </si>
  <si>
    <t>WELD</t>
  </si>
  <si>
    <t xml:space="preserve">YUMA </t>
  </si>
  <si>
    <t>STATEWIDE TOTALS:</t>
  </si>
  <si>
    <t xml:space="preserve">revenues the district is authorized to collect in addition to the district's total program mill levy, but not including amounts authorized pursuant to </t>
  </si>
  <si>
    <t xml:space="preserve">section 22-40-110, article 42 of this title, or article 43 of this title, and the amount of the additional local property tax revenues that the school </t>
  </si>
  <si>
    <t>district distributes directly to schools of the school district, stated as a dollar amount.</t>
  </si>
  <si>
    <t xml:space="preserve">additional local property tax revenues by each school district and the distribution of the revenues to the schools of the school district, including </t>
  </si>
  <si>
    <t xml:space="preserve">the charter schools. In addition to the compiled information, the report must include a comparison of the amount of additional local property tax </t>
  </si>
  <si>
    <t xml:space="preserve">revenues received by the school district and the amount distributed to the schools of the district, including the charter schools, at the district level </t>
  </si>
  <si>
    <t>and aggregated statewide (aggregated statewide report available on CDE website upon collection and approval of statewide data).</t>
  </si>
  <si>
    <t xml:space="preserve">charter school may request that the department compile an addendum to the report that is specific to the requesting school district or charter </t>
  </si>
  <si>
    <t>school and that examines the overall level of funding distributed by the school district to the charter schools of the district, including:</t>
  </si>
  <si>
    <t xml:space="preserve">(b) The department shall simultaneously publish on the department web site the report and any addenda prepared for the report in response </t>
  </si>
  <si>
    <t>to a school district or charter school request.</t>
  </si>
  <si>
    <r>
      <t>(1)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 xml:space="preserve">For the 2014-15 budget year and each budget year thereafter, each school district shall report the total amount of additional local property tax </t>
    </r>
  </si>
  <si>
    <r>
      <t>(2)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 xml:space="preserve">The department shall annually compile a report of the information received pursuant to subsection (1) of this section concerning the collection of </t>
    </r>
  </si>
  <si>
    <r>
      <t>(3)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 xml:space="preserve">(a) The department shall allow each school district and each district charter school to review the report before publication. A school district or a </t>
    </r>
  </si>
  <si>
    <t>49010</t>
  </si>
  <si>
    <t>59010</t>
  </si>
  <si>
    <t>34010</t>
  </si>
  <si>
    <t>64233</t>
  </si>
  <si>
    <t>1012</t>
  </si>
  <si>
    <t>49</t>
  </si>
  <si>
    <t>7500000</t>
  </si>
  <si>
    <t>6146</t>
  </si>
  <si>
    <t>5123</t>
  </si>
  <si>
    <t>159000000</t>
  </si>
  <si>
    <t>FILE_TYPE_CODE</t>
  </si>
  <si>
    <t>270000000</t>
  </si>
  <si>
    <t>390400000</t>
  </si>
  <si>
    <t>53560200</t>
  </si>
  <si>
    <t>54010</t>
  </si>
  <si>
    <t>1398</t>
  </si>
  <si>
    <t>52600000</t>
  </si>
  <si>
    <t>Amount 
Authorized</t>
  </si>
  <si>
    <t>Amount 
Collected</t>
  </si>
  <si>
    <t>Amount 
Distributed to 
Charter School</t>
  </si>
  <si>
    <t>Amount 
Distributed to 
Non-Charter Schools</t>
  </si>
  <si>
    <t>Amount Retained 
by District</t>
  </si>
  <si>
    <r>
      <rPr>
        <u/>
        <sz val="14"/>
        <color theme="0"/>
        <rFont val="Calibri"/>
        <family val="2"/>
        <scheme val="minor"/>
      </rPr>
      <t>.</t>
    </r>
    <r>
      <rPr>
        <u/>
        <sz val="14"/>
        <color theme="1"/>
        <rFont val="Calibri"/>
        <family val="2"/>
        <scheme val="minor"/>
      </rPr>
      <t xml:space="preserve">                                                                        Voter Approved Overrides                                                                        </t>
    </r>
    <r>
      <rPr>
        <u/>
        <sz val="14"/>
        <color theme="0"/>
        <rFont val="Calibri"/>
        <family val="2"/>
        <scheme val="minor"/>
      </rPr>
      <t>.</t>
    </r>
  </si>
  <si>
    <t>920000000</t>
  </si>
  <si>
    <t>450000000</t>
  </si>
  <si>
    <t>Preliminary Report Total</t>
  </si>
  <si>
    <t>Differences</t>
  </si>
  <si>
    <t>1</t>
  </si>
  <si>
    <t>Amount 
Authorized
Prior Year</t>
  </si>
  <si>
    <t>Difference</t>
  </si>
  <si>
    <t>RUP</t>
  </si>
  <si>
    <t>24000000</t>
  </si>
  <si>
    <t>2649823400</t>
  </si>
  <si>
    <t>15000000</t>
  </si>
  <si>
    <t>600</t>
  </si>
  <si>
    <t>7000000</t>
  </si>
  <si>
    <t>35000000</t>
  </si>
  <si>
    <t>20000000</t>
  </si>
  <si>
    <t>1209870692</t>
  </si>
  <si>
    <t>17165000</t>
  </si>
  <si>
    <t>94000000</t>
  </si>
  <si>
    <t>50000000</t>
  </si>
  <si>
    <t>36611300</t>
  </si>
  <si>
    <t>138500000</t>
  </si>
  <si>
    <t>380000000</t>
  </si>
  <si>
    <t>216700200</t>
  </si>
  <si>
    <t>40500000</t>
  </si>
  <si>
    <t>58400000</t>
  </si>
  <si>
    <t>7422300</t>
  </si>
  <si>
    <t>267500000</t>
  </si>
  <si>
    <t>90000000</t>
  </si>
  <si>
    <t>23670373</t>
  </si>
  <si>
    <t>1587058</t>
  </si>
  <si>
    <t>0001</t>
  </si>
  <si>
    <t>879101554</t>
  </si>
  <si>
    <t>34813700</t>
  </si>
  <si>
    <t>23517072</t>
  </si>
  <si>
    <t>7500600</t>
  </si>
  <si>
    <t>10494916</t>
  </si>
  <si>
    <t>63798965</t>
  </si>
  <si>
    <t>815302589</t>
  </si>
  <si>
    <t>13022156</t>
  </si>
  <si>
    <t>2136</t>
  </si>
  <si>
    <t>24800000</t>
  </si>
  <si>
    <t>109992541</t>
  </si>
  <si>
    <t>110152300</t>
  </si>
  <si>
    <t>1119535000</t>
  </si>
  <si>
    <t>57010</t>
  </si>
  <si>
    <t>34265341</t>
  </si>
  <si>
    <t>78310894</t>
  </si>
  <si>
    <t>107147300</t>
  </si>
  <si>
    <t>215866897</t>
  </si>
  <si>
    <t>267499998</t>
  </si>
  <si>
    <t>% Change</t>
  </si>
  <si>
    <t>COMPARE TO PRIOR YEAR - Final Report
 - Send District Email of Significant Change +/- 15 %</t>
  </si>
  <si>
    <t>LEA</t>
  </si>
  <si>
    <t>1460-Hi-Plains R-23</t>
  </si>
  <si>
    <t>2780-South Routt RE 3</t>
  </si>
  <si>
    <t>1120-Edison 54 JT</t>
  </si>
  <si>
    <t>2540-Fowler R-4J</t>
  </si>
  <si>
    <t>2520-East Otero R-1</t>
  </si>
  <si>
    <t>2580-Ouray R-1</t>
  </si>
  <si>
    <t>2680-Wiley RE-13 Jt</t>
  </si>
  <si>
    <t>2650-Granada RE-1</t>
  </si>
  <si>
    <t>2515-Wiggins RE-50(J)</t>
  </si>
  <si>
    <t>0640-Centennial R-1</t>
  </si>
  <si>
    <t>0123-Sheridan 2</t>
  </si>
  <si>
    <t>0230-Walsh RE-1</t>
  </si>
  <si>
    <t>1520-Durango 9-R</t>
  </si>
  <si>
    <t>1330-Gilpin County RE-1</t>
  </si>
  <si>
    <t>1780-Genoa-Hugo C113</t>
  </si>
  <si>
    <t>0940-Big Sandy 100J</t>
  </si>
  <si>
    <t>1430-Eads RE-1</t>
  </si>
  <si>
    <t>1060-Peyton 23 Jt</t>
  </si>
  <si>
    <t>2670-Holly RE-3</t>
  </si>
  <si>
    <t>2800-Moffat 2</t>
  </si>
  <si>
    <t>0050-Bennett 29J</t>
  </si>
  <si>
    <t>1050-Ellicott 22</t>
  </si>
  <si>
    <t>0520-Cheyenne County Re-5</t>
  </si>
  <si>
    <t>2690-Pueblo City 60</t>
  </si>
  <si>
    <t>1160-Cotopaxi RE-3</t>
  </si>
  <si>
    <t>1150-Fremont RE-2</t>
  </si>
  <si>
    <t>1400-La Veta Re-2</t>
  </si>
  <si>
    <t>3010-Cripple Creek-Victor RE-1</t>
  </si>
  <si>
    <t>0250-Springfield RE-4</t>
  </si>
  <si>
    <t>3020-Woodland Park Re-2</t>
  </si>
  <si>
    <t>0100-Alamosa RE-11J</t>
  </si>
  <si>
    <t>0260-Vilas RE-5</t>
  </si>
  <si>
    <t>1600-Hoehne Reorganized 3</t>
  </si>
  <si>
    <t>1540-Ignacio 11 JT</t>
  </si>
  <si>
    <t>2395-Brush RE-2(J)</t>
  </si>
  <si>
    <t>2020-Moffat County RE: No 1</t>
  </si>
  <si>
    <t>1350-East Grand 2</t>
  </si>
  <si>
    <t>3140-Weld Re-8 Schools</t>
  </si>
  <si>
    <t>0950-Elbert 200</t>
  </si>
  <si>
    <t>1590-Primero Reorganized 2</t>
  </si>
  <si>
    <t>2760-Hayden RE-1</t>
  </si>
  <si>
    <t>1990-Plateau Valley 50</t>
  </si>
  <si>
    <t>0110-Sangre De Cristo Re-22J</t>
  </si>
  <si>
    <t>1110-District 49</t>
  </si>
  <si>
    <t>0060-Strasburg 31J</t>
  </si>
  <si>
    <t>1130-Miami/Yoder 60 JT</t>
  </si>
  <si>
    <t>0290-Las Animas RE-1</t>
  </si>
  <si>
    <t>2010-Creede School District</t>
  </si>
  <si>
    <t>2720-Rangely RE-4</t>
  </si>
  <si>
    <t>0920-Elizabeth School District</t>
  </si>
  <si>
    <t>2830-Telluride R-1</t>
  </si>
  <si>
    <t>2190-West End RE-2</t>
  </si>
  <si>
    <t>1620-Aguilar Reorganized 6</t>
  </si>
  <si>
    <t>2750-Sargent RE-33J</t>
  </si>
  <si>
    <t>2530-Rocky Ford R-2</t>
  </si>
  <si>
    <t>1070-Hanover 28</t>
  </si>
  <si>
    <t>1180-Roaring Fork RE-1</t>
  </si>
  <si>
    <t>0560-Sanford 6J</t>
  </si>
  <si>
    <t>0770-Crowley County RE-1-J</t>
  </si>
  <si>
    <t>2790-Mountain Valley RE 1</t>
  </si>
  <si>
    <t>2840-Norwood R-2J</t>
  </si>
  <si>
    <t>1790-Limon RE-4J</t>
  </si>
  <si>
    <t>0220-Archuleta County 50 Jt</t>
  </si>
  <si>
    <t>1980-De Beque 49JT</t>
  </si>
  <si>
    <t>1580-Trinidad 1</t>
  </si>
  <si>
    <t>3090-Weld County School District RE-3J</t>
  </si>
  <si>
    <t>2570-Swink 33</t>
  </si>
  <si>
    <t>3147-Prairie RE-11</t>
  </si>
  <si>
    <t>2610-Park County RE-2</t>
  </si>
  <si>
    <t>3080-Weld County RE-1</t>
  </si>
  <si>
    <t>3210-Wray RD-2</t>
  </si>
  <si>
    <t>2810-Center 26 JT</t>
  </si>
  <si>
    <t>3110-Johnstown-Milliken RE-5J</t>
  </si>
  <si>
    <t>0030-Adams County 14</t>
  </si>
  <si>
    <t>0910-Eagle County RE 50</t>
  </si>
  <si>
    <t>1440-Plainview RE-2</t>
  </si>
  <si>
    <t>1340-West Grand 1-JT</t>
  </si>
  <si>
    <t>0870-Delta County 50(J)</t>
  </si>
  <si>
    <t>2820-Silverton 1</t>
  </si>
  <si>
    <t>2700-Pueblo County 70</t>
  </si>
  <si>
    <t>0240-Pritchett RE-3</t>
  </si>
  <si>
    <t>1420-Jefferson County R-1</t>
  </si>
  <si>
    <t>1760-Kim Reorganized 88</t>
  </si>
  <si>
    <t>1195-Garfield Re-2</t>
  </si>
  <si>
    <t>1080-Lewis-Palmer 38</t>
  </si>
  <si>
    <t>0510-Kit Carson R-1</t>
  </si>
  <si>
    <t>0860-Custer County School District C-1</t>
  </si>
  <si>
    <t>1030-Manitou Springs 14</t>
  </si>
  <si>
    <t>0550-North Conejos RE-1J</t>
  </si>
  <si>
    <t>2640-Aspen 1</t>
  </si>
  <si>
    <t>0310-McClave Re-2</t>
  </si>
  <si>
    <t>1560-Thompson R2-J</t>
  </si>
  <si>
    <t>0020-Adams 12 Five Star Schools</t>
  </si>
  <si>
    <t>3200-Yuma 1</t>
  </si>
  <si>
    <t>1828-Valley RE-1</t>
  </si>
  <si>
    <t>1530-Bayfield 10 Jt-R</t>
  </si>
  <si>
    <t>0880-Denver County 1</t>
  </si>
  <si>
    <t>2590-Ridgway R-2</t>
  </si>
  <si>
    <t>2710-Meeker RE-1</t>
  </si>
  <si>
    <t>2865-Revere School District</t>
  </si>
  <si>
    <t>1850-Frenchman RE-3</t>
  </si>
  <si>
    <t>0470-St Vrain Valley RE1J</t>
  </si>
  <si>
    <t>1410-North Park R-1</t>
  </si>
  <si>
    <t>0740-Sierra Grande R-30</t>
  </si>
  <si>
    <t>0980-Harrison 2</t>
  </si>
  <si>
    <t>0190-Byers 32J</t>
  </si>
  <si>
    <t>1510-Lake County R-1</t>
  </si>
  <si>
    <t>0040-School District 27J</t>
  </si>
  <si>
    <t>1810-Karval RE-23</t>
  </si>
  <si>
    <t>2405-Fort Morgan Re-3</t>
  </si>
  <si>
    <t>1450-Arriba-Flagler C-20</t>
  </si>
  <si>
    <t>1140-Canon City RE-1</t>
  </si>
  <si>
    <t>1220-Garfield 16</t>
  </si>
  <si>
    <t>3060-Lone Star 101</t>
  </si>
  <si>
    <t>0930-Kiowa C-2</t>
  </si>
  <si>
    <t>0540-Clear Creek RE-1</t>
  </si>
  <si>
    <t>3000-Summit RE-1</t>
  </si>
  <si>
    <t>3100-Weld RE-4</t>
  </si>
  <si>
    <t>1020-Cheyenne Mountain 12</t>
  </si>
  <si>
    <t>0970-Calhan RJ-1</t>
  </si>
  <si>
    <t>2620-Holyoke Re-1J</t>
  </si>
  <si>
    <t>2862-Julesburg Re-1</t>
  </si>
  <si>
    <t>1870-Plateau RE-5</t>
  </si>
  <si>
    <t>1570-Estes Park R-3</t>
  </si>
  <si>
    <t>0270-Campo RE-6</t>
  </si>
  <si>
    <t>2055-Dolores RE-4A</t>
  </si>
  <si>
    <t>0900-Douglas County Re 1</t>
  </si>
  <si>
    <t>0480-Boulder Valley Re 2</t>
  </si>
  <si>
    <t>0180-Adams-Arapahoe 28J</t>
  </si>
  <si>
    <t>2035-Montezuma-Cortez RE-1</t>
  </si>
  <si>
    <t>0490-Buena Vista R-31</t>
  </si>
  <si>
    <t>0120-Englewood 1</t>
  </si>
  <si>
    <t>2770-Steamboat Springs RE-2</t>
  </si>
  <si>
    <t>1360-Gunnison Watershed RE1J</t>
  </si>
  <si>
    <t>2560-Cheraw 31</t>
  </si>
  <si>
    <t>2730-Upper Rio Grande School District C-7</t>
  </si>
  <si>
    <t>1380-Hinsdale County RE 1</t>
  </si>
  <si>
    <t>3120-Greeley 6</t>
  </si>
  <si>
    <t>1550-Poudre R-1</t>
  </si>
  <si>
    <t>3148-Pawnee RE-12</t>
  </si>
  <si>
    <t>3070-Woodlin R-104</t>
  </si>
  <si>
    <t>1010-Colorado Springs 11</t>
  </si>
  <si>
    <t>3230-Liberty J-4</t>
  </si>
  <si>
    <t>3040-Arickaree R-2</t>
  </si>
  <si>
    <t>2600-Platte Canyon 1</t>
  </si>
  <si>
    <t>0960-Agate 300</t>
  </si>
  <si>
    <t>0580-South Conejos RE-10</t>
  </si>
  <si>
    <t>2630-Haxtun RE-2J</t>
  </si>
  <si>
    <t>0010-Mapleton 1</t>
  </si>
  <si>
    <t>2660-Lamar Re-2</t>
  </si>
  <si>
    <t>2000-Mesa County Valley 51</t>
  </si>
  <si>
    <t>1000-Fountain 8</t>
  </si>
  <si>
    <t>3030-Akron R-1</t>
  </si>
  <si>
    <t>0130-Cherry Creek 5</t>
  </si>
  <si>
    <t>0070-Westminster Public Schools</t>
  </si>
  <si>
    <t>0990-Widefield 3</t>
  </si>
  <si>
    <t>0170-Deer Trail 26J</t>
  </si>
  <si>
    <t>1040-Academy 20</t>
  </si>
  <si>
    <t>2740-Monte Vista C-8</t>
  </si>
  <si>
    <t>1490-Bethune R-5</t>
  </si>
  <si>
    <t>2180-Montrose County RE-1J</t>
  </si>
  <si>
    <t>0500-Salida R-32</t>
  </si>
  <si>
    <t>1480-Stratton R-4</t>
  </si>
  <si>
    <t>3130-Platte Valley RE-7</t>
  </si>
  <si>
    <t>3085-Eaton RE-2</t>
  </si>
  <si>
    <t>0140-Littleton 6</t>
  </si>
  <si>
    <t>3145-Ault-Highland RE-9</t>
  </si>
  <si>
    <t>3050-Otis R-3</t>
  </si>
  <si>
    <t>2535-Manzanola 3J</t>
  </si>
  <si>
    <t>1500-Burlington RE-6J</t>
  </si>
  <si>
    <t>1750-Branson Reorganized 82</t>
  </si>
  <si>
    <t>3146-Briggsdale RE-10</t>
  </si>
  <si>
    <t>0890-Dolores County RE No.2</t>
  </si>
  <si>
    <t>3220-Idalia RJ-3</t>
  </si>
  <si>
    <t>2505-Weldon Valley RE-20(J)</t>
  </si>
  <si>
    <t>1860-Buffalo RE-4J</t>
  </si>
  <si>
    <t>2070-Mancos Re-6</t>
  </si>
  <si>
    <t>maribethk@hp-patriots.com</t>
  </si>
  <si>
    <t>karen@k12accounting.com</t>
  </si>
  <si>
    <t>mike.thomas@fowler.k12.co.us</t>
  </si>
  <si>
    <t>hnelson@lajunta.k12.co.us</t>
  </si>
  <si>
    <t>lcrandall@ourayschool.org</t>
  </si>
  <si>
    <t>tammy.smith@wileyschool.org</t>
  </si>
  <si>
    <t>linda.bezona@granadaschools.org</t>
  </si>
  <si>
    <t>allenc@wiggins50.k12.co.us</t>
  </si>
  <si>
    <t>lisa.dupont@centennialschool.net</t>
  </si>
  <si>
    <t>trizuto@ssd2.org</t>
  </si>
  <si>
    <t>s.jones@walsheagles.com</t>
  </si>
  <si>
    <t>khorenn@durangoschools.org</t>
  </si>
  <si>
    <t>jtinucci@gilpin.k12.co.us</t>
  </si>
  <si>
    <t>mvaughn@genoahugo.org</t>
  </si>
  <si>
    <t>cjohnson@bigsandy100j.org</t>
  </si>
  <si>
    <t>lacy.vancampen@eadseagles.org</t>
  </si>
  <si>
    <t>calebconway@peyton.k12.co.us</t>
  </si>
  <si>
    <t>rquintana@moffatschools.org</t>
  </si>
  <si>
    <t>anna.quint@cheyennesd.net</t>
  </si>
  <si>
    <t>michelle.estep@seboces.org</t>
  </si>
  <si>
    <t>lana.niehans@pueblod60.org</t>
  </si>
  <si>
    <t>acanterbury@cotopaxire3.org</t>
  </si>
  <si>
    <t>mcampbell@re-2.org</t>
  </si>
  <si>
    <t>kelly.anderson@lvk12.org</t>
  </si>
  <si>
    <t>ahensley@alamosaschools.org</t>
  </si>
  <si>
    <t>linda@vilask12.org</t>
  </si>
  <si>
    <t>hannah.david@hoehnesd.org</t>
  </si>
  <si>
    <t>kristi.ross@moffatsd.org</t>
  </si>
  <si>
    <t>edorn@cboces.org</t>
  </si>
  <si>
    <t>wesley.haselhorst@weld8.org</t>
  </si>
  <si>
    <t>ecornell@elbertschool.org</t>
  </si>
  <si>
    <t>bondfinance@primeroschool.com</t>
  </si>
  <si>
    <t>sbrandstetter@sjboces.org</t>
  </si>
  <si>
    <t>eanderson@haydenschools.org</t>
  </si>
  <si>
    <t>karengrover@pvsd50.org</t>
  </si>
  <si>
    <t>pfritz@sangreschools.org</t>
  </si>
  <si>
    <t>heather.diaz@d49.org</t>
  </si>
  <si>
    <t>ntaylor@strasburg31j.com</t>
  </si>
  <si>
    <t>gstrouse@miamiyoder.org</t>
  </si>
  <si>
    <t>rebecca.quintana@la-schools.net</t>
  </si>
  <si>
    <t>lucinda.carpenter@creedek12.net</t>
  </si>
  <si>
    <t>bwilliamson@ppboces.org</t>
  </si>
  <si>
    <t>tmcvicker@esdk12.org</t>
  </si>
  <si>
    <t>creich@telluride.k12.co.us</t>
  </si>
  <si>
    <t>cfranklin@westendschools.org</t>
  </si>
  <si>
    <t>eastin-n@sc-boces.org</t>
  </si>
  <si>
    <t>lthompson@neboces.org</t>
  </si>
  <si>
    <t>kross@aguilarschools.com</t>
  </si>
  <si>
    <t>rquintana@sargent.k12.co.us</t>
  </si>
  <si>
    <t>patty.venem@rockyford.k12.co.us</t>
  </si>
  <si>
    <t>ppetrukitas@hanoverhornets.org</t>
  </si>
  <si>
    <t>cchicoine@rfschools.com</t>
  </si>
  <si>
    <t>slarsen@sanfordschools.org</t>
  </si>
  <si>
    <t>dawn.chavez@cck12.net</t>
  </si>
  <si>
    <t>dupontl@valley.k12.co.us</t>
  </si>
  <si>
    <t>elisha.morris@norwoodk12.org</t>
  </si>
  <si>
    <t>trujillok@limonbadgers.com</t>
  </si>
  <si>
    <t>eburt@pagosa.k12.co.us</t>
  </si>
  <si>
    <t>mramthun@debeque.k12.co.us</t>
  </si>
  <si>
    <t>lisaclark@re3j.com</t>
  </si>
  <si>
    <t>janell.wood@swink.k12.co.us</t>
  </si>
  <si>
    <t>llanglois@parkcountyre2.org</t>
  </si>
  <si>
    <t>stinarr@wcsdre1.org</t>
  </si>
  <si>
    <t>rjones@wrayschools.org</t>
  </si>
  <si>
    <t>bsalazar@center.k12.co.us</t>
  </si>
  <si>
    <t>michael.everest@weldre5j.org</t>
  </si>
  <si>
    <t>dlsmart@adams14.org</t>
  </si>
  <si>
    <t>linda.warhoe@plainviewhawks.org</t>
  </si>
  <si>
    <t>michael.madden@deltaschools.com</t>
  </si>
  <si>
    <t>kimg.abacus@gmail.com</t>
  </si>
  <si>
    <t>kacie.leary@kimk12.org</t>
  </si>
  <si>
    <t>jblanford@garfieldre2.net</t>
  </si>
  <si>
    <t>bridgway@lewispalmer.org</t>
  </si>
  <si>
    <t>maira.arroyo@kcsdr1.org</t>
  </si>
  <si>
    <t>sheila.summers@nwboces.org</t>
  </si>
  <si>
    <t>sthompson@mssd14.org</t>
  </si>
  <si>
    <t>brittany.henson@mcclaveschool.org</t>
  </si>
  <si>
    <t>sherilyn.shay@tsd.org</t>
  </si>
  <si>
    <t>obe019581@adams12.org</t>
  </si>
  <si>
    <t>edavies@ridgway.k12.co.us</t>
  </si>
  <si>
    <t>finance@yumaschools.net</t>
  </si>
  <si>
    <t>janesl@re1valleyschools.org</t>
  </si>
  <si>
    <t>jordan_eaglin@dpsk12.org</t>
  </si>
  <si>
    <t>slacy@ridgway.k12.co.us</t>
  </si>
  <si>
    <t>meredith.deming@meeker.k12.co.us</t>
  </si>
  <si>
    <t>michelle.anchondo@revereschool.com</t>
  </si>
  <si>
    <t>schliessera@flemingschools.org</t>
  </si>
  <si>
    <t>livermore_marion@svvsd.org</t>
  </si>
  <si>
    <t>finance@npk12.org</t>
  </si>
  <si>
    <t>tmartinez@sierragrandeschool.net</t>
  </si>
  <si>
    <t>brad@multiplyllc.net</t>
  </si>
  <si>
    <t>svela@hsd2.org</t>
  </si>
  <si>
    <t>sondburg.stacy@byers.k12.co.us</t>
  </si>
  <si>
    <t>jmulcey@lakecountyschools.net</t>
  </si>
  <si>
    <t>syoshimoto@sd27j.net</t>
  </si>
  <si>
    <t>business.manager@ksdre23.org</t>
  </si>
  <si>
    <t>toni.miller@fortmorgank12.com</t>
  </si>
  <si>
    <t>bbrent@af20.net</t>
  </si>
  <si>
    <t>cgerard@garfield16.org</t>
  </si>
  <si>
    <t>greenj@lonestar.k12.co.us</t>
  </si>
  <si>
    <t>kara.drake@summitk12.org</t>
  </si>
  <si>
    <t>michelle.carr@weldre4.org</t>
  </si>
  <si>
    <t>morin@cmsd12.org</t>
  </si>
  <si>
    <t>bclark@calhanschool.org</t>
  </si>
  <si>
    <t>rahebe@hcosd.org</t>
  </si>
  <si>
    <t>weisshaar_an@julesburg.org</t>
  </si>
  <si>
    <t>segelkeb@peetzschool.org</t>
  </si>
  <si>
    <t>brian_lund@psdr3.k12.co.us</t>
  </si>
  <si>
    <t>coantha.johnson@campok12.org</t>
  </si>
  <si>
    <t>jjswackhamer@aurorak12.org</t>
  </si>
  <si>
    <t>jennys@bvschools.org</t>
  </si>
  <si>
    <t>hyesun_son@engschools.net</t>
  </si>
  <si>
    <t>sjuneau@ssk12.org</t>
  </si>
  <si>
    <t>tmills@gunnisonschools.net</t>
  </si>
  <si>
    <t>sherry.herman@cheraw.k12.co.us</t>
  </si>
  <si>
    <t>avelasquez@urtigers.co</t>
  </si>
  <si>
    <t>susant@lakecityschool.org</t>
  </si>
  <si>
    <t>twarner@greeleyschools.org</t>
  </si>
  <si>
    <t>bcarson@psdschools.org</t>
  </si>
  <si>
    <t>dbauer@pawneeschool.org</t>
  </si>
  <si>
    <t>sabrina.hunt@woodlinschool.com</t>
  </si>
  <si>
    <t>millerd@libertyschoolj4.com</t>
  </si>
  <si>
    <t>saraw@arickaree.org</t>
  </si>
  <si>
    <t>astephen@pcsdk12.org</t>
  </si>
  <si>
    <t>keithy@agateschools.net</t>
  </si>
  <si>
    <t>jsandoval@southconejos.com</t>
  </si>
  <si>
    <t>debbiemyers@haxtunk12.org</t>
  </si>
  <si>
    <t>meynj@mapleton.us</t>
  </si>
  <si>
    <t>lisa.veyna@lamarschools.org</t>
  </si>
  <si>
    <t>k.mccaffrey@akronrams.org</t>
  </si>
  <si>
    <t>swoods@cherrycreekschools.org</t>
  </si>
  <si>
    <t>kimbert@wsd3.org</t>
  </si>
  <si>
    <t>nsweet@dt26j.com</t>
  </si>
  <si>
    <t>mwilliams@mtnboces.org</t>
  </si>
  <si>
    <t>cathy.watts@asd20.org</t>
  </si>
  <si>
    <t>leona@monte.k12.co.us</t>
  </si>
  <si>
    <t>thopson@bethuneschool.com</t>
  </si>
  <si>
    <t>marjorie.wickham@mcsd.org</t>
  </si>
  <si>
    <t>adobson@salidaschools.org</t>
  </si>
  <si>
    <t>jfreund@strattonschools.org</t>
  </si>
  <si>
    <t>craigb@ecboces.org</t>
  </si>
  <si>
    <t>jburmeister@pvre7.org</t>
  </si>
  <si>
    <t>lgonzales@eaton.k12.co.us</t>
  </si>
  <si>
    <t>swyatt@lps.k12.co.us</t>
  </si>
  <si>
    <t>ahoops@weldre9.org</t>
  </si>
  <si>
    <t>diane.jones@otisr3.com</t>
  </si>
  <si>
    <t>erica.carroll@manzanola.k12.co.us</t>
  </si>
  <si>
    <t>rbarkhuizen@burlingtonk12.org</t>
  </si>
  <si>
    <t>marlene@bransonschoolonline.com</t>
  </si>
  <si>
    <t>bquint@briggsdaleschool.org</t>
  </si>
  <si>
    <t>pcrabtree@gvaschools.org</t>
  </si>
  <si>
    <t>rguynes@dc2j.org</t>
  </si>
  <si>
    <t>hellinga@idaliaco.us</t>
  </si>
  <si>
    <t>kdunn@weldonvalley.org</t>
  </si>
  <si>
    <t>trampj@merinok12.com</t>
  </si>
  <si>
    <t>cmiller@mancosre6.edu</t>
  </si>
  <si>
    <t>Submitted Date</t>
  </si>
  <si>
    <t>Data Pipeline Submitted User</t>
  </si>
  <si>
    <t>District Code</t>
  </si>
  <si>
    <t>8001</t>
  </si>
  <si>
    <t>8041</t>
  </si>
  <si>
    <t>8042</t>
  </si>
  <si>
    <t>9025</t>
  </si>
  <si>
    <t>9030</t>
  </si>
  <si>
    <t>9035</t>
  </si>
  <si>
    <t>9040</t>
  </si>
  <si>
    <t>9045</t>
  </si>
  <si>
    <t>9050</t>
  </si>
  <si>
    <t>9055</t>
  </si>
  <si>
    <t>9060</t>
  </si>
  <si>
    <t>9075</t>
  </si>
  <si>
    <t>9095</t>
  </si>
  <si>
    <t>9120</t>
  </si>
  <si>
    <t>9125</t>
  </si>
  <si>
    <t>9130</t>
  </si>
  <si>
    <t>9135</t>
  </si>
  <si>
    <t>9140</t>
  </si>
  <si>
    <t>9145</t>
  </si>
  <si>
    <t>9150</t>
  </si>
  <si>
    <t>9160</t>
  </si>
  <si>
    <t>9165</t>
  </si>
  <si>
    <t>9170</t>
  </si>
  <si>
    <t>9175</t>
  </si>
  <si>
    <t>Email</t>
  </si>
  <si>
    <t>Storze@mapleton.us</t>
  </si>
  <si>
    <t>lan017148@adams12.org</t>
  </si>
  <si>
    <t>dmoss@adams14.org</t>
  </si>
  <si>
    <t>kstratton@bsd29j.com</t>
  </si>
  <si>
    <t>snees@adams50.org</t>
  </si>
  <si>
    <t>ahensley@alamosaschools.org;ccordero@alamosaschools.org</t>
  </si>
  <si>
    <t>ssmith16@cherrycreekschools.org</t>
  </si>
  <si>
    <t>jvlevesque@lps.k12.co.us</t>
  </si>
  <si>
    <t>accounting@aurorak12.org</t>
  </si>
  <si>
    <t>s.robins@spre4.org</t>
  </si>
  <si>
    <t>frederick_jane@svvsd.org</t>
  </si>
  <si>
    <t>bill.sutter@bvsd.org</t>
  </si>
  <si>
    <t>jennifer.behring@ccsdre1.org</t>
  </si>
  <si>
    <t>ggallegos@northconejos.com</t>
  </si>
  <si>
    <t>tmizokami@sierragrandeschool.net</t>
  </si>
  <si>
    <t>Charles_Carpenter@dpsk12.org</t>
  </si>
  <si>
    <t>bryson.beaver@eagleschools.net</t>
  </si>
  <si>
    <t>askalla@ffc8.org</t>
  </si>
  <si>
    <t>becky.allan@asd20.org</t>
  </si>
  <si>
    <t>BRidgway@lewispalmer.org</t>
  </si>
  <si>
    <t>rebekah.brooks@d49.org</t>
  </si>
  <si>
    <t>manager@edison54jt.org</t>
  </si>
  <si>
    <t>glenn.hayes@canoncityschools.org</t>
  </si>
  <si>
    <t>jlynch@garfieldre2.net</t>
  </si>
  <si>
    <t>peschj@wgsd.us.co</t>
  </si>
  <si>
    <t>mark.rydberg@egsd.org</t>
  </si>
  <si>
    <t>Brenna.Copeland@jeffco.k12.co.us</t>
  </si>
  <si>
    <t>nhansen@ignacioschools.org</t>
  </si>
  <si>
    <t>kbadalam@psdschools.org</t>
  </si>
  <si>
    <t>bob.ebersole@tsd.org</t>
  </si>
  <si>
    <t>brian_lund@estesschools.org</t>
  </si>
  <si>
    <t>kristen.armijo@trinidad.k12.co.us</t>
  </si>
  <si>
    <t>jessicarobinson@primeroschool.com</t>
  </si>
  <si>
    <t>steinhartk@limonbadgers.com</t>
  </si>
  <si>
    <t>melanie.trujillo@d51schools.org</t>
  </si>
  <si>
    <t>dbrafford@cortez.k12.co.us</t>
  </si>
  <si>
    <t>mthomas@dolores.k12.co.us</t>
  </si>
  <si>
    <t>k.yaich@brushschools.org</t>
  </si>
  <si>
    <t>toni.miller@morgan.k12.co.us</t>
  </si>
  <si>
    <t>jawilson@lajunta.k12.co.us</t>
  </si>
  <si>
    <t>mark.lowther@fowler.k12.co.us</t>
  </si>
  <si>
    <t>business@ourayschool.org</t>
  </si>
  <si>
    <t>businessmanager@ridgway.k12.co.us</t>
  </si>
  <si>
    <t>lisa.cinnamon@parkcountyre2.org</t>
  </si>
  <si>
    <t>dave.tecklenburg@lamarschools.org</t>
  </si>
  <si>
    <t>k.gomez@hollyschool.org</t>
  </si>
  <si>
    <t>colleen.kenney@rangelyk12.org</t>
  </si>
  <si>
    <t>quintanar@valley.k12.co.us</t>
  </si>
  <si>
    <t>finance@silvertonschool.org</t>
  </si>
  <si>
    <t>dkuritar@wpsdk12.org</t>
  </si>
  <si>
    <t>nikki.schmidt@weldre4.k12.co.us</t>
  </si>
  <si>
    <t>msponsler@greeleyschools.org</t>
  </si>
  <si>
    <t>jdecker@pvre7.org</t>
  </si>
  <si>
    <t>ahoops@weldre9.k12.co.us</t>
  </si>
  <si>
    <t>davidsever@csi.state.co.us</t>
  </si>
  <si>
    <t>jmorgan@slvboces.org</t>
  </si>
  <si>
    <t>dsullivan@rmrig.org</t>
  </si>
  <si>
    <t>hi.howard@bvsd.org</t>
  </si>
  <si>
    <t>amanda@edreenvisioned.org</t>
  </si>
  <si>
    <t>Business Manager</t>
  </si>
  <si>
    <t>Data Pipeline Submitter</t>
  </si>
  <si>
    <t>38060</t>
  </si>
  <si>
    <t>435465889</t>
  </si>
  <si>
    <t>8111234803</t>
  </si>
  <si>
    <t>124243185</t>
  </si>
  <si>
    <t>986585500</t>
  </si>
  <si>
    <t>1474935844</t>
  </si>
  <si>
    <t>3166810600</t>
  </si>
  <si>
    <t>2674664300</t>
  </si>
  <si>
    <t>1804607481</t>
  </si>
  <si>
    <t>29994100</t>
  </si>
  <si>
    <t>2643697300</t>
  </si>
  <si>
    <t>1489000000</t>
  </si>
  <si>
    <t>6929131400</t>
  </si>
  <si>
    <t>1957078300</t>
  </si>
  <si>
    <t>20363600000</t>
  </si>
  <si>
    <t>2788031900</t>
  </si>
  <si>
    <t>170000000</t>
  </si>
  <si>
    <t>12544072700</t>
  </si>
  <si>
    <t>7076924400</t>
  </si>
  <si>
    <t>295001600</t>
  </si>
  <si>
    <t>291331500</t>
  </si>
  <si>
    <t>42368200</t>
  </si>
  <si>
    <t>338310200</t>
  </si>
  <si>
    <t>8253508200</t>
  </si>
  <si>
    <t>35764900</t>
  </si>
  <si>
    <t>961000</t>
  </si>
  <si>
    <t>240000000</t>
  </si>
  <si>
    <t>5782300</t>
  </si>
  <si>
    <t>205763900</t>
  </si>
  <si>
    <t>36000000</t>
  </si>
  <si>
    <t>73869050</t>
  </si>
  <si>
    <t>49594705</t>
  </si>
  <si>
    <t>230991617</t>
  </si>
  <si>
    <t>15231069300</t>
  </si>
  <si>
    <t>186769400</t>
  </si>
  <si>
    <t>3815212275</t>
  </si>
  <si>
    <t>6500837900</t>
  </si>
  <si>
    <t>196705800</t>
  </si>
  <si>
    <t>159672085</t>
  </si>
  <si>
    <t>13970649200</t>
  </si>
  <si>
    <t>28506000</t>
  </si>
  <si>
    <t>63848461100</t>
  </si>
  <si>
    <t>1000303600</t>
  </si>
  <si>
    <t>28194600</t>
  </si>
  <si>
    <t>92042500</t>
  </si>
  <si>
    <t>290584000</t>
  </si>
  <si>
    <t>2389457400</t>
  </si>
  <si>
    <t>198045300</t>
  </si>
  <si>
    <t>119327900</t>
  </si>
  <si>
    <t>699376698</t>
  </si>
  <si>
    <t>17080500</t>
  </si>
  <si>
    <t>55331871</t>
  </si>
  <si>
    <t>104593600</t>
  </si>
  <si>
    <t>40455000</t>
  </si>
  <si>
    <t>690365213</t>
  </si>
  <si>
    <t>90550500</t>
  </si>
  <si>
    <t>370906063</t>
  </si>
  <si>
    <t>51499297</t>
  </si>
  <si>
    <t>110028900</t>
  </si>
  <si>
    <t>761791900</t>
  </si>
  <si>
    <t>353775600</t>
  </si>
  <si>
    <t>6398392</t>
  </si>
  <si>
    <t>44500000</t>
  </si>
  <si>
    <t>260149700</t>
  </si>
  <si>
    <t>1678085900</t>
  </si>
  <si>
    <t>279916828</t>
  </si>
  <si>
    <t>442907293</t>
  </si>
  <si>
    <t>28234091</t>
  </si>
  <si>
    <t>89966502</t>
  </si>
  <si>
    <t>91960911</t>
  </si>
  <si>
    <t>290576108</t>
  </si>
  <si>
    <t>2289996202</t>
  </si>
  <si>
    <t>196711857</t>
  </si>
  <si>
    <t>6895280</t>
  </si>
  <si>
    <t>40431575</t>
  </si>
  <si>
    <t>118721675</t>
  </si>
  <si>
    <t>696573124</t>
  </si>
  <si>
    <t>102755924</t>
  </si>
  <si>
    <t>39877100</t>
  </si>
  <si>
    <t>88218369</t>
  </si>
  <si>
    <t>7401613</t>
  </si>
  <si>
    <t>367823402</t>
  </si>
  <si>
    <t>390368602</t>
  </si>
  <si>
    <t>50997943</t>
  </si>
  <si>
    <t>730460700</t>
  </si>
  <si>
    <t>1112481919</t>
  </si>
  <si>
    <t>44593033</t>
  </si>
  <si>
    <t>16880400</t>
  </si>
  <si>
    <t>200473800</t>
  </si>
  <si>
    <t>7002500</t>
  </si>
  <si>
    <t>256829000</t>
  </si>
  <si>
    <t>1597764324</t>
  </si>
  <si>
    <t>5462356</t>
  </si>
  <si>
    <t>232275758</t>
  </si>
  <si>
    <t>33546726</t>
  </si>
  <si>
    <t>5541600</t>
  </si>
  <si>
    <t>925226</t>
  </si>
  <si>
    <t>53336601</t>
  </si>
  <si>
    <t>16694597</t>
  </si>
  <si>
    <t>74487339</t>
  </si>
  <si>
    <t>1498784</t>
  </si>
  <si>
    <t>49428139</t>
  </si>
  <si>
    <t>138499486</t>
  </si>
  <si>
    <t>379255624</t>
  </si>
  <si>
    <t>922154048</t>
  </si>
  <si>
    <t>14880754706</t>
  </si>
  <si>
    <t>183994564</t>
  </si>
  <si>
    <t>3823417353</t>
  </si>
  <si>
    <t>231812000</t>
  </si>
  <si>
    <t>13672862</t>
  </si>
  <si>
    <t>350044200</t>
  </si>
  <si>
    <t>34410722</t>
  </si>
  <si>
    <t>159983272</t>
  </si>
  <si>
    <t>27253500</t>
  </si>
  <si>
    <t>28452981605</t>
  </si>
  <si>
    <t>1533930797</t>
  </si>
  <si>
    <t>165898373</t>
  </si>
  <si>
    <t>433825008</t>
  </si>
  <si>
    <t>120034810</t>
  </si>
  <si>
    <t>969995280</t>
  </si>
  <si>
    <t>3165830300</t>
  </si>
  <si>
    <t>399042550</t>
  </si>
  <si>
    <t>2647140699</t>
  </si>
  <si>
    <t>1719718767</t>
  </si>
  <si>
    <t>6892605300</t>
  </si>
  <si>
    <t>384449359</t>
  </si>
  <si>
    <t>2767175652</t>
  </si>
  <si>
    <t>169074477</t>
  </si>
  <si>
    <t>23858908</t>
  </si>
  <si>
    <t>12481352000</t>
  </si>
  <si>
    <t>2281260521</t>
  </si>
  <si>
    <t>7020196410</t>
  </si>
  <si>
    <t>14602500</t>
  </si>
  <si>
    <t>294795099</t>
  </si>
  <si>
    <t>42468429</t>
  </si>
  <si>
    <t>8082604400</t>
  </si>
  <si>
    <t>533489300</t>
  </si>
  <si>
    <t>630502300</t>
  </si>
  <si>
    <t>416129268</t>
  </si>
  <si>
    <t>10898739</t>
  </si>
  <si>
    <t>1966846700</t>
  </si>
  <si>
    <t>101266596</t>
  </si>
  <si>
    <t>695108900</t>
  </si>
  <si>
    <t>717451500</t>
  </si>
  <si>
    <t>33309865</t>
  </si>
  <si>
    <t>3386075551</t>
  </si>
  <si>
    <t>7687189647</t>
  </si>
  <si>
    <t>495683136</t>
  </si>
  <si>
    <t>35263037</t>
  </si>
  <si>
    <t>836938756</t>
  </si>
  <si>
    <t>7904400</t>
  </si>
  <si>
    <t>10166734</t>
  </si>
  <si>
    <t>336427400</t>
  </si>
  <si>
    <t>70523017</t>
  </si>
  <si>
    <t>281017360</t>
  </si>
  <si>
    <t>161585948</t>
  </si>
  <si>
    <t>6164122</t>
  </si>
  <si>
    <t>1637527911</t>
  </si>
  <si>
    <t>390095984</t>
  </si>
  <si>
    <t>610507500</t>
  </si>
  <si>
    <t>83725508</t>
  </si>
  <si>
    <t>34353313</t>
  </si>
  <si>
    <t>60845764</t>
  </si>
  <si>
    <t>20122225</t>
  </si>
  <si>
    <t>8257</t>
  </si>
  <si>
    <t>950</t>
  </si>
  <si>
    <t>29411400</t>
  </si>
  <si>
    <t>146040300</t>
  </si>
  <si>
    <t>32993761</t>
  </si>
  <si>
    <t>549625600</t>
  </si>
  <si>
    <t>62856500</t>
  </si>
  <si>
    <t>713615800</t>
  </si>
  <si>
    <t>328519532</t>
  </si>
  <si>
    <t>9935166900</t>
  </si>
  <si>
    <t>167350550</t>
  </si>
  <si>
    <t>323310200</t>
  </si>
  <si>
    <t>13243226795</t>
  </si>
  <si>
    <t>560532500</t>
  </si>
  <si>
    <t>1740370602</t>
  </si>
  <si>
    <t>387143500</t>
  </si>
  <si>
    <t>635727360</t>
  </si>
  <si>
    <t>670242988</t>
  </si>
  <si>
    <t>80617500</t>
  </si>
  <si>
    <t>169928200</t>
  </si>
  <si>
    <t>966441619</t>
  </si>
  <si>
    <t>409913532</t>
  </si>
  <si>
    <t>1514038816</t>
  </si>
  <si>
    <t>166120487</t>
  </si>
  <si>
    <t>128332752</t>
  </si>
  <si>
    <t>373091502</t>
  </si>
  <si>
    <t>3433321369</t>
  </si>
  <si>
    <t>5890330400</t>
  </si>
  <si>
    <t>10584573649</t>
  </si>
  <si>
    <t>20765791909</t>
  </si>
  <si>
    <t>130635336</t>
  </si>
  <si>
    <t>7274296047</t>
  </si>
  <si>
    <t>962090880</t>
  </si>
  <si>
    <t>1038247661</t>
  </si>
  <si>
    <t>2115787100</t>
  </si>
  <si>
    <t>2366123339</t>
  </si>
  <si>
    <t>1558132819</t>
  </si>
  <si>
    <t>2110208000</t>
  </si>
  <si>
    <t>6262103000</t>
  </si>
  <si>
    <t>19947470732</t>
  </si>
  <si>
    <t>158175738</t>
  </si>
  <si>
    <t>579338400</t>
  </si>
  <si>
    <t>2179993925</t>
  </si>
  <si>
    <t>6325087510</t>
  </si>
  <si>
    <t>94134684</t>
  </si>
  <si>
    <t>7365152900</t>
  </si>
  <si>
    <t>01/16/2026 01:17 PM</t>
  </si>
  <si>
    <t>12/10/2025 06:41 PM</t>
  </si>
  <si>
    <t>12/09/2025 09:40 AM</t>
  </si>
  <si>
    <t>chorner@sd27j.net</t>
  </si>
  <si>
    <t>03/06/2026 03:38 PM</t>
  </si>
  <si>
    <t>12/23/2025 04:02 PM</t>
  </si>
  <si>
    <t>12/18/2025 07:37 AM</t>
  </si>
  <si>
    <t>chdominguez@wps.org</t>
  </si>
  <si>
    <t>10/30/2025 10:18 AM</t>
  </si>
  <si>
    <t>01/28/2026 11:18 AM</t>
  </si>
  <si>
    <t>02/27/2026 03:06 PM</t>
  </si>
  <si>
    <t>11/12/2025 04:43 PM</t>
  </si>
  <si>
    <t>12/16/2025 11:17 AM</t>
  </si>
  <si>
    <t>10/11/2025 11:22 PM</t>
  </si>
  <si>
    <t>10/02/2025 08:43 AM</t>
  </si>
  <si>
    <t>09/01/2025 10:32 AM</t>
  </si>
  <si>
    <t>11/21/2025 12:14 PM</t>
  </si>
  <si>
    <t>10/08/2025 01:49 PM</t>
  </si>
  <si>
    <t>11/17/2025 01:32 PM</t>
  </si>
  <si>
    <t>03/10/2026 04:01 PM</t>
  </si>
  <si>
    <t>shelly.chambers@pritchettre3.org</t>
  </si>
  <si>
    <t>12/19/2025 01:04 PM</t>
  </si>
  <si>
    <t>12/30/2025 10:07 AM</t>
  </si>
  <si>
    <t>12/29/2025 03:06 PM</t>
  </si>
  <si>
    <t>12/15/2025 09:39 AM</t>
  </si>
  <si>
    <t>01/29/2026 04:00 PM</t>
  </si>
  <si>
    <t>11/13/2025 11:24 AM</t>
  </si>
  <si>
    <t>10/30/2025 12:53 PM</t>
  </si>
  <si>
    <t>peter.carney@bvsd.org</t>
  </si>
  <si>
    <t>11/24/2025 11:57 AM</t>
  </si>
  <si>
    <t>11/24/2025 11:21 AM</t>
  </si>
  <si>
    <t>11/10/2025 09:38 AM</t>
  </si>
  <si>
    <t>10/14/2025 03:23 PM</t>
  </si>
  <si>
    <t>10/31/2025 01:51 PM</t>
  </si>
  <si>
    <t>02/27/2026 11:04 AM</t>
  </si>
  <si>
    <t>11/17/2025 11:20 AM</t>
  </si>
  <si>
    <t>11/14/2025 01:18 PM</t>
  </si>
  <si>
    <t>12/08/2025 04:15 PM</t>
  </si>
  <si>
    <t>11/12/2025 01:25 PM</t>
  </si>
  <si>
    <t>11/11/2025 03:10 PM</t>
  </si>
  <si>
    <t>03/26/2026 02:24 PM</t>
  </si>
  <si>
    <t>01/06/2026 04:22 PM</t>
  </si>
  <si>
    <t>01/14/2026 03:30 PM</t>
  </si>
  <si>
    <t>amalia.castaneda@ccbobcats.net</t>
  </si>
  <si>
    <t>02/26/2026 05:22 PM</t>
  </si>
  <si>
    <t>12/16/2025 01:43 PM</t>
  </si>
  <si>
    <t>11/12/2025 12:43 PM</t>
  </si>
  <si>
    <t>10/08/2025 03:20 PM</t>
  </si>
  <si>
    <t>mvarsos@dcsdk12.org</t>
  </si>
  <si>
    <t>02/02/2026 12:56 PM</t>
  </si>
  <si>
    <t>12/22/2025 10:18 AM</t>
  </si>
  <si>
    <t>02/17/2026 09:39 AM</t>
  </si>
  <si>
    <t>susan@boosfs.com</t>
  </si>
  <si>
    <t>12/12/2025 09:21 AM</t>
  </si>
  <si>
    <t>11/04/2025 09:59 AM</t>
  </si>
  <si>
    <t>09/26/2025 09:44 AM</t>
  </si>
  <si>
    <t>11/12/2025 08:40 AM</t>
  </si>
  <si>
    <t>11/25/2025 02:56 PM</t>
  </si>
  <si>
    <t>11/03/2025 01:12 PM</t>
  </si>
  <si>
    <t>10/28/2025 09:50 AM</t>
  </si>
  <si>
    <t>10/17/2025 02:50 PM</t>
  </si>
  <si>
    <t>jarred.hoogsteen@d11.org</t>
  </si>
  <si>
    <t>12/22/2025 03:42 PM</t>
  </si>
  <si>
    <t>12/04/2025 03:58 PM</t>
  </si>
  <si>
    <t>12/29/2025 07:45 PM</t>
  </si>
  <si>
    <t>11/05/2025 01:42 PM</t>
  </si>
  <si>
    <t>brittanyclark@esd22.org</t>
  </si>
  <si>
    <t>03/18/2026 12:54 PM</t>
  </si>
  <si>
    <t>02/02/2026 09:57 AM</t>
  </si>
  <si>
    <t>01/28/2026 09:44 AM</t>
  </si>
  <si>
    <t>12/29/2025 08:28 AM</t>
  </si>
  <si>
    <t>12/28/2025 10:01 PM</t>
  </si>
  <si>
    <t>06/30/2026 03:46 PM</t>
  </si>
  <si>
    <t>02/13/2026 09:12 AM</t>
  </si>
  <si>
    <t>12/11/2025 06:08 PM</t>
  </si>
  <si>
    <t>03/21/2026 02:37 PM</t>
  </si>
  <si>
    <t>01/14/2026 10:27 AM</t>
  </si>
  <si>
    <t>12/10/2025 04:27 PM</t>
  </si>
  <si>
    <t>12/16/2025 12:38 PM</t>
  </si>
  <si>
    <t>02/10/2026 01:59 PM</t>
  </si>
  <si>
    <t>02/04/2026 08:10 AM</t>
  </si>
  <si>
    <t>peschj@wgsd.us</t>
  </si>
  <si>
    <t>01/20/2026 03:53 PM</t>
  </si>
  <si>
    <t>12/02/2025 08:49 AM</t>
  </si>
  <si>
    <t>12/03/2025 11:43 AM</t>
  </si>
  <si>
    <t>11/21/2025 08:44 AM</t>
  </si>
  <si>
    <t>12/31/2025 09:05 AM</t>
  </si>
  <si>
    <t>12/11/2025 09:49 AM</t>
  </si>
  <si>
    <t>184971e@jeffco.k12.co.us</t>
  </si>
  <si>
    <t>06/01/2026 11:01 AM</t>
  </si>
  <si>
    <t>12/18/2025 10:42 AM</t>
  </si>
  <si>
    <t>01/08/2026 11:31 AM</t>
  </si>
  <si>
    <t>01/15/2026 03:28 PM</t>
  </si>
  <si>
    <t>03/18/2026 11:57 AM</t>
  </si>
  <si>
    <t>10/22/2025 10:35 AM</t>
  </si>
  <si>
    <t>11/20/2025 03:46 PM</t>
  </si>
  <si>
    <t>09/23/2025 08:28 AM</t>
  </si>
  <si>
    <t>12/04/2025 02:19 PM</t>
  </si>
  <si>
    <t>11/14/2025 03:00 PM</t>
  </si>
  <si>
    <t>blaventure@bayfield.k12.co.us</t>
  </si>
  <si>
    <t>01/02/2026 07:45 PM</t>
  </si>
  <si>
    <t>02/26/2026 09:37 AM</t>
  </si>
  <si>
    <t>11/24/2025 11:25 AM</t>
  </si>
  <si>
    <t>12/17/2025 06:07 PM</t>
  </si>
  <si>
    <t>12/02/2025 09:15 AM</t>
  </si>
  <si>
    <t>12/22/2025 04:49 PM</t>
  </si>
  <si>
    <t>12/06/2025 12:54 PM</t>
  </si>
  <si>
    <t>02/23/2026 01:41 PM</t>
  </si>
  <si>
    <t>12/23/2025 02:53 PM</t>
  </si>
  <si>
    <t>10/13/2025 03:58 PM</t>
  </si>
  <si>
    <t>12/18/2025 10:48 AM</t>
  </si>
  <si>
    <t>01/02/2026 01:49 PM</t>
  </si>
  <si>
    <t>12/18/2025 10:22 AM</t>
  </si>
  <si>
    <t>02/25/2026 01:24 PM</t>
  </si>
  <si>
    <t>11/21/2025 02:08 PM</t>
  </si>
  <si>
    <t>12/02/2025 02:40 PM</t>
  </si>
  <si>
    <t>08/29/2025 03:29 PM</t>
  </si>
  <si>
    <t>11/25/2025 04:47 PM</t>
  </si>
  <si>
    <t>02/19/2026 09:54 AM</t>
  </si>
  <si>
    <t>03/02/2026 08:24 AM</t>
  </si>
  <si>
    <t>jennelle.ochoa@d51schools.org</t>
  </si>
  <si>
    <t>12/18/2025 08:47 AM</t>
  </si>
  <si>
    <t>02/19/2026 10:17 AM</t>
  </si>
  <si>
    <t>02/06/2026 11:44 AM</t>
  </si>
  <si>
    <t>12/17/2025 04:36 PM</t>
  </si>
  <si>
    <t>09/17/2025 10:26 AM</t>
  </si>
  <si>
    <t>08/27/2025 03:15 PM</t>
  </si>
  <si>
    <t>11/20/2025 03:35 PM</t>
  </si>
  <si>
    <t>12/17/2025 05:26 AM</t>
  </si>
  <si>
    <t>12/16/2025 01:05 PM</t>
  </si>
  <si>
    <t>01/16/2026 09:30 AM</t>
  </si>
  <si>
    <t>09/18/2025 05:01 PM</t>
  </si>
  <si>
    <t>11/19/2025 09:00 AM</t>
  </si>
  <si>
    <t>06/03/2026 09:10 AM</t>
  </si>
  <si>
    <t>02/12/2026 02:15 PM</t>
  </si>
  <si>
    <t>09/10/2025 01:45 PM</t>
  </si>
  <si>
    <t>12/18/2025 08:26 PM</t>
  </si>
  <si>
    <t>10/16/2025 09:17 AM</t>
  </si>
  <si>
    <t>11/17/2025 02:03 PM</t>
  </si>
  <si>
    <t>12/23/2025 12:43 PM</t>
  </si>
  <si>
    <t>10/17/2025 10:04 AM</t>
  </si>
  <si>
    <t>11/05/2025 07:48 AM</t>
  </si>
  <si>
    <t>12/30/2025 09:53 AM</t>
  </si>
  <si>
    <t>11/20/2025 10:30 AM</t>
  </si>
  <si>
    <t>09/19/2025 07:51 PM</t>
  </si>
  <si>
    <t>mmarolt@aspenk12.net</t>
  </si>
  <si>
    <t>12/04/2025 06:09 PM</t>
  </si>
  <si>
    <t>02/13/2026 04:37 PM</t>
  </si>
  <si>
    <t>10/28/2025 04:59 PM</t>
  </si>
  <si>
    <t>12/23/2025 04:56 PM</t>
  </si>
  <si>
    <t>05/24/2026 09:38 AM</t>
  </si>
  <si>
    <t>marissa.davis@pueblod60.org</t>
  </si>
  <si>
    <t>02/28/2026 10:38 AM</t>
  </si>
  <si>
    <t>jwagner@district70.org</t>
  </si>
  <si>
    <t>12/17/2025 02:15 PM</t>
  </si>
  <si>
    <t>12/08/2025 11:42 AM</t>
  </si>
  <si>
    <t>01/15/2026 12:34 PM</t>
  </si>
  <si>
    <t>11/18/2025 02:22 PM</t>
  </si>
  <si>
    <t>12/02/2025 10:17 AM</t>
  </si>
  <si>
    <t>02/20/2026 09:50 AM</t>
  </si>
  <si>
    <t>02/05/2026 09:25 AM</t>
  </si>
  <si>
    <t>11/24/2025 11:18 AM</t>
  </si>
  <si>
    <t>svanderwerf@southrouttk12.org</t>
  </si>
  <si>
    <t>07/07/2026 11:36 AM</t>
  </si>
  <si>
    <t>06/02/2026 06:04 PM</t>
  </si>
  <si>
    <t>03/26/2026 11:37 AM</t>
  </si>
  <si>
    <t>01/14/2026 05:43 PM</t>
  </si>
  <si>
    <t>12/05/2025 10:02 AM</t>
  </si>
  <si>
    <t>12/15/2025 05:56 PM</t>
  </si>
  <si>
    <t>02/02/2026 10:07 AM</t>
  </si>
  <si>
    <t>11/14/2025 07:39 AM</t>
  </si>
  <si>
    <t>01/14/2026 01:48 PM</t>
  </si>
  <si>
    <t>12/21/2025 12:46 PM</t>
  </si>
  <si>
    <t>ehayden@ccvschools.com</t>
  </si>
  <si>
    <t>03/05/2026 05:16 AM</t>
  </si>
  <si>
    <t>04/24/2026 03:30 PM</t>
  </si>
  <si>
    <t>10/16/2025 01:45 PM</t>
  </si>
  <si>
    <t>09/15/2025 01:09 PM</t>
  </si>
  <si>
    <t>02/04/2026 09:48 AM</t>
  </si>
  <si>
    <t>09/26/2025 08:01 AM</t>
  </si>
  <si>
    <t>10/07/2025 09:13 AM</t>
  </si>
  <si>
    <t>02/27/2026 04:59 PM</t>
  </si>
  <si>
    <t>10/24/2025 08:06 AM</t>
  </si>
  <si>
    <t>01/23/2026 12:46 PM</t>
  </si>
  <si>
    <t>12/05/2025 01:44 PM</t>
  </si>
  <si>
    <t>12/15/2025 06:29 PM</t>
  </si>
  <si>
    <t>11/17/2025 12:52 PM</t>
  </si>
  <si>
    <t>09/27/2025 08:41 AM</t>
  </si>
  <si>
    <t>12/08/2025 10:19 AM</t>
  </si>
  <si>
    <t>09/29/2025 04:10 PM</t>
  </si>
  <si>
    <t>10/07/2025 08:45 AM</t>
  </si>
  <si>
    <t>erichdorn04@gmail.com</t>
  </si>
  <si>
    <t>12/08/2025 09:30 AM</t>
  </si>
  <si>
    <t>11/17/2025 10:16 AM</t>
  </si>
  <si>
    <t>12/22/2025 10:00 AM</t>
  </si>
  <si>
    <t>01/19/2026 01:32 PM</t>
  </si>
  <si>
    <t>09/11/2025 03:12 PM</t>
  </si>
  <si>
    <t>11/18/2025 05:02 PM</t>
  </si>
  <si>
    <t>arosier@strasburg31j.com</t>
  </si>
  <si>
    <t>pfeese@ssd2.org</t>
  </si>
  <si>
    <t>melissa.vigil@la-schools.net</t>
  </si>
  <si>
    <t>justinh@bvschools.org</t>
  </si>
  <si>
    <t>rebecca.quintana@centennial.k12.co.us</t>
  </si>
  <si>
    <t>kyle.archibeque@vertexeducation.com</t>
  </si>
  <si>
    <t>jana.schleusner@dcsdk12.org</t>
  </si>
  <si>
    <t>abarnette@esdk12.org</t>
  </si>
  <si>
    <t>VACANT</t>
  </si>
  <si>
    <t>Big Sandy 100J</t>
  </si>
  <si>
    <t>bharvey@calhanschool.org</t>
  </si>
  <si>
    <t>carcarese@hsd2.org; jmaksimowiz@hsd2.org</t>
  </si>
  <si>
    <t>svela@ffc8.org</t>
  </si>
  <si>
    <t>christopher.baker@d11.org</t>
  </si>
  <si>
    <t>rkaplan@re-2.org</t>
  </si>
  <si>
    <t>laharants@cotopaxire3.org</t>
  </si>
  <si>
    <t>kim.garrett@egsd.org</t>
  </si>
  <si>
    <t>bmounce@af20.net</t>
  </si>
  <si>
    <t>blaventure@bayfieldk12.co.us</t>
  </si>
  <si>
    <t>mhiney@aguilarschools.com</t>
  </si>
  <si>
    <t>carolyn@bransonschoolonline.com</t>
  </si>
  <si>
    <t>kathryn.sampson@moffatsd.org</t>
  </si>
  <si>
    <t>amiller@mancosre6.edu</t>
  </si>
  <si>
    <t>katie.hershey@swink.k12.co.us</t>
  </si>
  <si>
    <t>dora.adame@wileyschool.org</t>
  </si>
  <si>
    <t>trice@ccvschools.com</t>
  </si>
  <si>
    <t>hannah.fiscus@otisr3.com</t>
  </si>
  <si>
    <t>rusty.williams@weldre5j.org</t>
  </si>
  <si>
    <t>wesley.haselhorst@weld8.org;brian.childress@weld8.org</t>
  </si>
  <si>
    <t>avelasquez@prairieschool.org</t>
  </si>
  <si>
    <t>thomast@yumaschools.net</t>
  </si>
  <si>
    <t>jessica.fortunato@rangelyk12.org</t>
  </si>
  <si>
    <t>lemery@rmsel.org</t>
  </si>
  <si>
    <t>mbaish@coloradomesa.edu</t>
  </si>
  <si>
    <t>tflores@blueskyboces.com</t>
  </si>
  <si>
    <t>tara.wynne@sftboces.k12.co.us</t>
  </si>
  <si>
    <t>jdavidson@crboces.org</t>
  </si>
  <si>
    <t>Organization Code</t>
  </si>
  <si>
    <t>Organization Name</t>
  </si>
  <si>
    <t>Mapleton 1</t>
  </si>
  <si>
    <t>Adams 12 Five Star Schools</t>
  </si>
  <si>
    <t>Adams County 14</t>
  </si>
  <si>
    <t>School District 27J</t>
  </si>
  <si>
    <t>Bennett 29J</t>
  </si>
  <si>
    <t>Strasburg 31J</t>
  </si>
  <si>
    <t>Westminster Public Schools</t>
  </si>
  <si>
    <t>Alamosa RE-11J</t>
  </si>
  <si>
    <t>Sangre De Cristo Re-22J</t>
  </si>
  <si>
    <t>Englewood 1</t>
  </si>
  <si>
    <t>Sheridan 2</t>
  </si>
  <si>
    <t>Cherry Creek 5</t>
  </si>
  <si>
    <t>Littleton 6</t>
  </si>
  <si>
    <t>Deer Trail 26J</t>
  </si>
  <si>
    <t>Adams-Arapahoe 28J</t>
  </si>
  <si>
    <t>Byers 32J</t>
  </si>
  <si>
    <t>Archuleta County 50 Jt</t>
  </si>
  <si>
    <t>Walsh RE-1</t>
  </si>
  <si>
    <t>Pritchett RE-3</t>
  </si>
  <si>
    <t>Springfield RE-4</t>
  </si>
  <si>
    <t>Vilas RE-5</t>
  </si>
  <si>
    <t>Campo RE-6</t>
  </si>
  <si>
    <t>Las Animas RE-1</t>
  </si>
  <si>
    <t>McClave Re-2</t>
  </si>
  <si>
    <t>St Vrain Valley RE1J</t>
  </si>
  <si>
    <t>Boulder Valley Re 2</t>
  </si>
  <si>
    <t>Buena Vista R-31</t>
  </si>
  <si>
    <t>Salida R-32</t>
  </si>
  <si>
    <t>Kit Carson R-1</t>
  </si>
  <si>
    <t>Cheyenne County Re-5</t>
  </si>
  <si>
    <t>Clear Creek RE-1</t>
  </si>
  <si>
    <t>North Conejos RE-1J</t>
  </si>
  <si>
    <t>Sanford 6J</t>
  </si>
  <si>
    <t>South Conejos RE-10</t>
  </si>
  <si>
    <t>Centennial R-1</t>
  </si>
  <si>
    <t>Sierra Grande R-30</t>
  </si>
  <si>
    <t>Crowley County RE-1-J</t>
  </si>
  <si>
    <t>Custer County School District C-1</t>
  </si>
  <si>
    <t>Delta County 50(J)</t>
  </si>
  <si>
    <t>Denver County 1</t>
  </si>
  <si>
    <t>Dolores County RE No.2</t>
  </si>
  <si>
    <t>Douglas County Re 1</t>
  </si>
  <si>
    <t>Eagle County RE 50</t>
  </si>
  <si>
    <t>Elizabeth School District</t>
  </si>
  <si>
    <t>Kiowa C-2</t>
  </si>
  <si>
    <t>Elbert 200</t>
  </si>
  <si>
    <t>Agate 300</t>
  </si>
  <si>
    <t>Calhan RJ-1</t>
  </si>
  <si>
    <t>Harrison 2</t>
  </si>
  <si>
    <t>Widefield 3</t>
  </si>
  <si>
    <t>Fountain 8</t>
  </si>
  <si>
    <t>Colorado Springs 11</t>
  </si>
  <si>
    <t>Cheyenne Mountain 12</t>
  </si>
  <si>
    <t>Manitou Springs 14</t>
  </si>
  <si>
    <t>Academy 20</t>
  </si>
  <si>
    <t>Ellicott 22</t>
  </si>
  <si>
    <t>Peyton 23 Jt</t>
  </si>
  <si>
    <t>Hanover 28</t>
  </si>
  <si>
    <t>Lewis-Palmer 38</t>
  </si>
  <si>
    <t>District 49</t>
  </si>
  <si>
    <t>Edison 54 JT</t>
  </si>
  <si>
    <t>Miami/Yoder 60 JT</t>
  </si>
  <si>
    <t>Canon City RE-1</t>
  </si>
  <si>
    <t>Fremont RE-2</t>
  </si>
  <si>
    <t>Cotopaxi RE-3</t>
  </si>
  <si>
    <t>Roaring Fork RE-1</t>
  </si>
  <si>
    <t>Garfield Re-2</t>
  </si>
  <si>
    <t>Garfield 16</t>
  </si>
  <si>
    <t>Gilpin County RE-1</t>
  </si>
  <si>
    <t>West Grand 1-JT</t>
  </si>
  <si>
    <t>East Grand 2</t>
  </si>
  <si>
    <t>Gunnison Watershed RE1J</t>
  </si>
  <si>
    <t>Hinsdale County RE 1</t>
  </si>
  <si>
    <t>Huerfano Re-1</t>
  </si>
  <si>
    <t>La Veta Re-2</t>
  </si>
  <si>
    <t>North Park R-1</t>
  </si>
  <si>
    <t>Jefferson County R-1</t>
  </si>
  <si>
    <t>Eads RE-1</t>
  </si>
  <si>
    <t>Plainview RE-2</t>
  </si>
  <si>
    <t>Arriba-Flagler C-20</t>
  </si>
  <si>
    <t>Hi-Plains R-23</t>
  </si>
  <si>
    <t>Stratton R-4</t>
  </si>
  <si>
    <t>Bethune R-5</t>
  </si>
  <si>
    <t>Burlington RE-6J</t>
  </si>
  <si>
    <t>Lake County R-1</t>
  </si>
  <si>
    <t>Durango 9-R</t>
  </si>
  <si>
    <t>Bayfield 10 Jt-R</t>
  </si>
  <si>
    <t>Ignacio 11 JT</t>
  </si>
  <si>
    <t>Poudre R-1</t>
  </si>
  <si>
    <t>Thompson R2-J</t>
  </si>
  <si>
    <t>Estes Park R-3</t>
  </si>
  <si>
    <t>Trinidad 1</t>
  </si>
  <si>
    <t>Primero Reorganized 2</t>
  </si>
  <si>
    <t>Hoehne Reorganized 3</t>
  </si>
  <si>
    <t>Aguilar Reorganized 6</t>
  </si>
  <si>
    <t>Branson Reorganized 82</t>
  </si>
  <si>
    <t>Kim Reorganized 88</t>
  </si>
  <si>
    <t>Genoa-Hugo C113</t>
  </si>
  <si>
    <t>Limon RE-4J</t>
  </si>
  <si>
    <t>Karval RE-23</t>
  </si>
  <si>
    <t>Valley RE-1</t>
  </si>
  <si>
    <t>Frenchman RE-3</t>
  </si>
  <si>
    <t>Buffalo RE-4J</t>
  </si>
  <si>
    <t>Plateau RE-5</t>
  </si>
  <si>
    <t>De Beque 49JT</t>
  </si>
  <si>
    <t>Plateau Valley 50</t>
  </si>
  <si>
    <t>Mesa County Valley 51</t>
  </si>
  <si>
    <t>Creede School District</t>
  </si>
  <si>
    <t>Moffat County RE: No 1</t>
  </si>
  <si>
    <t>Montezuma-Cortez RE-1</t>
  </si>
  <si>
    <t>Dolores RE-4A</t>
  </si>
  <si>
    <t>Mancos Re-6</t>
  </si>
  <si>
    <t>Montrose County RE-1J</t>
  </si>
  <si>
    <t>West End RE-2</t>
  </si>
  <si>
    <t>Brush RE-2(J)</t>
  </si>
  <si>
    <t>Fort Morgan Re-3</t>
  </si>
  <si>
    <t>Weldon Valley RE-20(J)</t>
  </si>
  <si>
    <t>Wiggins RE-50(J)</t>
  </si>
  <si>
    <t>East Otero R-1</t>
  </si>
  <si>
    <t>Rocky Ford R-2</t>
  </si>
  <si>
    <t>Manzanola 3J</t>
  </si>
  <si>
    <t>Fowler R-4J</t>
  </si>
  <si>
    <t>Cheraw 31</t>
  </si>
  <si>
    <t>Swink 33</t>
  </si>
  <si>
    <t>Ouray R-1</t>
  </si>
  <si>
    <t>Ridgway R-2</t>
  </si>
  <si>
    <t>Platte Canyon 1</t>
  </si>
  <si>
    <t>Park County RE-2</t>
  </si>
  <si>
    <t>Holyoke Re-1J</t>
  </si>
  <si>
    <t>Haxtun RE-2J</t>
  </si>
  <si>
    <t>Aspen 1</t>
  </si>
  <si>
    <t>Granada RE-1</t>
  </si>
  <si>
    <t>Lamar Re-2</t>
  </si>
  <si>
    <t>Holly RE-3</t>
  </si>
  <si>
    <t>Wiley RE-13 Jt</t>
  </si>
  <si>
    <t>Pueblo City 60</t>
  </si>
  <si>
    <t>Pueblo County 70</t>
  </si>
  <si>
    <t>Meeker RE-1</t>
  </si>
  <si>
    <t>Rangely RE-4</t>
  </si>
  <si>
    <t>Upper Rio Grande School District C-7</t>
  </si>
  <si>
    <t>Monte Vista C-8</t>
  </si>
  <si>
    <t>Sargent RE-33J</t>
  </si>
  <si>
    <t>Hayden RE-1</t>
  </si>
  <si>
    <t>Steamboat Springs RE-2</t>
  </si>
  <si>
    <t>South Routt RE 3</t>
  </si>
  <si>
    <t>Mountain Valley RE 1</t>
  </si>
  <si>
    <t>Moffat 2</t>
  </si>
  <si>
    <t>Center 26 JT</t>
  </si>
  <si>
    <t>Silverton 1</t>
  </si>
  <si>
    <t>Telluride R-1</t>
  </si>
  <si>
    <t>Norwood R-2J</t>
  </si>
  <si>
    <t>Julesburg Re-1</t>
  </si>
  <si>
    <t>Revere School District</t>
  </si>
  <si>
    <t>Summit RE-1</t>
  </si>
  <si>
    <t>Cripple Creek-Victor RE-1</t>
  </si>
  <si>
    <t>Woodland Park Re-2</t>
  </si>
  <si>
    <t>Akron R-1</t>
  </si>
  <si>
    <t>Arickaree R-2</t>
  </si>
  <si>
    <t>Otis R-3</t>
  </si>
  <si>
    <t>Lone Star 101</t>
  </si>
  <si>
    <t>Woodlin R-104</t>
  </si>
  <si>
    <t>Weld County RE-1</t>
  </si>
  <si>
    <t>Eaton RE-2</t>
  </si>
  <si>
    <t>Weld County School District RE-3J</t>
  </si>
  <si>
    <t>Weld RE-4</t>
  </si>
  <si>
    <t>Johnstown-Milliken RE-5J</t>
  </si>
  <si>
    <t>Greeley 6</t>
  </si>
  <si>
    <t>Platte Valley RE-7</t>
  </si>
  <si>
    <t>Weld Re-8 Schools</t>
  </si>
  <si>
    <t>Ault-Highland RE-9</t>
  </si>
  <si>
    <t>Briggsdale RE-10</t>
  </si>
  <si>
    <t>Prairie RE-11</t>
  </si>
  <si>
    <t>Pawnee RE-12</t>
  </si>
  <si>
    <t>Yuma 1</t>
  </si>
  <si>
    <t>Wray RD-2</t>
  </si>
  <si>
    <t>Idalia RJ-3</t>
  </si>
  <si>
    <t>Liberty J-4</t>
  </si>
  <si>
    <t>East Central BOCES</t>
  </si>
  <si>
    <t>Mountain BOCES</t>
  </si>
  <si>
    <t>Centennial BOCES</t>
  </si>
  <si>
    <t>Northeast BOCES</t>
  </si>
  <si>
    <t>Pikes Peak BOCES</t>
  </si>
  <si>
    <t>San Juan BOCES</t>
  </si>
  <si>
    <t>San Luis Valley BOCES</t>
  </si>
  <si>
    <t>South Central BOCES</t>
  </si>
  <si>
    <t>Southeastern BOCES</t>
  </si>
  <si>
    <t>Northwest Colo BOCES</t>
  </si>
  <si>
    <t>Adams County BOCES</t>
  </si>
  <si>
    <t>Rio Blanco BOCES</t>
  </si>
  <si>
    <t>Expeditionary BOCES</t>
  </si>
  <si>
    <t>Grand Valley BOCES</t>
  </si>
  <si>
    <t>Blue Sky BOCES</t>
  </si>
  <si>
    <t>Uncompahgre BOCES</t>
  </si>
  <si>
    <t>Santa Fe Trail BOCES</t>
  </si>
  <si>
    <t>Front Range BOCES</t>
  </si>
  <si>
    <t>Ute Pass BOCES</t>
  </si>
  <si>
    <t>Education reEnvisioned BOCES</t>
  </si>
  <si>
    <t>Colorado River BOCES</t>
  </si>
  <si>
    <t>Charter School Institute</t>
  </si>
  <si>
    <t>8102</t>
  </si>
  <si>
    <t>Colorado Mental Health Hospital in Pueblo (CMHHIP)</t>
  </si>
  <si>
    <t>8103</t>
  </si>
  <si>
    <t>Department of Corrections</t>
  </si>
  <si>
    <t>8104</t>
  </si>
  <si>
    <t>Division of Youth Services</t>
  </si>
  <si>
    <t>9000</t>
  </si>
  <si>
    <t>Colorado School for the Deaf and Blind</t>
  </si>
  <si>
    <t>9999</t>
  </si>
  <si>
    <t>For District Wide School (9980)</t>
  </si>
  <si>
    <t>totals from "Data" tab</t>
  </si>
  <si>
    <t>emails sent 7/20/2026 of 15% variance</t>
  </si>
  <si>
    <t>7/20 - updated amount received from Glenn Hayes</t>
  </si>
  <si>
    <t>1140 - Canyon City</t>
  </si>
  <si>
    <t>Notes</t>
  </si>
  <si>
    <t>7/20 spoke with Glenda, she has 3 counties and one county provides MLO.  She will send updated amounts / 7/20  Glenda emailed the updated amounts for the report.</t>
  </si>
  <si>
    <t>7/20- amount confirmed by dmoss at adams 14</t>
  </si>
  <si>
    <t>7/20 - email from Hyesun updated amount received from Hyeson</t>
  </si>
  <si>
    <t>7/21 - amount confirmed by mimi as accurate</t>
  </si>
  <si>
    <t>7/20 spoke with Colleen she will be sending updated figures / 7/21 updated amounts sent from Colleen.</t>
  </si>
  <si>
    <t>7/21 -amount confirmed by  Jennifer as accurate</t>
  </si>
  <si>
    <t>7/23-susan sent updated amounts to be reported</t>
  </si>
  <si>
    <t>7/23-heather confirmed the current year, FY24 were incorrect.</t>
  </si>
  <si>
    <t>7/24 - Bryson sent updated amounts to be reported.</t>
  </si>
  <si>
    <t>jmaksimowicz@hsd2.org</t>
  </si>
  <si>
    <t>7/30 - Jake sent updated amounts to be reported</t>
  </si>
  <si>
    <t>7/31 - Eric confirmed as accurate</t>
  </si>
  <si>
    <t>7/20 Rachel emailed and confirmed she will respond by 8/21, 8/11 phone call with Rachel and Glenn they are working through the calculations, 8/11 Rachel provided updated amounts for the report</t>
  </si>
  <si>
    <t>8/16 per Cathy W - amuonts are accurate</t>
  </si>
  <si>
    <t>8/17 - email from Tracy, update Amount Authorized</t>
  </si>
  <si>
    <t>8/20 - per Rebecca Quintana - update Amount Authorized and include Addendum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</si>
</sst>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28" x14ac:knownFonts="1"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Times New Roman"/>
      <family val="1"/>
    </font>
    <font>
      <u/>
      <sz val="14"/>
      <color theme="1"/>
      <name val="Calibri"/>
      <family val="2"/>
      <scheme val="minor"/>
    </font>
    <font>
      <u/>
      <sz val="14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8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0"/>
      <color theme="10"/>
      <name val="Tahoma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1" fillId="0" borderId="0" applyNumberFormat="0" applyFill="0" applyBorder="0" applyAlignment="0" applyProtection="0"/>
  </cellStyleXfs>
  <cellXfs count="51">
    <xf numFmtId="0" fontId="0" fillId="0" borderId="0" xfId="0"/>
    <xf numFmtId="49" fontId="0" fillId="0" borderId="0" xfId="0" applyNumberForma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right" wrapText="1"/>
    </xf>
    <xf numFmtId="0" fontId="8" fillId="0" borderId="1" xfId="0" applyFont="1" applyBorder="1"/>
    <xf numFmtId="0" fontId="9" fillId="0" borderId="1" xfId="0" applyFont="1" applyBorder="1"/>
    <xf numFmtId="0" fontId="5" fillId="0" borderId="1" xfId="0" applyFont="1" applyBorder="1"/>
    <xf numFmtId="0" fontId="10" fillId="0" borderId="1" xfId="0" applyFont="1" applyBorder="1"/>
    <xf numFmtId="0" fontId="11" fillId="0" borderId="1" xfId="0" applyFont="1" applyBorder="1"/>
    <xf numFmtId="0" fontId="12" fillId="2" borderId="0" xfId="0" applyFont="1" applyFill="1" applyAlignment="1">
      <alignment vertical="center"/>
    </xf>
    <xf numFmtId="0" fontId="3" fillId="0" borderId="0" xfId="0" applyFont="1"/>
    <xf numFmtId="3" fontId="3" fillId="0" borderId="0" xfId="0" applyNumberFormat="1" applyFont="1"/>
    <xf numFmtId="0" fontId="13" fillId="2" borderId="0" xfId="0" applyFont="1" applyFill="1" applyAlignment="1">
      <alignment horizontal="left" vertical="center"/>
    </xf>
    <xf numFmtId="0" fontId="13" fillId="2" borderId="0" xfId="0" applyFont="1" applyFill="1" applyAlignment="1">
      <alignment vertical="center"/>
    </xf>
    <xf numFmtId="164" fontId="10" fillId="0" borderId="1" xfId="0" applyNumberFormat="1" applyFont="1" applyBorder="1"/>
    <xf numFmtId="2" fontId="0" fillId="0" borderId="0" xfId="1" applyNumberFormat="1" applyFont="1"/>
    <xf numFmtId="43" fontId="0" fillId="0" borderId="0" xfId="1" applyFont="1"/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165" fontId="8" fillId="0" borderId="1" xfId="1" applyNumberFormat="1" applyFont="1" applyBorder="1" applyAlignment="1">
      <alignment horizontal="right"/>
    </xf>
    <xf numFmtId="0" fontId="19" fillId="0" borderId="0" xfId="0" applyFont="1" applyAlignment="1">
      <alignment vertical="center"/>
    </xf>
    <xf numFmtId="0" fontId="17" fillId="0" borderId="0" xfId="0" applyFont="1"/>
    <xf numFmtId="0" fontId="20" fillId="0" borderId="0" xfId="0" applyFont="1"/>
    <xf numFmtId="0" fontId="18" fillId="0" borderId="0" xfId="0" applyFont="1"/>
    <xf numFmtId="9" fontId="20" fillId="0" borderId="0" xfId="2" applyFont="1"/>
    <xf numFmtId="165" fontId="6" fillId="0" borderId="0" xfId="0" applyNumberFormat="1" applyFont="1"/>
    <xf numFmtId="0" fontId="21" fillId="0" borderId="0" xfId="3"/>
    <xf numFmtId="165" fontId="8" fillId="0" borderId="1" xfId="1" applyNumberFormat="1" applyFont="1" applyFill="1" applyBorder="1" applyAlignment="1">
      <alignment horizontal="right"/>
    </xf>
    <xf numFmtId="10" fontId="6" fillId="0" borderId="0" xfId="2" applyNumberFormat="1" applyFont="1"/>
    <xf numFmtId="0" fontId="6" fillId="0" borderId="0" xfId="0" quotePrefix="1" applyFont="1"/>
    <xf numFmtId="10" fontId="6" fillId="0" borderId="0" xfId="2" quotePrefix="1" applyNumberFormat="1" applyFont="1"/>
    <xf numFmtId="0" fontId="2" fillId="0" borderId="0" xfId="0" applyFont="1"/>
    <xf numFmtId="0" fontId="2" fillId="0" borderId="0" xfId="0" quotePrefix="1" applyFont="1"/>
    <xf numFmtId="43" fontId="2" fillId="0" borderId="0" xfId="1" applyFont="1"/>
    <xf numFmtId="43" fontId="2" fillId="3" borderId="0" xfId="1" applyFont="1" applyFill="1"/>
    <xf numFmtId="0" fontId="23" fillId="0" borderId="0" xfId="0" applyFont="1" applyAlignment="1">
      <alignment horizontal="left" vertical="top"/>
    </xf>
    <xf numFmtId="0" fontId="23" fillId="0" borderId="0" xfId="0" applyFont="1" applyAlignment="1">
      <alignment vertical="top"/>
    </xf>
    <xf numFmtId="0" fontId="24" fillId="0" borderId="0" xfId="0" applyFont="1"/>
    <xf numFmtId="0" fontId="25" fillId="0" borderId="0" xfId="0" applyFont="1"/>
    <xf numFmtId="43" fontId="22" fillId="0" borderId="0" xfId="1" applyFont="1"/>
    <xf numFmtId="165" fontId="8" fillId="4" borderId="1" xfId="1" applyNumberFormat="1" applyFont="1" applyFill="1" applyBorder="1" applyAlignment="1">
      <alignment horizontal="right"/>
    </xf>
    <xf numFmtId="10" fontId="6" fillId="4" borderId="0" xfId="2" applyNumberFormat="1" applyFont="1" applyFill="1"/>
    <xf numFmtId="0" fontId="26" fillId="0" borderId="0" xfId="0" applyFont="1"/>
    <xf numFmtId="0" fontId="27" fillId="0" borderId="0" xfId="0" applyFont="1"/>
    <xf numFmtId="0" fontId="1" fillId="0" borderId="0" xfId="0" applyFont="1"/>
    <xf numFmtId="164" fontId="5" fillId="0" borderId="0" xfId="0" applyNumberFormat="1" applyFont="1"/>
    <xf numFmtId="0" fontId="15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wrapText="1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05"/>
  <sheetViews>
    <sheetView showGridLines="0" tabSelected="1" zoomScale="85" zoomScaleNormal="85" zoomScalePageLayoutView="70" workbookViewId="0">
      <selection activeCell="B1" sqref="B1"/>
    </sheetView>
  </sheetViews>
  <sheetFormatPr defaultColWidth="9.33203125" defaultRowHeight="13.8" x14ac:dyDescent="0.3"/>
  <cols>
    <col min="1" max="1" width="9.33203125" style="2"/>
    <col min="2" max="2" width="17.6640625" style="2" bestFit="1" customWidth="1"/>
    <col min="3" max="3" width="36.6640625" style="2" bestFit="1" customWidth="1"/>
    <col min="4" max="8" width="21.88671875" style="2" customWidth="1"/>
    <col min="9" max="9" width="13.5546875" style="2" bestFit="1" customWidth="1"/>
    <col min="10" max="11" width="21.88671875" style="2" customWidth="1"/>
    <col min="12" max="12" width="13.88671875" style="2" customWidth="1"/>
    <col min="13" max="13" width="21.109375" style="24" bestFit="1" customWidth="1"/>
    <col min="14" max="14" width="30.44140625" style="2" customWidth="1"/>
    <col min="15" max="16384" width="9.33203125" style="2"/>
  </cols>
  <sheetData>
    <row r="1" spans="1:15" s="21" customFormat="1" ht="4.8" customHeight="1" x14ac:dyDescent="0.25">
      <c r="M1" s="23"/>
    </row>
    <row r="2" spans="1:15" ht="34.200000000000003" customHeight="1" x14ac:dyDescent="0.3">
      <c r="A2" s="21"/>
      <c r="B2" s="21"/>
      <c r="C2" s="21"/>
      <c r="D2" s="49" t="s">
        <v>369</v>
      </c>
      <c r="E2" s="49"/>
      <c r="F2" s="49"/>
      <c r="G2" s="49"/>
      <c r="H2" s="49"/>
      <c r="J2" s="50" t="s">
        <v>421</v>
      </c>
      <c r="K2" s="50"/>
    </row>
    <row r="3" spans="1:15" s="4" customFormat="1" ht="84" customHeight="1" x14ac:dyDescent="0.35">
      <c r="A3" s="5" t="s">
        <v>0</v>
      </c>
      <c r="B3" s="5" t="s">
        <v>266</v>
      </c>
      <c r="C3" s="5" t="s">
        <v>1</v>
      </c>
      <c r="D3" s="20" t="s">
        <v>364</v>
      </c>
      <c r="E3" s="20" t="s">
        <v>365</v>
      </c>
      <c r="F3" s="20" t="s">
        <v>366</v>
      </c>
      <c r="G3" s="20" t="s">
        <v>367</v>
      </c>
      <c r="H3" s="20" t="s">
        <v>368</v>
      </c>
      <c r="J3" s="20" t="s">
        <v>375</v>
      </c>
      <c r="K3" s="20" t="s">
        <v>376</v>
      </c>
      <c r="M3" s="45" t="s">
        <v>1502</v>
      </c>
    </row>
    <row r="4" spans="1:15" s="4" customFormat="1" ht="18" x14ac:dyDescent="0.35">
      <c r="A4" s="5"/>
      <c r="B4" s="5"/>
      <c r="C4" s="5"/>
      <c r="D4" s="6"/>
      <c r="E4" s="6"/>
      <c r="F4" s="6"/>
      <c r="G4" s="6"/>
      <c r="H4" s="6"/>
      <c r="J4" s="6"/>
      <c r="K4" s="6"/>
      <c r="L4" s="4" t="s">
        <v>420</v>
      </c>
      <c r="M4" s="25" t="s">
        <v>843</v>
      </c>
      <c r="N4" s="4" t="s">
        <v>844</v>
      </c>
      <c r="O4" s="4" t="s">
        <v>1505</v>
      </c>
    </row>
    <row r="5" spans="1:15" s="3" customFormat="1" ht="18" x14ac:dyDescent="0.35">
      <c r="A5" s="7" t="s">
        <v>2</v>
      </c>
      <c r="B5" s="8" t="s">
        <v>267</v>
      </c>
      <c r="C5" s="7" t="str">
        <f>UPPER(VLOOKUP(A5,Contacts!I:J,2,FALSE))</f>
        <v>MAPLETON 1</v>
      </c>
      <c r="D5" s="22">
        <f>SUMIFS(Data!$N:$N,Data!$B:$B,'Preliminary Report '!$A5,Data!$I:$I,"1170")</f>
        <v>19570783</v>
      </c>
      <c r="E5" s="22">
        <f>SUMIFS(Data!$N:$N,Data!$B:$B,'Preliminary Report '!$A5,Data!$I:$I,"1171")</f>
        <v>19570783</v>
      </c>
      <c r="F5" s="22">
        <f>SUMIFS(Data!$N:$N,Data!$B:$B,'Preliminary Report '!$A5,Data!$I:$I,"1172")</f>
        <v>0</v>
      </c>
      <c r="G5" s="22">
        <f>SUMIFS(Data!$N:$N,Data!$B:$B,'Preliminary Report '!$A5,Data!$I:$I,"1173")</f>
        <v>0</v>
      </c>
      <c r="H5" s="22">
        <f>SUMIFS(Data!$N:$N,Data!$B:$B,'Preliminary Report '!$A5,Data!$I:$I,"1174")</f>
        <v>19570783</v>
      </c>
      <c r="I5" s="28"/>
      <c r="J5" s="30">
        <v>18425051</v>
      </c>
      <c r="K5" s="30">
        <f>+D5-J5</f>
        <v>1145732</v>
      </c>
      <c r="L5" s="31">
        <f>IFERROR(+K5/J5,0)</f>
        <v>6.2183382830256484E-2</v>
      </c>
      <c r="M5" s="27"/>
    </row>
    <row r="6" spans="1:15" s="3" customFormat="1" ht="18" x14ac:dyDescent="0.35">
      <c r="A6" s="7" t="s">
        <v>3</v>
      </c>
      <c r="B6" s="8" t="s">
        <v>267</v>
      </c>
      <c r="C6" s="7" t="str">
        <f>UPPER(VLOOKUP(A6,Contacts!I:J,2,FALSE))</f>
        <v>ADAMS 12 FIVE STAR SCHOOLS</v>
      </c>
      <c r="D6" s="22">
        <f>SUMIFS(Data!$N:$N,Data!$B:$B,'Preliminary Report '!$A6,Data!$I:$I,"1170")</f>
        <v>69291314</v>
      </c>
      <c r="E6" s="22">
        <f>SUMIFS(Data!$N:$N,Data!$B:$B,'Preliminary Report '!$A6,Data!$I:$I,"1171")</f>
        <v>68926053</v>
      </c>
      <c r="F6" s="22">
        <f>SUMIFS(Data!$N:$N,Data!$B:$B,'Preliminary Report '!$A6,Data!$I:$I,"1172")</f>
        <v>6305023</v>
      </c>
      <c r="G6" s="22">
        <f>SUMIFS(Data!$N:$N,Data!$B:$B,'Preliminary Report '!$A6,Data!$I:$I,"1173")</f>
        <v>0</v>
      </c>
      <c r="H6" s="22">
        <f>SUMIFS(Data!$N:$N,Data!$B:$B,'Preliminary Report '!$A6,Data!$I:$I,"1174")</f>
        <v>62621030</v>
      </c>
      <c r="I6" s="28"/>
      <c r="J6" s="30">
        <v>65228873</v>
      </c>
      <c r="K6" s="30">
        <f t="shared" ref="K6:K36" si="0">+D6-J6</f>
        <v>4062441</v>
      </c>
      <c r="L6" s="31">
        <f t="shared" ref="L6:L36" si="1">IFERROR(+K6/J6,0)</f>
        <v>6.2279797475574966E-2</v>
      </c>
      <c r="M6" s="27"/>
    </row>
    <row r="7" spans="1:15" s="3" customFormat="1" ht="18" x14ac:dyDescent="0.35">
      <c r="A7" s="7" t="s">
        <v>4</v>
      </c>
      <c r="B7" s="8" t="s">
        <v>267</v>
      </c>
      <c r="C7" s="7" t="str">
        <f>UPPER(VLOOKUP(A7,Contacts!I:J,2,FALSE))</f>
        <v>ADAMS COUNTY 14</v>
      </c>
      <c r="D7" s="22">
        <f>SUMIFS(Data!$N:$N,Data!$B:$B,'Preliminary Report '!$A7,Data!$I:$I,"1170")</f>
        <v>14890000</v>
      </c>
      <c r="E7" s="22">
        <f>SUMIFS(Data!$N:$N,Data!$B:$B,'Preliminary Report '!$A7,Data!$I:$I,"1171")</f>
        <v>14890000</v>
      </c>
      <c r="F7" s="22">
        <f>SUMIFS(Data!$N:$N,Data!$B:$B,'Preliminary Report '!$A7,Data!$I:$I,"1172")</f>
        <v>0</v>
      </c>
      <c r="G7" s="22">
        <f>SUMIFS(Data!$N:$N,Data!$B:$B,'Preliminary Report '!$A7,Data!$I:$I,"1173")</f>
        <v>14890000</v>
      </c>
      <c r="H7" s="22">
        <f>SUMIFS(Data!$N:$N,Data!$B:$B,'Preliminary Report '!$A7,Data!$I:$I,"1174")</f>
        <v>0</v>
      </c>
      <c r="I7" s="28"/>
      <c r="J7" s="43">
        <v>4890000</v>
      </c>
      <c r="K7" s="43">
        <f t="shared" si="0"/>
        <v>10000000</v>
      </c>
      <c r="L7" s="44">
        <f t="shared" si="1"/>
        <v>2.0449897750511248</v>
      </c>
      <c r="M7" s="27" t="str">
        <f>VLOOKUP(A7,Contacts!A:B,2,FALSE)</f>
        <v>dmoss@adams14.org</v>
      </c>
      <c r="N7" s="3" t="str">
        <f>VLOOKUP(A7,Contacts!D:F,3,FALSE)</f>
        <v>dlsmart@adams14.org</v>
      </c>
      <c r="O7" s="3" t="s">
        <v>1507</v>
      </c>
    </row>
    <row r="8" spans="1:15" s="3" customFormat="1" ht="18" x14ac:dyDescent="0.35">
      <c r="A8" s="7" t="s">
        <v>5</v>
      </c>
      <c r="B8" s="8" t="s">
        <v>267</v>
      </c>
      <c r="C8" s="7" t="str">
        <f>UPPER(VLOOKUP(A8,Contacts!I:J,2,FALSE))</f>
        <v>SCHOOL DISTRICT 27J</v>
      </c>
      <c r="D8" s="22">
        <f>SUMIFS(Data!$N:$N,Data!$B:$B,'Preliminary Report '!$A8,Data!$I:$I,"1170")</f>
        <v>26436973</v>
      </c>
      <c r="E8" s="22">
        <f>SUMIFS(Data!$N:$N,Data!$B:$B,'Preliminary Report '!$A8,Data!$I:$I,"1171")</f>
        <v>26436973</v>
      </c>
      <c r="F8" s="22">
        <f>SUMIFS(Data!$N:$N,Data!$B:$B,'Preliminary Report '!$A8,Data!$I:$I,"1172")</f>
        <v>5334893</v>
      </c>
      <c r="G8" s="22">
        <f>SUMIFS(Data!$N:$N,Data!$B:$B,'Preliminary Report '!$A8,Data!$I:$I,"1173")</f>
        <v>0</v>
      </c>
      <c r="H8" s="22">
        <f>SUMIFS(Data!$N:$N,Data!$B:$B,'Preliminary Report '!$A8,Data!$I:$I,"1174")</f>
        <v>21102080</v>
      </c>
      <c r="I8" s="28"/>
      <c r="J8" s="30">
        <v>24950592.010000002</v>
      </c>
      <c r="K8" s="30">
        <f t="shared" si="0"/>
        <v>1486380.9899999984</v>
      </c>
      <c r="L8" s="31">
        <f t="shared" si="1"/>
        <v>5.9572974837802183E-2</v>
      </c>
      <c r="M8" s="27"/>
      <c r="O8" s="32"/>
    </row>
    <row r="9" spans="1:15" s="3" customFormat="1" ht="18" x14ac:dyDescent="0.35">
      <c r="A9" s="7" t="s">
        <v>6</v>
      </c>
      <c r="B9" s="8" t="s">
        <v>267</v>
      </c>
      <c r="C9" s="7" t="str">
        <f>UPPER(VLOOKUP(A9,Contacts!I:J,2,FALSE))</f>
        <v>BENNETT 29J</v>
      </c>
      <c r="D9" s="22">
        <f>SUMIFS(Data!$N:$N,Data!$B:$B,'Preliminary Report '!$A9,Data!$I:$I,"1170")</f>
        <v>0</v>
      </c>
      <c r="E9" s="22">
        <f>SUMIFS(Data!$N:$N,Data!$B:$B,'Preliminary Report '!$A9,Data!$I:$I,"1171")</f>
        <v>0</v>
      </c>
      <c r="F9" s="22">
        <f>SUMIFS(Data!$N:$N,Data!$B:$B,'Preliminary Report '!$A9,Data!$I:$I,"1172")</f>
        <v>0</v>
      </c>
      <c r="G9" s="22">
        <f>SUMIFS(Data!$N:$N,Data!$B:$B,'Preliminary Report '!$A9,Data!$I:$I,"1173")</f>
        <v>0</v>
      </c>
      <c r="H9" s="22">
        <f>SUMIFS(Data!$N:$N,Data!$B:$B,'Preliminary Report '!$A9,Data!$I:$I,"1174")</f>
        <v>0</v>
      </c>
      <c r="I9" s="28"/>
      <c r="J9" s="30">
        <v>0</v>
      </c>
      <c r="K9" s="30">
        <f t="shared" si="0"/>
        <v>0</v>
      </c>
      <c r="L9" s="31">
        <f t="shared" si="1"/>
        <v>0</v>
      </c>
      <c r="M9" s="27"/>
    </row>
    <row r="10" spans="1:15" s="3" customFormat="1" ht="18" x14ac:dyDescent="0.35">
      <c r="A10" s="7" t="s">
        <v>7</v>
      </c>
      <c r="B10" s="8" t="s">
        <v>267</v>
      </c>
      <c r="C10" s="7" t="str">
        <f>UPPER(VLOOKUP(A10,Contacts!I:J,2,FALSE))</f>
        <v>STRASBURG 31J</v>
      </c>
      <c r="D10" s="22">
        <f>SUMIFS(Data!$N:$N,Data!$B:$B,'Preliminary Report '!$A10,Data!$I:$I,"1170")</f>
        <v>299941</v>
      </c>
      <c r="E10" s="22">
        <f>SUMIFS(Data!$N:$N,Data!$B:$B,'Preliminary Report '!$A10,Data!$I:$I,"1171")</f>
        <v>299941</v>
      </c>
      <c r="F10" s="22">
        <f>SUMIFS(Data!$N:$N,Data!$B:$B,'Preliminary Report '!$A10,Data!$I:$I,"1172")</f>
        <v>0</v>
      </c>
      <c r="G10" s="22">
        <f>SUMIFS(Data!$N:$N,Data!$B:$B,'Preliminary Report '!$A10,Data!$I:$I,"1173")</f>
        <v>0</v>
      </c>
      <c r="H10" s="22">
        <f>SUMIFS(Data!$N:$N,Data!$B:$B,'Preliminary Report '!$A10,Data!$I:$I,"1174")</f>
        <v>299941</v>
      </c>
      <c r="I10" s="28"/>
      <c r="J10" s="30">
        <v>300000</v>
      </c>
      <c r="K10" s="30">
        <f t="shared" si="0"/>
        <v>-59</v>
      </c>
      <c r="L10" s="31">
        <f t="shared" si="1"/>
        <v>-1.9666666666666666E-4</v>
      </c>
      <c r="M10" s="27"/>
    </row>
    <row r="11" spans="1:15" s="3" customFormat="1" ht="18" x14ac:dyDescent="0.35">
      <c r="A11" s="7" t="s">
        <v>8</v>
      </c>
      <c r="B11" s="8" t="s">
        <v>267</v>
      </c>
      <c r="C11" s="7" t="str">
        <f>UPPER(VLOOKUP(A11,Contacts!I:J,2,FALSE))</f>
        <v>WESTMINSTER PUBLIC SCHOOLS</v>
      </c>
      <c r="D11" s="22">
        <f>SUMIFS(Data!$N:$N,Data!$B:$B,'Preliminary Report '!$A11,Data!$I:$I,"1170")</f>
        <v>27880319</v>
      </c>
      <c r="E11" s="22">
        <f>SUMIFS(Data!$N:$N,Data!$B:$B,'Preliminary Report '!$A11,Data!$I:$I,"1171")</f>
        <v>27671756.52</v>
      </c>
      <c r="F11" s="22">
        <f>SUMIFS(Data!$N:$N,Data!$B:$B,'Preliminary Report '!$A11,Data!$I:$I,"1172")</f>
        <v>0</v>
      </c>
      <c r="G11" s="22">
        <f>SUMIFS(Data!$N:$N,Data!$B:$B,'Preliminary Report '!$A11,Data!$I:$I,"1173")</f>
        <v>0</v>
      </c>
      <c r="H11" s="22">
        <f>SUMIFS(Data!$N:$N,Data!$B:$B,'Preliminary Report '!$A11,Data!$I:$I,"1174")</f>
        <v>27671756.52</v>
      </c>
      <c r="I11" s="28"/>
      <c r="J11" s="30">
        <v>30286970.52</v>
      </c>
      <c r="K11" s="30">
        <f t="shared" si="0"/>
        <v>-2406651.5199999996</v>
      </c>
      <c r="L11" s="31">
        <f t="shared" si="1"/>
        <v>-7.9461612656530553E-2</v>
      </c>
      <c r="M11" s="27"/>
    </row>
    <row r="12" spans="1:15" s="3" customFormat="1" ht="18" x14ac:dyDescent="0.35">
      <c r="A12" s="7" t="s">
        <v>9</v>
      </c>
      <c r="B12" s="8" t="s">
        <v>268</v>
      </c>
      <c r="C12" s="7" t="str">
        <f>UPPER(VLOOKUP(A12,Contacts!I:J,2,FALSE))</f>
        <v>ALAMOSA RE-11J</v>
      </c>
      <c r="D12" s="22">
        <f>SUMIFS(Data!$N:$N,Data!$B:$B,'Preliminary Report '!$A12,Data!$I:$I,"1170")</f>
        <v>0</v>
      </c>
      <c r="E12" s="22">
        <f>SUMIFS(Data!$N:$N,Data!$B:$B,'Preliminary Report '!$A12,Data!$I:$I,"1171")</f>
        <v>0</v>
      </c>
      <c r="F12" s="22">
        <f>SUMIFS(Data!$N:$N,Data!$B:$B,'Preliminary Report '!$A12,Data!$I:$I,"1172")</f>
        <v>0</v>
      </c>
      <c r="G12" s="22">
        <f>SUMIFS(Data!$N:$N,Data!$B:$B,'Preliminary Report '!$A12,Data!$I:$I,"1173")</f>
        <v>0</v>
      </c>
      <c r="H12" s="22">
        <f>SUMIFS(Data!$N:$N,Data!$B:$B,'Preliminary Report '!$A12,Data!$I:$I,"1174")</f>
        <v>0</v>
      </c>
      <c r="I12" s="28"/>
      <c r="J12" s="30">
        <v>0</v>
      </c>
      <c r="K12" s="30">
        <f t="shared" si="0"/>
        <v>0</v>
      </c>
      <c r="L12" s="31">
        <f t="shared" si="1"/>
        <v>0</v>
      </c>
      <c r="M12" s="27"/>
    </row>
    <row r="13" spans="1:15" s="3" customFormat="1" ht="18" x14ac:dyDescent="0.35">
      <c r="A13" s="7" t="s">
        <v>10</v>
      </c>
      <c r="B13" s="8" t="s">
        <v>268</v>
      </c>
      <c r="C13" s="7" t="str">
        <f>UPPER(VLOOKUP(A13,Contacts!I:J,2,FALSE))</f>
        <v>SANGRE DE CRISTO RE-22J</v>
      </c>
      <c r="D13" s="22">
        <f>SUMIFS(Data!$N:$N,Data!$B:$B,'Preliminary Report '!$A13,Data!$I:$I,"1170")</f>
        <v>0</v>
      </c>
      <c r="E13" s="22">
        <f>SUMIFS(Data!$N:$N,Data!$B:$B,'Preliminary Report '!$A13,Data!$I:$I,"1171")</f>
        <v>0</v>
      </c>
      <c r="F13" s="22">
        <f>SUMIFS(Data!$N:$N,Data!$B:$B,'Preliminary Report '!$A13,Data!$I:$I,"1172")</f>
        <v>0</v>
      </c>
      <c r="G13" s="22">
        <f>SUMIFS(Data!$N:$N,Data!$B:$B,'Preliminary Report '!$A13,Data!$I:$I,"1173")</f>
        <v>0</v>
      </c>
      <c r="H13" s="22">
        <f>SUMIFS(Data!$N:$N,Data!$B:$B,'Preliminary Report '!$A13,Data!$I:$I,"1174")</f>
        <v>0</v>
      </c>
      <c r="I13" s="28"/>
      <c r="J13" s="30">
        <v>0</v>
      </c>
      <c r="K13" s="30">
        <f t="shared" si="0"/>
        <v>0</v>
      </c>
      <c r="L13" s="31">
        <f t="shared" si="1"/>
        <v>0</v>
      </c>
      <c r="M13" s="27"/>
    </row>
    <row r="14" spans="1:15" s="3" customFormat="1" ht="18" x14ac:dyDescent="0.35">
      <c r="A14" s="7" t="s">
        <v>11</v>
      </c>
      <c r="B14" s="8" t="s">
        <v>269</v>
      </c>
      <c r="C14" s="7" t="str">
        <f>UPPER(VLOOKUP(A14,Contacts!I:J,2,FALSE))</f>
        <v>ENGLEWOOD 1</v>
      </c>
      <c r="D14" s="22">
        <v>6156350</v>
      </c>
      <c r="E14" s="22">
        <v>6156350</v>
      </c>
      <c r="F14" s="22">
        <f>SUMIFS(Data!$N:$N,Data!$B:$B,'Preliminary Report '!$A14,Data!$I:$I,"1172")</f>
        <v>0</v>
      </c>
      <c r="G14" s="22">
        <f>SUMIFS(Data!$N:$N,Data!$B:$B,'Preliminary Report '!$A14,Data!$I:$I,"1173")</f>
        <v>0</v>
      </c>
      <c r="H14" s="22">
        <v>6156350</v>
      </c>
      <c r="I14" s="28"/>
      <c r="J14" s="43">
        <v>6155850</v>
      </c>
      <c r="K14" s="43">
        <f t="shared" si="0"/>
        <v>500</v>
      </c>
      <c r="L14" s="44">
        <f t="shared" si="1"/>
        <v>8.1223551581016435E-5</v>
      </c>
      <c r="M14" s="27" t="str">
        <f>VLOOKUP(A14,Contacts!A:B,2,FALSE)</f>
        <v>hyesun_son@engschools.net</v>
      </c>
      <c r="N14" s="3" t="str">
        <f>VLOOKUP(A14,Contacts!D:F,3,FALSE)</f>
        <v>hyesun_son@engschools.net</v>
      </c>
      <c r="O14" s="3" t="s">
        <v>1508</v>
      </c>
    </row>
    <row r="15" spans="1:15" s="3" customFormat="1" ht="18" x14ac:dyDescent="0.35">
      <c r="A15" s="7" t="s">
        <v>12</v>
      </c>
      <c r="B15" s="8" t="s">
        <v>269</v>
      </c>
      <c r="C15" s="7" t="str">
        <f>UPPER(VLOOKUP(A15,Contacts!I:J,2,FALSE))</f>
        <v>SHERIDAN 2</v>
      </c>
      <c r="D15" s="22">
        <f>SUMIFS(Data!$N:$N,Data!$B:$B,'Preliminary Report '!$A15,Data!$I:$I,"1171")</f>
        <v>3844493.59</v>
      </c>
      <c r="E15" s="22">
        <f>SUMIFS(Data!$N:$N,Data!$B:$B,'Preliminary Report '!$A15,Data!$I:$I,"1171")</f>
        <v>3844493.59</v>
      </c>
      <c r="F15" s="22">
        <f>SUMIFS(Data!$N:$N,Data!$B:$B,'Preliminary Report '!$A15,Data!$I:$I,"1172")</f>
        <v>0</v>
      </c>
      <c r="G15" s="22">
        <f>SUMIFS(Data!$N:$N,Data!$B:$B,'Preliminary Report '!$A15,Data!$I:$I,"1173")</f>
        <v>0</v>
      </c>
      <c r="H15" s="22">
        <f>SUMIFS(Data!$N:$N,Data!$B:$B,'Preliminary Report '!$A15,Data!$I:$I,"1174")</f>
        <v>3844493.59</v>
      </c>
      <c r="I15" s="28"/>
      <c r="J15" s="43">
        <v>3822091</v>
      </c>
      <c r="K15" s="43">
        <f t="shared" si="0"/>
        <v>22402.589999999851</v>
      </c>
      <c r="L15" s="44">
        <f t="shared" si="1"/>
        <v>5.8613439606748901E-3</v>
      </c>
      <c r="M15" s="27" t="str">
        <f>VLOOKUP(A15,Contacts!A:B,2,FALSE)</f>
        <v>pfeese@ssd2.org</v>
      </c>
      <c r="N15" s="3" t="str">
        <f>VLOOKUP(A15,Contacts!D:F,3,FALSE)</f>
        <v>trizuto@ssd2.org</v>
      </c>
      <c r="O15" s="3" t="s">
        <v>1520</v>
      </c>
    </row>
    <row r="16" spans="1:15" s="3" customFormat="1" ht="18" x14ac:dyDescent="0.35">
      <c r="A16" s="7" t="s">
        <v>13</v>
      </c>
      <c r="B16" s="8" t="s">
        <v>269</v>
      </c>
      <c r="C16" s="7" t="str">
        <f>UPPER(VLOOKUP(A16,Contacts!I:J,2,FALSE))</f>
        <v>CHERRY CREEK 5</v>
      </c>
      <c r="D16" s="22">
        <f>SUMIFS(Data!$N:$N,Data!$B:$B,'Preliminary Report '!$A16,Data!$I:$I,"1170")</f>
        <v>203636000</v>
      </c>
      <c r="E16" s="22">
        <f>SUMIFS(Data!$N:$N,Data!$B:$B,'Preliminary Report '!$A16,Data!$I:$I,"1171")</f>
        <v>203636000</v>
      </c>
      <c r="F16" s="22">
        <f>SUMIFS(Data!$N:$N,Data!$B:$B,'Preliminary Report '!$A16,Data!$I:$I,"1172")</f>
        <v>4161292.68</v>
      </c>
      <c r="G16" s="22">
        <f>SUMIFS(Data!$N:$N,Data!$B:$B,'Preliminary Report '!$A16,Data!$I:$I,"1173")</f>
        <v>0</v>
      </c>
      <c r="H16" s="22">
        <f>SUMIFS(Data!$N:$N,Data!$B:$B,'Preliminary Report '!$A16,Data!$I:$I,"1174")</f>
        <v>199474707.31999999</v>
      </c>
      <c r="I16" s="28"/>
      <c r="J16" s="30">
        <v>184126000</v>
      </c>
      <c r="K16" s="30">
        <f t="shared" si="0"/>
        <v>19510000</v>
      </c>
      <c r="L16" s="31">
        <f t="shared" si="1"/>
        <v>0.10596004909681414</v>
      </c>
      <c r="M16" s="27"/>
    </row>
    <row r="17" spans="1:15" s="3" customFormat="1" ht="18" x14ac:dyDescent="0.35">
      <c r="A17" s="7" t="s">
        <v>14</v>
      </c>
      <c r="B17" s="8" t="s">
        <v>269</v>
      </c>
      <c r="C17" s="7" t="str">
        <f>UPPER(VLOOKUP(A17,Contacts!I:J,2,FALSE))</f>
        <v>LITTLETON 6</v>
      </c>
      <c r="D17" s="22">
        <f>SUMIFS(Data!$N:$N,Data!$B:$B,'Preliminary Report '!$A17,Data!$I:$I,"1170")</f>
        <v>26498234</v>
      </c>
      <c r="E17" s="22">
        <f>SUMIFS(Data!$N:$N,Data!$B:$B,'Preliminary Report '!$A17,Data!$I:$I,"1171")</f>
        <v>22812605.210000001</v>
      </c>
      <c r="F17" s="22">
        <f>SUMIFS(Data!$N:$N,Data!$B:$B,'Preliminary Report '!$A17,Data!$I:$I,"1172")</f>
        <v>1012665.96</v>
      </c>
      <c r="G17" s="22">
        <f>SUMIFS(Data!$N:$N,Data!$B:$B,'Preliminary Report '!$A17,Data!$I:$I,"1173")</f>
        <v>0</v>
      </c>
      <c r="H17" s="22">
        <f>SUMIFS(Data!$N:$N,Data!$B:$B,'Preliminary Report '!$A17,Data!$I:$I,"1174")</f>
        <v>21799939.25</v>
      </c>
      <c r="I17" s="28"/>
      <c r="J17" s="30">
        <v>26498234</v>
      </c>
      <c r="K17" s="30">
        <f t="shared" si="0"/>
        <v>0</v>
      </c>
      <c r="L17" s="31">
        <f t="shared" si="1"/>
        <v>0</v>
      </c>
      <c r="M17" s="27"/>
    </row>
    <row r="18" spans="1:15" s="3" customFormat="1" ht="18" x14ac:dyDescent="0.35">
      <c r="A18" s="7" t="s">
        <v>15</v>
      </c>
      <c r="B18" s="8" t="s">
        <v>269</v>
      </c>
      <c r="C18" s="7" t="str">
        <f>UPPER(VLOOKUP(A18,Contacts!I:J,2,FALSE))</f>
        <v>DEER TRAIL 26J</v>
      </c>
      <c r="D18" s="22">
        <f>SUMIFS(Data!$N:$N,Data!$B:$B,'Preliminary Report '!$A18,Data!$I:$I,"1170")</f>
        <v>0</v>
      </c>
      <c r="E18" s="22">
        <f>SUMIFS(Data!$N:$N,Data!$B:$B,'Preliminary Report '!$A18,Data!$I:$I,"1171")</f>
        <v>0</v>
      </c>
      <c r="F18" s="22">
        <f>SUMIFS(Data!$N:$N,Data!$B:$B,'Preliminary Report '!$A18,Data!$I:$I,"1172")</f>
        <v>0</v>
      </c>
      <c r="G18" s="22">
        <f>SUMIFS(Data!$N:$N,Data!$B:$B,'Preliminary Report '!$A18,Data!$I:$I,"1173")</f>
        <v>0</v>
      </c>
      <c r="H18" s="22">
        <f>SUMIFS(Data!$N:$N,Data!$B:$B,'Preliminary Report '!$A18,Data!$I:$I,"1174")</f>
        <v>0</v>
      </c>
      <c r="I18" s="28"/>
      <c r="J18" s="30">
        <v>0</v>
      </c>
      <c r="K18" s="30">
        <f t="shared" si="0"/>
        <v>0</v>
      </c>
      <c r="L18" s="31">
        <f t="shared" si="1"/>
        <v>0</v>
      </c>
      <c r="M18" s="27"/>
    </row>
    <row r="19" spans="1:15" s="3" customFormat="1" ht="18" x14ac:dyDescent="0.35">
      <c r="A19" s="7" t="s">
        <v>16</v>
      </c>
      <c r="B19" s="8" t="s">
        <v>269</v>
      </c>
      <c r="C19" s="7" t="str">
        <f>UPPER(VLOOKUP(A19,Contacts!I:J,2,FALSE))</f>
        <v>ADAMS-ARAPAHOE 28J</v>
      </c>
      <c r="D19" s="22">
        <f>SUMIFS(Data!$N:$N,Data!$B:$B,'Preliminary Report '!$A19,Data!$I:$I,"1170")</f>
        <v>125440727</v>
      </c>
      <c r="E19" s="22">
        <f>SUMIFS(Data!$N:$N,Data!$B:$B,'Preliminary Report '!$A19,Data!$I:$I,"1171")</f>
        <v>124813520</v>
      </c>
      <c r="F19" s="22">
        <f>SUMIFS(Data!$N:$N,Data!$B:$B,'Preliminary Report '!$A19,Data!$I:$I,"1172")</f>
        <v>19668467</v>
      </c>
      <c r="G19" s="22">
        <f>SUMIFS(Data!$N:$N,Data!$B:$B,'Preliminary Report '!$A19,Data!$I:$I,"1173")</f>
        <v>99351669</v>
      </c>
      <c r="H19" s="22">
        <f>SUMIFS(Data!$N:$N,Data!$B:$B,'Preliminary Report '!$A19,Data!$I:$I,"1174")</f>
        <v>5793384</v>
      </c>
      <c r="I19" s="28"/>
      <c r="J19" s="30">
        <v>117405438</v>
      </c>
      <c r="K19" s="30">
        <f t="shared" si="0"/>
        <v>8035289</v>
      </c>
      <c r="L19" s="31">
        <f t="shared" si="1"/>
        <v>6.8440518061863534E-2</v>
      </c>
      <c r="M19" s="27"/>
    </row>
    <row r="20" spans="1:15" s="3" customFormat="1" ht="18" x14ac:dyDescent="0.35">
      <c r="A20" s="7" t="s">
        <v>17</v>
      </c>
      <c r="B20" s="8" t="s">
        <v>269</v>
      </c>
      <c r="C20" s="7" t="str">
        <f>UPPER(VLOOKUP(A20,Contacts!I:J,2,FALSE))</f>
        <v>BYERS 32J</v>
      </c>
      <c r="D20" s="22">
        <f>SUMIFS(Data!$N:$N,Data!$B:$B,'Preliminary Report '!$A20,Data!$I:$I,"1170")</f>
        <v>240000</v>
      </c>
      <c r="E20" s="22">
        <f>SUMIFS(Data!$N:$N,Data!$B:$B,'Preliminary Report '!$A20,Data!$I:$I,"1171")</f>
        <v>238589.08</v>
      </c>
      <c r="F20" s="22">
        <f>SUMIFS(Data!$N:$N,Data!$B:$B,'Preliminary Report '!$A20,Data!$I:$I,"1172")</f>
        <v>0</v>
      </c>
      <c r="G20" s="22">
        <f>SUMIFS(Data!$N:$N,Data!$B:$B,'Preliminary Report '!$A20,Data!$I:$I,"1173")</f>
        <v>0</v>
      </c>
      <c r="H20" s="22">
        <f>SUMIFS(Data!$N:$N,Data!$B:$B,'Preliminary Report '!$A20,Data!$I:$I,"1174")</f>
        <v>238589.08</v>
      </c>
      <c r="I20" s="28"/>
      <c r="J20" s="30">
        <v>240000</v>
      </c>
      <c r="K20" s="30">
        <f t="shared" si="0"/>
        <v>0</v>
      </c>
      <c r="L20" s="31">
        <f t="shared" si="1"/>
        <v>0</v>
      </c>
      <c r="M20" s="27"/>
    </row>
    <row r="21" spans="1:15" s="3" customFormat="1" ht="18" x14ac:dyDescent="0.35">
      <c r="A21" s="7" t="s">
        <v>18</v>
      </c>
      <c r="B21" s="8" t="s">
        <v>270</v>
      </c>
      <c r="C21" s="7" t="str">
        <f>UPPER(VLOOKUP(A21,Contacts!I:J,2,FALSE))</f>
        <v>ARCHULETA COUNTY 50 JT</v>
      </c>
      <c r="D21" s="22">
        <f>SUMIFS(Data!$N:$N,Data!$B:$B,'Preliminary Report '!$A21,Data!$I:$I,"1170")</f>
        <v>1700000</v>
      </c>
      <c r="E21" s="22">
        <f>SUMIFS(Data!$N:$N,Data!$B:$B,'Preliminary Report '!$A21,Data!$I:$I,"1171")</f>
        <v>1690744.77</v>
      </c>
      <c r="F21" s="22">
        <f>SUMIFS(Data!$N:$N,Data!$B:$B,'Preliminary Report '!$A21,Data!$I:$I,"1172")</f>
        <v>108987.39</v>
      </c>
      <c r="G21" s="22">
        <f>SUMIFS(Data!$N:$N,Data!$B:$B,'Preliminary Report '!$A21,Data!$I:$I,"1173")</f>
        <v>0</v>
      </c>
      <c r="H21" s="22">
        <f>SUMIFS(Data!$N:$N,Data!$B:$B,'Preliminary Report '!$A21,Data!$I:$I,"1174")</f>
        <v>1581757.38</v>
      </c>
      <c r="I21" s="28"/>
      <c r="J21" s="30">
        <v>1700000</v>
      </c>
      <c r="K21" s="30">
        <f t="shared" si="0"/>
        <v>0</v>
      </c>
      <c r="L21" s="31">
        <f t="shared" si="1"/>
        <v>0</v>
      </c>
      <c r="M21" s="27" t="s">
        <v>657</v>
      </c>
      <c r="O21" s="32" t="s">
        <v>1517</v>
      </c>
    </row>
    <row r="22" spans="1:15" s="3" customFormat="1" ht="18" x14ac:dyDescent="0.35">
      <c r="A22" s="7" t="s">
        <v>19</v>
      </c>
      <c r="B22" s="8" t="s">
        <v>271</v>
      </c>
      <c r="C22" s="7" t="str">
        <f>UPPER(VLOOKUP(A22,Contacts!I:J,2,FALSE))</f>
        <v>WALSH RE-1</v>
      </c>
      <c r="D22" s="22">
        <f>SUMIFS(Data!$N:$N,Data!$B:$B,'Preliminary Report '!$A22,Data!$I:$I,"1170")</f>
        <v>0</v>
      </c>
      <c r="E22" s="22">
        <f>SUMIFS(Data!$N:$N,Data!$B:$B,'Preliminary Report '!$A22,Data!$I:$I,"1171")</f>
        <v>0</v>
      </c>
      <c r="F22" s="22">
        <f>SUMIFS(Data!$N:$N,Data!$B:$B,'Preliminary Report '!$A22,Data!$I:$I,"1172")</f>
        <v>0</v>
      </c>
      <c r="G22" s="22">
        <f>SUMIFS(Data!$N:$N,Data!$B:$B,'Preliminary Report '!$A22,Data!$I:$I,"1173")</f>
        <v>0</v>
      </c>
      <c r="H22" s="22">
        <f>SUMIFS(Data!$N:$N,Data!$B:$B,'Preliminary Report '!$A22,Data!$I:$I,"1174")</f>
        <v>0</v>
      </c>
      <c r="I22" s="28"/>
      <c r="J22" s="30">
        <v>0</v>
      </c>
      <c r="K22" s="30">
        <f t="shared" si="0"/>
        <v>0</v>
      </c>
      <c r="L22" s="31">
        <f t="shared" si="1"/>
        <v>0</v>
      </c>
      <c r="M22" s="27"/>
    </row>
    <row r="23" spans="1:15" s="3" customFormat="1" ht="18" x14ac:dyDescent="0.35">
      <c r="A23" s="7" t="s">
        <v>20</v>
      </c>
      <c r="B23" s="8" t="s">
        <v>271</v>
      </c>
      <c r="C23" s="7" t="str">
        <f>UPPER(VLOOKUP(A23,Contacts!I:J,2,FALSE))</f>
        <v>PRITCHETT RE-3</v>
      </c>
      <c r="D23" s="22">
        <f>SUMIFS(Data!$N:$N,Data!$B:$B,'Preliminary Report '!$A23,Data!$I:$I,"1170")</f>
        <v>0</v>
      </c>
      <c r="E23" s="22">
        <f>SUMIFS(Data!$N:$N,Data!$B:$B,'Preliminary Report '!$A23,Data!$I:$I,"1171")</f>
        <v>0</v>
      </c>
      <c r="F23" s="22">
        <f>SUMIFS(Data!$N:$N,Data!$B:$B,'Preliminary Report '!$A23,Data!$I:$I,"1172")</f>
        <v>0</v>
      </c>
      <c r="G23" s="22">
        <f>SUMIFS(Data!$N:$N,Data!$B:$B,'Preliminary Report '!$A23,Data!$I:$I,"1173")</f>
        <v>0</v>
      </c>
      <c r="H23" s="22">
        <f>SUMIFS(Data!$N:$N,Data!$B:$B,'Preliminary Report '!$A23,Data!$I:$I,"1174")</f>
        <v>0</v>
      </c>
      <c r="I23" s="28"/>
      <c r="J23" s="30">
        <v>0</v>
      </c>
      <c r="K23" s="30">
        <f t="shared" si="0"/>
        <v>0</v>
      </c>
      <c r="L23" s="31">
        <f t="shared" si="1"/>
        <v>0</v>
      </c>
      <c r="M23" s="27"/>
    </row>
    <row r="24" spans="1:15" s="3" customFormat="1" ht="18" x14ac:dyDescent="0.35">
      <c r="A24" s="7" t="s">
        <v>21</v>
      </c>
      <c r="B24" s="8" t="s">
        <v>271</v>
      </c>
      <c r="C24" s="7" t="str">
        <f>UPPER(VLOOKUP(A24,Contacts!I:J,2,FALSE))</f>
        <v>SPRINGFIELD RE-4</v>
      </c>
      <c r="D24" s="22">
        <f>SUMIFS(Data!$N:$N,Data!$B:$B,'Preliminary Report '!$A24,Data!$I:$I,"1170")</f>
        <v>0</v>
      </c>
      <c r="E24" s="22">
        <f>SUMIFS(Data!$N:$N,Data!$B:$B,'Preliminary Report '!$A24,Data!$I:$I,"1171")</f>
        <v>0</v>
      </c>
      <c r="F24" s="22">
        <f>SUMIFS(Data!$N:$N,Data!$B:$B,'Preliminary Report '!$A24,Data!$I:$I,"1172")</f>
        <v>0</v>
      </c>
      <c r="G24" s="22">
        <f>SUMIFS(Data!$N:$N,Data!$B:$B,'Preliminary Report '!$A24,Data!$I:$I,"1173")</f>
        <v>0</v>
      </c>
      <c r="H24" s="22">
        <f>SUMIFS(Data!$N:$N,Data!$B:$B,'Preliminary Report '!$A24,Data!$I:$I,"1174")</f>
        <v>0</v>
      </c>
      <c r="I24" s="28"/>
      <c r="J24" s="30">
        <v>0</v>
      </c>
      <c r="K24" s="30">
        <f t="shared" si="0"/>
        <v>0</v>
      </c>
      <c r="L24" s="31">
        <f t="shared" si="1"/>
        <v>0</v>
      </c>
      <c r="M24" s="27"/>
    </row>
    <row r="25" spans="1:15" s="3" customFormat="1" ht="18" x14ac:dyDescent="0.35">
      <c r="A25" s="7" t="s">
        <v>22</v>
      </c>
      <c r="B25" s="8" t="s">
        <v>271</v>
      </c>
      <c r="C25" s="7" t="str">
        <f>UPPER(VLOOKUP(A25,Contacts!I:J,2,FALSE))</f>
        <v>VILAS RE-5</v>
      </c>
      <c r="D25" s="22">
        <f>SUMIFS(Data!$N:$N,Data!$B:$B,'Preliminary Report '!$A25,Data!$I:$I,"1170")</f>
        <v>0</v>
      </c>
      <c r="E25" s="22">
        <f>SUMIFS(Data!$N:$N,Data!$B:$B,'Preliminary Report '!$A25,Data!$I:$I,"1171")</f>
        <v>0</v>
      </c>
      <c r="F25" s="22">
        <f>SUMIFS(Data!$N:$N,Data!$B:$B,'Preliminary Report '!$A25,Data!$I:$I,"1172")</f>
        <v>0</v>
      </c>
      <c r="G25" s="22">
        <f>SUMIFS(Data!$N:$N,Data!$B:$B,'Preliminary Report '!$A25,Data!$I:$I,"1173")</f>
        <v>0</v>
      </c>
      <c r="H25" s="22">
        <f>SUMIFS(Data!$N:$N,Data!$B:$B,'Preliminary Report '!$A25,Data!$I:$I,"1174")</f>
        <v>0</v>
      </c>
      <c r="I25" s="28"/>
      <c r="J25" s="30">
        <v>0</v>
      </c>
      <c r="K25" s="30">
        <f t="shared" si="0"/>
        <v>0</v>
      </c>
      <c r="L25" s="31">
        <f t="shared" si="1"/>
        <v>0</v>
      </c>
      <c r="M25" s="27"/>
    </row>
    <row r="26" spans="1:15" s="3" customFormat="1" ht="18" x14ac:dyDescent="0.35">
      <c r="A26" s="7" t="s">
        <v>23</v>
      </c>
      <c r="B26" s="8" t="s">
        <v>271</v>
      </c>
      <c r="C26" s="7" t="str">
        <f>UPPER(VLOOKUP(A26,Contacts!I:J,2,FALSE))</f>
        <v>CAMPO RE-6</v>
      </c>
      <c r="D26" s="22">
        <f>SUMIFS(Data!$N:$N,Data!$B:$B,'Preliminary Report '!$A26,Data!$I:$I,"1170")</f>
        <v>150000</v>
      </c>
      <c r="E26" s="22">
        <f>SUMIFS(Data!$N:$N,Data!$B:$B,'Preliminary Report '!$A26,Data!$I:$I,"1171")</f>
        <v>146025</v>
      </c>
      <c r="F26" s="22">
        <f>SUMIFS(Data!$N:$N,Data!$B:$B,'Preliminary Report '!$A26,Data!$I:$I,"1172")</f>
        <v>0</v>
      </c>
      <c r="G26" s="22">
        <f>SUMIFS(Data!$N:$N,Data!$B:$B,'Preliminary Report '!$A26,Data!$I:$I,"1173")</f>
        <v>0</v>
      </c>
      <c r="H26" s="22">
        <f>SUMIFS(Data!$N:$N,Data!$B:$B,'Preliminary Report '!$A26,Data!$I:$I,"1174")</f>
        <v>146025</v>
      </c>
      <c r="I26" s="28"/>
      <c r="J26" s="30">
        <v>150000</v>
      </c>
      <c r="K26" s="30">
        <f t="shared" si="0"/>
        <v>0</v>
      </c>
      <c r="L26" s="31">
        <f t="shared" si="1"/>
        <v>0</v>
      </c>
      <c r="M26" s="27"/>
    </row>
    <row r="27" spans="1:15" s="3" customFormat="1" ht="18" x14ac:dyDescent="0.35">
      <c r="A27" s="7" t="s">
        <v>24</v>
      </c>
      <c r="B27" s="8" t="s">
        <v>272</v>
      </c>
      <c r="C27" s="7" t="str">
        <f>UPPER(VLOOKUP(A27,Contacts!I:J,2,FALSE))</f>
        <v>LAS ANIMAS RE-1</v>
      </c>
      <c r="D27" s="22">
        <f>SUMIFS(Data!$N:$N,Data!$B:$B,'Preliminary Report '!$A27,Data!$I:$I,"1170")</f>
        <v>0</v>
      </c>
      <c r="E27" s="22">
        <f>SUMIFS(Data!$N:$N,Data!$B:$B,'Preliminary Report '!$A27,Data!$I:$I,"1171")</f>
        <v>0</v>
      </c>
      <c r="F27" s="22">
        <f>SUMIFS(Data!$N:$N,Data!$B:$B,'Preliminary Report '!$A27,Data!$I:$I,"1172")</f>
        <v>0</v>
      </c>
      <c r="G27" s="22">
        <f>SUMIFS(Data!$N:$N,Data!$B:$B,'Preliminary Report '!$A27,Data!$I:$I,"1173")</f>
        <v>0</v>
      </c>
      <c r="H27" s="22">
        <f>SUMIFS(Data!$N:$N,Data!$B:$B,'Preliminary Report '!$A27,Data!$I:$I,"1174")</f>
        <v>0</v>
      </c>
      <c r="I27" s="28"/>
      <c r="J27" s="30">
        <v>0</v>
      </c>
      <c r="K27" s="30">
        <f t="shared" si="0"/>
        <v>0</v>
      </c>
      <c r="L27" s="31">
        <f t="shared" si="1"/>
        <v>0</v>
      </c>
      <c r="M27" s="27"/>
    </row>
    <row r="28" spans="1:15" s="3" customFormat="1" ht="18" x14ac:dyDescent="0.35">
      <c r="A28" s="7" t="s">
        <v>25</v>
      </c>
      <c r="B28" s="8" t="s">
        <v>272</v>
      </c>
      <c r="C28" s="7" t="str">
        <f>UPPER(VLOOKUP(A28,Contacts!I:J,2,FALSE))</f>
        <v>MCCLAVE RE-2</v>
      </c>
      <c r="D28" s="22">
        <f>SUMIFS(Data!$N:$N,Data!$B:$B,'Preliminary Report '!$A28,Data!$I:$I,"1170")</f>
        <v>0</v>
      </c>
      <c r="E28" s="22">
        <f>SUMIFS(Data!$N:$N,Data!$B:$B,'Preliminary Report '!$A28,Data!$I:$I,"1171")</f>
        <v>0</v>
      </c>
      <c r="F28" s="22">
        <f>SUMIFS(Data!$N:$N,Data!$B:$B,'Preliminary Report '!$A28,Data!$I:$I,"1172")</f>
        <v>0</v>
      </c>
      <c r="G28" s="22">
        <f>SUMIFS(Data!$N:$N,Data!$B:$B,'Preliminary Report '!$A28,Data!$I:$I,"1173")</f>
        <v>0</v>
      </c>
      <c r="H28" s="22">
        <f>SUMIFS(Data!$N:$N,Data!$B:$B,'Preliminary Report '!$A28,Data!$I:$I,"1174")</f>
        <v>0</v>
      </c>
      <c r="I28" s="28"/>
      <c r="J28" s="30">
        <v>0</v>
      </c>
      <c r="K28" s="30">
        <f t="shared" si="0"/>
        <v>0</v>
      </c>
      <c r="L28" s="31">
        <f t="shared" si="1"/>
        <v>0</v>
      </c>
      <c r="M28" s="27"/>
    </row>
    <row r="29" spans="1:15" s="3" customFormat="1" ht="18" x14ac:dyDescent="0.35">
      <c r="A29" s="7" t="s">
        <v>26</v>
      </c>
      <c r="B29" s="8" t="s">
        <v>273</v>
      </c>
      <c r="C29" s="7" t="str">
        <f>UPPER(VLOOKUP(A29,Contacts!I:J,2,FALSE))</f>
        <v>ST VRAIN VALLEY RE1J</v>
      </c>
      <c r="D29" s="22">
        <f>SUMIFS(Data!$N:$N,Data!$B:$B,'Preliminary Report '!$A29,Data!$I:$I,"1170")</f>
        <v>70769244</v>
      </c>
      <c r="E29" s="22">
        <f>SUMIFS(Data!$N:$N,Data!$B:$B,'Preliminary Report '!$A29,Data!$I:$I,"1171")</f>
        <v>70201964.099999994</v>
      </c>
      <c r="F29" s="22">
        <f>SUMIFS(Data!$N:$N,Data!$B:$B,'Preliminary Report '!$A29,Data!$I:$I,"1172")</f>
        <v>6951089</v>
      </c>
      <c r="G29" s="22">
        <f>SUMIFS(Data!$N:$N,Data!$B:$B,'Preliminary Report '!$A29,Data!$I:$I,"1173")</f>
        <v>0</v>
      </c>
      <c r="H29" s="22">
        <f>SUMIFS(Data!$N:$N,Data!$B:$B,'Preliminary Report '!$A29,Data!$I:$I,"1174")</f>
        <v>63250875.100000001</v>
      </c>
      <c r="I29" s="28"/>
      <c r="J29" s="43">
        <v>80733645</v>
      </c>
      <c r="K29" s="43">
        <f t="shared" si="0"/>
        <v>-9964401</v>
      </c>
      <c r="L29" s="44">
        <f t="shared" si="1"/>
        <v>-0.12342315276363405</v>
      </c>
      <c r="M29" s="27" t="str">
        <f>VLOOKUP(A29,Contacts!A:B,2,FALSE)</f>
        <v>frederick_jane@svvsd.org</v>
      </c>
      <c r="N29" s="3" t="str">
        <f>VLOOKUP(A29,Contacts!D:F,3,FALSE)</f>
        <v>livermore_marion@svvsd.org</v>
      </c>
      <c r="O29" s="3" t="s">
        <v>1509</v>
      </c>
    </row>
    <row r="30" spans="1:15" s="3" customFormat="1" ht="18" x14ac:dyDescent="0.35">
      <c r="A30" s="7" t="s">
        <v>27</v>
      </c>
      <c r="B30" s="8" t="s">
        <v>273</v>
      </c>
      <c r="C30" s="7" t="str">
        <f>UPPER(VLOOKUP(A30,Contacts!I:J,2,FALSE))</f>
        <v>BOULDER VALLEY RE 2</v>
      </c>
      <c r="D30" s="22">
        <f>SUMIFS(Data!$N:$N,Data!$B:$B,'Preliminary Report '!$A30,Data!$I:$I,"1170")</f>
        <v>82535082</v>
      </c>
      <c r="E30" s="22">
        <f>SUMIFS(Data!$N:$N,Data!$B:$B,'Preliminary Report '!$A30,Data!$I:$I,"1171")</f>
        <v>80826044</v>
      </c>
      <c r="F30" s="22">
        <f>SUMIFS(Data!$N:$N,Data!$B:$B,'Preliminary Report '!$A30,Data!$I:$I,"1172")</f>
        <v>7174515</v>
      </c>
      <c r="G30" s="22">
        <f>SUMIFS(Data!$N:$N,Data!$B:$B,'Preliminary Report '!$A30,Data!$I:$I,"1173")</f>
        <v>0</v>
      </c>
      <c r="H30" s="22">
        <f>SUMIFS(Data!$N:$N,Data!$B:$B,'Preliminary Report '!$A30,Data!$I:$I,"1174")</f>
        <v>73651529</v>
      </c>
      <c r="I30" s="28"/>
      <c r="J30" s="30">
        <v>80134092</v>
      </c>
      <c r="K30" s="30">
        <f t="shared" si="0"/>
        <v>2400990</v>
      </c>
      <c r="L30" s="31">
        <f t="shared" si="1"/>
        <v>2.9962153935680708E-2</v>
      </c>
      <c r="M30" s="27"/>
    </row>
    <row r="31" spans="1:15" s="3" customFormat="1" ht="18" x14ac:dyDescent="0.35">
      <c r="A31" s="7" t="s">
        <v>28</v>
      </c>
      <c r="B31" s="8" t="s">
        <v>274</v>
      </c>
      <c r="C31" s="7" t="str">
        <f>UPPER(VLOOKUP(A31,Contacts!I:J,2,FALSE))</f>
        <v>BUENA VISTA R-31</v>
      </c>
      <c r="D31" s="22">
        <f>SUMIFS(Data!$N:$N,Data!$B:$B,'Preliminary Report '!$A31,Data!$I:$I,"1170")</f>
        <v>3383102</v>
      </c>
      <c r="E31" s="22">
        <f>SUMIFS(Data!$N:$N,Data!$B:$B,'Preliminary Report '!$A31,Data!$I:$I,"1171")</f>
        <v>3383102</v>
      </c>
      <c r="F31" s="22">
        <f>SUMIFS(Data!$N:$N,Data!$B:$B,'Preliminary Report '!$A31,Data!$I:$I,"1172")</f>
        <v>0</v>
      </c>
      <c r="G31" s="22">
        <f>SUMIFS(Data!$N:$N,Data!$B:$B,'Preliminary Report '!$A31,Data!$I:$I,"1173")</f>
        <v>3233102</v>
      </c>
      <c r="H31" s="22">
        <f>SUMIFS(Data!$N:$N,Data!$B:$B,'Preliminary Report '!$A31,Data!$I:$I,"1174")</f>
        <v>150000</v>
      </c>
      <c r="I31" s="28"/>
      <c r="J31" s="43">
        <v>2692098.64</v>
      </c>
      <c r="K31" s="43">
        <f t="shared" si="0"/>
        <v>691003.35999999987</v>
      </c>
      <c r="L31" s="44">
        <f t="shared" si="1"/>
        <v>0.25667832141544406</v>
      </c>
      <c r="M31" s="27" t="str">
        <f>VLOOKUP(A31,Contacts!A:B,2,FALSE)</f>
        <v>justinh@bvschools.org</v>
      </c>
      <c r="N31" s="3" t="str">
        <f>VLOOKUP(A31,Contacts!D:F,3,FALSE)</f>
        <v>jennys@bvschools.org</v>
      </c>
    </row>
    <row r="32" spans="1:15" s="3" customFormat="1" ht="18" x14ac:dyDescent="0.35">
      <c r="A32" s="7" t="s">
        <v>29</v>
      </c>
      <c r="B32" s="8" t="s">
        <v>274</v>
      </c>
      <c r="C32" s="7" t="str">
        <f>UPPER(VLOOKUP(A32,Contacts!I:J,2,FALSE))</f>
        <v>SALIDA R-32</v>
      </c>
      <c r="D32" s="22">
        <f>SUMIFS(Data!$N:$N,Data!$B:$B,'Preliminary Report '!$A32,Data!$I:$I,"1170")</f>
        <v>2913315</v>
      </c>
      <c r="E32" s="22">
        <f>SUMIFS(Data!$N:$N,Data!$B:$B,'Preliminary Report '!$A32,Data!$I:$I,"1171")</f>
        <v>2913315</v>
      </c>
      <c r="F32" s="22">
        <f>SUMIFS(Data!$N:$N,Data!$B:$B,'Preliminary Report '!$A32,Data!$I:$I,"1172")</f>
        <v>0</v>
      </c>
      <c r="G32" s="22">
        <f>SUMIFS(Data!$N:$N,Data!$B:$B,'Preliminary Report '!$A32,Data!$I:$I,"1173")</f>
        <v>0</v>
      </c>
      <c r="H32" s="22">
        <f>SUMIFS(Data!$N:$N,Data!$B:$B,'Preliminary Report '!$A32,Data!$I:$I,"1174")</f>
        <v>2913315</v>
      </c>
      <c r="I32" s="28"/>
      <c r="J32" s="30">
        <v>2889945</v>
      </c>
      <c r="K32" s="30">
        <f t="shared" si="0"/>
        <v>23370</v>
      </c>
      <c r="L32" s="31">
        <f t="shared" si="1"/>
        <v>8.0866590886677775E-3</v>
      </c>
      <c r="M32" s="27"/>
      <c r="O32" s="32"/>
    </row>
    <row r="33" spans="1:15" s="3" customFormat="1" ht="18" x14ac:dyDescent="0.35">
      <c r="A33" s="7" t="s">
        <v>30</v>
      </c>
      <c r="B33" s="8" t="s">
        <v>275</v>
      </c>
      <c r="C33" s="7" t="str">
        <f>UPPER(VLOOKUP(A33,Contacts!I:J,2,FALSE))</f>
        <v>KIT CARSON R-1</v>
      </c>
      <c r="D33" s="22">
        <f>SUMIFS(Data!$N:$N,Data!$B:$B,'Preliminary Report '!$A33,Data!$I:$I,"1170")</f>
        <v>423682</v>
      </c>
      <c r="E33" s="22">
        <f>SUMIFS(Data!$N:$N,Data!$B:$B,'Preliminary Report '!$A33,Data!$I:$I,"1171")</f>
        <v>424684.29</v>
      </c>
      <c r="F33" s="22">
        <f>SUMIFS(Data!$N:$N,Data!$B:$B,'Preliminary Report '!$A33,Data!$I:$I,"1172")</f>
        <v>0</v>
      </c>
      <c r="G33" s="22">
        <f>SUMIFS(Data!$N:$N,Data!$B:$B,'Preliminary Report '!$A33,Data!$I:$I,"1173")</f>
        <v>0</v>
      </c>
      <c r="H33" s="22">
        <f>SUMIFS(Data!$N:$N,Data!$B:$B,'Preliminary Report '!$A33,Data!$I:$I,"1174")</f>
        <v>424684.29</v>
      </c>
      <c r="I33" s="28"/>
      <c r="J33" s="30">
        <v>423392</v>
      </c>
      <c r="K33" s="30">
        <f t="shared" si="0"/>
        <v>290</v>
      </c>
      <c r="L33" s="31">
        <f t="shared" si="1"/>
        <v>6.8494444864333759E-4</v>
      </c>
      <c r="M33" s="27"/>
    </row>
    <row r="34" spans="1:15" s="3" customFormat="1" ht="18" x14ac:dyDescent="0.35">
      <c r="A34" s="7" t="s">
        <v>31</v>
      </c>
      <c r="B34" s="8" t="s">
        <v>275</v>
      </c>
      <c r="C34" s="7" t="str">
        <f>UPPER(VLOOKUP(A34,Contacts!I:J,2,FALSE))</f>
        <v>CHEYENNE COUNTY RE-5</v>
      </c>
      <c r="D34" s="22">
        <f>SUMIFS(Data!$N:$N,Data!$B:$B,'Preliminary Report '!$A34,Data!$I:$I,"1170")</f>
        <v>1596720.85</v>
      </c>
      <c r="E34" s="22">
        <f>SUMIFS(Data!$N:$N,Data!$B:$B,'Preliminary Report '!$A34,Data!$I:$I,"1171")</f>
        <v>1599832.72</v>
      </c>
      <c r="F34" s="22">
        <f>SUMIFS(Data!$N:$N,Data!$B:$B,'Preliminary Report '!$A34,Data!$I:$I,"1172")</f>
        <v>0</v>
      </c>
      <c r="G34" s="22">
        <f>SUMIFS(Data!$N:$N,Data!$B:$B,'Preliminary Report '!$A34,Data!$I:$I,"1173")</f>
        <v>0</v>
      </c>
      <c r="H34" s="22">
        <f>SUMIFS(Data!$N:$N,Data!$B:$B,'Preliminary Report '!$A34,Data!$I:$I,"1174")</f>
        <v>1599832.72</v>
      </c>
      <c r="I34" s="28"/>
      <c r="J34" s="43">
        <v>820754.44</v>
      </c>
      <c r="K34" s="43">
        <f t="shared" si="0"/>
        <v>775966.41000000015</v>
      </c>
      <c r="L34" s="44">
        <f t="shared" si="1"/>
        <v>0.94543065767636936</v>
      </c>
      <c r="M34" s="27" t="str">
        <f>VLOOKUP(A34,Contacts!A:B,2,FALSE)</f>
        <v>anna.quint@cheyennesd.net</v>
      </c>
      <c r="N34" s="3" t="str">
        <f>VLOOKUP(A34,Contacts!D:F,3,FALSE)</f>
        <v>anna.quint@cheyennesd.net</v>
      </c>
    </row>
    <row r="35" spans="1:15" s="3" customFormat="1" ht="18" x14ac:dyDescent="0.35">
      <c r="A35" s="7" t="s">
        <v>32</v>
      </c>
      <c r="B35" s="8" t="s">
        <v>276</v>
      </c>
      <c r="C35" s="7" t="str">
        <f>UPPER(VLOOKUP(A35,Contacts!I:J,2,FALSE))</f>
        <v>CLEAR CREEK RE-1</v>
      </c>
      <c r="D35" s="22">
        <f>SUMIFS(Data!$N:$N,Data!$B:$B,'Preliminary Report '!$A35,Data!$I:$I,"1170")</f>
        <v>2950016</v>
      </c>
      <c r="E35" s="22">
        <f>SUMIFS(Data!$N:$N,Data!$B:$B,'Preliminary Report '!$A35,Data!$I:$I,"1171")</f>
        <v>2947950.99</v>
      </c>
      <c r="F35" s="22">
        <f>SUMIFS(Data!$N:$N,Data!$B:$B,'Preliminary Report '!$A35,Data!$I:$I,"1172")</f>
        <v>333098.65000000002</v>
      </c>
      <c r="G35" s="22">
        <f>SUMIFS(Data!$N:$N,Data!$B:$B,'Preliminary Report '!$A35,Data!$I:$I,"1173")</f>
        <v>1673505.5</v>
      </c>
      <c r="H35" s="22">
        <f>SUMIFS(Data!$N:$N,Data!$B:$B,'Preliminary Report '!$A35,Data!$I:$I,"1174")</f>
        <v>941346.84</v>
      </c>
      <c r="I35" s="28"/>
      <c r="J35" s="43">
        <v>2566756</v>
      </c>
      <c r="K35" s="43">
        <f t="shared" si="0"/>
        <v>383260</v>
      </c>
      <c r="L35" s="44">
        <f t="shared" si="1"/>
        <v>0.14931688091894985</v>
      </c>
      <c r="M35" s="27" t="str">
        <f>VLOOKUP(A35,Contacts!A:B,2,FALSE)</f>
        <v>jennifer.behring@ccsdre1.org</v>
      </c>
      <c r="N35" s="3" t="str">
        <f>VLOOKUP(A35,Contacts!D:F,3,FALSE)</f>
        <v>jennifer.behring@ccsdre1.org</v>
      </c>
      <c r="O35" s="3" t="s">
        <v>1511</v>
      </c>
    </row>
    <row r="36" spans="1:15" s="3" customFormat="1" ht="18" x14ac:dyDescent="0.35">
      <c r="A36" s="7" t="s">
        <v>33</v>
      </c>
      <c r="B36" s="8" t="s">
        <v>277</v>
      </c>
      <c r="C36" s="7" t="str">
        <f>UPPER(VLOOKUP(A36,Contacts!I:J,2,FALSE))</f>
        <v>NORTH CONEJOS RE-1J</v>
      </c>
      <c r="D36" s="22">
        <f>SUMIFS(Data!$N:$N,Data!$B:$B,'Preliminary Report '!$A36,Data!$I:$I,"1170")</f>
        <v>0</v>
      </c>
      <c r="E36" s="22">
        <f>SUMIFS(Data!$N:$N,Data!$B:$B,'Preliminary Report '!$A36,Data!$I:$I,"1171")</f>
        <v>0</v>
      </c>
      <c r="F36" s="22">
        <f>SUMIFS(Data!$N:$N,Data!$B:$B,'Preliminary Report '!$A36,Data!$I:$I,"1172")</f>
        <v>0</v>
      </c>
      <c r="G36" s="22">
        <f>SUMIFS(Data!$N:$N,Data!$B:$B,'Preliminary Report '!$A36,Data!$I:$I,"1173")</f>
        <v>0</v>
      </c>
      <c r="H36" s="22">
        <f>SUMIFS(Data!$N:$N,Data!$B:$B,'Preliminary Report '!$A36,Data!$I:$I,"1174")</f>
        <v>0</v>
      </c>
      <c r="I36" s="28"/>
      <c r="J36" s="30">
        <v>0</v>
      </c>
      <c r="K36" s="30">
        <f t="shared" si="0"/>
        <v>0</v>
      </c>
      <c r="L36" s="31">
        <f t="shared" si="1"/>
        <v>0</v>
      </c>
      <c r="M36" s="27"/>
    </row>
    <row r="37" spans="1:15" s="3" customFormat="1" ht="18" x14ac:dyDescent="0.35">
      <c r="A37" s="7" t="s">
        <v>34</v>
      </c>
      <c r="B37" s="8" t="s">
        <v>277</v>
      </c>
      <c r="C37" s="7" t="str">
        <f>UPPER(VLOOKUP(A37,Contacts!I:J,2,FALSE))</f>
        <v>SANFORD 6J</v>
      </c>
      <c r="D37" s="22">
        <f>SUMIFS(Data!$N:$N,Data!$B:$B,'Preliminary Report '!$A37,Data!$I:$I,"1170")</f>
        <v>0</v>
      </c>
      <c r="E37" s="22">
        <f>SUMIFS(Data!$N:$N,Data!$B:$B,'Preliminary Report '!$A37,Data!$I:$I,"1171")</f>
        <v>0</v>
      </c>
      <c r="F37" s="22">
        <f>SUMIFS(Data!$N:$N,Data!$B:$B,'Preliminary Report '!$A37,Data!$I:$I,"1172")</f>
        <v>0</v>
      </c>
      <c r="G37" s="22">
        <f>SUMIFS(Data!$N:$N,Data!$B:$B,'Preliminary Report '!$A37,Data!$I:$I,"1173")</f>
        <v>0</v>
      </c>
      <c r="H37" s="22">
        <f>SUMIFS(Data!$N:$N,Data!$B:$B,'Preliminary Report '!$A37,Data!$I:$I,"1174")</f>
        <v>0</v>
      </c>
      <c r="I37" s="28"/>
      <c r="J37" s="30">
        <v>0</v>
      </c>
      <c r="K37" s="30">
        <f t="shared" ref="K37:K68" si="2">+D37-J37</f>
        <v>0</v>
      </c>
      <c r="L37" s="31">
        <f t="shared" ref="L37:L68" si="3">IFERROR(+K37/J37,0)</f>
        <v>0</v>
      </c>
      <c r="M37" s="27"/>
    </row>
    <row r="38" spans="1:15" s="3" customFormat="1" ht="18" x14ac:dyDescent="0.35">
      <c r="A38" s="7" t="s">
        <v>35</v>
      </c>
      <c r="B38" s="8" t="s">
        <v>277</v>
      </c>
      <c r="C38" s="7" t="str">
        <f>UPPER(VLOOKUP(A38,Contacts!I:J,2,FALSE))</f>
        <v>SOUTH CONEJOS RE-10</v>
      </c>
      <c r="D38" s="22">
        <f>SUMIFS(Data!$N:$N,Data!$B:$B,'Preliminary Report '!$A38,Data!$I:$I,"1170")</f>
        <v>0</v>
      </c>
      <c r="E38" s="22">
        <f>SUMIFS(Data!$N:$N,Data!$B:$B,'Preliminary Report '!$A38,Data!$I:$I,"1171")</f>
        <v>0</v>
      </c>
      <c r="F38" s="22">
        <f>SUMIFS(Data!$N:$N,Data!$B:$B,'Preliminary Report '!$A38,Data!$I:$I,"1172")</f>
        <v>0</v>
      </c>
      <c r="G38" s="22">
        <f>SUMIFS(Data!$N:$N,Data!$B:$B,'Preliminary Report '!$A38,Data!$I:$I,"1173")</f>
        <v>0</v>
      </c>
      <c r="H38" s="22">
        <f>SUMIFS(Data!$N:$N,Data!$B:$B,'Preliminary Report '!$A38,Data!$I:$I,"1174")</f>
        <v>0</v>
      </c>
      <c r="I38" s="28"/>
      <c r="J38" s="30">
        <v>0</v>
      </c>
      <c r="K38" s="30">
        <f t="shared" si="2"/>
        <v>0</v>
      </c>
      <c r="L38" s="31">
        <f t="shared" si="3"/>
        <v>0</v>
      </c>
      <c r="M38" s="27"/>
    </row>
    <row r="39" spans="1:15" s="3" customFormat="1" ht="18" x14ac:dyDescent="0.35">
      <c r="A39" s="7" t="s">
        <v>36</v>
      </c>
      <c r="B39" s="8" t="s">
        <v>278</v>
      </c>
      <c r="C39" s="7" t="str">
        <f>UPPER(VLOOKUP(A39,Contacts!I:J,2,FALSE))</f>
        <v>CENTENNIAL R-1</v>
      </c>
      <c r="D39" s="22">
        <f>SUMIFS(Data!$N:$N,Data!$B:$B,'Preliminary Report '!$A39,Data!$I:$I,"1170")</f>
        <v>0</v>
      </c>
      <c r="E39" s="22">
        <f>SUMIFS(Data!$N:$N,Data!$B:$B,'Preliminary Report '!$A39,Data!$I:$I,"1171")</f>
        <v>0</v>
      </c>
      <c r="F39" s="22">
        <f>SUMIFS(Data!$N:$N,Data!$B:$B,'Preliminary Report '!$A39,Data!$I:$I,"1172")</f>
        <v>0</v>
      </c>
      <c r="G39" s="22">
        <f>SUMIFS(Data!$N:$N,Data!$B:$B,'Preliminary Report '!$A39,Data!$I:$I,"1173")</f>
        <v>0</v>
      </c>
      <c r="H39" s="22">
        <f>SUMIFS(Data!$N:$N,Data!$B:$B,'Preliminary Report '!$A39,Data!$I:$I,"1174")</f>
        <v>0</v>
      </c>
      <c r="I39" s="28"/>
      <c r="J39" s="30">
        <v>0</v>
      </c>
      <c r="K39" s="30">
        <f t="shared" si="2"/>
        <v>0</v>
      </c>
      <c r="L39" s="31">
        <f t="shared" si="3"/>
        <v>0</v>
      </c>
      <c r="M39" s="27"/>
    </row>
    <row r="40" spans="1:15" s="3" customFormat="1" ht="18" x14ac:dyDescent="0.35">
      <c r="A40" s="7" t="s">
        <v>37</v>
      </c>
      <c r="B40" s="8" t="s">
        <v>278</v>
      </c>
      <c r="C40" s="7" t="str">
        <f>UPPER(VLOOKUP(A40,Contacts!I:J,2,FALSE))</f>
        <v>SIERRA GRANDE R-30</v>
      </c>
      <c r="D40" s="22">
        <f>SUMIFS(Data!$N:$N,Data!$B:$B,'Preliminary Report '!$A40,Data!$I:$I,"1170")</f>
        <v>0</v>
      </c>
      <c r="E40" s="22">
        <f>SUMIFS(Data!$N:$N,Data!$B:$B,'Preliminary Report '!$A40,Data!$I:$I,"1171")</f>
        <v>0</v>
      </c>
      <c r="F40" s="22">
        <f>SUMIFS(Data!$N:$N,Data!$B:$B,'Preliminary Report '!$A40,Data!$I:$I,"1172")</f>
        <v>0</v>
      </c>
      <c r="G40" s="22">
        <f>SUMIFS(Data!$N:$N,Data!$B:$B,'Preliminary Report '!$A40,Data!$I:$I,"1173")</f>
        <v>0</v>
      </c>
      <c r="H40" s="22">
        <f>SUMIFS(Data!$N:$N,Data!$B:$B,'Preliminary Report '!$A40,Data!$I:$I,"1174")</f>
        <v>0</v>
      </c>
      <c r="I40" s="28"/>
      <c r="J40" s="30">
        <v>0</v>
      </c>
      <c r="K40" s="30">
        <f t="shared" si="2"/>
        <v>0</v>
      </c>
      <c r="L40" s="31">
        <f t="shared" si="3"/>
        <v>0</v>
      </c>
      <c r="M40" s="25"/>
    </row>
    <row r="41" spans="1:15" s="3" customFormat="1" ht="18" x14ac:dyDescent="0.35">
      <c r="A41" s="7" t="s">
        <v>38</v>
      </c>
      <c r="B41" s="8" t="s">
        <v>279</v>
      </c>
      <c r="C41" s="7" t="str">
        <f>UPPER(VLOOKUP(A41,Contacts!I:J,2,FALSE))</f>
        <v>CROWLEY COUNTY RE-1-J</v>
      </c>
      <c r="D41" s="22">
        <f>SUMIFS(Data!$N:$N,Data!$B:$B,'Preliminary Report '!$A41,Data!$I:$I,"1170")</f>
        <v>357649</v>
      </c>
      <c r="E41" s="22">
        <f>SUMIFS(Data!$N:$N,Data!$B:$B,'Preliminary Report '!$A41,Data!$I:$I,"1171")</f>
        <v>344107.22</v>
      </c>
      <c r="F41" s="22">
        <f>SUMIFS(Data!$N:$N,Data!$B:$B,'Preliminary Report '!$A41,Data!$I:$I,"1172")</f>
        <v>0</v>
      </c>
      <c r="G41" s="22">
        <f>SUMIFS(Data!$N:$N,Data!$B:$B,'Preliminary Report '!$A41,Data!$I:$I,"1173")</f>
        <v>0</v>
      </c>
      <c r="H41" s="22">
        <f>SUMIFS(Data!$N:$N,Data!$B:$B,'Preliminary Report '!$A41,Data!$I:$I,"1174")</f>
        <v>344107.22</v>
      </c>
      <c r="I41" s="28"/>
      <c r="J41" s="30">
        <v>345880</v>
      </c>
      <c r="K41" s="30">
        <f t="shared" si="2"/>
        <v>11769</v>
      </c>
      <c r="L41" s="31">
        <f t="shared" si="3"/>
        <v>3.4026251879264488E-2</v>
      </c>
      <c r="M41" s="25"/>
    </row>
    <row r="42" spans="1:15" s="3" customFormat="1" ht="18" x14ac:dyDescent="0.35">
      <c r="A42" s="7" t="s">
        <v>39</v>
      </c>
      <c r="B42" s="8" t="s">
        <v>280</v>
      </c>
      <c r="C42" s="7" t="str">
        <f>UPPER(VLOOKUP(A42,Contacts!I:J,2,FALSE))</f>
        <v>CUSTER COUNTY SCHOOL DISTRICT C-1</v>
      </c>
      <c r="D42" s="22">
        <f>SUMIFS(Data!$N:$N,Data!$B:$B,'Preliminary Report '!$A42,Data!$I:$I,"1170")</f>
        <v>0</v>
      </c>
      <c r="E42" s="22">
        <f>SUMIFS(Data!$N:$N,Data!$B:$B,'Preliminary Report '!$A42,Data!$I:$I,"1171")</f>
        <v>0</v>
      </c>
      <c r="F42" s="22">
        <f>SUMIFS(Data!$N:$N,Data!$B:$B,'Preliminary Report '!$A42,Data!$I:$I,"1172")</f>
        <v>0</v>
      </c>
      <c r="G42" s="22">
        <f>SUMIFS(Data!$N:$N,Data!$B:$B,'Preliminary Report '!$A42,Data!$I:$I,"1173")</f>
        <v>0</v>
      </c>
      <c r="H42" s="22">
        <f>SUMIFS(Data!$N:$N,Data!$B:$B,'Preliminary Report '!$A42,Data!$I:$I,"1174")</f>
        <v>0</v>
      </c>
      <c r="I42" s="28"/>
      <c r="J42" s="30">
        <v>0</v>
      </c>
      <c r="K42" s="30">
        <f t="shared" si="2"/>
        <v>0</v>
      </c>
      <c r="L42" s="31">
        <f t="shared" si="3"/>
        <v>0</v>
      </c>
      <c r="M42" s="25"/>
    </row>
    <row r="43" spans="1:15" s="3" customFormat="1" ht="18" x14ac:dyDescent="0.35">
      <c r="A43" s="7" t="s">
        <v>40</v>
      </c>
      <c r="B43" s="8" t="s">
        <v>281</v>
      </c>
      <c r="C43" s="7" t="str">
        <f>UPPER(VLOOKUP(A43,Contacts!I:J,2,FALSE))</f>
        <v>DELTA COUNTY 50(J)</v>
      </c>
      <c r="D43" s="22">
        <f>SUMIFS(Data!$N:$N,Data!$B:$B,'Preliminary Report '!$A43,Data!$I:$I,"1170")</f>
        <v>0</v>
      </c>
      <c r="E43" s="22">
        <f>SUMIFS(Data!$N:$N,Data!$B:$B,'Preliminary Report '!$A43,Data!$I:$I,"1171")</f>
        <v>0</v>
      </c>
      <c r="F43" s="22">
        <f>SUMIFS(Data!$N:$N,Data!$B:$B,'Preliminary Report '!$A43,Data!$I:$I,"1172")</f>
        <v>0</v>
      </c>
      <c r="G43" s="22">
        <f>SUMIFS(Data!$N:$N,Data!$B:$B,'Preliminary Report '!$A43,Data!$I:$I,"1173")</f>
        <v>0</v>
      </c>
      <c r="H43" s="22">
        <f>SUMIFS(Data!$N:$N,Data!$B:$B,'Preliminary Report '!$A43,Data!$I:$I,"1174")</f>
        <v>0</v>
      </c>
      <c r="I43" s="28"/>
      <c r="J43" s="30">
        <v>0</v>
      </c>
      <c r="K43" s="30">
        <f t="shared" si="2"/>
        <v>0</v>
      </c>
      <c r="L43" s="31">
        <f t="shared" si="3"/>
        <v>0</v>
      </c>
      <c r="M43" s="25"/>
    </row>
    <row r="44" spans="1:15" s="3" customFormat="1" ht="18" x14ac:dyDescent="0.35">
      <c r="A44" s="7" t="s">
        <v>41</v>
      </c>
      <c r="B44" s="8" t="s">
        <v>282</v>
      </c>
      <c r="C44" s="7" t="str">
        <f>UPPER(VLOOKUP(A44,Contacts!I:J,2,FALSE))</f>
        <v>DENVER COUNTY 1</v>
      </c>
      <c r="D44" s="22">
        <f>SUMIFS(Data!$N:$N,Data!$B:$B,'Preliminary Report '!$A44,Data!$I:$I,"1170")</f>
        <v>638484611</v>
      </c>
      <c r="E44" s="22">
        <f>SUMIFS(Data!$N:$N,Data!$B:$B,'Preliminary Report '!$A44,Data!$I:$I,"1171")</f>
        <v>284529816.05000001</v>
      </c>
      <c r="F44" s="22">
        <f>SUMIFS(Data!$N:$N,Data!$B:$B,'Preliminary Report '!$A44,Data!$I:$I,"1172")</f>
        <v>76871896.469999999</v>
      </c>
      <c r="G44" s="22">
        <f>SUMIFS(Data!$N:$N,Data!$B:$B,'Preliminary Report '!$A44,Data!$I:$I,"1173")</f>
        <v>0.49</v>
      </c>
      <c r="H44" s="22">
        <f>SUMIFS(Data!$N:$N,Data!$B:$B,'Preliminary Report '!$A44,Data!$I:$I,"1174")</f>
        <v>207657919.09</v>
      </c>
      <c r="I44" s="28"/>
      <c r="J44" s="30">
        <v>593990289.55999994</v>
      </c>
      <c r="K44" s="30">
        <f t="shared" si="2"/>
        <v>44494321.440000057</v>
      </c>
      <c r="L44" s="31">
        <f t="shared" si="3"/>
        <v>7.4907489603844121E-2</v>
      </c>
      <c r="M44" s="25"/>
    </row>
    <row r="45" spans="1:15" s="3" customFormat="1" ht="18" x14ac:dyDescent="0.35">
      <c r="A45" s="7" t="s">
        <v>42</v>
      </c>
      <c r="B45" s="8" t="s">
        <v>283</v>
      </c>
      <c r="C45" s="7" t="str">
        <f>UPPER(VLOOKUP(A45,Contacts!I:J,2,FALSE))</f>
        <v>DOLORES COUNTY RE NO.2</v>
      </c>
      <c r="D45" s="22">
        <f>SUMIFS(Data!$N:$N,Data!$B:$B,'Preliminary Report '!$A45,Data!$I:$I,"1170")</f>
        <v>285060</v>
      </c>
      <c r="E45" s="22">
        <f>SUMIFS(Data!$N:$N,Data!$B:$B,'Preliminary Report '!$A45,Data!$I:$I,"1171")</f>
        <v>272535</v>
      </c>
      <c r="F45" s="22">
        <f>SUMIFS(Data!$N:$N,Data!$B:$B,'Preliminary Report '!$A45,Data!$I:$I,"1172")</f>
        <v>0</v>
      </c>
      <c r="G45" s="22">
        <f>SUMIFS(Data!$N:$N,Data!$B:$B,'Preliminary Report '!$A45,Data!$I:$I,"1173")</f>
        <v>0</v>
      </c>
      <c r="H45" s="22">
        <f>SUMIFS(Data!$N:$N,Data!$B:$B,'Preliminary Report '!$A45,Data!$I:$I,"1174")</f>
        <v>272535</v>
      </c>
      <c r="I45" s="28"/>
      <c r="J45" s="43">
        <v>341761</v>
      </c>
      <c r="K45" s="43">
        <f t="shared" si="2"/>
        <v>-56701</v>
      </c>
      <c r="L45" s="44">
        <f t="shared" si="3"/>
        <v>-0.16590833945359476</v>
      </c>
      <c r="M45" s="27" t="str">
        <f>VLOOKUP(A45,Contacts!A:B,2,FALSE)</f>
        <v>rguynes@dc2j.org</v>
      </c>
      <c r="N45" s="3" t="str">
        <f>VLOOKUP(A45,Contacts!D:F,3,FALSE)</f>
        <v>rguynes@dc2j.org</v>
      </c>
    </row>
    <row r="46" spans="1:15" s="3" customFormat="1" ht="18" x14ac:dyDescent="0.35">
      <c r="A46" s="7" t="s">
        <v>43</v>
      </c>
      <c r="B46" s="8" t="s">
        <v>284</v>
      </c>
      <c r="C46" s="7" t="str">
        <f>UPPER(VLOOKUP(A46,Contacts!I:J,2,FALSE))</f>
        <v>DOUGLAS COUNTY RE 1</v>
      </c>
      <c r="D46" s="22">
        <f>SUMIFS(Data!$N:$N,Data!$B:$B,'Preliminary Report '!$A46,Data!$I:$I,"1170")</f>
        <v>139706492</v>
      </c>
      <c r="E46" s="22">
        <f>SUMIFS(Data!$N:$N,Data!$B:$B,'Preliminary Report '!$A46,Data!$I:$I,"1171")</f>
        <v>139706492</v>
      </c>
      <c r="F46" s="22">
        <f>SUMIFS(Data!$N:$N,Data!$B:$B,'Preliminary Report '!$A46,Data!$I:$I,"1172")</f>
        <v>33860755.509999998</v>
      </c>
      <c r="G46" s="22">
        <f>SUMIFS(Data!$N:$N,Data!$B:$B,'Preliminary Report '!$A46,Data!$I:$I,"1173")</f>
        <v>0</v>
      </c>
      <c r="H46" s="22">
        <f>SUMIFS(Data!$N:$N,Data!$B:$B,'Preliminary Report '!$A46,Data!$I:$I,"1174")</f>
        <v>105845736.48999999</v>
      </c>
      <c r="I46" s="28"/>
      <c r="J46" s="30">
        <v>139717914</v>
      </c>
      <c r="K46" s="30">
        <f t="shared" si="2"/>
        <v>-11422</v>
      </c>
      <c r="L46" s="31">
        <f t="shared" si="3"/>
        <v>-8.1750433233636745E-5</v>
      </c>
      <c r="M46" s="27"/>
      <c r="O46" s="32"/>
    </row>
    <row r="47" spans="1:15" s="3" customFormat="1" ht="18" x14ac:dyDescent="0.35">
      <c r="A47" s="7" t="s">
        <v>44</v>
      </c>
      <c r="B47" s="8" t="s">
        <v>285</v>
      </c>
      <c r="C47" s="7" t="str">
        <f>UPPER(VLOOKUP(A47,Contacts!I:J,2,FALSE))</f>
        <v>EAGLE COUNTY RE 50</v>
      </c>
      <c r="D47" s="22">
        <v>19730613</v>
      </c>
      <c r="E47" s="22">
        <v>19563507</v>
      </c>
      <c r="F47" s="22">
        <v>1071338</v>
      </c>
      <c r="G47" s="22">
        <v>0</v>
      </c>
      <c r="H47" s="22">
        <v>18492169</v>
      </c>
      <c r="I47" s="28"/>
      <c r="J47" s="43">
        <v>19208044</v>
      </c>
      <c r="K47" s="43">
        <f t="shared" si="2"/>
        <v>522569</v>
      </c>
      <c r="L47" s="44">
        <f t="shared" si="3"/>
        <v>2.7205737346290962E-2</v>
      </c>
      <c r="M47" s="27" t="str">
        <f>VLOOKUP(A47,Contacts!A:B,2,FALSE)</f>
        <v>bryson.beaver@eagleschools.net</v>
      </c>
      <c r="N47" s="3" t="str">
        <f>VLOOKUP(A47,Contacts!D:F,3,FALSE)</f>
        <v>bryson.beaver@eagleschools.net</v>
      </c>
      <c r="O47" s="3" t="s">
        <v>1514</v>
      </c>
    </row>
    <row r="48" spans="1:15" s="3" customFormat="1" ht="18" x14ac:dyDescent="0.35">
      <c r="A48" s="7" t="s">
        <v>45</v>
      </c>
      <c r="B48" s="8" t="s">
        <v>286</v>
      </c>
      <c r="C48" s="7" t="str">
        <f>UPPER(VLOOKUP(A48,Contacts!I:J,2,FALSE))</f>
        <v>ELIZABETH SCHOOL DISTRICT</v>
      </c>
      <c r="D48" s="22">
        <f>SUMIFS(Data!$N:$N,Data!$B:$B,'Preliminary Report '!$A48,Data!$I:$I,"1170")</f>
        <v>1590000</v>
      </c>
      <c r="E48" s="22">
        <f>SUMIFS(Data!$N:$N,Data!$B:$B,'Preliminary Report '!$A48,Data!$I:$I,"1171")</f>
        <v>1658983.73</v>
      </c>
      <c r="F48" s="22">
        <f>SUMIFS(Data!$N:$N,Data!$B:$B,'Preliminary Report '!$A48,Data!$I:$I,"1172")</f>
        <v>352630.37</v>
      </c>
      <c r="G48" s="22">
        <f>SUMIFS(Data!$N:$N,Data!$B:$B,'Preliminary Report '!$A48,Data!$I:$I,"1173")</f>
        <v>0</v>
      </c>
      <c r="H48" s="22">
        <f>SUMIFS(Data!$N:$N,Data!$B:$B,'Preliminary Report '!$A48,Data!$I:$I,"1174")</f>
        <v>1306353.3600000001</v>
      </c>
      <c r="I48" s="28"/>
      <c r="J48" s="30">
        <v>1590000</v>
      </c>
      <c r="K48" s="30">
        <f t="shared" si="2"/>
        <v>0</v>
      </c>
      <c r="L48" s="31">
        <f t="shared" si="3"/>
        <v>0</v>
      </c>
      <c r="M48" s="25"/>
    </row>
    <row r="49" spans="1:15" s="3" customFormat="1" ht="18" x14ac:dyDescent="0.35">
      <c r="A49" s="7" t="s">
        <v>46</v>
      </c>
      <c r="B49" s="8" t="s">
        <v>286</v>
      </c>
      <c r="C49" s="7" t="str">
        <f>UPPER(VLOOKUP(A49,Contacts!I:J,2,FALSE))</f>
        <v>KIOWA C-2</v>
      </c>
      <c r="D49" s="22">
        <f>SUMIFS(Data!$N:$N,Data!$B:$B,'Preliminary Report '!$A49,Data!$I:$I,"1170")</f>
        <v>0</v>
      </c>
      <c r="E49" s="22">
        <f>SUMIFS(Data!$N:$N,Data!$B:$B,'Preliminary Report '!$A49,Data!$I:$I,"1171")</f>
        <v>0</v>
      </c>
      <c r="F49" s="22">
        <f>SUMIFS(Data!$N:$N,Data!$B:$B,'Preliminary Report '!$A49,Data!$I:$I,"1172")</f>
        <v>0</v>
      </c>
      <c r="G49" s="22">
        <f>SUMIFS(Data!$N:$N,Data!$B:$B,'Preliminary Report '!$A49,Data!$I:$I,"1173")</f>
        <v>0</v>
      </c>
      <c r="H49" s="22">
        <f>SUMIFS(Data!$N:$N,Data!$B:$B,'Preliminary Report '!$A49,Data!$I:$I,"1174")</f>
        <v>0</v>
      </c>
      <c r="I49" s="28"/>
      <c r="J49" s="30">
        <v>0</v>
      </c>
      <c r="K49" s="30">
        <f t="shared" si="2"/>
        <v>0</v>
      </c>
      <c r="L49" s="31">
        <f t="shared" si="3"/>
        <v>0</v>
      </c>
      <c r="M49" s="25"/>
    </row>
    <row r="50" spans="1:15" s="3" customFormat="1" ht="18" x14ac:dyDescent="0.35">
      <c r="A50" s="7" t="s">
        <v>47</v>
      </c>
      <c r="B50" s="8" t="s">
        <v>286</v>
      </c>
      <c r="C50" s="7" t="str">
        <f>UPPER(VLOOKUP(A50,Contacts!I:J,2,FALSE))</f>
        <v>BIG SANDY 100J</v>
      </c>
      <c r="D50" s="22">
        <f>SUMIFS(Data!$N:$N,Data!$B:$B,'Preliminary Report '!$A50,Data!$I:$I,"1170")</f>
        <v>0</v>
      </c>
      <c r="E50" s="22">
        <f>SUMIFS(Data!$N:$N,Data!$B:$B,'Preliminary Report '!$A50,Data!$I:$I,"1171")</f>
        <v>0</v>
      </c>
      <c r="F50" s="22">
        <f>SUMIFS(Data!$N:$N,Data!$B:$B,'Preliminary Report '!$A50,Data!$I:$I,"1172")</f>
        <v>0</v>
      </c>
      <c r="G50" s="22">
        <f>SUMIFS(Data!$N:$N,Data!$B:$B,'Preliminary Report '!$A50,Data!$I:$I,"1173")</f>
        <v>0</v>
      </c>
      <c r="H50" s="22">
        <f>SUMIFS(Data!$N:$N,Data!$B:$B,'Preliminary Report '!$A50,Data!$I:$I,"1174")</f>
        <v>0</v>
      </c>
      <c r="I50" s="28"/>
      <c r="J50" s="30">
        <v>0</v>
      </c>
      <c r="K50" s="30">
        <f t="shared" si="2"/>
        <v>0</v>
      </c>
      <c r="L50" s="31">
        <f t="shared" si="3"/>
        <v>0</v>
      </c>
      <c r="M50" s="25"/>
    </row>
    <row r="51" spans="1:15" s="3" customFormat="1" ht="18" x14ac:dyDescent="0.35">
      <c r="A51" s="7" t="s">
        <v>48</v>
      </c>
      <c r="B51" s="8" t="s">
        <v>286</v>
      </c>
      <c r="C51" s="7" t="str">
        <f>UPPER(VLOOKUP(A51,Contacts!I:J,2,FALSE))</f>
        <v>ELBERT 200</v>
      </c>
      <c r="D51" s="22">
        <f>SUMIFS(Data!$N:$N,Data!$B:$B,'Preliminary Report '!$A51,Data!$I:$I,"1170")</f>
        <v>0</v>
      </c>
      <c r="E51" s="22">
        <f>SUMIFS(Data!$N:$N,Data!$B:$B,'Preliminary Report '!$A51,Data!$I:$I,"1171")</f>
        <v>0</v>
      </c>
      <c r="F51" s="22">
        <f>SUMIFS(Data!$N:$N,Data!$B:$B,'Preliminary Report '!$A51,Data!$I:$I,"1172")</f>
        <v>0</v>
      </c>
      <c r="G51" s="22">
        <f>SUMIFS(Data!$N:$N,Data!$B:$B,'Preliminary Report '!$A51,Data!$I:$I,"1173")</f>
        <v>0</v>
      </c>
      <c r="H51" s="22">
        <f>SUMIFS(Data!$N:$N,Data!$B:$B,'Preliminary Report '!$A51,Data!$I:$I,"1174")</f>
        <v>0</v>
      </c>
      <c r="I51" s="28"/>
      <c r="J51" s="30">
        <v>0</v>
      </c>
      <c r="K51" s="30">
        <f t="shared" si="2"/>
        <v>0</v>
      </c>
      <c r="L51" s="31">
        <f t="shared" si="3"/>
        <v>0</v>
      </c>
      <c r="M51" s="25"/>
    </row>
    <row r="52" spans="1:15" s="3" customFormat="1" ht="18" x14ac:dyDescent="0.35">
      <c r="A52" s="7" t="s">
        <v>49</v>
      </c>
      <c r="B52" s="8" t="s">
        <v>286</v>
      </c>
      <c r="C52" s="7" t="str">
        <f>UPPER(VLOOKUP(A52,Contacts!I:J,2,FALSE))</f>
        <v>AGATE 300</v>
      </c>
      <c r="D52" s="22">
        <f>SUMIFS(Data!$N:$N,Data!$B:$B,'Preliminary Report '!$A52,Data!$I:$I,"1170")</f>
        <v>0</v>
      </c>
      <c r="E52" s="22">
        <f>SUMIFS(Data!$N:$N,Data!$B:$B,'Preliminary Report '!$A52,Data!$I:$I,"1171")</f>
        <v>0</v>
      </c>
      <c r="F52" s="22">
        <f>SUMIFS(Data!$N:$N,Data!$B:$B,'Preliminary Report '!$A52,Data!$I:$I,"1172")</f>
        <v>0</v>
      </c>
      <c r="G52" s="22">
        <f>SUMIFS(Data!$N:$N,Data!$B:$B,'Preliminary Report '!$A52,Data!$I:$I,"1173")</f>
        <v>0</v>
      </c>
      <c r="H52" s="22">
        <f>SUMIFS(Data!$N:$N,Data!$B:$B,'Preliminary Report '!$A52,Data!$I:$I,"1174")</f>
        <v>0</v>
      </c>
      <c r="I52" s="28"/>
      <c r="J52" s="30">
        <v>0</v>
      </c>
      <c r="K52" s="30">
        <f t="shared" si="2"/>
        <v>0</v>
      </c>
      <c r="L52" s="31">
        <f t="shared" si="3"/>
        <v>0</v>
      </c>
      <c r="M52" s="25"/>
    </row>
    <row r="53" spans="1:15" s="3" customFormat="1" ht="18" x14ac:dyDescent="0.35">
      <c r="A53" s="7" t="s">
        <v>50</v>
      </c>
      <c r="B53" s="8" t="s">
        <v>287</v>
      </c>
      <c r="C53" s="7" t="str">
        <f>UPPER(VLOOKUP(A53,Contacts!I:J,2,FALSE))</f>
        <v>CALHAN RJ-1</v>
      </c>
      <c r="D53" s="22">
        <f>SUMIFS(Data!$N:$N,Data!$B:$B,'Preliminary Report '!$A53,Data!$I:$I,"1170")</f>
        <v>0</v>
      </c>
      <c r="E53" s="22">
        <f>SUMIFS(Data!$N:$N,Data!$B:$B,'Preliminary Report '!$A53,Data!$I:$I,"1171")</f>
        <v>0</v>
      </c>
      <c r="F53" s="22">
        <f>SUMIFS(Data!$N:$N,Data!$B:$B,'Preliminary Report '!$A53,Data!$I:$I,"1172")</f>
        <v>0</v>
      </c>
      <c r="G53" s="22">
        <f>SUMIFS(Data!$N:$N,Data!$B:$B,'Preliminary Report '!$A53,Data!$I:$I,"1173")</f>
        <v>0</v>
      </c>
      <c r="H53" s="22">
        <f>SUMIFS(Data!$N:$N,Data!$B:$B,'Preliminary Report '!$A53,Data!$I:$I,"1174")</f>
        <v>0</v>
      </c>
      <c r="I53" s="28"/>
      <c r="J53" s="30">
        <v>0</v>
      </c>
      <c r="K53" s="30">
        <f t="shared" si="2"/>
        <v>0</v>
      </c>
      <c r="L53" s="31">
        <f t="shared" si="3"/>
        <v>0</v>
      </c>
      <c r="M53" s="25"/>
    </row>
    <row r="54" spans="1:15" s="3" customFormat="1" ht="18" x14ac:dyDescent="0.35">
      <c r="A54" s="7" t="s">
        <v>51</v>
      </c>
      <c r="B54" s="8" t="s">
        <v>287</v>
      </c>
      <c r="C54" s="7" t="str">
        <f>UPPER(VLOOKUP(A54,Contacts!I:J,2,FALSE))</f>
        <v>HARRISON 2</v>
      </c>
      <c r="D54" s="22">
        <f>SUMIFS(Data!$N:$N,Data!$B:$B,'Preliminary Report '!$A54,Data!$I:$I,"1170")</f>
        <v>14749358.439999999</v>
      </c>
      <c r="E54" s="22">
        <v>14608020</v>
      </c>
      <c r="F54" s="22">
        <f>SUMIFS(Data!$N:$N,Data!$B:$B,'Preliminary Report '!$A54,Data!$I:$I,"1172")</f>
        <v>4956831.3600000003</v>
      </c>
      <c r="G54" s="22">
        <f>SUMIFS(Data!$N:$N,Data!$B:$B,'Preliminary Report '!$A54,Data!$I:$I,"1173")</f>
        <v>0</v>
      </c>
      <c r="H54" s="22">
        <v>9651189</v>
      </c>
      <c r="I54" s="28"/>
      <c r="J54" s="43">
        <v>5750000</v>
      </c>
      <c r="K54" s="43">
        <f t="shared" si="2"/>
        <v>8999358.4399999995</v>
      </c>
      <c r="L54" s="44">
        <f t="shared" si="3"/>
        <v>1.5651058156521738</v>
      </c>
      <c r="M54" s="27" t="str">
        <f>VLOOKUP(A54,Contacts!A:B,2,FALSE)</f>
        <v>carcarese@hsd2.org; jmaksimowiz@hsd2.org</v>
      </c>
      <c r="N54" s="3" t="s">
        <v>1515</v>
      </c>
      <c r="O54" s="3" t="s">
        <v>1516</v>
      </c>
    </row>
    <row r="55" spans="1:15" s="3" customFormat="1" ht="18" x14ac:dyDescent="0.35">
      <c r="A55" s="7" t="s">
        <v>52</v>
      </c>
      <c r="B55" s="8" t="s">
        <v>287</v>
      </c>
      <c r="C55" s="7" t="str">
        <f>UPPER(VLOOKUP(A55,Contacts!I:J,2,FALSE))</f>
        <v>WIDEFIELD 3</v>
      </c>
      <c r="D55" s="22">
        <f>SUMIFS(Data!$N:$N,Data!$B:$B,'Preliminary Report '!$A55,Data!$I:$I,"1170")</f>
        <v>9865855</v>
      </c>
      <c r="E55" s="22">
        <f>SUMIFS(Data!$N:$N,Data!$B:$B,'Preliminary Report '!$A55,Data!$I:$I,"1171")</f>
        <v>9699952.8000000007</v>
      </c>
      <c r="F55" s="22">
        <f>SUMIFS(Data!$N:$N,Data!$B:$B,'Preliminary Report '!$A55,Data!$I:$I,"1172")</f>
        <v>79044</v>
      </c>
      <c r="G55" s="22">
        <f>SUMIFS(Data!$N:$N,Data!$B:$B,'Preliminary Report '!$A55,Data!$I:$I,"1173")</f>
        <v>0</v>
      </c>
      <c r="H55" s="22">
        <f>SUMIFS(Data!$N:$N,Data!$B:$B,'Preliminary Report '!$A55,Data!$I:$I,"1174")</f>
        <v>9620908.8000000007</v>
      </c>
      <c r="I55" s="28"/>
      <c r="J55" s="30">
        <v>9504567</v>
      </c>
      <c r="K55" s="30">
        <f t="shared" si="2"/>
        <v>361288</v>
      </c>
      <c r="L55" s="31">
        <f t="shared" si="3"/>
        <v>3.8012042000440421E-2</v>
      </c>
      <c r="M55" s="25"/>
    </row>
    <row r="56" spans="1:15" s="3" customFormat="1" ht="18" x14ac:dyDescent="0.35">
      <c r="A56" s="7" t="s">
        <v>53</v>
      </c>
      <c r="B56" s="8" t="s">
        <v>287</v>
      </c>
      <c r="C56" s="7" t="str">
        <f>UPPER(VLOOKUP(A56,Contacts!I:J,2,FALSE))</f>
        <v>FOUNTAIN 8</v>
      </c>
      <c r="D56" s="22">
        <f>SUMIFS(Data!$N:$N,Data!$B:$B,'Preliminary Report '!$A56,Data!$I:$I,"1170")</f>
        <v>1242431.8500000001</v>
      </c>
      <c r="E56" s="22">
        <f>SUMIFS(Data!$N:$N,Data!$B:$B,'Preliminary Report '!$A56,Data!$I:$I,"1171")</f>
        <v>1200348.1000000001</v>
      </c>
      <c r="F56" s="22">
        <f>SUMIFS(Data!$N:$N,Data!$B:$B,'Preliminary Report '!$A56,Data!$I:$I,"1172")</f>
        <v>0</v>
      </c>
      <c r="G56" s="22">
        <f>SUMIFS(Data!$N:$N,Data!$B:$B,'Preliminary Report '!$A56,Data!$I:$I,"1173")</f>
        <v>1200348.1000000001</v>
      </c>
      <c r="H56" s="22">
        <f>SUMIFS(Data!$N:$N,Data!$B:$B,'Preliminary Report '!$A56,Data!$I:$I,"1174")</f>
        <v>0</v>
      </c>
      <c r="I56" s="28"/>
      <c r="J56" s="30">
        <v>1213297.05</v>
      </c>
      <c r="K56" s="30">
        <f t="shared" si="2"/>
        <v>29134.800000000047</v>
      </c>
      <c r="L56" s="31">
        <f t="shared" si="3"/>
        <v>2.4012915880740043E-2</v>
      </c>
      <c r="M56" s="27"/>
    </row>
    <row r="57" spans="1:15" s="3" customFormat="1" ht="18" x14ac:dyDescent="0.35">
      <c r="A57" s="7" t="s">
        <v>54</v>
      </c>
      <c r="B57" s="8" t="s">
        <v>287</v>
      </c>
      <c r="C57" s="7" t="str">
        <f>UPPER(VLOOKUP(A57,Contacts!I:J,2,FALSE))</f>
        <v>COLORADO SPRINGS 11</v>
      </c>
      <c r="D57" s="22">
        <f>SUMIFS(Data!$N:$N,Data!$B:$B,'Preliminary Report '!$A57,Data!$I:$I,"1170")</f>
        <v>81112348.030000001</v>
      </c>
      <c r="E57" s="22">
        <f>SUMIFS(Data!$N:$N,Data!$B:$B,'Preliminary Report '!$A57,Data!$I:$I,"1171")</f>
        <v>81112348.030000001</v>
      </c>
      <c r="F57" s="22">
        <f>SUMIFS(Data!$N:$N,Data!$B:$B,'Preliminary Report '!$A57,Data!$I:$I,"1172")</f>
        <v>8369387.5599999996</v>
      </c>
      <c r="G57" s="22">
        <f>SUMIFS(Data!$N:$N,Data!$B:$B,'Preliminary Report '!$A57,Data!$I:$I,"1173")</f>
        <v>0</v>
      </c>
      <c r="H57" s="22">
        <f>SUMIFS(Data!$N:$N,Data!$B:$B,'Preliminary Report '!$A57,Data!$I:$I,"1174")</f>
        <v>72742960.469999999</v>
      </c>
      <c r="I57" s="28"/>
      <c r="J57" s="30">
        <v>78814210</v>
      </c>
      <c r="K57" s="30">
        <f t="shared" si="2"/>
        <v>2298138.0300000012</v>
      </c>
      <c r="L57" s="31">
        <f t="shared" si="3"/>
        <v>2.9158929969608286E-2</v>
      </c>
      <c r="M57" s="25"/>
    </row>
    <row r="58" spans="1:15" s="3" customFormat="1" ht="18" x14ac:dyDescent="0.35">
      <c r="A58" s="7" t="s">
        <v>55</v>
      </c>
      <c r="B58" s="8" t="s">
        <v>287</v>
      </c>
      <c r="C58" s="7" t="str">
        <f>UPPER(VLOOKUP(A58,Contacts!I:J,2,FALSE))</f>
        <v>CHEYENNE MOUNTAIN 12</v>
      </c>
      <c r="D58" s="22">
        <f>SUMIFS(Data!$N:$N,Data!$B:$B,'Preliminary Report '!$A58,Data!$I:$I,"1170")</f>
        <v>10003036</v>
      </c>
      <c r="E58" s="22">
        <f>SUMIFS(Data!$N:$N,Data!$B:$B,'Preliminary Report '!$A58,Data!$I:$I,"1171")</f>
        <v>10003036</v>
      </c>
      <c r="F58" s="22">
        <f>SUMIFS(Data!$N:$N,Data!$B:$B,'Preliminary Report '!$A58,Data!$I:$I,"1172")</f>
        <v>0</v>
      </c>
      <c r="G58" s="22">
        <f>SUMIFS(Data!$N:$N,Data!$B:$B,'Preliminary Report '!$A58,Data!$I:$I,"1173")</f>
        <v>0</v>
      </c>
      <c r="H58" s="22">
        <f>SUMIFS(Data!$N:$N,Data!$B:$B,'Preliminary Report '!$A58,Data!$I:$I,"1174")</f>
        <v>10003036</v>
      </c>
      <c r="I58" s="28"/>
      <c r="J58" s="30">
        <v>9296804</v>
      </c>
      <c r="K58" s="30">
        <f t="shared" si="2"/>
        <v>706232</v>
      </c>
      <c r="L58" s="31">
        <f t="shared" si="3"/>
        <v>7.5965030563191399E-2</v>
      </c>
      <c r="M58" s="25"/>
    </row>
    <row r="59" spans="1:15" s="3" customFormat="1" ht="18" x14ac:dyDescent="0.35">
      <c r="A59" s="7" t="s">
        <v>56</v>
      </c>
      <c r="B59" s="8" t="s">
        <v>287</v>
      </c>
      <c r="C59" s="7" t="str">
        <f>UPPER(VLOOKUP(A59,Contacts!I:J,2,FALSE))</f>
        <v>MANITOU SPRINGS 14</v>
      </c>
      <c r="D59" s="22">
        <f>SUMIFS(Data!$N:$N,Data!$B:$B,'Preliminary Report '!$A59,Data!$I:$I,"1170")</f>
        <v>4354658.8899999997</v>
      </c>
      <c r="E59" s="22">
        <f>SUMIFS(Data!$N:$N,Data!$B:$B,'Preliminary Report '!$A59,Data!$I:$I,"1171")</f>
        <v>4338250.08</v>
      </c>
      <c r="F59" s="22">
        <f>SUMIFS(Data!$N:$N,Data!$B:$B,'Preliminary Report '!$A59,Data!$I:$I,"1172")</f>
        <v>0</v>
      </c>
      <c r="G59" s="22">
        <f>SUMIFS(Data!$N:$N,Data!$B:$B,'Preliminary Report '!$A59,Data!$I:$I,"1173")</f>
        <v>0</v>
      </c>
      <c r="H59" s="22">
        <f>SUMIFS(Data!$N:$N,Data!$B:$B,'Preliminary Report '!$A59,Data!$I:$I,"1174")</f>
        <v>4338250.08</v>
      </c>
      <c r="I59" s="28"/>
      <c r="J59" s="30">
        <v>4239429.24</v>
      </c>
      <c r="K59" s="30">
        <f t="shared" si="2"/>
        <v>115229.64999999944</v>
      </c>
      <c r="L59" s="31">
        <f t="shared" si="3"/>
        <v>2.7180463094602668E-2</v>
      </c>
      <c r="M59" s="25"/>
    </row>
    <row r="60" spans="1:15" s="3" customFormat="1" ht="18" x14ac:dyDescent="0.35">
      <c r="A60" s="7" t="s">
        <v>57</v>
      </c>
      <c r="B60" s="8" t="s">
        <v>287</v>
      </c>
      <c r="C60" s="7" t="str">
        <f>UPPER(VLOOKUP(A60,Contacts!I:J,2,FALSE))</f>
        <v>ACADEMY 20</v>
      </c>
      <c r="D60" s="22">
        <f>SUMIFS(Data!$N:$N,Data!$B:$B,'Preliminary Report '!$A60,Data!$I:$I,"1170")</f>
        <v>26746643</v>
      </c>
      <c r="E60" s="22">
        <f>SUMIFS(Data!$N:$N,Data!$B:$B,'Preliminary Report '!$A60,Data!$I:$I,"1171")</f>
        <v>26471406.989999998</v>
      </c>
      <c r="F60" s="22">
        <f>SUMIFS(Data!$N:$N,Data!$B:$B,'Preliminary Report '!$A60,Data!$I:$I,"1172")</f>
        <v>2810173.6</v>
      </c>
      <c r="G60" s="22">
        <f>SUMIFS(Data!$N:$N,Data!$B:$B,'Preliminary Report '!$A60,Data!$I:$I,"1173")</f>
        <v>0</v>
      </c>
      <c r="H60" s="22">
        <f>SUMIFS(Data!$N:$N,Data!$B:$B,'Preliminary Report '!$A60,Data!$I:$I,"1174")</f>
        <v>23661233.390000001</v>
      </c>
      <c r="I60" s="28"/>
      <c r="J60" s="30">
        <v>26746723</v>
      </c>
      <c r="K60" s="30">
        <f t="shared" si="2"/>
        <v>-80</v>
      </c>
      <c r="L60" s="31">
        <f t="shared" si="3"/>
        <v>-2.9910206196101108E-6</v>
      </c>
      <c r="M60" s="25"/>
      <c r="O60" s="32" t="s">
        <v>1519</v>
      </c>
    </row>
    <row r="61" spans="1:15" s="3" customFormat="1" ht="18" x14ac:dyDescent="0.35">
      <c r="A61" s="7" t="s">
        <v>58</v>
      </c>
      <c r="B61" s="8" t="s">
        <v>287</v>
      </c>
      <c r="C61" s="7" t="str">
        <f>UPPER(VLOOKUP(A61,Contacts!I:J,2,FALSE))</f>
        <v>ELLICOTT 22</v>
      </c>
      <c r="D61" s="22">
        <f>SUMIFS(Data!$N:$N,Data!$B:$B,'Preliminary Report '!$A61,Data!$I:$I,"1170")</f>
        <v>0</v>
      </c>
      <c r="E61" s="22">
        <f>SUMIFS(Data!$N:$N,Data!$B:$B,'Preliminary Report '!$A61,Data!$I:$I,"1171")</f>
        <v>0</v>
      </c>
      <c r="F61" s="22">
        <f>SUMIFS(Data!$N:$N,Data!$B:$B,'Preliminary Report '!$A61,Data!$I:$I,"1172")</f>
        <v>0</v>
      </c>
      <c r="G61" s="22">
        <f>SUMIFS(Data!$N:$N,Data!$B:$B,'Preliminary Report '!$A61,Data!$I:$I,"1173")</f>
        <v>0</v>
      </c>
      <c r="H61" s="22">
        <f>SUMIFS(Data!$N:$N,Data!$B:$B,'Preliminary Report '!$A61,Data!$I:$I,"1174")</f>
        <v>0</v>
      </c>
      <c r="I61" s="28"/>
      <c r="J61" s="30">
        <v>0</v>
      </c>
      <c r="K61" s="30">
        <f t="shared" si="2"/>
        <v>0</v>
      </c>
      <c r="L61" s="31">
        <f t="shared" si="3"/>
        <v>0</v>
      </c>
      <c r="M61" s="25"/>
    </row>
    <row r="62" spans="1:15" s="3" customFormat="1" ht="18" x14ac:dyDescent="0.35">
      <c r="A62" s="7" t="s">
        <v>59</v>
      </c>
      <c r="B62" s="8" t="s">
        <v>287</v>
      </c>
      <c r="C62" s="7" t="str">
        <f>UPPER(VLOOKUP(A62,Contacts!I:J,2,FALSE))</f>
        <v>PEYTON 23 JT</v>
      </c>
      <c r="D62" s="22">
        <f>SUMIFS(Data!$N:$N,Data!$B:$B,'Preliminary Report '!$A62,Data!$I:$I,"1170")</f>
        <v>0</v>
      </c>
      <c r="E62" s="22">
        <f>SUMIFS(Data!$N:$N,Data!$B:$B,'Preliminary Report '!$A62,Data!$I:$I,"1171")</f>
        <v>0</v>
      </c>
      <c r="F62" s="22">
        <f>SUMIFS(Data!$N:$N,Data!$B:$B,'Preliminary Report '!$A62,Data!$I:$I,"1172")</f>
        <v>0</v>
      </c>
      <c r="G62" s="22">
        <f>SUMIFS(Data!$N:$N,Data!$B:$B,'Preliminary Report '!$A62,Data!$I:$I,"1173")</f>
        <v>0</v>
      </c>
      <c r="H62" s="22">
        <f>SUMIFS(Data!$N:$N,Data!$B:$B,'Preliminary Report '!$A62,Data!$I:$I,"1174")</f>
        <v>0</v>
      </c>
      <c r="I62" s="28"/>
      <c r="J62" s="30">
        <v>0</v>
      </c>
      <c r="K62" s="30">
        <f t="shared" si="2"/>
        <v>0</v>
      </c>
      <c r="L62" s="31">
        <f t="shared" si="3"/>
        <v>0</v>
      </c>
      <c r="M62" s="25"/>
    </row>
    <row r="63" spans="1:15" s="3" customFormat="1" ht="18" x14ac:dyDescent="0.35">
      <c r="A63" s="7" t="s">
        <v>60</v>
      </c>
      <c r="B63" s="8" t="s">
        <v>287</v>
      </c>
      <c r="C63" s="7" t="str">
        <f>UPPER(VLOOKUP(A63,Contacts!I:J,2,FALSE))</f>
        <v>HANOVER 28</v>
      </c>
      <c r="D63" s="22">
        <f>SUMIFS(Data!$N:$N,Data!$B:$B,'Preliminary Report '!$A63,Data!$I:$I,"1170")</f>
        <v>0</v>
      </c>
      <c r="E63" s="22">
        <f>SUMIFS(Data!$N:$N,Data!$B:$B,'Preliminary Report '!$A63,Data!$I:$I,"1171")</f>
        <v>0</v>
      </c>
      <c r="F63" s="22">
        <f>SUMIFS(Data!$N:$N,Data!$B:$B,'Preliminary Report '!$A63,Data!$I:$I,"1172")</f>
        <v>0</v>
      </c>
      <c r="G63" s="22">
        <f>SUMIFS(Data!$N:$N,Data!$B:$B,'Preliminary Report '!$A63,Data!$I:$I,"1173")</f>
        <v>0</v>
      </c>
      <c r="H63" s="22">
        <f>SUMIFS(Data!$N:$N,Data!$B:$B,'Preliminary Report '!$A63,Data!$I:$I,"1174")</f>
        <v>0</v>
      </c>
      <c r="I63" s="28"/>
      <c r="J63" s="30">
        <v>0</v>
      </c>
      <c r="K63" s="30">
        <f t="shared" si="2"/>
        <v>0</v>
      </c>
      <c r="L63" s="31">
        <f t="shared" si="3"/>
        <v>0</v>
      </c>
      <c r="M63" s="25"/>
    </row>
    <row r="64" spans="1:15" s="3" customFormat="1" ht="18" x14ac:dyDescent="0.35">
      <c r="A64" s="7" t="s">
        <v>61</v>
      </c>
      <c r="B64" s="8" t="s">
        <v>287</v>
      </c>
      <c r="C64" s="7" t="str">
        <f>UPPER(VLOOKUP(A64,Contacts!I:J,2,FALSE))</f>
        <v>LEWIS-PALMER 38</v>
      </c>
      <c r="D64" s="22">
        <f>SUMIFS(Data!$N:$N,Data!$B:$B,'Preliminary Report '!$A64,Data!$I:$I,"1170")</f>
        <v>4000000</v>
      </c>
      <c r="E64" s="22">
        <f>SUMIFS(Data!$N:$N,Data!$B:$B,'Preliminary Report '!$A64,Data!$I:$I,"1171")</f>
        <v>3990425.5</v>
      </c>
      <c r="F64" s="22">
        <f>SUMIFS(Data!$N:$N,Data!$B:$B,'Preliminary Report '!$A64,Data!$I:$I,"1172")</f>
        <v>705230.17</v>
      </c>
      <c r="G64" s="22">
        <f>SUMIFS(Data!$N:$N,Data!$B:$B,'Preliminary Report '!$A64,Data!$I:$I,"1173")</f>
        <v>3285195.32</v>
      </c>
      <c r="H64" s="22">
        <f>SUMIFS(Data!$N:$N,Data!$B:$B,'Preliminary Report '!$A64,Data!$I:$I,"1174")</f>
        <v>0.01</v>
      </c>
      <c r="I64" s="28"/>
      <c r="J64" s="30">
        <v>4000000</v>
      </c>
      <c r="K64" s="30">
        <f t="shared" si="2"/>
        <v>0</v>
      </c>
      <c r="L64" s="31">
        <f t="shared" si="3"/>
        <v>0</v>
      </c>
      <c r="M64" s="25"/>
    </row>
    <row r="65" spans="1:15" s="3" customFormat="1" ht="18" x14ac:dyDescent="0.35">
      <c r="A65" s="7" t="s">
        <v>62</v>
      </c>
      <c r="B65" s="8" t="s">
        <v>287</v>
      </c>
      <c r="C65" s="7" t="str">
        <f>UPPER(VLOOKUP(A65,Contacts!I:J,2,FALSE))</f>
        <v>DISTRICT 49</v>
      </c>
      <c r="D65" s="22">
        <f>SUMIFS(Data!$N:$N,Data!$B:$B,'Preliminary Report '!$A65,Data!$I:$I,"1170")</f>
        <v>31668106</v>
      </c>
      <c r="E65" s="22">
        <f>SUMIFS(Data!$N:$N,Data!$B:$B,'Preliminary Report '!$A65,Data!$I:$I,"1171")</f>
        <v>31658303</v>
      </c>
      <c r="F65" s="22">
        <f>SUMIFS(Data!$N:$N,Data!$B:$B,'Preliminary Report '!$A65,Data!$I:$I,"1172")</f>
        <v>3364274</v>
      </c>
      <c r="G65" s="22">
        <f>SUMIFS(Data!$N:$N,Data!$B:$B,'Preliminary Report '!$A65,Data!$I:$I,"1173")</f>
        <v>7136158</v>
      </c>
      <c r="H65" s="22">
        <f>SUMIFS(Data!$N:$N,Data!$B:$B,'Preliminary Report '!$A65,Data!$I:$I,"1174")</f>
        <v>21157871</v>
      </c>
      <c r="I65" s="28"/>
      <c r="J65" s="43">
        <v>23838402.18</v>
      </c>
      <c r="K65" s="43">
        <f t="shared" si="2"/>
        <v>7829703.8200000003</v>
      </c>
      <c r="L65" s="44">
        <f t="shared" si="3"/>
        <v>0.32844918719296479</v>
      </c>
      <c r="M65" s="27" t="str">
        <f>VLOOKUP(A65,Contacts!A:B,2,FALSE)</f>
        <v>rebekah.brooks@d49.org</v>
      </c>
      <c r="N65" s="3" t="str">
        <f>VLOOKUP(A65,Contacts!D:F,3,FALSE)</f>
        <v>heather.diaz@d49.org</v>
      </c>
      <c r="O65" s="3" t="s">
        <v>1513</v>
      </c>
    </row>
    <row r="66" spans="1:15" s="3" customFormat="1" ht="18" x14ac:dyDescent="0.35">
      <c r="A66" s="7" t="s">
        <v>63</v>
      </c>
      <c r="B66" s="8" t="s">
        <v>287</v>
      </c>
      <c r="C66" s="7" t="str">
        <f>UPPER(VLOOKUP(A66,Contacts!I:J,2,FALSE))</f>
        <v>EDISON 54 JT</v>
      </c>
      <c r="D66" s="22">
        <f>SUMIFS(Data!$N:$N,Data!$B:$B,'Preliminary Report '!$A66,Data!$I:$I,"1170")</f>
        <v>0</v>
      </c>
      <c r="E66" s="22">
        <f>SUMIFS(Data!$N:$N,Data!$B:$B,'Preliminary Report '!$A66,Data!$I:$I,"1171")</f>
        <v>0</v>
      </c>
      <c r="F66" s="22">
        <f>SUMIFS(Data!$N:$N,Data!$B:$B,'Preliminary Report '!$A66,Data!$I:$I,"1172")</f>
        <v>0</v>
      </c>
      <c r="G66" s="22">
        <f>SUMIFS(Data!$N:$N,Data!$B:$B,'Preliminary Report '!$A66,Data!$I:$I,"1173")</f>
        <v>0</v>
      </c>
      <c r="H66" s="22">
        <f>SUMIFS(Data!$N:$N,Data!$B:$B,'Preliminary Report '!$A66,Data!$I:$I,"1174")</f>
        <v>0</v>
      </c>
      <c r="I66" s="28"/>
      <c r="J66" s="30">
        <v>0</v>
      </c>
      <c r="K66" s="30">
        <f t="shared" si="2"/>
        <v>0</v>
      </c>
      <c r="L66" s="31">
        <f t="shared" si="3"/>
        <v>0</v>
      </c>
      <c r="M66" s="25"/>
    </row>
    <row r="67" spans="1:15" s="3" customFormat="1" ht="18" x14ac:dyDescent="0.35">
      <c r="A67" s="7" t="s">
        <v>64</v>
      </c>
      <c r="B67" s="8" t="s">
        <v>287</v>
      </c>
      <c r="C67" s="7" t="str">
        <f>UPPER(VLOOKUP(A67,Contacts!I:J,2,FALSE))</f>
        <v>MIAMI/YODER 60 JT</v>
      </c>
      <c r="D67" s="22">
        <v>45573</v>
      </c>
      <c r="E67" s="22">
        <v>44488</v>
      </c>
      <c r="F67" s="22">
        <f>SUMIFS(Data!$N:$N,Data!$B:$B,'Preliminary Report '!$A67,Data!$I:$I,"1172")</f>
        <v>0</v>
      </c>
      <c r="G67" s="22">
        <f>SUMIFS(Data!$N:$N,Data!$B:$B,'Preliminary Report '!$A67,Data!$I:$I,"1173")</f>
        <v>0</v>
      </c>
      <c r="H67" s="22">
        <v>44488</v>
      </c>
      <c r="I67" s="28"/>
      <c r="J67" s="43">
        <v>40573</v>
      </c>
      <c r="K67" s="43">
        <f t="shared" si="2"/>
        <v>5000</v>
      </c>
      <c r="L67" s="44">
        <f t="shared" si="3"/>
        <v>0.12323466344613412</v>
      </c>
      <c r="M67" s="27" t="str">
        <f>VLOOKUP(A67,Contacts!A:B,2,FALSE)</f>
        <v>gstrouse@miamiyoder.org</v>
      </c>
      <c r="N67" s="3" t="str">
        <f>VLOOKUP(A67,Contacts!D:F,3,FALSE)</f>
        <v>gstrouse@miamiyoder.org</v>
      </c>
      <c r="O67" s="3" t="s">
        <v>1506</v>
      </c>
    </row>
    <row r="68" spans="1:15" s="3" customFormat="1" ht="18" x14ac:dyDescent="0.35">
      <c r="A68" s="7" t="s">
        <v>65</v>
      </c>
      <c r="B68" s="8" t="s">
        <v>288</v>
      </c>
      <c r="C68" s="7" t="str">
        <f>UPPER(VLOOKUP(A68,Contacts!I:J,2,FALSE))</f>
        <v>CANON CITY RE-1</v>
      </c>
      <c r="D68" s="22">
        <f>SUMIFS(Data!$N:$N,Data!$B:$B,'Preliminary Report '!$A68,Data!$I:$I,"1170")</f>
        <v>1385000</v>
      </c>
      <c r="E68" s="22">
        <v>1384953</v>
      </c>
      <c r="F68" s="22">
        <f>SUMIFS(Data!$N:$N,Data!$B:$B,'Preliminary Report '!$A68,Data!$I:$I,"1172")</f>
        <v>101667.34</v>
      </c>
      <c r="G68" s="22">
        <f>SUMIFS(Data!$N:$N,Data!$B:$B,'Preliminary Report '!$A68,Data!$I:$I,"1173")</f>
        <v>0</v>
      </c>
      <c r="H68" s="22">
        <v>1283286</v>
      </c>
      <c r="I68" s="28"/>
      <c r="J68" s="30">
        <v>1385000</v>
      </c>
      <c r="K68" s="30">
        <f t="shared" si="2"/>
        <v>0</v>
      </c>
      <c r="L68" s="31">
        <f t="shared" si="3"/>
        <v>0</v>
      </c>
      <c r="M68" s="46" t="s">
        <v>806</v>
      </c>
      <c r="O68" s="3" t="s">
        <v>1503</v>
      </c>
    </row>
    <row r="69" spans="1:15" s="3" customFormat="1" ht="18" x14ac:dyDescent="0.35">
      <c r="A69" s="7" t="s">
        <v>66</v>
      </c>
      <c r="B69" s="8" t="s">
        <v>288</v>
      </c>
      <c r="C69" s="7" t="str">
        <f>UPPER(VLOOKUP(A69,Contacts!I:J,2,FALSE))</f>
        <v>FREMONT RE-2</v>
      </c>
      <c r="D69" s="22">
        <v>350000</v>
      </c>
      <c r="E69" s="22">
        <v>339578.43</v>
      </c>
      <c r="F69" s="22">
        <f>SUMIFS(Data!$N:$N,Data!$B:$B,'Preliminary Report '!$A69,Data!$I:$I,"1172")</f>
        <v>0</v>
      </c>
      <c r="G69" s="22">
        <f>SUMIFS(Data!$N:$N,Data!$B:$B,'Preliminary Report '!$A69,Data!$I:$I,"1173")</f>
        <v>0</v>
      </c>
      <c r="H69" s="22">
        <v>339578.43</v>
      </c>
      <c r="I69" s="28"/>
      <c r="J69" s="43">
        <v>35000000</v>
      </c>
      <c r="K69" s="43">
        <f t="shared" ref="K69:K100" si="4">+D69-J69</f>
        <v>-34650000</v>
      </c>
      <c r="L69" s="44">
        <f t="shared" ref="L69:L100" si="5">IFERROR(+K69/J69,0)</f>
        <v>-0.99</v>
      </c>
      <c r="M69" s="27" t="str">
        <f>VLOOKUP(A69,Contacts!A:B,2,FALSE)</f>
        <v>rkaplan@re-2.org</v>
      </c>
      <c r="N69" s="3" t="str">
        <f>VLOOKUP(A69,Contacts!D:F,3,FALSE)</f>
        <v>mcampbell@re-2.org</v>
      </c>
      <c r="O69" s="3" t="s">
        <v>1518</v>
      </c>
    </row>
    <row r="70" spans="1:15" s="3" customFormat="1" ht="18" x14ac:dyDescent="0.35">
      <c r="A70" s="7" t="s">
        <v>67</v>
      </c>
      <c r="B70" s="8" t="s">
        <v>288</v>
      </c>
      <c r="C70" s="7" t="str">
        <f>UPPER(VLOOKUP(A70,Contacts!I:J,2,FALSE))</f>
        <v>COTOPAXI RE-3</v>
      </c>
      <c r="D70" s="22">
        <f>SUMIFS(Data!$N:$N,Data!$B:$B,'Preliminary Report '!$A70,Data!$I:$I,"1170")</f>
        <v>0</v>
      </c>
      <c r="E70" s="22">
        <f>SUMIFS(Data!$N:$N,Data!$B:$B,'Preliminary Report '!$A70,Data!$I:$I,"1171")</f>
        <v>0</v>
      </c>
      <c r="F70" s="22">
        <f>SUMIFS(Data!$N:$N,Data!$B:$B,'Preliminary Report '!$A70,Data!$I:$I,"1172")</f>
        <v>0</v>
      </c>
      <c r="G70" s="22">
        <f>SUMIFS(Data!$N:$N,Data!$B:$B,'Preliminary Report '!$A70,Data!$I:$I,"1173")</f>
        <v>0</v>
      </c>
      <c r="H70" s="22">
        <f>SUMIFS(Data!$N:$N,Data!$B:$B,'Preliminary Report '!$A70,Data!$I:$I,"1174")</f>
        <v>0</v>
      </c>
      <c r="I70" s="28"/>
      <c r="J70" s="30">
        <v>0</v>
      </c>
      <c r="K70" s="30">
        <f t="shared" si="4"/>
        <v>0</v>
      </c>
      <c r="L70" s="31">
        <f t="shared" si="5"/>
        <v>0</v>
      </c>
      <c r="M70" s="29"/>
    </row>
    <row r="71" spans="1:15" s="3" customFormat="1" ht="18" x14ac:dyDescent="0.35">
      <c r="A71" s="7" t="s">
        <v>68</v>
      </c>
      <c r="B71" s="8" t="s">
        <v>289</v>
      </c>
      <c r="C71" s="7" t="str">
        <f>UPPER(VLOOKUP(A71,Contacts!I:J,2,FALSE))</f>
        <v>ROARING FORK RE-1</v>
      </c>
      <c r="D71" s="22">
        <f>SUMIFS(Data!$N:$N,Data!$B:$B,'Preliminary Report '!$A71,Data!$I:$I,"1170")</f>
        <v>18046074.809999999</v>
      </c>
      <c r="E71" s="22">
        <f>SUMIFS(Data!$N:$N,Data!$B:$B,'Preliminary Report '!$A71,Data!$I:$I,"1171")</f>
        <v>17197187.670000002</v>
      </c>
      <c r="F71" s="22">
        <f>SUMIFS(Data!$N:$N,Data!$B:$B,'Preliminary Report '!$A71,Data!$I:$I,"1172")</f>
        <v>1615859.48</v>
      </c>
      <c r="G71" s="22">
        <f>SUMIFS(Data!$N:$N,Data!$B:$B,'Preliminary Report '!$A71,Data!$I:$I,"1173")</f>
        <v>0</v>
      </c>
      <c r="H71" s="22">
        <f>SUMIFS(Data!$N:$N,Data!$B:$B,'Preliminary Report '!$A71,Data!$I:$I,"1174")</f>
        <v>15581328.189999999</v>
      </c>
      <c r="I71" s="28"/>
      <c r="J71" s="30">
        <v>17046534</v>
      </c>
      <c r="K71" s="30">
        <f t="shared" si="4"/>
        <v>999540.80999999866</v>
      </c>
      <c r="L71" s="31">
        <f t="shared" si="5"/>
        <v>5.8636014218491496E-2</v>
      </c>
      <c r="M71" s="25"/>
    </row>
    <row r="72" spans="1:15" s="3" customFormat="1" ht="18" x14ac:dyDescent="0.35">
      <c r="A72" s="7" t="s">
        <v>69</v>
      </c>
      <c r="B72" s="8" t="s">
        <v>289</v>
      </c>
      <c r="C72" s="7" t="str">
        <f>UPPER(VLOOKUP(A72,Contacts!I:J,2,FALSE))</f>
        <v>GARFIELD RE-2</v>
      </c>
      <c r="D72" s="22">
        <f>SUMIFS(Data!$N:$N,Data!$B:$B,'Preliminary Report '!$A72,Data!$I:$I,"1170")</f>
        <v>9200000</v>
      </c>
      <c r="E72" s="22">
        <f>SUMIFS(Data!$N:$N,Data!$B:$B,'Preliminary Report '!$A72,Data!$I:$I,"1171")</f>
        <v>9221540.4800000004</v>
      </c>
      <c r="F72" s="22">
        <f>SUMIFS(Data!$N:$N,Data!$B:$B,'Preliminary Report '!$A72,Data!$I:$I,"1172")</f>
        <v>0</v>
      </c>
      <c r="G72" s="22">
        <f>SUMIFS(Data!$N:$N,Data!$B:$B,'Preliminary Report '!$A72,Data!$I:$I,"1173")</f>
        <v>0</v>
      </c>
      <c r="H72" s="22">
        <f>SUMIFS(Data!$N:$N,Data!$B:$B,'Preliminary Report '!$A72,Data!$I:$I,"1174")</f>
        <v>9221540.4800000004</v>
      </c>
      <c r="I72" s="28"/>
      <c r="J72" s="30">
        <v>9200000</v>
      </c>
      <c r="K72" s="30">
        <f t="shared" si="4"/>
        <v>0</v>
      </c>
      <c r="L72" s="31">
        <f t="shared" si="5"/>
        <v>0</v>
      </c>
      <c r="M72" s="25"/>
    </row>
    <row r="73" spans="1:15" s="3" customFormat="1" ht="18" x14ac:dyDescent="0.35">
      <c r="A73" s="7" t="s">
        <v>70</v>
      </c>
      <c r="B73" s="8" t="s">
        <v>289</v>
      </c>
      <c r="C73" s="7" t="str">
        <f>UPPER(VLOOKUP(A73,Contacts!I:J,2,FALSE))</f>
        <v>GARFIELD 16</v>
      </c>
      <c r="D73" s="22">
        <f>SUMIFS(Data!$N:$N,Data!$B:$B,'Preliminary Report '!$A73,Data!$I:$I,"1170")</f>
        <v>2167002</v>
      </c>
      <c r="E73" s="22">
        <f>SUMIFS(Data!$N:$N,Data!$B:$B,'Preliminary Report '!$A73,Data!$I:$I,"1171")</f>
        <v>2158668.9700000002</v>
      </c>
      <c r="F73" s="22">
        <f>SUMIFS(Data!$N:$N,Data!$B:$B,'Preliminary Report '!$A73,Data!$I:$I,"1172")</f>
        <v>0</v>
      </c>
      <c r="G73" s="22">
        <f>SUMIFS(Data!$N:$N,Data!$B:$B,'Preliminary Report '!$A73,Data!$I:$I,"1173")</f>
        <v>0</v>
      </c>
      <c r="H73" s="22">
        <f>SUMIFS(Data!$N:$N,Data!$B:$B,'Preliminary Report '!$A73,Data!$I:$I,"1174")</f>
        <v>2158668.9700000002</v>
      </c>
      <c r="I73" s="28"/>
      <c r="J73" s="30">
        <v>2167002</v>
      </c>
      <c r="K73" s="30">
        <f t="shared" si="4"/>
        <v>0</v>
      </c>
      <c r="L73" s="31">
        <f t="shared" si="5"/>
        <v>0</v>
      </c>
      <c r="M73" s="25"/>
    </row>
    <row r="74" spans="1:15" s="3" customFormat="1" ht="18" x14ac:dyDescent="0.35">
      <c r="A74" s="7" t="s">
        <v>71</v>
      </c>
      <c r="B74" s="8" t="s">
        <v>290</v>
      </c>
      <c r="C74" s="7" t="str">
        <f>UPPER(VLOOKUP(A74,Contacts!I:J,2,FALSE))</f>
        <v>GILPIN COUNTY RE-1</v>
      </c>
      <c r="D74" s="22">
        <f>SUMIFS(Data!$N:$N,Data!$B:$B,'Preliminary Report '!$A74,Data!$I:$I,"1170")</f>
        <v>0</v>
      </c>
      <c r="E74" s="22">
        <f>SUMIFS(Data!$N:$N,Data!$B:$B,'Preliminary Report '!$A74,Data!$I:$I,"1171")</f>
        <v>0</v>
      </c>
      <c r="F74" s="22">
        <f>SUMIFS(Data!$N:$N,Data!$B:$B,'Preliminary Report '!$A74,Data!$I:$I,"1172")</f>
        <v>0</v>
      </c>
      <c r="G74" s="22">
        <f>SUMIFS(Data!$N:$N,Data!$B:$B,'Preliminary Report '!$A74,Data!$I:$I,"1173")</f>
        <v>0</v>
      </c>
      <c r="H74" s="22">
        <f>SUMIFS(Data!$N:$N,Data!$B:$B,'Preliminary Report '!$A74,Data!$I:$I,"1174")</f>
        <v>0</v>
      </c>
      <c r="I74" s="28"/>
      <c r="J74" s="30">
        <v>0</v>
      </c>
      <c r="K74" s="30">
        <f t="shared" si="4"/>
        <v>0</v>
      </c>
      <c r="L74" s="31">
        <f t="shared" si="5"/>
        <v>0</v>
      </c>
      <c r="M74" s="25"/>
    </row>
    <row r="75" spans="1:15" s="3" customFormat="1" ht="18" x14ac:dyDescent="0.35">
      <c r="A75" s="7" t="s">
        <v>72</v>
      </c>
      <c r="B75" s="8" t="s">
        <v>291</v>
      </c>
      <c r="C75" s="7" t="str">
        <f>UPPER(VLOOKUP(A75,Contacts!I:J,2,FALSE))</f>
        <v>WEST GRAND 1-JT</v>
      </c>
      <c r="D75" s="22">
        <f>SUMIFS(Data!$N:$N,Data!$B:$B,'Preliminary Report '!$A75,Data!$I:$I,"1170")</f>
        <v>1101523</v>
      </c>
      <c r="E75" s="22">
        <f>SUMIFS(Data!$N:$N,Data!$B:$B,'Preliminary Report '!$A75,Data!$I:$I,"1171")</f>
        <v>1071473</v>
      </c>
      <c r="F75" s="22">
        <f>SUMIFS(Data!$N:$N,Data!$B:$B,'Preliminary Report '!$A75,Data!$I:$I,"1172")</f>
        <v>0</v>
      </c>
      <c r="G75" s="22">
        <f>SUMIFS(Data!$N:$N,Data!$B:$B,'Preliminary Report '!$A75,Data!$I:$I,"1173")</f>
        <v>0</v>
      </c>
      <c r="H75" s="22">
        <f>SUMIFS(Data!$N:$N,Data!$B:$B,'Preliminary Report '!$A75,Data!$I:$I,"1174")</f>
        <v>1071473</v>
      </c>
      <c r="I75" s="28"/>
      <c r="J75" s="30">
        <v>1101523</v>
      </c>
      <c r="K75" s="30">
        <f t="shared" si="4"/>
        <v>0</v>
      </c>
      <c r="L75" s="31">
        <f t="shared" si="5"/>
        <v>0</v>
      </c>
      <c r="M75" s="25"/>
    </row>
    <row r="76" spans="1:15" s="3" customFormat="1" ht="18" x14ac:dyDescent="0.35">
      <c r="A76" s="7" t="s">
        <v>73</v>
      </c>
      <c r="B76" s="8" t="s">
        <v>291</v>
      </c>
      <c r="C76" s="7" t="str">
        <f>UPPER(VLOOKUP(A76,Contacts!I:J,2,FALSE))</f>
        <v>EAST GRAND 2</v>
      </c>
      <c r="D76" s="22">
        <f>SUMIFS(Data!$N:$N,Data!$B:$B,'Preliminary Report '!$A76,Data!$I:$I,"1170")</f>
        <v>2309916.17</v>
      </c>
      <c r="E76" s="22">
        <f>SUMIFS(Data!$N:$N,Data!$B:$B,'Preliminary Report '!$A76,Data!$I:$I,"1171")</f>
        <v>2309916.17</v>
      </c>
      <c r="F76" s="22">
        <f>SUMIFS(Data!$N:$N,Data!$B:$B,'Preliminary Report '!$A76,Data!$I:$I,"1172")</f>
        <v>0</v>
      </c>
      <c r="G76" s="22">
        <f>SUMIFS(Data!$N:$N,Data!$B:$B,'Preliminary Report '!$A76,Data!$I:$I,"1173")</f>
        <v>0</v>
      </c>
      <c r="H76" s="22">
        <f>SUMIFS(Data!$N:$N,Data!$B:$B,'Preliminary Report '!$A76,Data!$I:$I,"1174")</f>
        <v>2309916.17</v>
      </c>
      <c r="I76" s="28"/>
      <c r="J76" s="30">
        <v>0</v>
      </c>
      <c r="K76" s="30">
        <f t="shared" si="4"/>
        <v>2309916.17</v>
      </c>
      <c r="L76" s="31">
        <f t="shared" si="5"/>
        <v>0</v>
      </c>
      <c r="M76" s="27"/>
    </row>
    <row r="77" spans="1:15" s="3" customFormat="1" ht="18" x14ac:dyDescent="0.35">
      <c r="A77" s="7" t="s">
        <v>74</v>
      </c>
      <c r="B77" s="8" t="s">
        <v>292</v>
      </c>
      <c r="C77" s="7" t="str">
        <f>UPPER(VLOOKUP(A77,Contacts!I:J,2,FALSE))</f>
        <v>GUNNISON WATERSHED RE1J</v>
      </c>
      <c r="D77" s="22">
        <f>SUMIFS(Data!$N:$N,Data!$B:$B,'Preliminary Report '!$A77,Data!$I:$I,"1170")</f>
        <v>3800000</v>
      </c>
      <c r="E77" s="22">
        <f>SUMIFS(Data!$N:$N,Data!$B:$B,'Preliminary Report '!$A77,Data!$I:$I,"1171")</f>
        <v>3792556.24</v>
      </c>
      <c r="F77" s="22">
        <f>SUMIFS(Data!$N:$N,Data!$B:$B,'Preliminary Report '!$A77,Data!$I:$I,"1172")</f>
        <v>61641.22</v>
      </c>
      <c r="G77" s="22">
        <f>SUMIFS(Data!$N:$N,Data!$B:$B,'Preliminary Report '!$A77,Data!$I:$I,"1173")</f>
        <v>0</v>
      </c>
      <c r="H77" s="22">
        <f>SUMIFS(Data!$N:$N,Data!$B:$B,'Preliminary Report '!$A77,Data!$I:$I,"1174")</f>
        <v>3730915.02</v>
      </c>
      <c r="I77" s="28"/>
      <c r="J77" s="30">
        <v>3800000</v>
      </c>
      <c r="K77" s="30">
        <f t="shared" si="4"/>
        <v>0</v>
      </c>
      <c r="L77" s="31">
        <f t="shared" si="5"/>
        <v>0</v>
      </c>
      <c r="M77" s="25"/>
    </row>
    <row r="78" spans="1:15" s="3" customFormat="1" ht="18" x14ac:dyDescent="0.35">
      <c r="A78" s="7" t="s">
        <v>75</v>
      </c>
      <c r="B78" s="8" t="s">
        <v>293</v>
      </c>
      <c r="C78" s="7" t="str">
        <f>UPPER(VLOOKUP(A78,Contacts!I:J,2,FALSE))</f>
        <v>HINSDALE COUNTY RE 1</v>
      </c>
      <c r="D78" s="22">
        <f>SUMIFS(Data!$N:$N,Data!$B:$B,'Preliminary Report '!$A78,Data!$I:$I,"1170")</f>
        <v>0</v>
      </c>
      <c r="E78" s="22">
        <f>SUMIFS(Data!$N:$N,Data!$B:$B,'Preliminary Report '!$A78,Data!$I:$I,"1171")</f>
        <v>0</v>
      </c>
      <c r="F78" s="22">
        <f>SUMIFS(Data!$N:$N,Data!$B:$B,'Preliminary Report '!$A78,Data!$I:$I,"1172")</f>
        <v>0</v>
      </c>
      <c r="G78" s="22">
        <f>SUMIFS(Data!$N:$N,Data!$B:$B,'Preliminary Report '!$A78,Data!$I:$I,"1173")</f>
        <v>0</v>
      </c>
      <c r="H78" s="22">
        <f>SUMIFS(Data!$N:$N,Data!$B:$B,'Preliminary Report '!$A78,Data!$I:$I,"1174")</f>
        <v>0</v>
      </c>
      <c r="I78" s="28"/>
      <c r="J78" s="30">
        <v>0</v>
      </c>
      <c r="K78" s="30">
        <f t="shared" si="4"/>
        <v>0</v>
      </c>
      <c r="L78" s="31">
        <f t="shared" si="5"/>
        <v>0</v>
      </c>
      <c r="M78" s="25"/>
    </row>
    <row r="79" spans="1:15" s="3" customFormat="1" ht="18" x14ac:dyDescent="0.35">
      <c r="A79" s="7" t="s">
        <v>76</v>
      </c>
      <c r="B79" s="8" t="s">
        <v>294</v>
      </c>
      <c r="C79" s="7" t="str">
        <f>UPPER(VLOOKUP(A79,Contacts!I:J,2,FALSE))</f>
        <v>HUERFANO RE-1</v>
      </c>
      <c r="D79" s="22">
        <f>SUMIFS(Data!$N:$N,Data!$B:$B,'Preliminary Report '!$A79,Data!$I:$I,"1170")</f>
        <v>0</v>
      </c>
      <c r="E79" s="22">
        <f>SUMIFS(Data!$N:$N,Data!$B:$B,'Preliminary Report '!$A79,Data!$I:$I,"1171")</f>
        <v>0</v>
      </c>
      <c r="F79" s="22">
        <f>SUMIFS(Data!$N:$N,Data!$B:$B,'Preliminary Report '!$A79,Data!$I:$I,"1172")</f>
        <v>0</v>
      </c>
      <c r="G79" s="22">
        <f>SUMIFS(Data!$N:$N,Data!$B:$B,'Preliminary Report '!$A79,Data!$I:$I,"1173")</f>
        <v>0</v>
      </c>
      <c r="H79" s="22">
        <f>SUMIFS(Data!$N:$N,Data!$B:$B,'Preliminary Report '!$A79,Data!$I:$I,"1174")</f>
        <v>0</v>
      </c>
      <c r="I79" s="28"/>
      <c r="J79" s="43">
        <v>322000</v>
      </c>
      <c r="K79" s="43">
        <f t="shared" si="4"/>
        <v>-322000</v>
      </c>
      <c r="L79" s="44">
        <f t="shared" si="5"/>
        <v>-1</v>
      </c>
      <c r="M79" s="27" t="str">
        <f>VLOOKUP(A79,Contacts!A:B,2,FALSE)</f>
        <v>karen@k12accounting.com</v>
      </c>
      <c r="N79" s="3" t="e">
        <f>VLOOKUP(A79,Contacts!D:F,3,FALSE)</f>
        <v>#N/A</v>
      </c>
    </row>
    <row r="80" spans="1:15" s="3" customFormat="1" ht="18" x14ac:dyDescent="0.35">
      <c r="A80" s="7" t="s">
        <v>77</v>
      </c>
      <c r="B80" s="8" t="s">
        <v>294</v>
      </c>
      <c r="C80" s="7" t="str">
        <f>UPPER(VLOOKUP(A80,Contacts!I:J,2,FALSE))</f>
        <v>LA VETA RE-2</v>
      </c>
      <c r="D80" s="22">
        <f>SUMIFS(Data!$N:$N,Data!$B:$B,'Preliminary Report '!$A80,Data!$I:$I,"1170")</f>
        <v>0</v>
      </c>
      <c r="E80" s="22">
        <f>SUMIFS(Data!$N:$N,Data!$B:$B,'Preliminary Report '!$A80,Data!$I:$I,"1171")</f>
        <v>0</v>
      </c>
      <c r="F80" s="22">
        <f>SUMIFS(Data!$N:$N,Data!$B:$B,'Preliminary Report '!$A80,Data!$I:$I,"1172")</f>
        <v>0</v>
      </c>
      <c r="G80" s="22">
        <f>SUMIFS(Data!$N:$N,Data!$B:$B,'Preliminary Report '!$A80,Data!$I:$I,"1173")</f>
        <v>0</v>
      </c>
      <c r="H80" s="22">
        <f>SUMIFS(Data!$N:$N,Data!$B:$B,'Preliminary Report '!$A80,Data!$I:$I,"1174")</f>
        <v>0</v>
      </c>
      <c r="I80" s="28"/>
      <c r="J80" s="30">
        <v>0</v>
      </c>
      <c r="K80" s="30">
        <f t="shared" si="4"/>
        <v>0</v>
      </c>
      <c r="L80" s="31">
        <f t="shared" si="5"/>
        <v>0</v>
      </c>
      <c r="M80" s="25"/>
    </row>
    <row r="81" spans="1:14" s="3" customFormat="1" ht="18" x14ac:dyDescent="0.35">
      <c r="A81" s="7" t="s">
        <v>78</v>
      </c>
      <c r="B81" s="8" t="s">
        <v>295</v>
      </c>
      <c r="C81" s="7" t="str">
        <f>UPPER(VLOOKUP(A81,Contacts!I:J,2,FALSE))</f>
        <v>NORTH PARK R-1</v>
      </c>
      <c r="D81" s="22">
        <f>SUMIFS(Data!$N:$N,Data!$B:$B,'Preliminary Report '!$A81,Data!$I:$I,"1170")</f>
        <v>0</v>
      </c>
      <c r="E81" s="22">
        <f>SUMIFS(Data!$N:$N,Data!$B:$B,'Preliminary Report '!$A81,Data!$I:$I,"1171")</f>
        <v>0</v>
      </c>
      <c r="F81" s="22">
        <f>SUMIFS(Data!$N:$N,Data!$B:$B,'Preliminary Report '!$A81,Data!$I:$I,"1172")</f>
        <v>0</v>
      </c>
      <c r="G81" s="22">
        <f>SUMIFS(Data!$N:$N,Data!$B:$B,'Preliminary Report '!$A81,Data!$I:$I,"1173")</f>
        <v>0</v>
      </c>
      <c r="H81" s="22">
        <f>SUMIFS(Data!$N:$N,Data!$B:$B,'Preliminary Report '!$A81,Data!$I:$I,"1174")</f>
        <v>0</v>
      </c>
      <c r="I81" s="28"/>
      <c r="J81" s="30">
        <v>0</v>
      </c>
      <c r="K81" s="30">
        <f t="shared" si="4"/>
        <v>0</v>
      </c>
      <c r="L81" s="31">
        <f t="shared" si="5"/>
        <v>0</v>
      </c>
      <c r="M81" s="25"/>
    </row>
    <row r="82" spans="1:14" s="3" customFormat="1" ht="18" x14ac:dyDescent="0.35">
      <c r="A82" s="7" t="s">
        <v>79</v>
      </c>
      <c r="B82" s="8" t="s">
        <v>296</v>
      </c>
      <c r="C82" s="7" t="str">
        <f>UPPER(VLOOKUP(A82,Contacts!I:J,2,FALSE))</f>
        <v>JEFFERSON COUNTY R-1</v>
      </c>
      <c r="D82" s="22">
        <f>SUMIFS(Data!$N:$N,Data!$B:$B,'Preliminary Report '!$A82,Data!$I:$I,"1170")</f>
        <v>152310693</v>
      </c>
      <c r="E82" s="22">
        <f>SUMIFS(Data!$N:$N,Data!$B:$B,'Preliminary Report '!$A82,Data!$I:$I,"1171")</f>
        <v>148807547.06</v>
      </c>
      <c r="F82" s="22">
        <f>SUMIFS(Data!$N:$N,Data!$B:$B,'Preliminary Report '!$A82,Data!$I:$I,"1172")</f>
        <v>16375279.109999999</v>
      </c>
      <c r="G82" s="22">
        <f>SUMIFS(Data!$N:$N,Data!$B:$B,'Preliminary Report '!$A82,Data!$I:$I,"1173")</f>
        <v>132432267.95</v>
      </c>
      <c r="H82" s="22">
        <f>SUMIFS(Data!$N:$N,Data!$B:$B,'Preliminary Report '!$A82,Data!$I:$I,"1174")</f>
        <v>0</v>
      </c>
      <c r="I82" s="28"/>
      <c r="J82" s="30">
        <v>150283644</v>
      </c>
      <c r="K82" s="30">
        <f t="shared" si="4"/>
        <v>2027049</v>
      </c>
      <c r="L82" s="31">
        <f t="shared" si="5"/>
        <v>1.3488154439481119E-2</v>
      </c>
      <c r="M82" s="25"/>
    </row>
    <row r="83" spans="1:14" s="3" customFormat="1" ht="18" x14ac:dyDescent="0.35">
      <c r="A83" s="7" t="s">
        <v>80</v>
      </c>
      <c r="B83" s="8" t="s">
        <v>297</v>
      </c>
      <c r="C83" s="7" t="str">
        <f>UPPER(VLOOKUP(A83,Contacts!I:J,2,FALSE))</f>
        <v>EADS RE-1</v>
      </c>
      <c r="D83" s="22">
        <f>SUMIFS(Data!$N:$N,Data!$B:$B,'Preliminary Report '!$A83,Data!$I:$I,"1170")</f>
        <v>0</v>
      </c>
      <c r="E83" s="22">
        <f>SUMIFS(Data!$N:$N,Data!$B:$B,'Preliminary Report '!$A83,Data!$I:$I,"1171")</f>
        <v>0</v>
      </c>
      <c r="F83" s="22">
        <f>SUMIFS(Data!$N:$N,Data!$B:$B,'Preliminary Report '!$A83,Data!$I:$I,"1172")</f>
        <v>0</v>
      </c>
      <c r="G83" s="22">
        <f>SUMIFS(Data!$N:$N,Data!$B:$B,'Preliminary Report '!$A83,Data!$I:$I,"1173")</f>
        <v>0</v>
      </c>
      <c r="H83" s="22">
        <f>SUMIFS(Data!$N:$N,Data!$B:$B,'Preliminary Report '!$A83,Data!$I:$I,"1174")</f>
        <v>0</v>
      </c>
      <c r="I83" s="28"/>
      <c r="J83" s="30">
        <v>0</v>
      </c>
      <c r="K83" s="30">
        <f t="shared" si="4"/>
        <v>0</v>
      </c>
      <c r="L83" s="31">
        <f t="shared" si="5"/>
        <v>0</v>
      </c>
      <c r="M83" s="25"/>
    </row>
    <row r="84" spans="1:14" s="3" customFormat="1" ht="18" x14ac:dyDescent="0.35">
      <c r="A84" s="7" t="s">
        <v>81</v>
      </c>
      <c r="B84" s="8" t="s">
        <v>297</v>
      </c>
      <c r="C84" s="7" t="str">
        <f>UPPER(VLOOKUP(A84,Contacts!I:J,2,FALSE))</f>
        <v>PLAINVIEW RE-2</v>
      </c>
      <c r="D84" s="22">
        <f>SUMIFS(Data!$N:$N,Data!$B:$B,'Preliminary Report '!$A84,Data!$I:$I,"1170")</f>
        <v>0</v>
      </c>
      <c r="E84" s="22">
        <f>SUMIFS(Data!$N:$N,Data!$B:$B,'Preliminary Report '!$A84,Data!$I:$I,"1171")</f>
        <v>0</v>
      </c>
      <c r="F84" s="22">
        <f>SUMIFS(Data!$N:$N,Data!$B:$B,'Preliminary Report '!$A84,Data!$I:$I,"1172")</f>
        <v>0</v>
      </c>
      <c r="G84" s="22">
        <f>SUMIFS(Data!$N:$N,Data!$B:$B,'Preliminary Report '!$A84,Data!$I:$I,"1173")</f>
        <v>0</v>
      </c>
      <c r="H84" s="22">
        <f>SUMIFS(Data!$N:$N,Data!$B:$B,'Preliminary Report '!$A84,Data!$I:$I,"1174")</f>
        <v>0</v>
      </c>
      <c r="I84" s="28"/>
      <c r="J84" s="30">
        <v>0</v>
      </c>
      <c r="K84" s="30">
        <f t="shared" si="4"/>
        <v>0</v>
      </c>
      <c r="L84" s="31">
        <f t="shared" si="5"/>
        <v>0</v>
      </c>
      <c r="M84" s="25"/>
    </row>
    <row r="85" spans="1:14" s="3" customFormat="1" ht="18" x14ac:dyDescent="0.35">
      <c r="A85" s="7" t="s">
        <v>82</v>
      </c>
      <c r="B85" s="8" t="s">
        <v>298</v>
      </c>
      <c r="C85" s="7" t="str">
        <f>UPPER(VLOOKUP(A85,Contacts!I:J,2,FALSE))</f>
        <v>ARRIBA-FLAGLER C-20</v>
      </c>
      <c r="D85" s="22">
        <f>SUMIFS(Data!$N:$N,Data!$B:$B,'Preliminary Report '!$A85,Data!$I:$I,"1170")</f>
        <v>0</v>
      </c>
      <c r="E85" s="22">
        <f>SUMIFS(Data!$N:$N,Data!$B:$B,'Preliminary Report '!$A85,Data!$I:$I,"1171")</f>
        <v>0</v>
      </c>
      <c r="F85" s="22">
        <f>SUMIFS(Data!$N:$N,Data!$B:$B,'Preliminary Report '!$A85,Data!$I:$I,"1172")</f>
        <v>0</v>
      </c>
      <c r="G85" s="22">
        <f>SUMIFS(Data!$N:$N,Data!$B:$B,'Preliminary Report '!$A85,Data!$I:$I,"1173")</f>
        <v>0</v>
      </c>
      <c r="H85" s="22">
        <f>SUMIFS(Data!$N:$N,Data!$B:$B,'Preliminary Report '!$A85,Data!$I:$I,"1174")</f>
        <v>0</v>
      </c>
      <c r="I85" s="28"/>
      <c r="J85" s="30">
        <v>0</v>
      </c>
      <c r="K85" s="30">
        <f t="shared" si="4"/>
        <v>0</v>
      </c>
      <c r="L85" s="31">
        <f t="shared" si="5"/>
        <v>0</v>
      </c>
      <c r="M85" s="25"/>
    </row>
    <row r="86" spans="1:14" s="3" customFormat="1" ht="18" x14ac:dyDescent="0.35">
      <c r="A86" s="7" t="s">
        <v>83</v>
      </c>
      <c r="B86" s="8" t="s">
        <v>298</v>
      </c>
      <c r="C86" s="7" t="str">
        <f>UPPER(VLOOKUP(A86,Contacts!I:J,2,FALSE))</f>
        <v>HI-PLAINS R-23</v>
      </c>
      <c r="D86" s="22">
        <f>SUMIFS(Data!$N:$N,Data!$B:$B,'Preliminary Report '!$A86,Data!$I:$I,"1170")</f>
        <v>0</v>
      </c>
      <c r="E86" s="22">
        <f>SUMIFS(Data!$N:$N,Data!$B:$B,'Preliminary Report '!$A86,Data!$I:$I,"1171")</f>
        <v>0</v>
      </c>
      <c r="F86" s="22">
        <f>SUMIFS(Data!$N:$N,Data!$B:$B,'Preliminary Report '!$A86,Data!$I:$I,"1172")</f>
        <v>0</v>
      </c>
      <c r="G86" s="22">
        <f>SUMIFS(Data!$N:$N,Data!$B:$B,'Preliminary Report '!$A86,Data!$I:$I,"1173")</f>
        <v>0</v>
      </c>
      <c r="H86" s="22">
        <f>SUMIFS(Data!$N:$N,Data!$B:$B,'Preliminary Report '!$A86,Data!$I:$I,"1174")</f>
        <v>0</v>
      </c>
      <c r="I86" s="28"/>
      <c r="J86" s="30">
        <v>0</v>
      </c>
      <c r="K86" s="30">
        <f t="shared" si="4"/>
        <v>0</v>
      </c>
      <c r="L86" s="31">
        <f t="shared" si="5"/>
        <v>0</v>
      </c>
      <c r="M86" s="25"/>
    </row>
    <row r="87" spans="1:14" s="3" customFormat="1" ht="18" x14ac:dyDescent="0.35">
      <c r="A87" s="7" t="s">
        <v>84</v>
      </c>
      <c r="B87" s="8" t="s">
        <v>298</v>
      </c>
      <c r="C87" s="7" t="str">
        <f>UPPER(VLOOKUP(A87,Contacts!I:J,2,FALSE))</f>
        <v>STRATTON R-4</v>
      </c>
      <c r="D87" s="22">
        <f>SUMIFS(Data!$N:$N,Data!$B:$B,'Preliminary Report '!$A87,Data!$I:$I,"1170")</f>
        <v>0</v>
      </c>
      <c r="E87" s="22">
        <f>SUMIFS(Data!$N:$N,Data!$B:$B,'Preliminary Report '!$A87,Data!$I:$I,"1171")</f>
        <v>0</v>
      </c>
      <c r="F87" s="22">
        <f>SUMIFS(Data!$N:$N,Data!$B:$B,'Preliminary Report '!$A87,Data!$I:$I,"1172")</f>
        <v>0</v>
      </c>
      <c r="G87" s="22">
        <f>SUMIFS(Data!$N:$N,Data!$B:$B,'Preliminary Report '!$A87,Data!$I:$I,"1173")</f>
        <v>0</v>
      </c>
      <c r="H87" s="22">
        <f>SUMIFS(Data!$N:$N,Data!$B:$B,'Preliminary Report '!$A87,Data!$I:$I,"1174")</f>
        <v>0</v>
      </c>
      <c r="I87" s="28"/>
      <c r="J87" s="30">
        <v>0</v>
      </c>
      <c r="K87" s="30">
        <f t="shared" si="4"/>
        <v>0</v>
      </c>
      <c r="L87" s="31">
        <f t="shared" si="5"/>
        <v>0</v>
      </c>
      <c r="M87" s="25"/>
    </row>
    <row r="88" spans="1:14" s="3" customFormat="1" ht="18" x14ac:dyDescent="0.35">
      <c r="A88" s="7" t="s">
        <v>85</v>
      </c>
      <c r="B88" s="8" t="s">
        <v>298</v>
      </c>
      <c r="C88" s="7" t="str">
        <f>UPPER(VLOOKUP(A88,Contacts!I:J,2,FALSE))</f>
        <v>BETHUNE R-5</v>
      </c>
      <c r="D88" s="22">
        <f>SUMIFS(Data!$N:$N,Data!$B:$B,'Preliminary Report '!$A88,Data!$I:$I,"1170")</f>
        <v>0</v>
      </c>
      <c r="E88" s="22">
        <f>SUMIFS(Data!$N:$N,Data!$B:$B,'Preliminary Report '!$A88,Data!$I:$I,"1171")</f>
        <v>0</v>
      </c>
      <c r="F88" s="22">
        <f>SUMIFS(Data!$N:$N,Data!$B:$B,'Preliminary Report '!$A88,Data!$I:$I,"1172")</f>
        <v>0</v>
      </c>
      <c r="G88" s="22">
        <f>SUMIFS(Data!$N:$N,Data!$B:$B,'Preliminary Report '!$A88,Data!$I:$I,"1173")</f>
        <v>0</v>
      </c>
      <c r="H88" s="22">
        <f>SUMIFS(Data!$N:$N,Data!$B:$B,'Preliminary Report '!$A88,Data!$I:$I,"1174")</f>
        <v>0</v>
      </c>
      <c r="I88" s="28"/>
      <c r="J88" s="30">
        <v>0</v>
      </c>
      <c r="K88" s="30">
        <f t="shared" si="4"/>
        <v>0</v>
      </c>
      <c r="L88" s="31">
        <f t="shared" si="5"/>
        <v>0</v>
      </c>
      <c r="M88" s="25"/>
    </row>
    <row r="89" spans="1:14" s="3" customFormat="1" ht="18" x14ac:dyDescent="0.35">
      <c r="A89" s="7" t="s">
        <v>86</v>
      </c>
      <c r="B89" s="8" t="s">
        <v>298</v>
      </c>
      <c r="C89" s="7" t="str">
        <f>UPPER(VLOOKUP(A89,Contacts!I:J,2,FALSE))</f>
        <v>BURLINGTON RE-6J</v>
      </c>
      <c r="D89" s="22">
        <f>SUMIFS(Data!$N:$N,Data!$B:$B,'Preliminary Report '!$A89,Data!$I:$I,"1170")</f>
        <v>366113</v>
      </c>
      <c r="E89" s="22">
        <f>SUMIFS(Data!$N:$N,Data!$B:$B,'Preliminary Report '!$A89,Data!$I:$I,"1171")</f>
        <v>348137</v>
      </c>
      <c r="F89" s="22">
        <f>SUMIFS(Data!$N:$N,Data!$B:$B,'Preliminary Report '!$A89,Data!$I:$I,"1172")</f>
        <v>0</v>
      </c>
      <c r="G89" s="22">
        <f>SUMIFS(Data!$N:$N,Data!$B:$B,'Preliminary Report '!$A89,Data!$I:$I,"1173")</f>
        <v>0</v>
      </c>
      <c r="H89" s="22">
        <f>SUMIFS(Data!$N:$N,Data!$B:$B,'Preliminary Report '!$A89,Data!$I:$I,"1174")</f>
        <v>348137</v>
      </c>
      <c r="I89" s="28"/>
      <c r="J89" s="30">
        <v>366113</v>
      </c>
      <c r="K89" s="30">
        <f t="shared" si="4"/>
        <v>0</v>
      </c>
      <c r="L89" s="31">
        <f t="shared" si="5"/>
        <v>0</v>
      </c>
      <c r="M89" s="25"/>
    </row>
    <row r="90" spans="1:14" s="3" customFormat="1" ht="18" x14ac:dyDescent="0.35">
      <c r="A90" s="7" t="s">
        <v>87</v>
      </c>
      <c r="B90" s="8" t="s">
        <v>299</v>
      </c>
      <c r="C90" s="7" t="str">
        <f>UPPER(VLOOKUP(A90,Contacts!I:J,2,FALSE))</f>
        <v>LAKE COUNTY R-1</v>
      </c>
      <c r="D90" s="22">
        <f>SUMIFS(Data!$N:$N,Data!$B:$B,'Preliminary Report '!$A90,Data!$I:$I,"1170")</f>
        <v>1867694</v>
      </c>
      <c r="E90" s="22">
        <f>SUMIFS(Data!$N:$N,Data!$B:$B,'Preliminary Report '!$A90,Data!$I:$I,"1171")</f>
        <v>1839945.64</v>
      </c>
      <c r="F90" s="22">
        <f>SUMIFS(Data!$N:$N,Data!$B:$B,'Preliminary Report '!$A90,Data!$I:$I,"1172")</f>
        <v>0</v>
      </c>
      <c r="G90" s="22">
        <f>SUMIFS(Data!$N:$N,Data!$B:$B,'Preliminary Report '!$A90,Data!$I:$I,"1173")</f>
        <v>0</v>
      </c>
      <c r="H90" s="22">
        <f>SUMIFS(Data!$N:$N,Data!$B:$B,'Preliminary Report '!$A90,Data!$I:$I,"1174")</f>
        <v>1839945.64</v>
      </c>
      <c r="I90" s="28"/>
      <c r="J90" s="43">
        <v>667904</v>
      </c>
      <c r="K90" s="43">
        <f t="shared" si="4"/>
        <v>1199790</v>
      </c>
      <c r="L90" s="44">
        <f t="shared" si="5"/>
        <v>1.7963509725948639</v>
      </c>
      <c r="M90" s="27" t="str">
        <f>VLOOKUP(A90,Contacts!A:B,2,FALSE)</f>
        <v>jmulcey@lakecountyschools.net</v>
      </c>
      <c r="N90" s="3" t="str">
        <f>VLOOKUP(A90,Contacts!D:F,3,FALSE)</f>
        <v>jmulcey@lakecountyschools.net</v>
      </c>
    </row>
    <row r="91" spans="1:14" s="3" customFormat="1" ht="18" x14ac:dyDescent="0.35">
      <c r="A91" s="7" t="s">
        <v>88</v>
      </c>
      <c r="B91" s="8" t="s">
        <v>300</v>
      </c>
      <c r="C91" s="7" t="str">
        <f>UPPER(VLOOKUP(A91,Contacts!I:J,2,FALSE))</f>
        <v>DURANGO 9-R</v>
      </c>
      <c r="D91" s="22">
        <f>SUMIFS(Data!$N:$N,Data!$B:$B,'Preliminary Report '!$A91,Data!$I:$I,"1170")</f>
        <v>12098706.92</v>
      </c>
      <c r="E91" s="22">
        <f>SUMIFS(Data!$N:$N,Data!$B:$B,'Preliminary Report '!$A91,Data!$I:$I,"1171")</f>
        <v>8791015.5399999991</v>
      </c>
      <c r="F91" s="22">
        <f>SUMIFS(Data!$N:$N,Data!$B:$B,'Preliminary Report '!$A91,Data!$I:$I,"1172")</f>
        <v>637989.65</v>
      </c>
      <c r="G91" s="22">
        <f>SUMIFS(Data!$N:$N,Data!$B:$B,'Preliminary Report '!$A91,Data!$I:$I,"1173")</f>
        <v>0</v>
      </c>
      <c r="H91" s="22">
        <f>SUMIFS(Data!$N:$N,Data!$B:$B,'Preliminary Report '!$A91,Data!$I:$I,"1174")</f>
        <v>8153025.8899999997</v>
      </c>
      <c r="I91" s="28"/>
      <c r="J91" s="30">
        <v>12098706.92</v>
      </c>
      <c r="K91" s="30">
        <f t="shared" si="4"/>
        <v>0</v>
      </c>
      <c r="L91" s="31">
        <f t="shared" si="5"/>
        <v>0</v>
      </c>
      <c r="M91" s="25"/>
    </row>
    <row r="92" spans="1:14" s="3" customFormat="1" ht="18" x14ac:dyDescent="0.35">
      <c r="A92" s="7" t="s">
        <v>89</v>
      </c>
      <c r="B92" s="8" t="s">
        <v>300</v>
      </c>
      <c r="C92" s="7" t="str">
        <f>UPPER(VLOOKUP(A92,Contacts!I:J,2,FALSE))</f>
        <v>BAYFIELD 10 JT-R</v>
      </c>
      <c r="D92" s="22">
        <f>SUMIFS(Data!$N:$N,Data!$B:$B,'Preliminary Report '!$A92,Data!$I:$I,"1170")</f>
        <v>1967058</v>
      </c>
      <c r="E92" s="22">
        <f>SUMIFS(Data!$N:$N,Data!$B:$B,'Preliminary Report '!$A92,Data!$I:$I,"1171")</f>
        <v>2318120</v>
      </c>
      <c r="F92" s="22">
        <f>SUMIFS(Data!$N:$N,Data!$B:$B,'Preliminary Report '!$A92,Data!$I:$I,"1172")</f>
        <v>0</v>
      </c>
      <c r="G92" s="22">
        <f>SUMIFS(Data!$N:$N,Data!$B:$B,'Preliminary Report '!$A92,Data!$I:$I,"1173")</f>
        <v>0</v>
      </c>
      <c r="H92" s="22">
        <f>SUMIFS(Data!$N:$N,Data!$B:$B,'Preliminary Report '!$A92,Data!$I:$I,"1174")</f>
        <v>2318120</v>
      </c>
      <c r="I92" s="28"/>
      <c r="J92" s="30">
        <v>2103151.7799999998</v>
      </c>
      <c r="K92" s="30">
        <f t="shared" si="4"/>
        <v>-136093.7799999998</v>
      </c>
      <c r="L92" s="31">
        <f t="shared" si="5"/>
        <v>-6.4709442891468252E-2</v>
      </c>
      <c r="M92" s="25"/>
    </row>
    <row r="93" spans="1:14" s="3" customFormat="1" ht="18" x14ac:dyDescent="0.35">
      <c r="A93" s="7" t="s">
        <v>90</v>
      </c>
      <c r="B93" s="8" t="s">
        <v>300</v>
      </c>
      <c r="C93" s="7" t="str">
        <f>UPPER(VLOOKUP(A93,Contacts!I:J,2,FALSE))</f>
        <v>IGNACIO 11 JT</v>
      </c>
      <c r="D93" s="22">
        <f>SUMIFS(Data!$N:$N,Data!$B:$B,'Preliminary Report '!$A93,Data!$I:$I,"1170")</f>
        <v>1099925.4099999999</v>
      </c>
      <c r="E93" s="22">
        <f>SUMIFS(Data!$N:$N,Data!$B:$B,'Preliminary Report '!$A93,Data!$I:$I,"1171")</f>
        <v>783108.94</v>
      </c>
      <c r="F93" s="22">
        <f>SUMIFS(Data!$N:$N,Data!$B:$B,'Preliminary Report '!$A93,Data!$I:$I,"1172")</f>
        <v>0</v>
      </c>
      <c r="G93" s="22">
        <f>SUMIFS(Data!$N:$N,Data!$B:$B,'Preliminary Report '!$A93,Data!$I:$I,"1173")</f>
        <v>0</v>
      </c>
      <c r="H93" s="22">
        <f>SUMIFS(Data!$N:$N,Data!$B:$B,'Preliminary Report '!$A93,Data!$I:$I,"1174")</f>
        <v>783108.94</v>
      </c>
      <c r="I93" s="28"/>
      <c r="J93" s="30">
        <v>1099925.4099999999</v>
      </c>
      <c r="K93" s="30">
        <f t="shared" si="4"/>
        <v>0</v>
      </c>
      <c r="L93" s="31">
        <f t="shared" si="5"/>
        <v>0</v>
      </c>
      <c r="M93" s="25"/>
    </row>
    <row r="94" spans="1:14" s="3" customFormat="1" ht="18" x14ac:dyDescent="0.35">
      <c r="A94" s="7" t="s">
        <v>91</v>
      </c>
      <c r="B94" s="8" t="s">
        <v>301</v>
      </c>
      <c r="C94" s="7" t="str">
        <f>UPPER(VLOOKUP(A94,Contacts!I:J,2,FALSE))</f>
        <v>POUDRE R-1</v>
      </c>
      <c r="D94" s="22">
        <f>SUMIFS(Data!$N:$N,Data!$B:$B,'Preliminary Report '!$A94,Data!$I:$I,"1170")</f>
        <v>65008379</v>
      </c>
      <c r="E94" s="22">
        <f>SUMIFS(Data!$N:$N,Data!$B:$B,'Preliminary Report '!$A94,Data!$I:$I,"1171")</f>
        <v>65008379</v>
      </c>
      <c r="F94" s="22">
        <f>SUMIFS(Data!$N:$N,Data!$B:$B,'Preliminary Report '!$A94,Data!$I:$I,"1172")</f>
        <v>6105075</v>
      </c>
      <c r="G94" s="22">
        <f>SUMIFS(Data!$N:$N,Data!$B:$B,'Preliminary Report '!$A94,Data!$I:$I,"1173")</f>
        <v>0</v>
      </c>
      <c r="H94" s="22">
        <f>SUMIFS(Data!$N:$N,Data!$B:$B,'Preliminary Report '!$A94,Data!$I:$I,"1174")</f>
        <v>58903304</v>
      </c>
      <c r="I94" s="28"/>
      <c r="J94" s="30">
        <v>63920930</v>
      </c>
      <c r="K94" s="30">
        <f t="shared" si="4"/>
        <v>1087449</v>
      </c>
      <c r="L94" s="31">
        <f t="shared" si="5"/>
        <v>1.7012408924588551E-2</v>
      </c>
      <c r="M94" s="25"/>
    </row>
    <row r="95" spans="1:14" s="3" customFormat="1" ht="18" x14ac:dyDescent="0.35">
      <c r="A95" s="7" t="s">
        <v>92</v>
      </c>
      <c r="B95" s="8" t="s">
        <v>301</v>
      </c>
      <c r="C95" s="7" t="str">
        <f>UPPER(VLOOKUP(A95,Contacts!I:J,2,FALSE))</f>
        <v>THOMPSON R2-J</v>
      </c>
      <c r="D95" s="22">
        <f>SUMIFS(Data!$N:$N,Data!$B:$B,'Preliminary Report '!$A95,Data!$I:$I,"1170")</f>
        <v>38152122.75</v>
      </c>
      <c r="E95" s="22">
        <f>SUMIFS(Data!$N:$N,Data!$B:$B,'Preliminary Report '!$A95,Data!$I:$I,"1171")</f>
        <v>38234173.530000001</v>
      </c>
      <c r="F95" s="22">
        <f>SUMIFS(Data!$N:$N,Data!$B:$B,'Preliminary Report '!$A95,Data!$I:$I,"1172")</f>
        <v>3900959.84</v>
      </c>
      <c r="G95" s="22">
        <f>SUMIFS(Data!$N:$N,Data!$B:$B,'Preliminary Report '!$A95,Data!$I:$I,"1173")</f>
        <v>0</v>
      </c>
      <c r="H95" s="22">
        <f>SUMIFS(Data!$N:$N,Data!$B:$B,'Preliminary Report '!$A95,Data!$I:$I,"1174")</f>
        <v>34333213.689999998</v>
      </c>
      <c r="I95" s="28"/>
      <c r="J95" s="30">
        <v>37731552.82</v>
      </c>
      <c r="K95" s="30">
        <f t="shared" si="4"/>
        <v>420569.9299999997</v>
      </c>
      <c r="L95" s="31">
        <f t="shared" si="5"/>
        <v>1.1146372162480211E-2</v>
      </c>
      <c r="M95" s="25"/>
    </row>
    <row r="96" spans="1:14" s="3" customFormat="1" ht="18" x14ac:dyDescent="0.35">
      <c r="A96" s="7" t="s">
        <v>93</v>
      </c>
      <c r="B96" s="8" t="s">
        <v>301</v>
      </c>
      <c r="C96" s="7" t="str">
        <f>UPPER(VLOOKUP(A96,Contacts!I:J,2,FALSE))</f>
        <v>ESTES PARK R-3</v>
      </c>
      <c r="D96" s="22">
        <f>SUMIFS(Data!$N:$N,Data!$B:$B,'Preliminary Report '!$A96,Data!$I:$I,"1170")</f>
        <v>3537756</v>
      </c>
      <c r="E96" s="22">
        <f>SUMIFS(Data!$N:$N,Data!$B:$B,'Preliminary Report '!$A96,Data!$I:$I,"1171")</f>
        <v>3500442</v>
      </c>
      <c r="F96" s="22">
        <f>SUMIFS(Data!$N:$N,Data!$B:$B,'Preliminary Report '!$A96,Data!$I:$I,"1172")</f>
        <v>0</v>
      </c>
      <c r="G96" s="22">
        <f>SUMIFS(Data!$N:$N,Data!$B:$B,'Preliminary Report '!$A96,Data!$I:$I,"1173")</f>
        <v>0</v>
      </c>
      <c r="H96" s="22">
        <f>SUMIFS(Data!$N:$N,Data!$B:$B,'Preliminary Report '!$A96,Data!$I:$I,"1174")</f>
        <v>3500442</v>
      </c>
      <c r="I96" s="28"/>
      <c r="J96" s="30">
        <v>3390177</v>
      </c>
      <c r="K96" s="30">
        <f t="shared" si="4"/>
        <v>147579</v>
      </c>
      <c r="L96" s="31">
        <f t="shared" si="5"/>
        <v>4.3531355442503444E-2</v>
      </c>
      <c r="M96" s="25"/>
    </row>
    <row r="97" spans="1:13" s="3" customFormat="1" ht="18" x14ac:dyDescent="0.35">
      <c r="A97" s="7" t="s">
        <v>94</v>
      </c>
      <c r="B97" s="8" t="s">
        <v>302</v>
      </c>
      <c r="C97" s="7" t="str">
        <f>UPPER(VLOOKUP(A97,Contacts!I:J,2,FALSE))</f>
        <v>TRINIDAD 1</v>
      </c>
      <c r="D97" s="22">
        <f>SUMIFS(Data!$N:$N,Data!$B:$B,'Preliminary Report '!$A97,Data!$I:$I,"1170")</f>
        <v>0</v>
      </c>
      <c r="E97" s="22">
        <f>SUMIFS(Data!$N:$N,Data!$B:$B,'Preliminary Report '!$A97,Data!$I:$I,"1171")</f>
        <v>0</v>
      </c>
      <c r="F97" s="22">
        <f>SUMIFS(Data!$N:$N,Data!$B:$B,'Preliminary Report '!$A97,Data!$I:$I,"1172")</f>
        <v>0</v>
      </c>
      <c r="G97" s="22">
        <f>SUMIFS(Data!$N:$N,Data!$B:$B,'Preliminary Report '!$A97,Data!$I:$I,"1173")</f>
        <v>0</v>
      </c>
      <c r="H97" s="22">
        <f>SUMIFS(Data!$N:$N,Data!$B:$B,'Preliminary Report '!$A97,Data!$I:$I,"1174")</f>
        <v>0</v>
      </c>
      <c r="I97" s="28"/>
      <c r="J97" s="30">
        <v>0</v>
      </c>
      <c r="K97" s="30">
        <f t="shared" si="4"/>
        <v>0</v>
      </c>
      <c r="L97" s="31">
        <f t="shared" si="5"/>
        <v>0</v>
      </c>
      <c r="M97" s="25"/>
    </row>
    <row r="98" spans="1:13" s="3" customFormat="1" ht="18" x14ac:dyDescent="0.35">
      <c r="A98" s="7" t="s">
        <v>95</v>
      </c>
      <c r="B98" s="8" t="s">
        <v>302</v>
      </c>
      <c r="C98" s="7" t="str">
        <f>UPPER(VLOOKUP(A98,Contacts!I:J,2,FALSE))</f>
        <v>PRIMERO REORGANIZED 2</v>
      </c>
      <c r="D98" s="22">
        <f>SUMIFS(Data!$N:$N,Data!$B:$B,'Preliminary Report '!$A98,Data!$I:$I,"1170")</f>
        <v>940000</v>
      </c>
      <c r="E98" s="22">
        <f>SUMIFS(Data!$N:$N,Data!$B:$B,'Preliminary Report '!$A98,Data!$I:$I,"1171")</f>
        <v>136728.62</v>
      </c>
      <c r="F98" s="22">
        <f>SUMIFS(Data!$N:$N,Data!$B:$B,'Preliminary Report '!$A98,Data!$I:$I,"1172")</f>
        <v>0</v>
      </c>
      <c r="G98" s="22">
        <f>SUMIFS(Data!$N:$N,Data!$B:$B,'Preliminary Report '!$A98,Data!$I:$I,"1173")</f>
        <v>0</v>
      </c>
      <c r="H98" s="22">
        <f>SUMIFS(Data!$N:$N,Data!$B:$B,'Preliminary Report '!$A98,Data!$I:$I,"1174")</f>
        <v>136728.62</v>
      </c>
      <c r="I98" s="28"/>
      <c r="J98" s="30">
        <v>940000</v>
      </c>
      <c r="K98" s="30">
        <f t="shared" si="4"/>
        <v>0</v>
      </c>
      <c r="L98" s="31">
        <f t="shared" si="5"/>
        <v>0</v>
      </c>
      <c r="M98" s="25"/>
    </row>
    <row r="99" spans="1:13" s="3" customFormat="1" ht="18" x14ac:dyDescent="0.35">
      <c r="A99" s="7" t="s">
        <v>96</v>
      </c>
      <c r="B99" s="8" t="s">
        <v>302</v>
      </c>
      <c r="C99" s="7" t="str">
        <f>UPPER(VLOOKUP(A99,Contacts!I:J,2,FALSE))</f>
        <v>HOEHNE REORGANIZED 3</v>
      </c>
      <c r="D99" s="22">
        <f>SUMIFS(Data!$N:$N,Data!$B:$B,'Preliminary Report '!$A99,Data!$I:$I,"1170")</f>
        <v>0</v>
      </c>
      <c r="E99" s="22">
        <f>SUMIFS(Data!$N:$N,Data!$B:$B,'Preliminary Report '!$A99,Data!$I:$I,"1171")</f>
        <v>0</v>
      </c>
      <c r="F99" s="22">
        <f>SUMIFS(Data!$N:$N,Data!$B:$B,'Preliminary Report '!$A99,Data!$I:$I,"1172")</f>
        <v>0</v>
      </c>
      <c r="G99" s="22">
        <f>SUMIFS(Data!$N:$N,Data!$B:$B,'Preliminary Report '!$A99,Data!$I:$I,"1173")</f>
        <v>0</v>
      </c>
      <c r="H99" s="22">
        <f>SUMIFS(Data!$N:$N,Data!$B:$B,'Preliminary Report '!$A99,Data!$I:$I,"1174")</f>
        <v>0</v>
      </c>
      <c r="I99" s="28"/>
      <c r="J99" s="30">
        <v>0</v>
      </c>
      <c r="K99" s="30">
        <f t="shared" si="4"/>
        <v>0</v>
      </c>
      <c r="L99" s="31">
        <f t="shared" si="5"/>
        <v>0</v>
      </c>
      <c r="M99" s="25"/>
    </row>
    <row r="100" spans="1:13" s="3" customFormat="1" ht="18" x14ac:dyDescent="0.35">
      <c r="A100" s="7" t="s">
        <v>97</v>
      </c>
      <c r="B100" s="8" t="s">
        <v>302</v>
      </c>
      <c r="C100" s="7" t="str">
        <f>UPPER(VLOOKUP(A100,Contacts!I:J,2,FALSE))</f>
        <v>AGUILAR REORGANIZED 6</v>
      </c>
      <c r="D100" s="22">
        <f>SUMIFS(Data!$N:$N,Data!$B:$B,'Preliminary Report '!$A100,Data!$I:$I,"1170")</f>
        <v>0</v>
      </c>
      <c r="E100" s="22">
        <f>SUMIFS(Data!$N:$N,Data!$B:$B,'Preliminary Report '!$A100,Data!$I:$I,"1171")</f>
        <v>0</v>
      </c>
      <c r="F100" s="22">
        <f>SUMIFS(Data!$N:$N,Data!$B:$B,'Preliminary Report '!$A100,Data!$I:$I,"1172")</f>
        <v>0</v>
      </c>
      <c r="G100" s="22">
        <f>SUMIFS(Data!$N:$N,Data!$B:$B,'Preliminary Report '!$A100,Data!$I:$I,"1173")</f>
        <v>0</v>
      </c>
      <c r="H100" s="22">
        <f>SUMIFS(Data!$N:$N,Data!$B:$B,'Preliminary Report '!$A100,Data!$I:$I,"1174")</f>
        <v>0</v>
      </c>
      <c r="I100" s="28"/>
      <c r="J100" s="30">
        <v>0</v>
      </c>
      <c r="K100" s="30">
        <f t="shared" si="4"/>
        <v>0</v>
      </c>
      <c r="L100" s="31">
        <f t="shared" si="5"/>
        <v>0</v>
      </c>
      <c r="M100" s="25"/>
    </row>
    <row r="101" spans="1:13" s="3" customFormat="1" ht="18" x14ac:dyDescent="0.35">
      <c r="A101" s="7" t="s">
        <v>98</v>
      </c>
      <c r="B101" s="8" t="s">
        <v>302</v>
      </c>
      <c r="C101" s="7" t="str">
        <f>UPPER(VLOOKUP(A101,Contacts!I:J,2,FALSE))</f>
        <v>BRANSON REORGANIZED 82</v>
      </c>
      <c r="D101" s="22">
        <f>SUMIFS(Data!$N:$N,Data!$B:$B,'Preliminary Report '!$A101,Data!$I:$I,"1170")</f>
        <v>0</v>
      </c>
      <c r="E101" s="22">
        <f>SUMIFS(Data!$N:$N,Data!$B:$B,'Preliminary Report '!$A101,Data!$I:$I,"1171")</f>
        <v>0</v>
      </c>
      <c r="F101" s="22">
        <f>SUMIFS(Data!$N:$N,Data!$B:$B,'Preliminary Report '!$A101,Data!$I:$I,"1172")</f>
        <v>0</v>
      </c>
      <c r="G101" s="22">
        <f>SUMIFS(Data!$N:$N,Data!$B:$B,'Preliminary Report '!$A101,Data!$I:$I,"1173")</f>
        <v>0</v>
      </c>
      <c r="H101" s="22">
        <f>SUMIFS(Data!$N:$N,Data!$B:$B,'Preliminary Report '!$A101,Data!$I:$I,"1174")</f>
        <v>0</v>
      </c>
      <c r="I101" s="28"/>
      <c r="J101" s="30">
        <v>0</v>
      </c>
      <c r="K101" s="30">
        <f t="shared" ref="K101:K132" si="6">+D101-J101</f>
        <v>0</v>
      </c>
      <c r="L101" s="31">
        <f t="shared" ref="L101:L132" si="7">IFERROR(+K101/J101,0)</f>
        <v>0</v>
      </c>
      <c r="M101" s="29"/>
    </row>
    <row r="102" spans="1:13" s="3" customFormat="1" ht="18" x14ac:dyDescent="0.35">
      <c r="A102" s="7" t="s">
        <v>99</v>
      </c>
      <c r="B102" s="8" t="s">
        <v>302</v>
      </c>
      <c r="C102" s="7" t="str">
        <f>UPPER(VLOOKUP(A102,Contacts!I:J,2,FALSE))</f>
        <v>KIM REORGANIZED 88</v>
      </c>
      <c r="D102" s="22">
        <f>SUMIFS(Data!$N:$N,Data!$B:$B,'Preliminary Report '!$A102,Data!$I:$I,"1170")</f>
        <v>171650</v>
      </c>
      <c r="E102" s="22">
        <f>SUMIFS(Data!$N:$N,Data!$B:$B,'Preliminary Report '!$A102,Data!$I:$I,"1171")</f>
        <v>168804</v>
      </c>
      <c r="F102" s="22">
        <f>SUMIFS(Data!$N:$N,Data!$B:$B,'Preliminary Report '!$A102,Data!$I:$I,"1172")</f>
        <v>0</v>
      </c>
      <c r="G102" s="22">
        <f>SUMIFS(Data!$N:$N,Data!$B:$B,'Preliminary Report '!$A102,Data!$I:$I,"1173")</f>
        <v>0</v>
      </c>
      <c r="H102" s="22">
        <f>SUMIFS(Data!$N:$N,Data!$B:$B,'Preliminary Report '!$A102,Data!$I:$I,"1174")</f>
        <v>168804</v>
      </c>
      <c r="I102" s="28"/>
      <c r="J102" s="30">
        <v>171650</v>
      </c>
      <c r="K102" s="30">
        <f t="shared" si="6"/>
        <v>0</v>
      </c>
      <c r="L102" s="31">
        <f t="shared" si="7"/>
        <v>0</v>
      </c>
      <c r="M102" s="25"/>
    </row>
    <row r="103" spans="1:13" s="3" customFormat="1" ht="18" x14ac:dyDescent="0.35">
      <c r="A103" s="7" t="s">
        <v>100</v>
      </c>
      <c r="B103" s="8" t="s">
        <v>303</v>
      </c>
      <c r="C103" s="7" t="str">
        <f>UPPER(VLOOKUP(A103,Contacts!I:J,2,FALSE))</f>
        <v>GENOA-HUGO C113</v>
      </c>
      <c r="D103" s="22">
        <f>SUMIFS(Data!$N:$N,Data!$B:$B,'Preliminary Report '!$A103,Data!$I:$I,"1170")</f>
        <v>0</v>
      </c>
      <c r="E103" s="22">
        <f>SUMIFS(Data!$N:$N,Data!$B:$B,'Preliminary Report '!$A103,Data!$I:$I,"1171")</f>
        <v>0</v>
      </c>
      <c r="F103" s="22">
        <f>SUMIFS(Data!$N:$N,Data!$B:$B,'Preliminary Report '!$A103,Data!$I:$I,"1172")</f>
        <v>0</v>
      </c>
      <c r="G103" s="22">
        <f>SUMIFS(Data!$N:$N,Data!$B:$B,'Preliminary Report '!$A103,Data!$I:$I,"1173")</f>
        <v>0</v>
      </c>
      <c r="H103" s="22">
        <f>SUMIFS(Data!$N:$N,Data!$B:$B,'Preliminary Report '!$A103,Data!$I:$I,"1174")</f>
        <v>0</v>
      </c>
      <c r="I103" s="28"/>
      <c r="J103" s="30">
        <v>0</v>
      </c>
      <c r="K103" s="30">
        <f t="shared" si="6"/>
        <v>0</v>
      </c>
      <c r="L103" s="31">
        <f t="shared" si="7"/>
        <v>0</v>
      </c>
      <c r="M103" s="25"/>
    </row>
    <row r="104" spans="1:13" s="3" customFormat="1" ht="18" x14ac:dyDescent="0.35">
      <c r="A104" s="7" t="s">
        <v>101</v>
      </c>
      <c r="B104" s="8" t="s">
        <v>303</v>
      </c>
      <c r="C104" s="7" t="str">
        <f>UPPER(VLOOKUP(A104,Contacts!I:J,2,FALSE))</f>
        <v>LIMON RE-4J</v>
      </c>
      <c r="D104" s="22">
        <f>SUMIFS(Data!$N:$N,Data!$B:$B,'Preliminary Report '!$A104,Data!$I:$I,"1170")</f>
        <v>0</v>
      </c>
      <c r="E104" s="22">
        <f>SUMIFS(Data!$N:$N,Data!$B:$B,'Preliminary Report '!$A104,Data!$I:$I,"1171")</f>
        <v>0</v>
      </c>
      <c r="F104" s="22">
        <f>SUMIFS(Data!$N:$N,Data!$B:$B,'Preliminary Report '!$A104,Data!$I:$I,"1172")</f>
        <v>0</v>
      </c>
      <c r="G104" s="22">
        <f>SUMIFS(Data!$N:$N,Data!$B:$B,'Preliminary Report '!$A104,Data!$I:$I,"1173")</f>
        <v>0</v>
      </c>
      <c r="H104" s="22">
        <f>SUMIFS(Data!$N:$N,Data!$B:$B,'Preliminary Report '!$A104,Data!$I:$I,"1174")</f>
        <v>0</v>
      </c>
      <c r="I104" s="28"/>
      <c r="J104" s="30">
        <v>0</v>
      </c>
      <c r="K104" s="30">
        <f t="shared" si="6"/>
        <v>0</v>
      </c>
      <c r="L104" s="31">
        <f t="shared" si="7"/>
        <v>0</v>
      </c>
      <c r="M104" s="25"/>
    </row>
    <row r="105" spans="1:13" s="3" customFormat="1" ht="18" x14ac:dyDescent="0.35">
      <c r="A105" s="7" t="s">
        <v>102</v>
      </c>
      <c r="B105" s="8" t="s">
        <v>303</v>
      </c>
      <c r="C105" s="7" t="str">
        <f>UPPER(VLOOKUP(A105,Contacts!I:J,2,FALSE))</f>
        <v>KARVAL RE-23</v>
      </c>
      <c r="D105" s="22">
        <f>SUMIFS(Data!$N:$N,Data!$B:$B,'Preliminary Report '!$A105,Data!$I:$I,"1170")</f>
        <v>0</v>
      </c>
      <c r="E105" s="22">
        <f>SUMIFS(Data!$N:$N,Data!$B:$B,'Preliminary Report '!$A105,Data!$I:$I,"1171")</f>
        <v>0</v>
      </c>
      <c r="F105" s="22">
        <f>SUMIFS(Data!$N:$N,Data!$B:$B,'Preliminary Report '!$A105,Data!$I:$I,"1172")</f>
        <v>0</v>
      </c>
      <c r="G105" s="22">
        <f>SUMIFS(Data!$N:$N,Data!$B:$B,'Preliminary Report '!$A105,Data!$I:$I,"1173")</f>
        <v>0</v>
      </c>
      <c r="H105" s="22">
        <f>SUMIFS(Data!$N:$N,Data!$B:$B,'Preliminary Report '!$A105,Data!$I:$I,"1174")</f>
        <v>0</v>
      </c>
      <c r="I105" s="28"/>
      <c r="J105" s="30">
        <v>0</v>
      </c>
      <c r="K105" s="30">
        <f t="shared" si="6"/>
        <v>0</v>
      </c>
      <c r="L105" s="31">
        <f t="shared" si="7"/>
        <v>0</v>
      </c>
      <c r="M105" s="25"/>
    </row>
    <row r="106" spans="1:13" s="3" customFormat="1" ht="18" x14ac:dyDescent="0.35">
      <c r="A106" s="7" t="s">
        <v>103</v>
      </c>
      <c r="B106" s="8" t="s">
        <v>304</v>
      </c>
      <c r="C106" s="7" t="str">
        <f>UPPER(VLOOKUP(A106,Contacts!I:J,2,FALSE))</f>
        <v>VALLEY RE-1</v>
      </c>
      <c r="D106" s="22">
        <f>SUMIFS(Data!$N:$N,Data!$B:$B,'Preliminary Report '!$A106,Data!$I:$I,"1170")</f>
        <v>500000</v>
      </c>
      <c r="E106" s="22">
        <f>SUMIFS(Data!$N:$N,Data!$B:$B,'Preliminary Report '!$A106,Data!$I:$I,"1171")</f>
        <v>500000</v>
      </c>
      <c r="F106" s="22">
        <f>SUMIFS(Data!$N:$N,Data!$B:$B,'Preliminary Report '!$A106,Data!$I:$I,"1172")</f>
        <v>0</v>
      </c>
      <c r="G106" s="22">
        <f>SUMIFS(Data!$N:$N,Data!$B:$B,'Preliminary Report '!$A106,Data!$I:$I,"1173")</f>
        <v>0</v>
      </c>
      <c r="H106" s="22">
        <f>SUMIFS(Data!$N:$N,Data!$B:$B,'Preliminary Report '!$A106,Data!$I:$I,"1174")</f>
        <v>500000</v>
      </c>
      <c r="I106" s="28"/>
      <c r="J106" s="30">
        <v>500000</v>
      </c>
      <c r="K106" s="30">
        <f t="shared" si="6"/>
        <v>0</v>
      </c>
      <c r="L106" s="31">
        <f t="shared" si="7"/>
        <v>0</v>
      </c>
      <c r="M106" s="25"/>
    </row>
    <row r="107" spans="1:13" s="3" customFormat="1" ht="18" x14ac:dyDescent="0.35">
      <c r="A107" s="7" t="s">
        <v>104</v>
      </c>
      <c r="B107" s="8" t="s">
        <v>304</v>
      </c>
      <c r="C107" s="7" t="str">
        <f>UPPER(VLOOKUP(A107,Contacts!I:J,2,FALSE))</f>
        <v>FRENCHMAN RE-3</v>
      </c>
      <c r="D107" s="22">
        <f>SUMIFS(Data!$N:$N,Data!$B:$B,'Preliminary Report '!$A107,Data!$I:$I,"1170")</f>
        <v>63983.92</v>
      </c>
      <c r="E107" s="22">
        <f>SUMIFS(Data!$N:$N,Data!$B:$B,'Preliminary Report '!$A107,Data!$I:$I,"1171")</f>
        <v>54623.56</v>
      </c>
      <c r="F107" s="22">
        <f>SUMIFS(Data!$N:$N,Data!$B:$B,'Preliminary Report '!$A107,Data!$I:$I,"1172")</f>
        <v>0</v>
      </c>
      <c r="G107" s="22">
        <f>SUMIFS(Data!$N:$N,Data!$B:$B,'Preliminary Report '!$A107,Data!$I:$I,"1173")</f>
        <v>0</v>
      </c>
      <c r="H107" s="22">
        <f>SUMIFS(Data!$N:$N,Data!$B:$B,'Preliminary Report '!$A107,Data!$I:$I,"1174")</f>
        <v>54623.56</v>
      </c>
      <c r="I107" s="28"/>
      <c r="J107" s="30">
        <v>0</v>
      </c>
      <c r="K107" s="30">
        <f t="shared" si="6"/>
        <v>63983.92</v>
      </c>
      <c r="L107" s="31">
        <f t="shared" si="7"/>
        <v>0</v>
      </c>
      <c r="M107" s="27"/>
    </row>
    <row r="108" spans="1:13" s="3" customFormat="1" ht="18" x14ac:dyDescent="0.35">
      <c r="A108" s="7" t="s">
        <v>105</v>
      </c>
      <c r="B108" s="8" t="s">
        <v>304</v>
      </c>
      <c r="C108" s="7" t="str">
        <f>UPPER(VLOOKUP(A108,Contacts!I:J,2,FALSE))</f>
        <v>BUFFALO RE-4J</v>
      </c>
      <c r="D108" s="22">
        <f>SUMIFS(Data!$N:$N,Data!$B:$B,'Preliminary Report '!$A108,Data!$I:$I,"1170")</f>
        <v>0</v>
      </c>
      <c r="E108" s="22">
        <f>SUMIFS(Data!$N:$N,Data!$B:$B,'Preliminary Report '!$A108,Data!$I:$I,"1171")</f>
        <v>0</v>
      </c>
      <c r="F108" s="22">
        <f>SUMIFS(Data!$N:$N,Data!$B:$B,'Preliminary Report '!$A108,Data!$I:$I,"1172")</f>
        <v>0</v>
      </c>
      <c r="G108" s="22">
        <f>SUMIFS(Data!$N:$N,Data!$B:$B,'Preliminary Report '!$A108,Data!$I:$I,"1173")</f>
        <v>0</v>
      </c>
      <c r="H108" s="22">
        <f>SUMIFS(Data!$N:$N,Data!$B:$B,'Preliminary Report '!$A108,Data!$I:$I,"1174")</f>
        <v>0</v>
      </c>
      <c r="I108" s="28"/>
      <c r="J108" s="30">
        <v>0</v>
      </c>
      <c r="K108" s="30">
        <f t="shared" si="6"/>
        <v>0</v>
      </c>
      <c r="L108" s="31">
        <f t="shared" si="7"/>
        <v>0</v>
      </c>
      <c r="M108" s="25"/>
    </row>
    <row r="109" spans="1:13" s="3" customFormat="1" ht="18" x14ac:dyDescent="0.35">
      <c r="A109" s="7" t="s">
        <v>106</v>
      </c>
      <c r="B109" s="8" t="s">
        <v>304</v>
      </c>
      <c r="C109" s="7" t="str">
        <f>UPPER(VLOOKUP(A109,Contacts!I:J,2,FALSE))</f>
        <v>PLATEAU RE-5</v>
      </c>
      <c r="D109" s="22">
        <f>SUMIFS(Data!$N:$N,Data!$B:$B,'Preliminary Report '!$A109,Data!$I:$I,"1170")</f>
        <v>445000</v>
      </c>
      <c r="E109" s="22">
        <f>SUMIFS(Data!$N:$N,Data!$B:$B,'Preliminary Report '!$A109,Data!$I:$I,"1171")</f>
        <v>445930.33</v>
      </c>
      <c r="F109" s="22">
        <f>SUMIFS(Data!$N:$N,Data!$B:$B,'Preliminary Report '!$A109,Data!$I:$I,"1172")</f>
        <v>0</v>
      </c>
      <c r="G109" s="22">
        <f>SUMIFS(Data!$N:$N,Data!$B:$B,'Preliminary Report '!$A109,Data!$I:$I,"1173")</f>
        <v>0</v>
      </c>
      <c r="H109" s="22">
        <f>SUMIFS(Data!$N:$N,Data!$B:$B,'Preliminary Report '!$A109,Data!$I:$I,"1174")</f>
        <v>445930.33</v>
      </c>
      <c r="I109" s="28"/>
      <c r="J109" s="30">
        <v>444974.96</v>
      </c>
      <c r="K109" s="30">
        <f t="shared" si="6"/>
        <v>25.039999999979045</v>
      </c>
      <c r="L109" s="31">
        <f t="shared" si="7"/>
        <v>5.627282937444175E-5</v>
      </c>
      <c r="M109" s="25"/>
    </row>
    <row r="110" spans="1:13" s="3" customFormat="1" ht="18" x14ac:dyDescent="0.35">
      <c r="A110" s="7" t="s">
        <v>107</v>
      </c>
      <c r="B110" s="8" t="s">
        <v>305</v>
      </c>
      <c r="C110" s="7" t="str">
        <f>UPPER(VLOOKUP(A110,Contacts!I:J,2,FALSE))</f>
        <v>DE BEQUE 49JT</v>
      </c>
      <c r="D110" s="22">
        <f>SUMIFS(Data!$N:$N,Data!$B:$B,'Preliminary Report '!$A110,Data!$I:$I,"1170")</f>
        <v>0</v>
      </c>
      <c r="E110" s="22">
        <f>SUMIFS(Data!$N:$N,Data!$B:$B,'Preliminary Report '!$A110,Data!$I:$I,"1171")</f>
        <v>0</v>
      </c>
      <c r="F110" s="22">
        <f>SUMIFS(Data!$N:$N,Data!$B:$B,'Preliminary Report '!$A110,Data!$I:$I,"1172")</f>
        <v>0</v>
      </c>
      <c r="G110" s="22">
        <f>SUMIFS(Data!$N:$N,Data!$B:$B,'Preliminary Report '!$A110,Data!$I:$I,"1173")</f>
        <v>0</v>
      </c>
      <c r="H110" s="22">
        <f>SUMIFS(Data!$N:$N,Data!$B:$B,'Preliminary Report '!$A110,Data!$I:$I,"1174")</f>
        <v>0</v>
      </c>
      <c r="I110" s="28"/>
      <c r="J110" s="30">
        <v>0</v>
      </c>
      <c r="K110" s="30">
        <f t="shared" si="6"/>
        <v>0</v>
      </c>
      <c r="L110" s="31">
        <f t="shared" si="7"/>
        <v>0</v>
      </c>
      <c r="M110" s="25"/>
    </row>
    <row r="111" spans="1:13" s="3" customFormat="1" ht="18" x14ac:dyDescent="0.35">
      <c r="A111" s="7" t="s">
        <v>108</v>
      </c>
      <c r="B111" s="8" t="s">
        <v>305</v>
      </c>
      <c r="C111" s="7" t="str">
        <f>UPPER(VLOOKUP(A111,Contacts!I:J,2,FALSE))</f>
        <v>PLATEAU VALLEY 50</v>
      </c>
      <c r="D111" s="22">
        <f>SUMIFS(Data!$N:$N,Data!$B:$B,'Preliminary Report '!$A111,Data!$I:$I,"1170")</f>
        <v>350000</v>
      </c>
      <c r="E111" s="22">
        <f>SUMIFS(Data!$N:$N,Data!$B:$B,'Preliminary Report '!$A111,Data!$I:$I,"1171")</f>
        <v>342653.41</v>
      </c>
      <c r="F111" s="22">
        <f>SUMIFS(Data!$N:$N,Data!$B:$B,'Preliminary Report '!$A111,Data!$I:$I,"1172")</f>
        <v>0</v>
      </c>
      <c r="G111" s="22">
        <f>SUMIFS(Data!$N:$N,Data!$B:$B,'Preliminary Report '!$A111,Data!$I:$I,"1173")</f>
        <v>0</v>
      </c>
      <c r="H111" s="22">
        <f>SUMIFS(Data!$N:$N,Data!$B:$B,'Preliminary Report '!$A111,Data!$I:$I,"1174")</f>
        <v>342653.41</v>
      </c>
      <c r="I111" s="28"/>
      <c r="J111" s="30">
        <v>350000</v>
      </c>
      <c r="K111" s="30">
        <f t="shared" si="6"/>
        <v>0</v>
      </c>
      <c r="L111" s="31">
        <f t="shared" si="7"/>
        <v>0</v>
      </c>
      <c r="M111" s="25"/>
    </row>
    <row r="112" spans="1:13" s="3" customFormat="1" ht="18" x14ac:dyDescent="0.35">
      <c r="A112" s="7" t="s">
        <v>109</v>
      </c>
      <c r="B112" s="8" t="s">
        <v>305</v>
      </c>
      <c r="C112" s="7" t="str">
        <f>UPPER(VLOOKUP(A112,Contacts!I:J,2,FALSE))</f>
        <v>MESA COUNTY VALLEY 51</v>
      </c>
      <c r="D112" s="22">
        <f>SUMIFS(Data!$N:$N,Data!$B:$B,'Preliminary Report '!$A112,Data!$I:$I,"1170")</f>
        <v>16780859</v>
      </c>
      <c r="E112" s="22">
        <f>SUMIFS(Data!$N:$N,Data!$B:$B,'Preliminary Report '!$A112,Data!$I:$I,"1171")</f>
        <v>15977643.24</v>
      </c>
      <c r="F112" s="22">
        <f>SUMIFS(Data!$N:$N,Data!$B:$B,'Preliminary Report '!$A112,Data!$I:$I,"1172")</f>
        <v>837255.08</v>
      </c>
      <c r="G112" s="22">
        <f>SUMIFS(Data!$N:$N,Data!$B:$B,'Preliminary Report '!$A112,Data!$I:$I,"1173")</f>
        <v>0</v>
      </c>
      <c r="H112" s="22">
        <f>SUMIFS(Data!$N:$N,Data!$B:$B,'Preliminary Report '!$A112,Data!$I:$I,"1174")</f>
        <v>15140388.16</v>
      </c>
      <c r="I112" s="28"/>
      <c r="J112" s="30">
        <v>16470398</v>
      </c>
      <c r="K112" s="30">
        <f t="shared" si="6"/>
        <v>310461</v>
      </c>
      <c r="L112" s="31">
        <f t="shared" si="7"/>
        <v>1.8849635570433697E-2</v>
      </c>
      <c r="M112" s="25"/>
    </row>
    <row r="113" spans="1:14" s="3" customFormat="1" ht="18" x14ac:dyDescent="0.35">
      <c r="A113" s="7" t="s">
        <v>110</v>
      </c>
      <c r="B113" s="8" t="s">
        <v>306</v>
      </c>
      <c r="C113" s="7" t="str">
        <f>UPPER(VLOOKUP(A113,Contacts!I:J,2,FALSE))</f>
        <v>CREEDE SCHOOL DISTRICT</v>
      </c>
      <c r="D113" s="22">
        <f>SUMIFS(Data!$N:$N,Data!$B:$B,'Preliminary Report '!$A113,Data!$I:$I,"1170")</f>
        <v>70000</v>
      </c>
      <c r="E113" s="22">
        <f>SUMIFS(Data!$N:$N,Data!$B:$B,'Preliminary Report '!$A113,Data!$I:$I,"1171")</f>
        <v>70025</v>
      </c>
      <c r="F113" s="22">
        <f>SUMIFS(Data!$N:$N,Data!$B:$B,'Preliminary Report '!$A113,Data!$I:$I,"1172")</f>
        <v>0</v>
      </c>
      <c r="G113" s="22">
        <f>SUMIFS(Data!$N:$N,Data!$B:$B,'Preliminary Report '!$A113,Data!$I:$I,"1173")</f>
        <v>0</v>
      </c>
      <c r="H113" s="22">
        <f>SUMIFS(Data!$N:$N,Data!$B:$B,'Preliminary Report '!$A113,Data!$I:$I,"1174")</f>
        <v>70025</v>
      </c>
      <c r="I113" s="28"/>
      <c r="J113" s="30">
        <v>70000</v>
      </c>
      <c r="K113" s="30">
        <f t="shared" si="6"/>
        <v>0</v>
      </c>
      <c r="L113" s="31">
        <f t="shared" si="7"/>
        <v>0</v>
      </c>
      <c r="M113" s="25"/>
    </row>
    <row r="114" spans="1:14" s="3" customFormat="1" ht="18" x14ac:dyDescent="0.35">
      <c r="A114" s="7" t="s">
        <v>111</v>
      </c>
      <c r="B114" s="8" t="s">
        <v>307</v>
      </c>
      <c r="C114" s="7" t="str">
        <f>UPPER(VLOOKUP(A114,Contacts!I:J,2,FALSE))</f>
        <v>MOFFAT COUNTY RE: NO 1</v>
      </c>
      <c r="D114" s="22">
        <f>SUMIFS(Data!$N:$N,Data!$B:$B,'Preliminary Report '!$A114,Data!$I:$I,"1170")</f>
        <v>2601497</v>
      </c>
      <c r="E114" s="22">
        <f>SUMIFS(Data!$N:$N,Data!$B:$B,'Preliminary Report '!$A114,Data!$I:$I,"1171")</f>
        <v>2568290</v>
      </c>
      <c r="F114" s="22">
        <f>SUMIFS(Data!$N:$N,Data!$B:$B,'Preliminary Report '!$A114,Data!$I:$I,"1172")</f>
        <v>0</v>
      </c>
      <c r="G114" s="22">
        <f>SUMIFS(Data!$N:$N,Data!$B:$B,'Preliminary Report '!$A114,Data!$I:$I,"1173")</f>
        <v>0</v>
      </c>
      <c r="H114" s="22">
        <f>SUMIFS(Data!$N:$N,Data!$B:$B,'Preliminary Report '!$A114,Data!$I:$I,"1174")</f>
        <v>2568290</v>
      </c>
      <c r="I114" s="28"/>
      <c r="J114" s="43">
        <v>2127386</v>
      </c>
      <c r="K114" s="43">
        <f t="shared" si="6"/>
        <v>474111</v>
      </c>
      <c r="L114" s="44">
        <f t="shared" si="7"/>
        <v>0.22286082544493571</v>
      </c>
      <c r="M114" s="27" t="str">
        <f>VLOOKUP(A114,Contacts!A:B,2,FALSE)</f>
        <v>kathryn.sampson@moffatsd.org</v>
      </c>
      <c r="N114" s="3" t="str">
        <f>VLOOKUP(A114,Contacts!D:F,3,FALSE)</f>
        <v>kristi.ross@moffatsd.org</v>
      </c>
    </row>
    <row r="115" spans="1:14" s="3" customFormat="1" ht="18" x14ac:dyDescent="0.35">
      <c r="A115" s="7" t="s">
        <v>112</v>
      </c>
      <c r="B115" s="8" t="s">
        <v>308</v>
      </c>
      <c r="C115" s="7" t="str">
        <f>UPPER(VLOOKUP(A115,Contacts!I:J,2,FALSE))</f>
        <v>MONTEZUMA-CORTEZ RE-1</v>
      </c>
      <c r="D115" s="22">
        <f>SUMIFS(Data!$N:$N,Data!$B:$B,'Preliminary Report '!$A115,Data!$I:$I,"1170")</f>
        <v>2057639</v>
      </c>
      <c r="E115" s="22">
        <f>SUMIFS(Data!$N:$N,Data!$B:$B,'Preliminary Report '!$A115,Data!$I:$I,"1171")</f>
        <v>2004738</v>
      </c>
      <c r="F115" s="22">
        <f>SUMIFS(Data!$N:$N,Data!$B:$B,'Preliminary Report '!$A115,Data!$I:$I,"1172")</f>
        <v>343533.13</v>
      </c>
      <c r="G115" s="22">
        <f>SUMIFS(Data!$N:$N,Data!$B:$B,'Preliminary Report '!$A115,Data!$I:$I,"1173")</f>
        <v>0</v>
      </c>
      <c r="H115" s="22">
        <f>SUMIFS(Data!$N:$N,Data!$B:$B,'Preliminary Report '!$A115,Data!$I:$I,"1174")</f>
        <v>1661204.87</v>
      </c>
      <c r="I115" s="28"/>
      <c r="J115" s="30">
        <v>0</v>
      </c>
      <c r="K115" s="30">
        <f t="shared" si="6"/>
        <v>2057639</v>
      </c>
      <c r="L115" s="31">
        <f t="shared" si="7"/>
        <v>0</v>
      </c>
      <c r="M115" s="25"/>
    </row>
    <row r="116" spans="1:14" s="3" customFormat="1" ht="18" x14ac:dyDescent="0.35">
      <c r="A116" s="7" t="s">
        <v>113</v>
      </c>
      <c r="B116" s="8" t="s">
        <v>308</v>
      </c>
      <c r="C116" s="7" t="str">
        <f>UPPER(VLOOKUP(A116,Contacts!I:J,2,FALSE))</f>
        <v>DOLORES RE-4A</v>
      </c>
      <c r="D116" s="22">
        <f>SUMIFS(Data!$N:$N,Data!$B:$B,'Preliminary Report '!$A116,Data!$I:$I,"1170")</f>
        <v>360000</v>
      </c>
      <c r="E116" s="22">
        <f>SUMIFS(Data!$N:$N,Data!$B:$B,'Preliminary Report '!$A116,Data!$I:$I,"1171")</f>
        <v>335467.26</v>
      </c>
      <c r="F116" s="22">
        <f>SUMIFS(Data!$N:$N,Data!$B:$B,'Preliminary Report '!$A116,Data!$I:$I,"1172")</f>
        <v>0</v>
      </c>
      <c r="G116" s="22">
        <f>SUMIFS(Data!$N:$N,Data!$B:$B,'Preliminary Report '!$A116,Data!$I:$I,"1173")</f>
        <v>0</v>
      </c>
      <c r="H116" s="22">
        <f>SUMIFS(Data!$N:$N,Data!$B:$B,'Preliminary Report '!$A116,Data!$I:$I,"1174")</f>
        <v>335467.26</v>
      </c>
      <c r="I116" s="28"/>
      <c r="J116" s="30">
        <v>390000</v>
      </c>
      <c r="K116" s="30">
        <f t="shared" si="6"/>
        <v>-30000</v>
      </c>
      <c r="L116" s="31">
        <f t="shared" si="7"/>
        <v>-7.6923076923076927E-2</v>
      </c>
      <c r="M116" s="25"/>
    </row>
    <row r="117" spans="1:14" s="3" customFormat="1" ht="18" x14ac:dyDescent="0.35">
      <c r="A117" s="7" t="s">
        <v>114</v>
      </c>
      <c r="B117" s="8" t="s">
        <v>308</v>
      </c>
      <c r="C117" s="7" t="str">
        <f>UPPER(VLOOKUP(A117,Contacts!I:J,2,FALSE))</f>
        <v>MANCOS RE-6</v>
      </c>
      <c r="D117" s="22">
        <f>SUMIFS(Data!$N:$N,Data!$B:$B,'Preliminary Report '!$A117,Data!$I:$I,"1170")</f>
        <v>57823</v>
      </c>
      <c r="E117" s="22">
        <f>SUMIFS(Data!$N:$N,Data!$B:$B,'Preliminary Report '!$A117,Data!$I:$I,"1171")</f>
        <v>55416</v>
      </c>
      <c r="F117" s="22">
        <f>SUMIFS(Data!$N:$N,Data!$B:$B,'Preliminary Report '!$A117,Data!$I:$I,"1172")</f>
        <v>0</v>
      </c>
      <c r="G117" s="22">
        <f>SUMIFS(Data!$N:$N,Data!$B:$B,'Preliminary Report '!$A117,Data!$I:$I,"1173")</f>
        <v>0</v>
      </c>
      <c r="H117" s="22">
        <f>SUMIFS(Data!$N:$N,Data!$B:$B,'Preliminary Report '!$A117,Data!$I:$I,"1174")</f>
        <v>55416</v>
      </c>
      <c r="I117" s="28"/>
      <c r="J117" s="30">
        <v>57808</v>
      </c>
      <c r="K117" s="30">
        <f t="shared" si="6"/>
        <v>15</v>
      </c>
      <c r="L117" s="31">
        <f t="shared" si="7"/>
        <v>2.5947965679490727E-4</v>
      </c>
      <c r="M117" s="25"/>
    </row>
    <row r="118" spans="1:14" s="3" customFormat="1" ht="18" x14ac:dyDescent="0.35">
      <c r="A118" s="7" t="s">
        <v>115</v>
      </c>
      <c r="B118" s="8" t="s">
        <v>309</v>
      </c>
      <c r="C118" s="7" t="str">
        <f>UPPER(VLOOKUP(A118,Contacts!I:J,2,FALSE))</f>
        <v>MONTROSE COUNTY RE-1J</v>
      </c>
      <c r="D118" s="22">
        <f>SUMIFS(Data!$N:$N,Data!$B:$B,'Preliminary Report '!$A118,Data!$I:$I,"1170")</f>
        <v>0</v>
      </c>
      <c r="E118" s="22">
        <f>SUMIFS(Data!$N:$N,Data!$B:$B,'Preliminary Report '!$A118,Data!$I:$I,"1171")</f>
        <v>0</v>
      </c>
      <c r="F118" s="22">
        <f>SUMIFS(Data!$N:$N,Data!$B:$B,'Preliminary Report '!$A118,Data!$I:$I,"1172")</f>
        <v>0</v>
      </c>
      <c r="G118" s="22">
        <f>SUMIFS(Data!$N:$N,Data!$B:$B,'Preliminary Report '!$A118,Data!$I:$I,"1173")</f>
        <v>0</v>
      </c>
      <c r="H118" s="22">
        <f>SUMIFS(Data!$N:$N,Data!$B:$B,'Preliminary Report '!$A118,Data!$I:$I,"1174")</f>
        <v>0</v>
      </c>
      <c r="I118" s="28"/>
      <c r="J118" s="30">
        <v>0</v>
      </c>
      <c r="K118" s="30">
        <f t="shared" si="6"/>
        <v>0</v>
      </c>
      <c r="L118" s="31">
        <f t="shared" si="7"/>
        <v>0</v>
      </c>
      <c r="M118" s="25"/>
    </row>
    <row r="119" spans="1:14" s="3" customFormat="1" ht="18" x14ac:dyDescent="0.35">
      <c r="A119" s="7" t="s">
        <v>116</v>
      </c>
      <c r="B119" s="8" t="s">
        <v>309</v>
      </c>
      <c r="C119" s="7" t="str">
        <f>UPPER(VLOOKUP(A119,Contacts!I:J,2,FALSE))</f>
        <v>WEST END RE-2</v>
      </c>
      <c r="D119" s="22">
        <f>SUMIFS(Data!$N:$N,Data!$B:$B,'Preliminary Report '!$A119,Data!$I:$I,"1170")</f>
        <v>248000</v>
      </c>
      <c r="E119" s="22">
        <f>SUMIFS(Data!$N:$N,Data!$B:$B,'Preliminary Report '!$A119,Data!$I:$I,"1171")</f>
        <v>200000</v>
      </c>
      <c r="F119" s="22">
        <f>SUMIFS(Data!$N:$N,Data!$B:$B,'Preliminary Report '!$A119,Data!$I:$I,"1172")</f>
        <v>0</v>
      </c>
      <c r="G119" s="22">
        <f>SUMIFS(Data!$N:$N,Data!$B:$B,'Preliminary Report '!$A119,Data!$I:$I,"1173")</f>
        <v>0</v>
      </c>
      <c r="H119" s="22">
        <f>SUMIFS(Data!$N:$N,Data!$B:$B,'Preliminary Report '!$A119,Data!$I:$I,"1174")</f>
        <v>200000</v>
      </c>
      <c r="I119" s="28"/>
      <c r="J119" s="30">
        <v>248000</v>
      </c>
      <c r="K119" s="30">
        <f t="shared" si="6"/>
        <v>0</v>
      </c>
      <c r="L119" s="31">
        <f t="shared" si="7"/>
        <v>0</v>
      </c>
      <c r="M119" s="27"/>
    </row>
    <row r="120" spans="1:14" s="3" customFormat="1" ht="18" x14ac:dyDescent="0.35">
      <c r="A120" s="7" t="s">
        <v>117</v>
      </c>
      <c r="B120" s="8" t="s">
        <v>310</v>
      </c>
      <c r="C120" s="7" t="str">
        <f>UPPER(VLOOKUP(A120,Contacts!I:J,2,FALSE))</f>
        <v>BRUSH RE-2(J)</v>
      </c>
      <c r="D120" s="22">
        <f>SUMIFS(Data!$N:$N,Data!$B:$B,'Preliminary Report '!$A120,Data!$I:$I,"1170")</f>
        <v>2400000</v>
      </c>
      <c r="E120" s="22">
        <f>SUMIFS(Data!$N:$N,Data!$B:$B,'Preliminary Report '!$A120,Data!$I:$I,"1171")</f>
        <v>2322757.58</v>
      </c>
      <c r="F120" s="22">
        <f>SUMIFS(Data!$N:$N,Data!$B:$B,'Preliminary Report '!$A120,Data!$I:$I,"1172")</f>
        <v>0</v>
      </c>
      <c r="G120" s="22">
        <f>SUMIFS(Data!$N:$N,Data!$B:$B,'Preliminary Report '!$A120,Data!$I:$I,"1173")</f>
        <v>0</v>
      </c>
      <c r="H120" s="22">
        <f>SUMIFS(Data!$N:$N,Data!$B:$B,'Preliminary Report '!$A120,Data!$I:$I,"1174")</f>
        <v>2322757.58</v>
      </c>
      <c r="I120" s="28"/>
      <c r="J120" s="30">
        <v>2420220</v>
      </c>
      <c r="K120" s="30">
        <f t="shared" si="6"/>
        <v>-20220</v>
      </c>
      <c r="L120" s="31">
        <f t="shared" si="7"/>
        <v>-8.3546123906091188E-3</v>
      </c>
      <c r="M120" s="25"/>
    </row>
    <row r="121" spans="1:14" s="3" customFormat="1" ht="18" x14ac:dyDescent="0.35">
      <c r="A121" s="7" t="s">
        <v>118</v>
      </c>
      <c r="B121" s="8" t="s">
        <v>310</v>
      </c>
      <c r="C121" s="7" t="str">
        <f>UPPER(VLOOKUP(A121,Contacts!I:J,2,FALSE))</f>
        <v>FORT MORGAN RE-3</v>
      </c>
      <c r="D121" s="22">
        <f>SUMIFS(Data!$N:$N,Data!$B:$B,'Preliminary Report '!$A121,Data!$I:$I,"1170")</f>
        <v>0</v>
      </c>
      <c r="E121" s="22">
        <f>SUMIFS(Data!$N:$N,Data!$B:$B,'Preliminary Report '!$A121,Data!$I:$I,"1171")</f>
        <v>0</v>
      </c>
      <c r="F121" s="22">
        <f>SUMIFS(Data!$N:$N,Data!$B:$B,'Preliminary Report '!$A121,Data!$I:$I,"1172")</f>
        <v>0</v>
      </c>
      <c r="G121" s="22">
        <f>SUMIFS(Data!$N:$N,Data!$B:$B,'Preliminary Report '!$A121,Data!$I:$I,"1173")</f>
        <v>0</v>
      </c>
      <c r="H121" s="22">
        <f>SUMIFS(Data!$N:$N,Data!$B:$B,'Preliminary Report '!$A121,Data!$I:$I,"1174")</f>
        <v>0</v>
      </c>
      <c r="I121" s="28"/>
      <c r="J121" s="30">
        <v>0</v>
      </c>
      <c r="K121" s="30">
        <f t="shared" si="6"/>
        <v>0</v>
      </c>
      <c r="L121" s="31">
        <f t="shared" si="7"/>
        <v>0</v>
      </c>
      <c r="M121" s="25"/>
    </row>
    <row r="122" spans="1:14" s="3" customFormat="1" ht="18" x14ac:dyDescent="0.35">
      <c r="A122" s="7" t="s">
        <v>119</v>
      </c>
      <c r="B122" s="8" t="s">
        <v>310</v>
      </c>
      <c r="C122" s="7" t="str">
        <f>UPPER(VLOOKUP(A122,Contacts!I:J,2,FALSE))</f>
        <v>WELDON VALLEY RE-20(J)</v>
      </c>
      <c r="D122" s="22">
        <f>SUMIFS(Data!$N:$N,Data!$B:$B,'Preliminary Report '!$A122,Data!$I:$I,"1170")</f>
        <v>9610</v>
      </c>
      <c r="E122" s="22">
        <f>SUMIFS(Data!$N:$N,Data!$B:$B,'Preliminary Report '!$A122,Data!$I:$I,"1171")</f>
        <v>9252.26</v>
      </c>
      <c r="F122" s="22">
        <f>SUMIFS(Data!$N:$N,Data!$B:$B,'Preliminary Report '!$A122,Data!$I:$I,"1172")</f>
        <v>0</v>
      </c>
      <c r="G122" s="22">
        <f>SUMIFS(Data!$N:$N,Data!$B:$B,'Preliminary Report '!$A122,Data!$I:$I,"1173")</f>
        <v>0</v>
      </c>
      <c r="H122" s="22">
        <f>SUMIFS(Data!$N:$N,Data!$B:$B,'Preliminary Report '!$A122,Data!$I:$I,"1174")</f>
        <v>9252.26</v>
      </c>
      <c r="I122" s="28"/>
      <c r="J122" s="30">
        <v>9603</v>
      </c>
      <c r="K122" s="30">
        <f t="shared" si="6"/>
        <v>7</v>
      </c>
      <c r="L122" s="31">
        <f t="shared" si="7"/>
        <v>7.2893887326877017E-4</v>
      </c>
      <c r="M122" s="25"/>
    </row>
    <row r="123" spans="1:14" s="3" customFormat="1" ht="18" x14ac:dyDescent="0.35">
      <c r="A123" s="7" t="s">
        <v>120</v>
      </c>
      <c r="B123" s="8" t="s">
        <v>310</v>
      </c>
      <c r="C123" s="7" t="str">
        <f>UPPER(VLOOKUP(A123,Contacts!I:J,2,FALSE))</f>
        <v>WIGGINS RE-50(J)</v>
      </c>
      <c r="D123" s="22">
        <f>SUMIFS(Data!$N:$N,Data!$B:$B,'Preliminary Report '!$A123,Data!$I:$I,"1170")</f>
        <v>0</v>
      </c>
      <c r="E123" s="22">
        <f>SUMIFS(Data!$N:$N,Data!$B:$B,'Preliminary Report '!$A123,Data!$I:$I,"1171")</f>
        <v>0</v>
      </c>
      <c r="F123" s="22">
        <f>SUMIFS(Data!$N:$N,Data!$B:$B,'Preliminary Report '!$A123,Data!$I:$I,"1172")</f>
        <v>0</v>
      </c>
      <c r="G123" s="22">
        <f>SUMIFS(Data!$N:$N,Data!$B:$B,'Preliminary Report '!$A123,Data!$I:$I,"1173")</f>
        <v>0</v>
      </c>
      <c r="H123" s="22">
        <f>SUMIFS(Data!$N:$N,Data!$B:$B,'Preliminary Report '!$A123,Data!$I:$I,"1174")</f>
        <v>0</v>
      </c>
      <c r="I123" s="28"/>
      <c r="J123" s="30">
        <v>0</v>
      </c>
      <c r="K123" s="30">
        <f t="shared" si="6"/>
        <v>0</v>
      </c>
      <c r="L123" s="31">
        <f t="shared" si="7"/>
        <v>0</v>
      </c>
      <c r="M123" s="25"/>
    </row>
    <row r="124" spans="1:14" s="3" customFormat="1" ht="18" x14ac:dyDescent="0.35">
      <c r="A124" s="7" t="s">
        <v>121</v>
      </c>
      <c r="B124" s="8" t="s">
        <v>311</v>
      </c>
      <c r="C124" s="7" t="str">
        <f>UPPER(VLOOKUP(A124,Contacts!I:J,2,FALSE))</f>
        <v>EAST OTERO R-1</v>
      </c>
      <c r="D124" s="22">
        <f>SUMIFS(Data!$N:$N,Data!$B:$B,'Preliminary Report '!$A124,Data!$I:$I,"1170")</f>
        <v>0</v>
      </c>
      <c r="E124" s="22">
        <f>SUMIFS(Data!$N:$N,Data!$B:$B,'Preliminary Report '!$A124,Data!$I:$I,"1171")</f>
        <v>0</v>
      </c>
      <c r="F124" s="22">
        <f>SUMIFS(Data!$N:$N,Data!$B:$B,'Preliminary Report '!$A124,Data!$I:$I,"1172")</f>
        <v>0</v>
      </c>
      <c r="G124" s="22">
        <f>SUMIFS(Data!$N:$N,Data!$B:$B,'Preliminary Report '!$A124,Data!$I:$I,"1173")</f>
        <v>0</v>
      </c>
      <c r="H124" s="22">
        <f>SUMIFS(Data!$N:$N,Data!$B:$B,'Preliminary Report '!$A124,Data!$I:$I,"1174")</f>
        <v>0</v>
      </c>
      <c r="I124" s="28"/>
      <c r="J124" s="30">
        <v>0</v>
      </c>
      <c r="K124" s="30">
        <f t="shared" si="6"/>
        <v>0</v>
      </c>
      <c r="L124" s="31">
        <f t="shared" si="7"/>
        <v>0</v>
      </c>
      <c r="M124" s="25"/>
    </row>
    <row r="125" spans="1:14" s="3" customFormat="1" ht="18" x14ac:dyDescent="0.35">
      <c r="A125" s="7" t="s">
        <v>122</v>
      </c>
      <c r="B125" s="8" t="s">
        <v>311</v>
      </c>
      <c r="C125" s="7" t="str">
        <f>UPPER(VLOOKUP(A125,Contacts!I:J,2,FALSE))</f>
        <v>ROCKY FORD R-2</v>
      </c>
      <c r="D125" s="22">
        <f>SUMIFS(Data!$N:$N,Data!$B:$B,'Preliminary Report '!$A125,Data!$I:$I,"1170")</f>
        <v>0</v>
      </c>
      <c r="E125" s="22">
        <f>SUMIFS(Data!$N:$N,Data!$B:$B,'Preliminary Report '!$A125,Data!$I:$I,"1171")</f>
        <v>0</v>
      </c>
      <c r="F125" s="22">
        <f>SUMIFS(Data!$N:$N,Data!$B:$B,'Preliminary Report '!$A125,Data!$I:$I,"1172")</f>
        <v>0</v>
      </c>
      <c r="G125" s="22">
        <f>SUMIFS(Data!$N:$N,Data!$B:$B,'Preliminary Report '!$A125,Data!$I:$I,"1173")</f>
        <v>0</v>
      </c>
      <c r="H125" s="22">
        <f>SUMIFS(Data!$N:$N,Data!$B:$B,'Preliminary Report '!$A125,Data!$I:$I,"1174")</f>
        <v>0</v>
      </c>
      <c r="I125" s="28"/>
      <c r="J125" s="30">
        <v>0</v>
      </c>
      <c r="K125" s="30">
        <f t="shared" si="6"/>
        <v>0</v>
      </c>
      <c r="L125" s="31">
        <f t="shared" si="7"/>
        <v>0</v>
      </c>
      <c r="M125" s="25"/>
    </row>
    <row r="126" spans="1:14" s="3" customFormat="1" ht="18" x14ac:dyDescent="0.35">
      <c r="A126" s="7" t="s">
        <v>123</v>
      </c>
      <c r="B126" s="8" t="s">
        <v>311</v>
      </c>
      <c r="C126" s="7" t="str">
        <f>UPPER(VLOOKUP(A126,Contacts!I:J,2,FALSE))</f>
        <v>MANZANOLA 3J</v>
      </c>
      <c r="D126" s="22">
        <f>SUMIFS(Data!$N:$N,Data!$B:$B,'Preliminary Report '!$A126,Data!$I:$I,"1170")</f>
        <v>0</v>
      </c>
      <c r="E126" s="22">
        <f>SUMIFS(Data!$N:$N,Data!$B:$B,'Preliminary Report '!$A126,Data!$I:$I,"1171")</f>
        <v>0</v>
      </c>
      <c r="F126" s="22">
        <f>SUMIFS(Data!$N:$N,Data!$B:$B,'Preliminary Report '!$A126,Data!$I:$I,"1172")</f>
        <v>0</v>
      </c>
      <c r="G126" s="22">
        <f>SUMIFS(Data!$N:$N,Data!$B:$B,'Preliminary Report '!$A126,Data!$I:$I,"1173")</f>
        <v>0</v>
      </c>
      <c r="H126" s="22">
        <f>SUMIFS(Data!$N:$N,Data!$B:$B,'Preliminary Report '!$A126,Data!$I:$I,"1174")</f>
        <v>0</v>
      </c>
      <c r="I126" s="28"/>
      <c r="J126" s="30">
        <v>0</v>
      </c>
      <c r="K126" s="30">
        <f t="shared" si="6"/>
        <v>0</v>
      </c>
      <c r="L126" s="31">
        <f t="shared" si="7"/>
        <v>0</v>
      </c>
      <c r="M126" s="25"/>
    </row>
    <row r="127" spans="1:14" s="3" customFormat="1" ht="18" x14ac:dyDescent="0.35">
      <c r="A127" s="7" t="s">
        <v>124</v>
      </c>
      <c r="B127" s="8" t="s">
        <v>311</v>
      </c>
      <c r="C127" s="7" t="str">
        <f>UPPER(VLOOKUP(A127,Contacts!I:J,2,FALSE))</f>
        <v>FOWLER R-4J</v>
      </c>
      <c r="D127" s="22">
        <f>SUMIFS(Data!$N:$N,Data!$B:$B,'Preliminary Report '!$A127,Data!$I:$I,"1170")</f>
        <v>0</v>
      </c>
      <c r="E127" s="22">
        <f>SUMIFS(Data!$N:$N,Data!$B:$B,'Preliminary Report '!$A127,Data!$I:$I,"1171")</f>
        <v>0</v>
      </c>
      <c r="F127" s="22">
        <f>SUMIFS(Data!$N:$N,Data!$B:$B,'Preliminary Report '!$A127,Data!$I:$I,"1172")</f>
        <v>0</v>
      </c>
      <c r="G127" s="22">
        <f>SUMIFS(Data!$N:$N,Data!$B:$B,'Preliminary Report '!$A127,Data!$I:$I,"1173")</f>
        <v>0</v>
      </c>
      <c r="H127" s="22">
        <f>SUMIFS(Data!$N:$N,Data!$B:$B,'Preliminary Report '!$A127,Data!$I:$I,"1174")</f>
        <v>0</v>
      </c>
      <c r="I127" s="28"/>
      <c r="J127" s="30">
        <v>0</v>
      </c>
      <c r="K127" s="30">
        <f t="shared" si="6"/>
        <v>0</v>
      </c>
      <c r="L127" s="31">
        <f t="shared" si="7"/>
        <v>0</v>
      </c>
      <c r="M127" s="25"/>
    </row>
    <row r="128" spans="1:14" s="3" customFormat="1" ht="18" x14ac:dyDescent="0.35">
      <c r="A128" s="7" t="s">
        <v>125</v>
      </c>
      <c r="B128" s="8" t="s">
        <v>311</v>
      </c>
      <c r="C128" s="7" t="str">
        <f>UPPER(VLOOKUP(A128,Contacts!I:J,2,FALSE))</f>
        <v>CHERAW 31</v>
      </c>
      <c r="D128" s="22">
        <f>SUMIFS(Data!$N:$N,Data!$B:$B,'Preliminary Report '!$A128,Data!$I:$I,"1170")</f>
        <v>0</v>
      </c>
      <c r="E128" s="22">
        <f>SUMIFS(Data!$N:$N,Data!$B:$B,'Preliminary Report '!$A128,Data!$I:$I,"1171")</f>
        <v>0</v>
      </c>
      <c r="F128" s="22">
        <f>SUMIFS(Data!$N:$N,Data!$B:$B,'Preliminary Report '!$A128,Data!$I:$I,"1172")</f>
        <v>0</v>
      </c>
      <c r="G128" s="22">
        <f>SUMIFS(Data!$N:$N,Data!$B:$B,'Preliminary Report '!$A128,Data!$I:$I,"1173")</f>
        <v>0</v>
      </c>
      <c r="H128" s="22">
        <f>SUMIFS(Data!$N:$N,Data!$B:$B,'Preliminary Report '!$A128,Data!$I:$I,"1174")</f>
        <v>0</v>
      </c>
      <c r="I128" s="28"/>
      <c r="J128" s="30">
        <v>0</v>
      </c>
      <c r="K128" s="30">
        <f t="shared" si="6"/>
        <v>0</v>
      </c>
      <c r="L128" s="31">
        <f t="shared" si="7"/>
        <v>0</v>
      </c>
      <c r="M128" s="25"/>
    </row>
    <row r="129" spans="1:15" s="3" customFormat="1" ht="18" x14ac:dyDescent="0.35">
      <c r="A129" s="7" t="s">
        <v>126</v>
      </c>
      <c r="B129" s="8" t="s">
        <v>311</v>
      </c>
      <c r="C129" s="7" t="str">
        <f>UPPER(VLOOKUP(A129,Contacts!I:J,2,FALSE))</f>
        <v>SWINK 33</v>
      </c>
      <c r="D129" s="22">
        <f>SUMIFS(Data!$N:$N,Data!$B:$B,'Preliminary Report '!$A129,Data!$I:$I,"1170")</f>
        <v>15870.58</v>
      </c>
      <c r="E129" s="22">
        <f>SUMIFS(Data!$N:$N,Data!$B:$B,'Preliminary Report '!$A129,Data!$I:$I,"1171")</f>
        <v>14987.84</v>
      </c>
      <c r="F129" s="22">
        <f>SUMIFS(Data!$N:$N,Data!$B:$B,'Preliminary Report '!$A129,Data!$I:$I,"1172")</f>
        <v>0</v>
      </c>
      <c r="G129" s="22">
        <f>SUMIFS(Data!$N:$N,Data!$B:$B,'Preliminary Report '!$A129,Data!$I:$I,"1173")</f>
        <v>0</v>
      </c>
      <c r="H129" s="22">
        <f>SUMIFS(Data!$N:$N,Data!$B:$B,'Preliminary Report '!$A129,Data!$I:$I,"1174")</f>
        <v>14987.84</v>
      </c>
      <c r="I129" s="28"/>
      <c r="J129" s="30">
        <v>15870.58</v>
      </c>
      <c r="K129" s="30">
        <f t="shared" si="6"/>
        <v>0</v>
      </c>
      <c r="L129" s="31">
        <f t="shared" si="7"/>
        <v>0</v>
      </c>
      <c r="M129" s="25"/>
    </row>
    <row r="130" spans="1:15" s="3" customFormat="1" ht="18" x14ac:dyDescent="0.35">
      <c r="A130" s="7" t="s">
        <v>127</v>
      </c>
      <c r="B130" s="8" t="s">
        <v>312</v>
      </c>
      <c r="C130" s="7" t="str">
        <f>UPPER(VLOOKUP(A130,Contacts!I:J,2,FALSE))</f>
        <v>OURAY R-1</v>
      </c>
      <c r="D130" s="22">
        <f>SUMIFS(Data!$N:$N,Data!$B:$B,'Preliminary Report '!$A130,Data!$I:$I,"1170")</f>
        <v>495947.05</v>
      </c>
      <c r="E130" s="22">
        <f>SUMIFS(Data!$N:$N,Data!$B:$B,'Preliminary Report '!$A130,Data!$I:$I,"1171")</f>
        <v>494281.39</v>
      </c>
      <c r="F130" s="22">
        <f>SUMIFS(Data!$N:$N,Data!$B:$B,'Preliminary Report '!$A130,Data!$I:$I,"1172")</f>
        <v>0</v>
      </c>
      <c r="G130" s="22">
        <f>SUMIFS(Data!$N:$N,Data!$B:$B,'Preliminary Report '!$A130,Data!$I:$I,"1173")</f>
        <v>0</v>
      </c>
      <c r="H130" s="22">
        <f>SUMIFS(Data!$N:$N,Data!$B:$B,'Preliminary Report '!$A130,Data!$I:$I,"1174")</f>
        <v>494281.39</v>
      </c>
      <c r="I130" s="28"/>
      <c r="J130" s="30">
        <v>493499.13</v>
      </c>
      <c r="K130" s="30">
        <f t="shared" si="6"/>
        <v>2447.9199999999837</v>
      </c>
      <c r="L130" s="31">
        <f t="shared" si="7"/>
        <v>4.9603329594521952E-3</v>
      </c>
      <c r="M130" s="25"/>
    </row>
    <row r="131" spans="1:15" s="3" customFormat="1" ht="18" x14ac:dyDescent="0.35">
      <c r="A131" s="7" t="s">
        <v>128</v>
      </c>
      <c r="B131" s="8" t="s">
        <v>312</v>
      </c>
      <c r="C131" s="7" t="str">
        <f>UPPER(VLOOKUP(A131,Contacts!I:J,2,FALSE))</f>
        <v>RIDGWAY R-2</v>
      </c>
      <c r="D131" s="22">
        <f>SUMIFS(Data!$N:$N,Data!$B:$B,'Preliminary Report '!$A131,Data!$I:$I,"1170")</f>
        <v>535602</v>
      </c>
      <c r="E131" s="22">
        <f>SUMIFS(Data!$N:$N,Data!$B:$B,'Preliminary Report '!$A131,Data!$I:$I,"1171")</f>
        <v>526000</v>
      </c>
      <c r="F131" s="22">
        <f>SUMIFS(Data!$N:$N,Data!$B:$B,'Preliminary Report '!$A131,Data!$I:$I,"1172")</f>
        <v>0</v>
      </c>
      <c r="G131" s="22">
        <f>SUMIFS(Data!$N:$N,Data!$B:$B,'Preliminary Report '!$A131,Data!$I:$I,"1173")</f>
        <v>0</v>
      </c>
      <c r="H131" s="22">
        <f>SUMIFS(Data!$N:$N,Data!$B:$B,'Preliminary Report '!$A131,Data!$I:$I,"1174")</f>
        <v>526000</v>
      </c>
      <c r="I131" s="28"/>
      <c r="J131" s="30">
        <v>535602</v>
      </c>
      <c r="K131" s="30">
        <f t="shared" si="6"/>
        <v>0</v>
      </c>
      <c r="L131" s="31">
        <f t="shared" si="7"/>
        <v>0</v>
      </c>
      <c r="M131" s="25"/>
    </row>
    <row r="132" spans="1:15" s="3" customFormat="1" ht="18" x14ac:dyDescent="0.35">
      <c r="A132" s="7" t="s">
        <v>129</v>
      </c>
      <c r="B132" s="8" t="s">
        <v>313</v>
      </c>
      <c r="C132" s="7" t="str">
        <f>UPPER(VLOOKUP(A132,Contacts!I:J,2,FALSE))</f>
        <v>PLATTE CANYON 1</v>
      </c>
      <c r="D132" s="22">
        <f>SUMIFS(Data!$N:$N,Data!$B:$B,'Preliminary Report '!$A132,Data!$I:$I,"1170")</f>
        <v>738690.5</v>
      </c>
      <c r="E132" s="22">
        <f>SUMIFS(Data!$N:$N,Data!$B:$B,'Preliminary Report '!$A132,Data!$I:$I,"1171")</f>
        <v>744873.39</v>
      </c>
      <c r="F132" s="22">
        <f>SUMIFS(Data!$N:$N,Data!$B:$B,'Preliminary Report '!$A132,Data!$I:$I,"1172")</f>
        <v>0</v>
      </c>
      <c r="G132" s="22">
        <f>SUMIFS(Data!$N:$N,Data!$B:$B,'Preliminary Report '!$A132,Data!$I:$I,"1173")</f>
        <v>0</v>
      </c>
      <c r="H132" s="22">
        <f>SUMIFS(Data!$N:$N,Data!$B:$B,'Preliminary Report '!$A132,Data!$I:$I,"1174")</f>
        <v>744873.39</v>
      </c>
      <c r="I132" s="28"/>
      <c r="J132" s="30">
        <v>742075</v>
      </c>
      <c r="K132" s="30">
        <f t="shared" si="6"/>
        <v>-3384.5</v>
      </c>
      <c r="L132" s="31">
        <f t="shared" si="7"/>
        <v>-4.5608597513728394E-3</v>
      </c>
      <c r="M132" s="27"/>
      <c r="O132" s="33"/>
    </row>
    <row r="133" spans="1:15" s="3" customFormat="1" ht="18" x14ac:dyDescent="0.35">
      <c r="A133" s="7" t="s">
        <v>130</v>
      </c>
      <c r="B133" s="8" t="s">
        <v>313</v>
      </c>
      <c r="C133" s="7" t="str">
        <f>UPPER(VLOOKUP(A133,Contacts!I:J,2,FALSE))</f>
        <v>PARK COUNTY RE-2</v>
      </c>
      <c r="D133" s="22">
        <f>SUMIFS(Data!$N:$N,Data!$B:$B,'Preliminary Report '!$A133,Data!$I:$I,"1170")</f>
        <v>0</v>
      </c>
      <c r="E133" s="22">
        <f>SUMIFS(Data!$N:$N,Data!$B:$B,'Preliminary Report '!$A133,Data!$I:$I,"1171")</f>
        <v>0</v>
      </c>
      <c r="F133" s="22">
        <f>SUMIFS(Data!$N:$N,Data!$B:$B,'Preliminary Report '!$A133,Data!$I:$I,"1172")</f>
        <v>0</v>
      </c>
      <c r="G133" s="22">
        <f>SUMIFS(Data!$N:$N,Data!$B:$B,'Preliminary Report '!$A133,Data!$I:$I,"1173")</f>
        <v>0</v>
      </c>
      <c r="H133" s="22">
        <f>SUMIFS(Data!$N:$N,Data!$B:$B,'Preliminary Report '!$A133,Data!$I:$I,"1174")</f>
        <v>0</v>
      </c>
      <c r="I133" s="28"/>
      <c r="J133" s="43">
        <v>1902251</v>
      </c>
      <c r="K133" s="43">
        <f t="shared" ref="K133:K164" si="8">+D133-J133</f>
        <v>-1902251</v>
      </c>
      <c r="L133" s="44">
        <f t="shared" ref="L133:L164" si="9">IFERROR(+K133/J133,0)</f>
        <v>-1</v>
      </c>
      <c r="M133" s="27" t="str">
        <f>VLOOKUP(A133,Contacts!A:B,2,FALSE)</f>
        <v>lisa.cinnamon@parkcountyre2.org</v>
      </c>
      <c r="N133" s="3" t="str">
        <f>VLOOKUP(A133,Contacts!D:F,3,FALSE)</f>
        <v>llanglois@parkcountyre2.org</v>
      </c>
    </row>
    <row r="134" spans="1:15" s="3" customFormat="1" ht="18" x14ac:dyDescent="0.35">
      <c r="A134" s="7" t="s">
        <v>131</v>
      </c>
      <c r="B134" s="8" t="s">
        <v>314</v>
      </c>
      <c r="C134" s="7" t="str">
        <f>UPPER(VLOOKUP(A134,Contacts!I:J,2,FALSE))</f>
        <v>HOLYOKE RE-1J</v>
      </c>
      <c r="D134" s="22">
        <f>SUMIFS(Data!$N:$N,Data!$B:$B,'Preliminary Report '!$A134,Data!$I:$I,"1170")</f>
        <v>553318.71</v>
      </c>
      <c r="E134" s="22">
        <f>SUMIFS(Data!$N:$N,Data!$B:$B,'Preliminary Report '!$A134,Data!$I:$I,"1171")</f>
        <v>533366.01</v>
      </c>
      <c r="F134" s="22">
        <f>SUMIFS(Data!$N:$N,Data!$B:$B,'Preliminary Report '!$A134,Data!$I:$I,"1172")</f>
        <v>0</v>
      </c>
      <c r="G134" s="22">
        <f>SUMIFS(Data!$N:$N,Data!$B:$B,'Preliminary Report '!$A134,Data!$I:$I,"1173")</f>
        <v>0</v>
      </c>
      <c r="H134" s="22">
        <f>SUMIFS(Data!$N:$N,Data!$B:$B,'Preliminary Report '!$A134,Data!$I:$I,"1174")</f>
        <v>533366.01</v>
      </c>
      <c r="I134" s="28"/>
      <c r="J134" s="30">
        <v>575330.21</v>
      </c>
      <c r="K134" s="30">
        <f t="shared" si="8"/>
        <v>-22011.5</v>
      </c>
      <c r="L134" s="31">
        <f t="shared" si="9"/>
        <v>-3.8258898311632206E-2</v>
      </c>
      <c r="M134" s="25"/>
    </row>
    <row r="135" spans="1:15" s="3" customFormat="1" ht="18" x14ac:dyDescent="0.35">
      <c r="A135" s="7" t="s">
        <v>132</v>
      </c>
      <c r="B135" s="8" t="s">
        <v>315</v>
      </c>
      <c r="C135" s="7" t="str">
        <f>UPPER(VLOOKUP(A135,Contacts!I:J,2,FALSE))</f>
        <v>HAXTUN RE-2J</v>
      </c>
      <c r="D135" s="22">
        <f>SUMIFS(Data!$N:$N,Data!$B:$B,'Preliminary Report '!$A135,Data!$I:$I,"1170")</f>
        <v>170805</v>
      </c>
      <c r="E135" s="22">
        <f>SUMIFS(Data!$N:$N,Data!$B:$B,'Preliminary Report '!$A135,Data!$I:$I,"1171")</f>
        <v>166945.97</v>
      </c>
      <c r="F135" s="22">
        <f>SUMIFS(Data!$N:$N,Data!$B:$B,'Preliminary Report '!$A135,Data!$I:$I,"1172")</f>
        <v>0</v>
      </c>
      <c r="G135" s="22">
        <f>SUMIFS(Data!$N:$N,Data!$B:$B,'Preliminary Report '!$A135,Data!$I:$I,"1173")</f>
        <v>0</v>
      </c>
      <c r="H135" s="22">
        <f>SUMIFS(Data!$N:$N,Data!$B:$B,'Preliminary Report '!$A135,Data!$I:$I,"1174")</f>
        <v>166945.97</v>
      </c>
      <c r="I135" s="28"/>
      <c r="J135" s="30">
        <v>175638.98</v>
      </c>
      <c r="K135" s="30">
        <f t="shared" si="8"/>
        <v>-4833.9800000000105</v>
      </c>
      <c r="L135" s="31">
        <f t="shared" si="9"/>
        <v>-2.7522250470823791E-2</v>
      </c>
      <c r="M135" s="25"/>
    </row>
    <row r="136" spans="1:15" s="3" customFormat="1" ht="18" x14ac:dyDescent="0.35">
      <c r="A136" s="7" t="s">
        <v>133</v>
      </c>
      <c r="B136" s="8" t="s">
        <v>316</v>
      </c>
      <c r="C136" s="7" t="str">
        <f>UPPER(VLOOKUP(A136,Contacts!I:J,2,FALSE))</f>
        <v>ASPEN 1</v>
      </c>
      <c r="D136" s="22">
        <f>SUMIFS(Data!$N:$N,Data!$B:$B,'Preliminary Report '!$A136,Data!$I:$I,"1170")</f>
        <v>6993766.9800000004</v>
      </c>
      <c r="E136" s="22">
        <f>SUMIFS(Data!$N:$N,Data!$B:$B,'Preliminary Report '!$A136,Data!$I:$I,"1171")</f>
        <v>6965731.2400000002</v>
      </c>
      <c r="F136" s="22">
        <f>SUMIFS(Data!$N:$N,Data!$B:$B,'Preliminary Report '!$A136,Data!$I:$I,"1172")</f>
        <v>608457.64</v>
      </c>
      <c r="G136" s="22">
        <f>SUMIFS(Data!$N:$N,Data!$B:$B,'Preliminary Report '!$A136,Data!$I:$I,"1173")</f>
        <v>0</v>
      </c>
      <c r="H136" s="22">
        <f>SUMIFS(Data!$N:$N,Data!$B:$B,'Preliminary Report '!$A136,Data!$I:$I,"1174")</f>
        <v>6357273.5999999996</v>
      </c>
      <c r="I136" s="28"/>
      <c r="J136" s="30">
        <v>6686431.1100000003</v>
      </c>
      <c r="K136" s="30">
        <f t="shared" si="8"/>
        <v>307335.87000000011</v>
      </c>
      <c r="L136" s="31">
        <f t="shared" si="9"/>
        <v>4.5964112236250958E-2</v>
      </c>
      <c r="M136" s="25"/>
    </row>
    <row r="137" spans="1:15" s="3" customFormat="1" ht="18" x14ac:dyDescent="0.35">
      <c r="A137" s="7" t="s">
        <v>134</v>
      </c>
      <c r="B137" s="8" t="s">
        <v>317</v>
      </c>
      <c r="C137" s="7" t="str">
        <f>UPPER(VLOOKUP(A137,Contacts!I:J,2,FALSE))</f>
        <v>GRANADA RE-1</v>
      </c>
      <c r="D137" s="22">
        <f>SUMIFS(Data!$N:$N,Data!$B:$B,'Preliminary Report '!$A137,Data!$I:$I,"1170")</f>
        <v>0</v>
      </c>
      <c r="E137" s="22">
        <f>SUMIFS(Data!$N:$N,Data!$B:$B,'Preliminary Report '!$A137,Data!$I:$I,"1171")</f>
        <v>0</v>
      </c>
      <c r="F137" s="22">
        <f>SUMIFS(Data!$N:$N,Data!$B:$B,'Preliminary Report '!$A137,Data!$I:$I,"1172")</f>
        <v>0</v>
      </c>
      <c r="G137" s="22">
        <f>SUMIFS(Data!$N:$N,Data!$B:$B,'Preliminary Report '!$A137,Data!$I:$I,"1173")</f>
        <v>0</v>
      </c>
      <c r="H137" s="22">
        <f>SUMIFS(Data!$N:$N,Data!$B:$B,'Preliminary Report '!$A137,Data!$I:$I,"1174")</f>
        <v>0</v>
      </c>
      <c r="I137" s="28"/>
      <c r="J137" s="30">
        <v>0</v>
      </c>
      <c r="K137" s="30">
        <f t="shared" si="8"/>
        <v>0</v>
      </c>
      <c r="L137" s="31">
        <f t="shared" si="9"/>
        <v>0</v>
      </c>
      <c r="M137" s="25"/>
    </row>
    <row r="138" spans="1:15" s="3" customFormat="1" ht="18" x14ac:dyDescent="0.35">
      <c r="A138" s="7" t="s">
        <v>135</v>
      </c>
      <c r="B138" s="8" t="s">
        <v>318</v>
      </c>
      <c r="C138" s="7" t="str">
        <f>UPPER(VLOOKUP(A138,Contacts!I:J,2,FALSE))</f>
        <v>LAMAR RE-2</v>
      </c>
      <c r="D138" s="22">
        <f>SUMIFS(Data!$N:$N,Data!$B:$B,'Preliminary Report '!$A138,Data!$I:$I,"1170")</f>
        <v>0</v>
      </c>
      <c r="E138" s="22">
        <f>SUMIFS(Data!$N:$N,Data!$B:$B,'Preliminary Report '!$A138,Data!$I:$I,"1171")</f>
        <v>0</v>
      </c>
      <c r="F138" s="22">
        <f>SUMIFS(Data!$N:$N,Data!$B:$B,'Preliminary Report '!$A138,Data!$I:$I,"1172")</f>
        <v>0</v>
      </c>
      <c r="G138" s="22">
        <f>SUMIFS(Data!$N:$N,Data!$B:$B,'Preliminary Report '!$A138,Data!$I:$I,"1173")</f>
        <v>0</v>
      </c>
      <c r="H138" s="22">
        <f>SUMIFS(Data!$N:$N,Data!$B:$B,'Preliminary Report '!$A138,Data!$I:$I,"1174")</f>
        <v>0</v>
      </c>
      <c r="I138" s="28"/>
      <c r="J138" s="30">
        <v>0</v>
      </c>
      <c r="K138" s="30">
        <f t="shared" si="8"/>
        <v>0</v>
      </c>
      <c r="L138" s="31">
        <f t="shared" si="9"/>
        <v>0</v>
      </c>
      <c r="M138" s="25"/>
    </row>
    <row r="139" spans="1:15" s="3" customFormat="1" ht="18" x14ac:dyDescent="0.35">
      <c r="A139" s="7" t="s">
        <v>136</v>
      </c>
      <c r="B139" s="8" t="s">
        <v>318</v>
      </c>
      <c r="C139" s="7" t="str">
        <f>UPPER(VLOOKUP(A139,Contacts!I:J,2,FALSE))</f>
        <v>HOLLY RE-3</v>
      </c>
      <c r="D139" s="22">
        <f>SUMIFS(Data!$N:$N,Data!$B:$B,'Preliminary Report '!$A139,Data!$I:$I,"1170")</f>
        <v>0</v>
      </c>
      <c r="E139" s="22">
        <f>SUMIFS(Data!$N:$N,Data!$B:$B,'Preliminary Report '!$A139,Data!$I:$I,"1171")</f>
        <v>0</v>
      </c>
      <c r="F139" s="22">
        <f>SUMIFS(Data!$N:$N,Data!$B:$B,'Preliminary Report '!$A139,Data!$I:$I,"1172")</f>
        <v>0</v>
      </c>
      <c r="G139" s="22">
        <f>SUMIFS(Data!$N:$N,Data!$B:$B,'Preliminary Report '!$A139,Data!$I:$I,"1173")</f>
        <v>0</v>
      </c>
      <c r="H139" s="22">
        <f>SUMIFS(Data!$N:$N,Data!$B:$B,'Preliminary Report '!$A139,Data!$I:$I,"1174")</f>
        <v>0</v>
      </c>
      <c r="I139" s="28"/>
      <c r="J139" s="30">
        <v>0</v>
      </c>
      <c r="K139" s="30">
        <f t="shared" si="8"/>
        <v>0</v>
      </c>
      <c r="L139" s="31">
        <f t="shared" si="9"/>
        <v>0</v>
      </c>
      <c r="M139" s="25"/>
    </row>
    <row r="140" spans="1:15" s="3" customFormat="1" ht="18" x14ac:dyDescent="0.35">
      <c r="A140" s="7" t="s">
        <v>137</v>
      </c>
      <c r="B140" s="8" t="s">
        <v>318</v>
      </c>
      <c r="C140" s="7" t="str">
        <f>UPPER(VLOOKUP(A140,Contacts!I:J,2,FALSE))</f>
        <v>WILEY RE-13 JT</v>
      </c>
      <c r="D140" s="22">
        <f>SUMIFS(Data!$N:$N,Data!$B:$B,'Preliminary Report '!$A140,Data!$I:$I,"1170")</f>
        <v>0</v>
      </c>
      <c r="E140" s="22">
        <f>SUMIFS(Data!$N:$N,Data!$B:$B,'Preliminary Report '!$A140,Data!$I:$I,"1171")</f>
        <v>0</v>
      </c>
      <c r="F140" s="22">
        <f>SUMIFS(Data!$N:$N,Data!$B:$B,'Preliminary Report '!$A140,Data!$I:$I,"1172")</f>
        <v>0</v>
      </c>
      <c r="G140" s="22">
        <f>SUMIFS(Data!$N:$N,Data!$B:$B,'Preliminary Report '!$A140,Data!$I:$I,"1173")</f>
        <v>0</v>
      </c>
      <c r="H140" s="22">
        <f>SUMIFS(Data!$N:$N,Data!$B:$B,'Preliminary Report '!$A140,Data!$I:$I,"1174")</f>
        <v>0</v>
      </c>
      <c r="I140" s="28"/>
      <c r="J140" s="30">
        <v>0</v>
      </c>
      <c r="K140" s="30">
        <f t="shared" si="8"/>
        <v>0</v>
      </c>
      <c r="L140" s="31">
        <f t="shared" si="9"/>
        <v>0</v>
      </c>
      <c r="M140" s="25"/>
    </row>
    <row r="141" spans="1:15" s="3" customFormat="1" ht="18" x14ac:dyDescent="0.35">
      <c r="A141" s="7" t="s">
        <v>138</v>
      </c>
      <c r="B141" s="8" t="s">
        <v>319</v>
      </c>
      <c r="C141" s="7" t="str">
        <f>UPPER(VLOOKUP(A141,Contacts!I:J,2,FALSE))</f>
        <v>PUEBLO CITY 60</v>
      </c>
      <c r="D141" s="22">
        <f>SUMIFS(Data!$N:$N,Data!$B:$B,'Preliminary Report '!$A141,Data!$I:$I,"1170")</f>
        <v>0</v>
      </c>
      <c r="E141" s="22">
        <f>SUMIFS(Data!$N:$N,Data!$B:$B,'Preliminary Report '!$A141,Data!$I:$I,"1171")</f>
        <v>0</v>
      </c>
      <c r="F141" s="22">
        <f>SUMIFS(Data!$N:$N,Data!$B:$B,'Preliminary Report '!$A141,Data!$I:$I,"1172")</f>
        <v>0</v>
      </c>
      <c r="G141" s="22">
        <f>SUMIFS(Data!$N:$N,Data!$B:$B,'Preliminary Report '!$A141,Data!$I:$I,"1173")</f>
        <v>0</v>
      </c>
      <c r="H141" s="22">
        <f>SUMIFS(Data!$N:$N,Data!$B:$B,'Preliminary Report '!$A141,Data!$I:$I,"1174")</f>
        <v>0</v>
      </c>
      <c r="I141" s="28"/>
      <c r="J141" s="30">
        <v>0</v>
      </c>
      <c r="K141" s="30">
        <f t="shared" si="8"/>
        <v>0</v>
      </c>
      <c r="L141" s="31">
        <f t="shared" si="9"/>
        <v>0</v>
      </c>
      <c r="M141" s="25"/>
    </row>
    <row r="142" spans="1:15" s="3" customFormat="1" ht="18" x14ac:dyDescent="0.35">
      <c r="A142" s="7" t="s">
        <v>139</v>
      </c>
      <c r="B142" s="8" t="s">
        <v>319</v>
      </c>
      <c r="C142" s="7" t="str">
        <f>UPPER(VLOOKUP(A142,Contacts!I:J,2,FALSE))</f>
        <v>PUEBLO COUNTY 70</v>
      </c>
      <c r="D142" s="22">
        <f>SUMIFS(Data!$N:$N,Data!$B:$B,'Preliminary Report '!$A142,Data!$I:$I,"1170")</f>
        <v>0</v>
      </c>
      <c r="E142" s="22">
        <f>SUMIFS(Data!$N:$N,Data!$B:$B,'Preliminary Report '!$A142,Data!$I:$I,"1171")</f>
        <v>0</v>
      </c>
      <c r="F142" s="22">
        <f>SUMIFS(Data!$N:$N,Data!$B:$B,'Preliminary Report '!$A142,Data!$I:$I,"1172")</f>
        <v>0</v>
      </c>
      <c r="G142" s="22">
        <f>SUMIFS(Data!$N:$N,Data!$B:$B,'Preliminary Report '!$A142,Data!$I:$I,"1173")</f>
        <v>0</v>
      </c>
      <c r="H142" s="22">
        <f>SUMIFS(Data!$N:$N,Data!$B:$B,'Preliminary Report '!$A142,Data!$I:$I,"1174")</f>
        <v>0</v>
      </c>
      <c r="I142" s="28"/>
      <c r="J142" s="30">
        <v>0</v>
      </c>
      <c r="K142" s="30">
        <f t="shared" si="8"/>
        <v>0</v>
      </c>
      <c r="L142" s="31">
        <f t="shared" si="9"/>
        <v>0</v>
      </c>
      <c r="M142" s="25"/>
    </row>
    <row r="143" spans="1:15" s="3" customFormat="1" ht="18" x14ac:dyDescent="0.35">
      <c r="A143" s="7" t="s">
        <v>140</v>
      </c>
      <c r="B143" s="8" t="s">
        <v>320</v>
      </c>
      <c r="C143" s="7" t="str">
        <f>UPPER(VLOOKUP(A143,Contacts!I:J,2,FALSE))</f>
        <v>MEEKER RE-1</v>
      </c>
      <c r="D143" s="22">
        <f>SUMIFS(Data!$N:$N,Data!$B:$B,'Preliminary Report '!$A143,Data!$I:$I,"1170")</f>
        <v>404550</v>
      </c>
      <c r="E143" s="22">
        <f>SUMIFS(Data!$N:$N,Data!$B:$B,'Preliminary Report '!$A143,Data!$I:$I,"1171")</f>
        <v>398771</v>
      </c>
      <c r="F143" s="22">
        <f>SUMIFS(Data!$N:$N,Data!$B:$B,'Preliminary Report '!$A143,Data!$I:$I,"1172")</f>
        <v>0</v>
      </c>
      <c r="G143" s="22">
        <f>SUMIFS(Data!$N:$N,Data!$B:$B,'Preliminary Report '!$A143,Data!$I:$I,"1173")</f>
        <v>0</v>
      </c>
      <c r="H143" s="22">
        <f>SUMIFS(Data!$N:$N,Data!$B:$B,'Preliminary Report '!$A143,Data!$I:$I,"1174")</f>
        <v>398771</v>
      </c>
      <c r="I143" s="28"/>
      <c r="J143" s="30">
        <v>404204</v>
      </c>
      <c r="K143" s="30">
        <f t="shared" si="8"/>
        <v>346</v>
      </c>
      <c r="L143" s="31">
        <f t="shared" si="9"/>
        <v>8.5600340422163071E-4</v>
      </c>
      <c r="M143" s="25"/>
    </row>
    <row r="144" spans="1:15" s="3" customFormat="1" ht="18" x14ac:dyDescent="0.35">
      <c r="A144" s="7" t="s">
        <v>141</v>
      </c>
      <c r="B144" s="8" t="s">
        <v>320</v>
      </c>
      <c r="C144" s="7" t="str">
        <f>UPPER(VLOOKUP(A144,Contacts!I:J,2,FALSE))</f>
        <v>RANGELY RE-4</v>
      </c>
      <c r="D144" s="22">
        <v>753237</v>
      </c>
      <c r="E144" s="22">
        <v>747564</v>
      </c>
      <c r="F144" s="22">
        <f>SUMIFS(Data!$N:$N,Data!$B:$B,'Preliminary Report '!$A144,Data!$I:$I,"1172")</f>
        <v>0</v>
      </c>
      <c r="G144" s="22">
        <f>SUMIFS(Data!$N:$N,Data!$B:$B,'Preliminary Report '!$A144,Data!$I:$I,"1173")</f>
        <v>0</v>
      </c>
      <c r="H144" s="22">
        <v>747564</v>
      </c>
      <c r="I144" s="28"/>
      <c r="J144" s="43">
        <v>940307</v>
      </c>
      <c r="K144" s="43">
        <f t="shared" si="8"/>
        <v>-187070</v>
      </c>
      <c r="L144" s="44">
        <f t="shared" si="9"/>
        <v>-0.19894566349075354</v>
      </c>
      <c r="M144" s="27" t="str">
        <f>VLOOKUP(A144,Contacts!A:B,2,FALSE)</f>
        <v>colleen.kenney@rangelyk12.org</v>
      </c>
      <c r="N144" s="3" t="str">
        <f>VLOOKUP(A144,Contacts!D:F,3,FALSE)</f>
        <v>colleen.kenney@rangelyk12.org</v>
      </c>
      <c r="O144" s="3" t="s">
        <v>1510</v>
      </c>
    </row>
    <row r="145" spans="1:15" s="3" customFormat="1" ht="18" x14ac:dyDescent="0.35">
      <c r="A145" s="7" t="s">
        <v>142</v>
      </c>
      <c r="B145" s="8" t="s">
        <v>321</v>
      </c>
      <c r="C145" s="7" t="str">
        <f>UPPER(VLOOKUP(A145,Contacts!I:J,2,FALSE))</f>
        <v>UPPER RIO GRANDE SCHOOL DISTRICT C-7</v>
      </c>
      <c r="D145" s="22">
        <f>SUMIFS(Data!$N:$N,Data!$B:$B,'Preliminary Report '!$A145,Data!$I:$I,"1170")</f>
        <v>1045936</v>
      </c>
      <c r="E145" s="22">
        <f>SUMIFS(Data!$N:$N,Data!$B:$B,'Preliminary Report '!$A145,Data!$I:$I,"1171")</f>
        <v>1027559.24</v>
      </c>
      <c r="F145" s="22">
        <f>SUMIFS(Data!$N:$N,Data!$B:$B,'Preliminary Report '!$A145,Data!$I:$I,"1172")</f>
        <v>0</v>
      </c>
      <c r="G145" s="22">
        <f>SUMIFS(Data!$N:$N,Data!$B:$B,'Preliminary Report '!$A145,Data!$I:$I,"1173")</f>
        <v>0</v>
      </c>
      <c r="H145" s="22">
        <f>SUMIFS(Data!$N:$N,Data!$B:$B,'Preliminary Report '!$A145,Data!$I:$I,"1174")</f>
        <v>1027559.24</v>
      </c>
      <c r="I145" s="28"/>
      <c r="J145" s="30">
        <v>1003302</v>
      </c>
      <c r="K145" s="30">
        <f t="shared" si="8"/>
        <v>42634</v>
      </c>
      <c r="L145" s="31">
        <f t="shared" si="9"/>
        <v>4.249368584932553E-2</v>
      </c>
      <c r="M145" s="25"/>
    </row>
    <row r="146" spans="1:15" s="3" customFormat="1" ht="18" x14ac:dyDescent="0.35">
      <c r="A146" s="7" t="s">
        <v>143</v>
      </c>
      <c r="B146" s="8" t="s">
        <v>321</v>
      </c>
      <c r="C146" s="7" t="str">
        <f>UPPER(VLOOKUP(A146,Contacts!I:J,2,FALSE))</f>
        <v>MONTE VISTA C-8</v>
      </c>
      <c r="D146" s="22">
        <f>SUMIFS(Data!$N:$N,Data!$B:$B,'Preliminary Report '!$A146,Data!$I:$I,"1170")</f>
        <v>0</v>
      </c>
      <c r="E146" s="22">
        <f>SUMIFS(Data!$N:$N,Data!$B:$B,'Preliminary Report '!$A146,Data!$I:$I,"1171")</f>
        <v>0</v>
      </c>
      <c r="F146" s="22">
        <f>SUMIFS(Data!$N:$N,Data!$B:$B,'Preliminary Report '!$A146,Data!$I:$I,"1172")</f>
        <v>0</v>
      </c>
      <c r="G146" s="22">
        <f>SUMIFS(Data!$N:$N,Data!$B:$B,'Preliminary Report '!$A146,Data!$I:$I,"1173")</f>
        <v>0</v>
      </c>
      <c r="H146" s="22">
        <f>SUMIFS(Data!$N:$N,Data!$B:$B,'Preliminary Report '!$A146,Data!$I:$I,"1174")</f>
        <v>0</v>
      </c>
      <c r="I146" s="28"/>
      <c r="J146" s="30">
        <v>0</v>
      </c>
      <c r="K146" s="30">
        <f t="shared" si="8"/>
        <v>0</v>
      </c>
      <c r="L146" s="31">
        <f t="shared" si="9"/>
        <v>0</v>
      </c>
      <c r="M146" s="25"/>
    </row>
    <row r="147" spans="1:15" s="3" customFormat="1" ht="18" x14ac:dyDescent="0.35">
      <c r="A147" s="7" t="s">
        <v>144</v>
      </c>
      <c r="B147" s="8" t="s">
        <v>321</v>
      </c>
      <c r="C147" s="7" t="str">
        <f>UPPER(VLOOKUP(A147,Contacts!I:J,2,FALSE))</f>
        <v>SARGENT RE-33J</v>
      </c>
      <c r="D147" s="22">
        <f>SUMIFS(Data!$N:$N,Data!$B:$B,'Preliminary Report '!$A147,Data!$I:$I,"1170")</f>
        <v>75000</v>
      </c>
      <c r="E147" s="22">
        <f>SUMIFS(Data!$N:$N,Data!$B:$B,'Preliminary Report '!$A147,Data!$I:$I,"1171")</f>
        <v>75006</v>
      </c>
      <c r="F147" s="22">
        <f>SUMIFS(Data!$N:$N,Data!$B:$B,'Preliminary Report '!$A147,Data!$I:$I,"1172")</f>
        <v>0</v>
      </c>
      <c r="G147" s="22">
        <f>SUMIFS(Data!$N:$N,Data!$B:$B,'Preliminary Report '!$A147,Data!$I:$I,"1173")</f>
        <v>0</v>
      </c>
      <c r="H147" s="22">
        <f>SUMIFS(Data!$N:$N,Data!$B:$B,'Preliminary Report '!$A147,Data!$I:$I,"1174")</f>
        <v>75006</v>
      </c>
      <c r="I147" s="28"/>
      <c r="J147" s="30">
        <v>75000</v>
      </c>
      <c r="K147" s="30">
        <f t="shared" si="8"/>
        <v>0</v>
      </c>
      <c r="L147" s="31">
        <f t="shared" si="9"/>
        <v>0</v>
      </c>
      <c r="M147" s="25"/>
    </row>
    <row r="148" spans="1:15" s="3" customFormat="1" ht="18" x14ac:dyDescent="0.35">
      <c r="A148" s="7" t="s">
        <v>145</v>
      </c>
      <c r="B148" s="8" t="s">
        <v>322</v>
      </c>
      <c r="C148" s="7" t="str">
        <f>UPPER(VLOOKUP(A148,Contacts!I:J,2,FALSE))</f>
        <v>HAYDEN RE-1</v>
      </c>
      <c r="D148" s="22">
        <f>SUMIFS(Data!$N:$N,Data!$B:$B,'Preliminary Report '!$A148,Data!$I:$I,"1170")</f>
        <v>905505</v>
      </c>
      <c r="E148" s="22">
        <f>SUMIFS(Data!$N:$N,Data!$B:$B,'Preliminary Report '!$A148,Data!$I:$I,"1171")</f>
        <v>882183.69</v>
      </c>
      <c r="F148" s="22">
        <f>SUMIFS(Data!$N:$N,Data!$B:$B,'Preliminary Report '!$A148,Data!$I:$I,"1172")</f>
        <v>0</v>
      </c>
      <c r="G148" s="22">
        <f>SUMIFS(Data!$N:$N,Data!$B:$B,'Preliminary Report '!$A148,Data!$I:$I,"1173")</f>
        <v>0</v>
      </c>
      <c r="H148" s="22">
        <f>SUMIFS(Data!$N:$N,Data!$B:$B,'Preliminary Report '!$A148,Data!$I:$I,"1174")</f>
        <v>882183.69</v>
      </c>
      <c r="I148" s="28"/>
      <c r="J148" s="30">
        <v>905436.59</v>
      </c>
      <c r="K148" s="30">
        <f t="shared" si="8"/>
        <v>68.410000000032596</v>
      </c>
      <c r="L148" s="31">
        <f t="shared" si="9"/>
        <v>7.5554711125637856E-5</v>
      </c>
      <c r="M148" s="25"/>
    </row>
    <row r="149" spans="1:15" s="3" customFormat="1" ht="18" x14ac:dyDescent="0.35">
      <c r="A149" s="7" t="s">
        <v>146</v>
      </c>
      <c r="B149" s="8" t="s">
        <v>322</v>
      </c>
      <c r="C149" s="7" t="str">
        <f>UPPER(VLOOKUP(A149,Contacts!I:J,2,FALSE))</f>
        <v>STEAMBOAT SPRINGS RE-2</v>
      </c>
      <c r="D149" s="22">
        <f>SUMIFS(Data!$N:$N,Data!$B:$B,'Preliminary Report '!$A149,Data!$I:$I,"1170")</f>
        <v>6903652.1299999999</v>
      </c>
      <c r="E149" s="22">
        <f>SUMIFS(Data!$N:$N,Data!$B:$B,'Preliminary Report '!$A149,Data!$I:$I,"1171")</f>
        <v>6903652.1299999999</v>
      </c>
      <c r="F149" s="22">
        <f>SUMIFS(Data!$N:$N,Data!$B:$B,'Preliminary Report '!$A149,Data!$I:$I,"1172")</f>
        <v>201222.25</v>
      </c>
      <c r="G149" s="22">
        <f>SUMIFS(Data!$N:$N,Data!$B:$B,'Preliminary Report '!$A149,Data!$I:$I,"1173")</f>
        <v>0</v>
      </c>
      <c r="H149" s="22">
        <f>SUMIFS(Data!$N:$N,Data!$B:$B,'Preliminary Report '!$A149,Data!$I:$I,"1174")</f>
        <v>6702429.8799999999</v>
      </c>
      <c r="I149" s="28"/>
      <c r="J149" s="30">
        <v>6831306</v>
      </c>
      <c r="K149" s="30">
        <f t="shared" si="8"/>
        <v>72346.129999999888</v>
      </c>
      <c r="L149" s="31">
        <f t="shared" si="9"/>
        <v>1.0590380521674755E-2</v>
      </c>
      <c r="M149" s="27"/>
      <c r="O149" s="32"/>
    </row>
    <row r="150" spans="1:15" s="3" customFormat="1" ht="18" x14ac:dyDescent="0.35">
      <c r="A150" s="7" t="s">
        <v>147</v>
      </c>
      <c r="B150" s="8" t="s">
        <v>322</v>
      </c>
      <c r="C150" s="7" t="str">
        <f>UPPER(VLOOKUP(A150,Contacts!I:J,2,FALSE))</f>
        <v>SOUTH ROUTT RE 3</v>
      </c>
      <c r="D150" s="22">
        <v>813588</v>
      </c>
      <c r="E150" s="22">
        <v>796913.82</v>
      </c>
      <c r="F150" s="22">
        <f>SUMIFS(Data!$N:$N,Data!$B:$B,'Preliminary Report '!$A150,Data!$I:$I,"1172")</f>
        <v>0</v>
      </c>
      <c r="G150" s="22">
        <f>SUMIFS(Data!$N:$N,Data!$B:$B,'Preliminary Report '!$A150,Data!$I:$I,"1173")</f>
        <v>0</v>
      </c>
      <c r="H150" s="22">
        <v>796913.83</v>
      </c>
      <c r="I150" s="28"/>
      <c r="J150" s="43">
        <v>813588</v>
      </c>
      <c r="K150" s="43">
        <f t="shared" si="8"/>
        <v>0</v>
      </c>
      <c r="L150" s="44">
        <f t="shared" si="9"/>
        <v>0</v>
      </c>
      <c r="M150" s="27" t="str">
        <f>VLOOKUP(A150,Contacts!A:B,2,FALSE)</f>
        <v>svanderwerf@southrouttk12.org</v>
      </c>
      <c r="N150" s="3" t="str">
        <f>VLOOKUP(A150,Contacts!D:F,3,FALSE)</f>
        <v>svanderwerf@southrouttk12.org</v>
      </c>
      <c r="O150" s="3" t="s">
        <v>1512</v>
      </c>
    </row>
    <row r="151" spans="1:15" s="3" customFormat="1" ht="18" x14ac:dyDescent="0.35">
      <c r="A151" s="7" t="s">
        <v>148</v>
      </c>
      <c r="B151" s="8" t="s">
        <v>323</v>
      </c>
      <c r="C151" s="7" t="str">
        <f>UPPER(VLOOKUP(A151,Contacts!I:J,2,FALSE))</f>
        <v>MOUNTAIN VALLEY RE 1</v>
      </c>
      <c r="D151" s="22">
        <f>SUMIFS(Data!$N:$N,Data!$B:$B,'Preliminary Report '!$A151,Data!$I:$I,"1170")</f>
        <v>0</v>
      </c>
      <c r="E151" s="22">
        <f>SUMIFS(Data!$N:$N,Data!$B:$B,'Preliminary Report '!$A151,Data!$I:$I,"1171")</f>
        <v>0</v>
      </c>
      <c r="F151" s="22">
        <f>SUMIFS(Data!$N:$N,Data!$B:$B,'Preliminary Report '!$A151,Data!$I:$I,"1172")</f>
        <v>0</v>
      </c>
      <c r="G151" s="22">
        <f>SUMIFS(Data!$N:$N,Data!$B:$B,'Preliminary Report '!$A151,Data!$I:$I,"1173")</f>
        <v>0</v>
      </c>
      <c r="H151" s="22">
        <f>SUMIFS(Data!$N:$N,Data!$B:$B,'Preliminary Report '!$A151,Data!$I:$I,"1174")</f>
        <v>0</v>
      </c>
      <c r="I151" s="28"/>
      <c r="J151" s="30">
        <v>0</v>
      </c>
      <c r="K151" s="30">
        <f t="shared" si="8"/>
        <v>0</v>
      </c>
      <c r="L151" s="31">
        <f t="shared" si="9"/>
        <v>0</v>
      </c>
      <c r="M151" s="25"/>
    </row>
    <row r="152" spans="1:15" s="3" customFormat="1" ht="18" x14ac:dyDescent="0.35">
      <c r="A152" s="7" t="s">
        <v>149</v>
      </c>
      <c r="B152" s="8" t="s">
        <v>323</v>
      </c>
      <c r="C152" s="7" t="str">
        <f>UPPER(VLOOKUP(A152,Contacts!I:J,2,FALSE))</f>
        <v>MOFFAT 2</v>
      </c>
      <c r="D152" s="22">
        <v>350000</v>
      </c>
      <c r="E152" s="22">
        <f>SUMIFS(Data!$N:$N,Data!$B:$B,'Preliminary Report '!$A152,Data!$I:$I,"1171")</f>
        <v>235170.72</v>
      </c>
      <c r="F152" s="22">
        <f>SUMIFS(Data!$N:$N,Data!$B:$B,'Preliminary Report '!$A152,Data!$I:$I,"1172")</f>
        <v>104949.16</v>
      </c>
      <c r="G152" s="22">
        <f>SUMIFS(Data!$N:$N,Data!$B:$B,'Preliminary Report '!$A152,Data!$I:$I,"1173")</f>
        <v>0</v>
      </c>
      <c r="H152" s="22">
        <f>SUMIFS(Data!$N:$N,Data!$B:$B,'Preliminary Report '!$A152,Data!$I:$I,"1174")</f>
        <v>130221.56</v>
      </c>
      <c r="I152" s="28"/>
      <c r="J152" s="30">
        <v>236703.73</v>
      </c>
      <c r="K152" s="30">
        <f t="shared" si="8"/>
        <v>113296.26999999999</v>
      </c>
      <c r="L152" s="31">
        <f t="shared" si="9"/>
        <v>0.47864167581981065</v>
      </c>
      <c r="M152" s="25"/>
      <c r="O152" s="3" t="s">
        <v>1521</v>
      </c>
    </row>
    <row r="153" spans="1:15" s="3" customFormat="1" ht="18" x14ac:dyDescent="0.35">
      <c r="A153" s="7" t="s">
        <v>150</v>
      </c>
      <c r="B153" s="8" t="s">
        <v>323</v>
      </c>
      <c r="C153" s="7" t="str">
        <f>UPPER(VLOOKUP(A153,Contacts!I:J,2,FALSE))</f>
        <v>CENTER 26 JT</v>
      </c>
      <c r="D153" s="22">
        <f>SUMIFS(Data!$N:$N,Data!$B:$B,'Preliminary Report '!$A153,Data!$I:$I,"1170")</f>
        <v>0</v>
      </c>
      <c r="E153" s="22">
        <f>SUMIFS(Data!$N:$N,Data!$B:$B,'Preliminary Report '!$A153,Data!$I:$I,"1171")</f>
        <v>0</v>
      </c>
      <c r="F153" s="22">
        <f>SUMIFS(Data!$N:$N,Data!$B:$B,'Preliminary Report '!$A153,Data!$I:$I,"1172")</f>
        <v>0</v>
      </c>
      <c r="G153" s="22">
        <f>SUMIFS(Data!$N:$N,Data!$B:$B,'Preliminary Report '!$A153,Data!$I:$I,"1173")</f>
        <v>0</v>
      </c>
      <c r="H153" s="22">
        <f>SUMIFS(Data!$N:$N,Data!$B:$B,'Preliminary Report '!$A153,Data!$I:$I,"1174")</f>
        <v>0</v>
      </c>
      <c r="I153" s="28"/>
      <c r="J153" s="30">
        <v>0</v>
      </c>
      <c r="K153" s="30">
        <f t="shared" si="8"/>
        <v>0</v>
      </c>
      <c r="L153" s="31">
        <f t="shared" si="9"/>
        <v>0</v>
      </c>
      <c r="M153" s="25"/>
    </row>
    <row r="154" spans="1:15" s="3" customFormat="1" ht="18" x14ac:dyDescent="0.35">
      <c r="A154" s="7" t="s">
        <v>151</v>
      </c>
      <c r="B154" s="8" t="s">
        <v>324</v>
      </c>
      <c r="C154" s="7" t="str">
        <f>UPPER(VLOOKUP(A154,Contacts!I:J,2,FALSE))</f>
        <v>SILVERTON 1</v>
      </c>
      <c r="D154" s="22">
        <f>SUMIFS(Data!$N:$N,Data!$B:$B,'Preliminary Report '!$A154,Data!$I:$I,"1170")</f>
        <v>0</v>
      </c>
      <c r="E154" s="22">
        <f>SUMIFS(Data!$N:$N,Data!$B:$B,'Preliminary Report '!$A154,Data!$I:$I,"1171")</f>
        <v>0</v>
      </c>
      <c r="F154" s="22">
        <f>SUMIFS(Data!$N:$N,Data!$B:$B,'Preliminary Report '!$A154,Data!$I:$I,"1172")</f>
        <v>0</v>
      </c>
      <c r="G154" s="22">
        <f>SUMIFS(Data!$N:$N,Data!$B:$B,'Preliminary Report '!$A154,Data!$I:$I,"1173")</f>
        <v>0</v>
      </c>
      <c r="H154" s="22">
        <f>SUMIFS(Data!$N:$N,Data!$B:$B,'Preliminary Report '!$A154,Data!$I:$I,"1174")</f>
        <v>0</v>
      </c>
      <c r="I154" s="28"/>
      <c r="J154" s="30">
        <v>0</v>
      </c>
      <c r="K154" s="30">
        <f t="shared" si="8"/>
        <v>0</v>
      </c>
      <c r="L154" s="31">
        <f t="shared" si="9"/>
        <v>0</v>
      </c>
      <c r="M154" s="25"/>
    </row>
    <row r="155" spans="1:15" s="3" customFormat="1" ht="18" x14ac:dyDescent="0.35">
      <c r="A155" s="7" t="s">
        <v>152</v>
      </c>
      <c r="B155" s="8" t="s">
        <v>325</v>
      </c>
      <c r="C155" s="7" t="str">
        <f>UPPER(VLOOKUP(A155,Contacts!I:J,2,FALSE))</f>
        <v>TELLURIDE R-1</v>
      </c>
      <c r="D155" s="22">
        <f>SUMIFS(Data!$N:$N,Data!$B:$B,'Preliminary Report '!$A155,Data!$I:$I,"1170")</f>
        <v>3709060.63</v>
      </c>
      <c r="E155" s="22">
        <f>SUMIFS(Data!$N:$N,Data!$B:$B,'Preliminary Report '!$A155,Data!$I:$I,"1171")</f>
        <v>3678234.02</v>
      </c>
      <c r="F155" s="22">
        <f>SUMIFS(Data!$N:$N,Data!$B:$B,'Preliminary Report '!$A155,Data!$I:$I,"1172")</f>
        <v>0</v>
      </c>
      <c r="G155" s="22">
        <f>SUMIFS(Data!$N:$N,Data!$B:$B,'Preliminary Report '!$A155,Data!$I:$I,"1173")</f>
        <v>0</v>
      </c>
      <c r="H155" s="22">
        <f>SUMIFS(Data!$N:$N,Data!$B:$B,'Preliminary Report '!$A155,Data!$I:$I,"1174")</f>
        <v>3678234.02</v>
      </c>
      <c r="I155" s="28"/>
      <c r="J155" s="30">
        <v>3559691.35</v>
      </c>
      <c r="K155" s="30">
        <f t="shared" si="8"/>
        <v>149369.2799999998</v>
      </c>
      <c r="L155" s="31">
        <f t="shared" si="9"/>
        <v>4.1961300942566213E-2</v>
      </c>
      <c r="M155" s="25"/>
    </row>
    <row r="156" spans="1:15" s="3" customFormat="1" ht="18" x14ac:dyDescent="0.35">
      <c r="A156" s="7" t="s">
        <v>153</v>
      </c>
      <c r="B156" s="8" t="s">
        <v>325</v>
      </c>
      <c r="C156" s="7" t="str">
        <f>UPPER(VLOOKUP(A156,Contacts!I:J,2,FALSE))</f>
        <v>NORWOOD R-2J</v>
      </c>
      <c r="D156" s="22">
        <f>SUMIFS(Data!$N:$N,Data!$B:$B,'Preliminary Report '!$A156,Data!$I:$I,"1170")</f>
        <v>0</v>
      </c>
      <c r="E156" s="22">
        <f>SUMIFS(Data!$N:$N,Data!$B:$B,'Preliminary Report '!$A156,Data!$I:$I,"1171")</f>
        <v>0</v>
      </c>
      <c r="F156" s="22">
        <f>SUMIFS(Data!$N:$N,Data!$B:$B,'Preliminary Report '!$A156,Data!$I:$I,"1172")</f>
        <v>0</v>
      </c>
      <c r="G156" s="22">
        <f>SUMIFS(Data!$N:$N,Data!$B:$B,'Preliminary Report '!$A156,Data!$I:$I,"1173")</f>
        <v>0</v>
      </c>
      <c r="H156" s="22">
        <f>SUMIFS(Data!$N:$N,Data!$B:$B,'Preliminary Report '!$A156,Data!$I:$I,"1174")</f>
        <v>0</v>
      </c>
      <c r="I156" s="28"/>
      <c r="J156" s="30">
        <v>0</v>
      </c>
      <c r="K156" s="30">
        <f t="shared" si="8"/>
        <v>0</v>
      </c>
      <c r="L156" s="31">
        <f t="shared" si="9"/>
        <v>0</v>
      </c>
      <c r="M156" s="27"/>
    </row>
    <row r="157" spans="1:15" s="3" customFormat="1" ht="18" x14ac:dyDescent="0.35">
      <c r="A157" s="7" t="s">
        <v>154</v>
      </c>
      <c r="B157" s="8" t="s">
        <v>326</v>
      </c>
      <c r="C157" s="7" t="str">
        <f>UPPER(VLOOKUP(A157,Contacts!I:J,2,FALSE))</f>
        <v>JULESBURG RE-1</v>
      </c>
      <c r="D157" s="22">
        <f>SUMIFS(Data!$N:$N,Data!$B:$B,'Preliminary Report '!$A157,Data!$I:$I,"1170")</f>
        <v>0</v>
      </c>
      <c r="E157" s="22">
        <f>SUMIFS(Data!$N:$N,Data!$B:$B,'Preliminary Report '!$A157,Data!$I:$I,"1171")</f>
        <v>0</v>
      </c>
      <c r="F157" s="22">
        <f>SUMIFS(Data!$N:$N,Data!$B:$B,'Preliminary Report '!$A157,Data!$I:$I,"1172")</f>
        <v>0</v>
      </c>
      <c r="G157" s="22">
        <f>SUMIFS(Data!$N:$N,Data!$B:$B,'Preliminary Report '!$A157,Data!$I:$I,"1173")</f>
        <v>0</v>
      </c>
      <c r="H157" s="22">
        <f>SUMIFS(Data!$N:$N,Data!$B:$B,'Preliminary Report '!$A157,Data!$I:$I,"1174")</f>
        <v>0</v>
      </c>
      <c r="I157" s="28"/>
      <c r="J157" s="30">
        <v>0</v>
      </c>
      <c r="K157" s="30">
        <f t="shared" si="8"/>
        <v>0</v>
      </c>
      <c r="L157" s="31">
        <f t="shared" si="9"/>
        <v>0</v>
      </c>
      <c r="M157" s="25"/>
    </row>
    <row r="158" spans="1:15" s="3" customFormat="1" ht="18" x14ac:dyDescent="0.35">
      <c r="A158" s="7" t="s">
        <v>155</v>
      </c>
      <c r="B158" s="8" t="s">
        <v>326</v>
      </c>
      <c r="C158" s="7" t="str">
        <f>UPPER(VLOOKUP(A158,Contacts!I:J,2,FALSE))</f>
        <v>REVERE SCHOOL DISTRICT</v>
      </c>
      <c r="D158" s="22">
        <f>SUMIFS(Data!$N:$N,Data!$B:$B,'Preliminary Report '!$A158,Data!$I:$I,"1170")</f>
        <v>74223</v>
      </c>
      <c r="E158" s="22">
        <f>SUMIFS(Data!$N:$N,Data!$B:$B,'Preliminary Report '!$A158,Data!$I:$I,"1171")</f>
        <v>74016.13</v>
      </c>
      <c r="F158" s="22">
        <f>SUMIFS(Data!$N:$N,Data!$B:$B,'Preliminary Report '!$A158,Data!$I:$I,"1172")</f>
        <v>0</v>
      </c>
      <c r="G158" s="22">
        <f>SUMIFS(Data!$N:$N,Data!$B:$B,'Preliminary Report '!$A158,Data!$I:$I,"1173")</f>
        <v>0</v>
      </c>
      <c r="H158" s="22">
        <f>SUMIFS(Data!$N:$N,Data!$B:$B,'Preliminary Report '!$A158,Data!$I:$I,"1174")</f>
        <v>74016.13</v>
      </c>
      <c r="I158" s="28"/>
      <c r="J158" s="30">
        <v>74223</v>
      </c>
      <c r="K158" s="30">
        <f t="shared" si="8"/>
        <v>0</v>
      </c>
      <c r="L158" s="31">
        <f t="shared" si="9"/>
        <v>0</v>
      </c>
      <c r="M158" s="25"/>
    </row>
    <row r="159" spans="1:15" s="3" customFormat="1" ht="18" x14ac:dyDescent="0.35">
      <c r="A159" s="7" t="s">
        <v>156</v>
      </c>
      <c r="B159" s="8" t="s">
        <v>327</v>
      </c>
      <c r="C159" s="7" t="str">
        <f>UPPER(VLOOKUP(A159,Contacts!I:J,2,FALSE))</f>
        <v>SUMMIT RE-1</v>
      </c>
      <c r="D159" s="22">
        <f>SUMIFS(Data!$N:$N,Data!$B:$B,'Preliminary Report '!$A159,Data!$I:$I,"1170")</f>
        <v>7617919</v>
      </c>
      <c r="E159" s="22">
        <f>SUMIFS(Data!$N:$N,Data!$B:$B,'Preliminary Report '!$A159,Data!$I:$I,"1171")</f>
        <v>7304607</v>
      </c>
      <c r="F159" s="22">
        <f>SUMIFS(Data!$N:$N,Data!$B:$B,'Preliminary Report '!$A159,Data!$I:$I,"1172")</f>
        <v>0</v>
      </c>
      <c r="G159" s="22">
        <f>SUMIFS(Data!$N:$N,Data!$B:$B,'Preliminary Report '!$A159,Data!$I:$I,"1173")</f>
        <v>5605325</v>
      </c>
      <c r="H159" s="22">
        <f>SUMIFS(Data!$N:$N,Data!$B:$B,'Preliminary Report '!$A159,Data!$I:$I,"1174")</f>
        <v>1699282</v>
      </c>
      <c r="I159" s="28"/>
      <c r="J159" s="30">
        <v>7612879</v>
      </c>
      <c r="K159" s="30">
        <f t="shared" si="8"/>
        <v>5040</v>
      </c>
      <c r="L159" s="31">
        <f t="shared" si="9"/>
        <v>6.6203600503830415E-4</v>
      </c>
      <c r="M159" s="25"/>
    </row>
    <row r="160" spans="1:15" s="3" customFormat="1" ht="18" x14ac:dyDescent="0.35">
      <c r="A160" s="7" t="s">
        <v>157</v>
      </c>
      <c r="B160" s="8" t="s">
        <v>328</v>
      </c>
      <c r="C160" s="7" t="str">
        <f>UPPER(VLOOKUP(A160,Contacts!I:J,2,FALSE))</f>
        <v>CRIPPLE CREEK-VICTOR RE-1</v>
      </c>
      <c r="D160" s="22">
        <f>SUMIFS(Data!$N:$N,Data!$B:$B,'Preliminary Report '!$A160,Data!$I:$I,"1170")</f>
        <v>584000</v>
      </c>
      <c r="E160" s="22">
        <f>SUMIFS(Data!$N:$N,Data!$B:$B,'Preliminary Report '!$A160,Data!$I:$I,"1171")</f>
        <v>584000</v>
      </c>
      <c r="F160" s="22">
        <f>SUMIFS(Data!$N:$N,Data!$B:$B,'Preliminary Report '!$A160,Data!$I:$I,"1172")</f>
        <v>0</v>
      </c>
      <c r="G160" s="22">
        <f>SUMIFS(Data!$N:$N,Data!$B:$B,'Preliminary Report '!$A160,Data!$I:$I,"1173")</f>
        <v>0</v>
      </c>
      <c r="H160" s="22">
        <f>SUMIFS(Data!$N:$N,Data!$B:$B,'Preliminary Report '!$A160,Data!$I:$I,"1174")</f>
        <v>584000</v>
      </c>
      <c r="I160" s="28"/>
      <c r="J160" s="30">
        <v>584000</v>
      </c>
      <c r="K160" s="30">
        <f t="shared" si="8"/>
        <v>0</v>
      </c>
      <c r="L160" s="31">
        <f t="shared" si="9"/>
        <v>0</v>
      </c>
      <c r="M160" s="25"/>
    </row>
    <row r="161" spans="1:15" s="3" customFormat="1" ht="18" x14ac:dyDescent="0.35">
      <c r="A161" s="7" t="s">
        <v>158</v>
      </c>
      <c r="B161" s="8" t="s">
        <v>328</v>
      </c>
      <c r="C161" s="7" t="str">
        <f>UPPER(VLOOKUP(A161,Contacts!I:J,2,FALSE))</f>
        <v>WOODLAND PARK RE-2</v>
      </c>
      <c r="D161" s="22">
        <f>SUMIFS(Data!$N:$N,Data!$B:$B,'Preliminary Report '!$A161,Data!$I:$I,"1170")</f>
        <v>1100289</v>
      </c>
      <c r="E161" s="22">
        <f>SUMIFS(Data!$N:$N,Data!$B:$B,'Preliminary Report '!$A161,Data!$I:$I,"1171")</f>
        <v>1100289</v>
      </c>
      <c r="F161" s="22">
        <f>SUMIFS(Data!$N:$N,Data!$B:$B,'Preliminary Report '!$A161,Data!$I:$I,"1172")</f>
        <v>294114</v>
      </c>
      <c r="G161" s="22">
        <f>SUMIFS(Data!$N:$N,Data!$B:$B,'Preliminary Report '!$A161,Data!$I:$I,"1173")</f>
        <v>0</v>
      </c>
      <c r="H161" s="22">
        <f>SUMIFS(Data!$N:$N,Data!$B:$B,'Preliminary Report '!$A161,Data!$I:$I,"1174")</f>
        <v>806175</v>
      </c>
      <c r="I161" s="28"/>
      <c r="J161" s="43">
        <v>241515.14</v>
      </c>
      <c r="K161" s="43">
        <f t="shared" si="8"/>
        <v>858773.86</v>
      </c>
      <c r="L161" s="44">
        <f t="shared" si="9"/>
        <v>3.555776503286709</v>
      </c>
      <c r="M161" s="27" t="str">
        <f>VLOOKUP(A161,Contacts!A:B,2,FALSE)</f>
        <v>dkuritar@wpsdk12.org</v>
      </c>
      <c r="N161" s="3" t="str">
        <f>VLOOKUP(A161,Contacts!D:F,3,FALSE)</f>
        <v>dkuritar@wpsdk12.org</v>
      </c>
    </row>
    <row r="162" spans="1:15" s="3" customFormat="1" ht="18" x14ac:dyDescent="0.35">
      <c r="A162" s="7" t="s">
        <v>159</v>
      </c>
      <c r="B162" s="8" t="s">
        <v>329</v>
      </c>
      <c r="C162" s="7" t="str">
        <f>UPPER(VLOOKUP(A162,Contacts!I:J,2,FALSE))</f>
        <v>AKRON R-1</v>
      </c>
      <c r="D162" s="22">
        <f>SUMIFS(Data!$N:$N,Data!$B:$B,'Preliminary Report '!$A162,Data!$I:$I,"1170")</f>
        <v>0</v>
      </c>
      <c r="E162" s="22">
        <f>SUMIFS(Data!$N:$N,Data!$B:$B,'Preliminary Report '!$A162,Data!$I:$I,"1171")</f>
        <v>0</v>
      </c>
      <c r="F162" s="22">
        <f>SUMIFS(Data!$N:$N,Data!$B:$B,'Preliminary Report '!$A162,Data!$I:$I,"1172")</f>
        <v>0</v>
      </c>
      <c r="G162" s="22">
        <f>SUMIFS(Data!$N:$N,Data!$B:$B,'Preliminary Report '!$A162,Data!$I:$I,"1173")</f>
        <v>0</v>
      </c>
      <c r="H162" s="22">
        <f>SUMIFS(Data!$N:$N,Data!$B:$B,'Preliminary Report '!$A162,Data!$I:$I,"1174")</f>
        <v>0</v>
      </c>
      <c r="I162" s="28"/>
      <c r="J162" s="30">
        <v>0</v>
      </c>
      <c r="K162" s="30">
        <f t="shared" si="8"/>
        <v>0</v>
      </c>
      <c r="L162" s="31">
        <f t="shared" si="9"/>
        <v>0</v>
      </c>
      <c r="M162" s="25"/>
    </row>
    <row r="163" spans="1:15" s="3" customFormat="1" ht="18" x14ac:dyDescent="0.35">
      <c r="A163" s="7" t="s">
        <v>160</v>
      </c>
      <c r="B163" s="8" t="s">
        <v>329</v>
      </c>
      <c r="C163" s="7" t="str">
        <f>UPPER(VLOOKUP(A163,Contacts!I:J,2,FALSE))</f>
        <v>ARICKAREE R-2</v>
      </c>
      <c r="D163" s="22">
        <f>SUMIFS(Data!$N:$N,Data!$B:$B,'Preliminary Report '!$A163,Data!$I:$I,"1170")</f>
        <v>514992.97</v>
      </c>
      <c r="E163" s="22">
        <f>SUMIFS(Data!$N:$N,Data!$B:$B,'Preliminary Report '!$A163,Data!$I:$I,"1171")</f>
        <v>509979.43</v>
      </c>
      <c r="F163" s="22">
        <f>SUMIFS(Data!$N:$N,Data!$B:$B,'Preliminary Report '!$A163,Data!$I:$I,"1172")</f>
        <v>0</v>
      </c>
      <c r="G163" s="22">
        <f>SUMIFS(Data!$N:$N,Data!$B:$B,'Preliminary Report '!$A163,Data!$I:$I,"1173")</f>
        <v>0</v>
      </c>
      <c r="H163" s="22">
        <f>SUMIFS(Data!$N:$N,Data!$B:$B,'Preliminary Report '!$A163,Data!$I:$I,"1174")</f>
        <v>509979.43</v>
      </c>
      <c r="I163" s="28"/>
      <c r="J163" s="43">
        <v>257839.17</v>
      </c>
      <c r="K163" s="43">
        <f t="shared" si="8"/>
        <v>257153.79999999996</v>
      </c>
      <c r="L163" s="44">
        <f t="shared" si="9"/>
        <v>0.99734187012780073</v>
      </c>
      <c r="M163" s="27" t="str">
        <f>VLOOKUP(A163,Contacts!A:B,2,FALSE)</f>
        <v>saraw@arickaree.org</v>
      </c>
      <c r="N163" s="3" t="str">
        <f>VLOOKUP(A163,Contacts!D:F,3,FALSE)</f>
        <v>saraw@arickaree.org</v>
      </c>
    </row>
    <row r="164" spans="1:15" s="3" customFormat="1" ht="18" x14ac:dyDescent="0.35">
      <c r="A164" s="7" t="s">
        <v>161</v>
      </c>
      <c r="B164" s="8" t="s">
        <v>329</v>
      </c>
      <c r="C164" s="7" t="str">
        <f>UPPER(VLOOKUP(A164,Contacts!I:J,2,FALSE))</f>
        <v>OTIS R-3</v>
      </c>
      <c r="D164" s="22">
        <f>SUMIFS(Data!$N:$N,Data!$B:$B,'Preliminary Report '!$A164,Data!$I:$I,"1170")</f>
        <v>0</v>
      </c>
      <c r="E164" s="22">
        <f>SUMIFS(Data!$N:$N,Data!$B:$B,'Preliminary Report '!$A164,Data!$I:$I,"1171")</f>
        <v>0</v>
      </c>
      <c r="F164" s="22">
        <f>SUMIFS(Data!$N:$N,Data!$B:$B,'Preliminary Report '!$A164,Data!$I:$I,"1172")</f>
        <v>0</v>
      </c>
      <c r="G164" s="22">
        <f>SUMIFS(Data!$N:$N,Data!$B:$B,'Preliminary Report '!$A164,Data!$I:$I,"1173")</f>
        <v>0</v>
      </c>
      <c r="H164" s="22">
        <f>SUMIFS(Data!$N:$N,Data!$B:$B,'Preliminary Report '!$A164,Data!$I:$I,"1174")</f>
        <v>0</v>
      </c>
      <c r="I164" s="28"/>
      <c r="J164" s="30">
        <v>0</v>
      </c>
      <c r="K164" s="30">
        <f t="shared" si="8"/>
        <v>0</v>
      </c>
      <c r="L164" s="31">
        <f t="shared" si="9"/>
        <v>0</v>
      </c>
      <c r="M164" s="25"/>
    </row>
    <row r="165" spans="1:15" s="3" customFormat="1" ht="18" x14ac:dyDescent="0.35">
      <c r="A165" s="7" t="s">
        <v>162</v>
      </c>
      <c r="B165" s="8" t="s">
        <v>329</v>
      </c>
      <c r="C165" s="7" t="str">
        <f>UPPER(VLOOKUP(A165,Contacts!I:J,2,FALSE))</f>
        <v>LONE STAR 101</v>
      </c>
      <c r="D165" s="22">
        <f>SUMIFS(Data!$N:$N,Data!$B:$B,'Preliminary Report '!$A165,Data!$I:$I,"1170")</f>
        <v>0</v>
      </c>
      <c r="E165" s="22">
        <f>SUMIFS(Data!$N:$N,Data!$B:$B,'Preliminary Report '!$A165,Data!$I:$I,"1171")</f>
        <v>0</v>
      </c>
      <c r="F165" s="22">
        <f>SUMIFS(Data!$N:$N,Data!$B:$B,'Preliminary Report '!$A165,Data!$I:$I,"1172")</f>
        <v>0</v>
      </c>
      <c r="G165" s="22">
        <f>SUMIFS(Data!$N:$N,Data!$B:$B,'Preliminary Report '!$A165,Data!$I:$I,"1173")</f>
        <v>0</v>
      </c>
      <c r="H165" s="22">
        <f>SUMIFS(Data!$N:$N,Data!$B:$B,'Preliminary Report '!$A165,Data!$I:$I,"1174")</f>
        <v>0</v>
      </c>
      <c r="I165" s="28"/>
      <c r="J165" s="30">
        <v>0</v>
      </c>
      <c r="K165" s="30">
        <f t="shared" ref="K165:K182" si="10">+D165-J165</f>
        <v>0</v>
      </c>
      <c r="L165" s="31">
        <f t="shared" ref="L165:L180" si="11">IFERROR(+K165/J165,0)</f>
        <v>0</v>
      </c>
      <c r="M165" s="25"/>
    </row>
    <row r="166" spans="1:15" s="3" customFormat="1" ht="18" x14ac:dyDescent="0.35">
      <c r="A166" s="7" t="s">
        <v>163</v>
      </c>
      <c r="B166" s="8" t="s">
        <v>329</v>
      </c>
      <c r="C166" s="7" t="str">
        <f>UPPER(VLOOKUP(A166,Contacts!I:J,2,FALSE))</f>
        <v>WOODLIN R-104</v>
      </c>
      <c r="D166" s="22">
        <f>SUMIFS(Data!$N:$N,Data!$B:$B,'Preliminary Report '!$A166,Data!$I:$I,"1170")</f>
        <v>281946</v>
      </c>
      <c r="E166" s="22">
        <f>SUMIFS(Data!$N:$N,Data!$B:$B,'Preliminary Report '!$A166,Data!$I:$I,"1171")</f>
        <v>282340.90999999997</v>
      </c>
      <c r="F166" s="22">
        <f>SUMIFS(Data!$N:$N,Data!$B:$B,'Preliminary Report '!$A166,Data!$I:$I,"1172")</f>
        <v>0</v>
      </c>
      <c r="G166" s="22">
        <f>SUMIFS(Data!$N:$N,Data!$B:$B,'Preliminary Report '!$A166,Data!$I:$I,"1173")</f>
        <v>0</v>
      </c>
      <c r="H166" s="22">
        <f>SUMIFS(Data!$N:$N,Data!$B:$B,'Preliminary Report '!$A166,Data!$I:$I,"1174")</f>
        <v>282340.90999999997</v>
      </c>
      <c r="I166" s="28"/>
      <c r="J166" s="43">
        <v>231956.08</v>
      </c>
      <c r="K166" s="43">
        <f t="shared" si="10"/>
        <v>49989.920000000013</v>
      </c>
      <c r="L166" s="44">
        <f t="shared" si="11"/>
        <v>0.21551459224522165</v>
      </c>
      <c r="M166" s="27" t="str">
        <f>VLOOKUP(A166,Contacts!A:B,2,FALSE)</f>
        <v>sabrina.hunt@woodlinschool.com</v>
      </c>
      <c r="N166" s="3" t="str">
        <f>VLOOKUP(A166,Contacts!D:F,3,FALSE)</f>
        <v>sabrina.hunt@woodlinschool.com</v>
      </c>
    </row>
    <row r="167" spans="1:15" s="3" customFormat="1" ht="18" x14ac:dyDescent="0.35">
      <c r="A167" s="7" t="s">
        <v>164</v>
      </c>
      <c r="B167" s="8" t="s">
        <v>330</v>
      </c>
      <c r="C167" s="7" t="str">
        <f>UPPER(VLOOKUP(A167,Contacts!I:J,2,FALSE))</f>
        <v>WELD COUNTY RE-1</v>
      </c>
      <c r="D167" s="22">
        <f>SUMIFS(Data!$N:$N,Data!$B:$B,'Preliminary Report '!$A167,Data!$I:$I,"1170")</f>
        <v>3904000</v>
      </c>
      <c r="E167" s="22">
        <f>SUMIFS(Data!$N:$N,Data!$B:$B,'Preliminary Report '!$A167,Data!$I:$I,"1171")</f>
        <v>3903686.02</v>
      </c>
      <c r="F167" s="22">
        <f>SUMIFS(Data!$N:$N,Data!$B:$B,'Preliminary Report '!$A167,Data!$I:$I,"1172")</f>
        <v>0</v>
      </c>
      <c r="G167" s="22">
        <f>SUMIFS(Data!$N:$N,Data!$B:$B,'Preliminary Report '!$A167,Data!$I:$I,"1173")</f>
        <v>0</v>
      </c>
      <c r="H167" s="22">
        <f>SUMIFS(Data!$N:$N,Data!$B:$B,'Preliminary Report '!$A167,Data!$I:$I,"1174")</f>
        <v>3903686.02</v>
      </c>
      <c r="I167" s="28"/>
      <c r="J167" s="30">
        <v>3904000</v>
      </c>
      <c r="K167" s="30">
        <f t="shared" si="10"/>
        <v>0</v>
      </c>
      <c r="L167" s="31">
        <f t="shared" si="11"/>
        <v>0</v>
      </c>
      <c r="M167" s="25"/>
    </row>
    <row r="168" spans="1:15" s="3" customFormat="1" ht="18" x14ac:dyDescent="0.35">
      <c r="A168" s="7" t="s">
        <v>165</v>
      </c>
      <c r="B168" s="8" t="s">
        <v>330</v>
      </c>
      <c r="C168" s="7" t="str">
        <f>UPPER(VLOOKUP(A168,Contacts!I:J,2,FALSE))</f>
        <v>EATON RE-2</v>
      </c>
      <c r="D168" s="22">
        <f>SUMIFS(Data!$N:$N,Data!$B:$B,'Preliminary Report '!$A168,Data!$I:$I,"1170")</f>
        <v>2700000</v>
      </c>
      <c r="E168" s="22">
        <f>SUMIFS(Data!$N:$N,Data!$B:$B,'Preliminary Report '!$A168,Data!$I:$I,"1171")</f>
        <v>2799168.28</v>
      </c>
      <c r="F168" s="22">
        <f>SUMIFS(Data!$N:$N,Data!$B:$B,'Preliminary Report '!$A168,Data!$I:$I,"1172")</f>
        <v>0</v>
      </c>
      <c r="G168" s="22">
        <f>SUMIFS(Data!$N:$N,Data!$B:$B,'Preliminary Report '!$A168,Data!$I:$I,"1173")</f>
        <v>0</v>
      </c>
      <c r="H168" s="22">
        <f>SUMIFS(Data!$N:$N,Data!$B:$B,'Preliminary Report '!$A168,Data!$I:$I,"1174")</f>
        <v>2799168.28</v>
      </c>
      <c r="I168" s="28"/>
      <c r="J168" s="30">
        <v>2700000</v>
      </c>
      <c r="K168" s="30">
        <f t="shared" si="10"/>
        <v>0</v>
      </c>
      <c r="L168" s="31">
        <f t="shared" si="11"/>
        <v>0</v>
      </c>
      <c r="M168" s="25"/>
    </row>
    <row r="169" spans="1:15" s="3" customFormat="1" ht="18" x14ac:dyDescent="0.35">
      <c r="A169" s="7" t="s">
        <v>166</v>
      </c>
      <c r="B169" s="8" t="s">
        <v>330</v>
      </c>
      <c r="C169" s="7" t="str">
        <f>UPPER(VLOOKUP(A169,Contacts!I:J,2,FALSE))</f>
        <v>WELD COUNTY SCHOOL DISTRICT RE-3J</v>
      </c>
      <c r="D169" s="22">
        <f>SUMIFS(Data!$N:$N,Data!$B:$B,'Preliminary Report '!$A169,Data!$I:$I,"1170")</f>
        <v>4500000</v>
      </c>
      <c r="E169" s="22">
        <f>SUMIFS(Data!$N:$N,Data!$B:$B,'Preliminary Report '!$A169,Data!$I:$I,"1171")</f>
        <v>4429072.93</v>
      </c>
      <c r="F169" s="22">
        <f>SUMIFS(Data!$N:$N,Data!$B:$B,'Preliminary Report '!$A169,Data!$I:$I,"1172")</f>
        <v>329937.61</v>
      </c>
      <c r="G169" s="22">
        <f>SUMIFS(Data!$N:$N,Data!$B:$B,'Preliminary Report '!$A169,Data!$I:$I,"1173")</f>
        <v>0</v>
      </c>
      <c r="H169" s="22">
        <f>SUMIFS(Data!$N:$N,Data!$B:$B,'Preliminary Report '!$A169,Data!$I:$I,"1174")</f>
        <v>4099135.32</v>
      </c>
      <c r="I169" s="28"/>
      <c r="J169" s="30">
        <v>4500000</v>
      </c>
      <c r="K169" s="30">
        <f t="shared" si="10"/>
        <v>0</v>
      </c>
      <c r="L169" s="31">
        <f t="shared" si="11"/>
        <v>0</v>
      </c>
      <c r="M169" s="25"/>
    </row>
    <row r="170" spans="1:15" s="3" customFormat="1" ht="18" x14ac:dyDescent="0.35">
      <c r="A170" s="7" t="s">
        <v>167</v>
      </c>
      <c r="B170" s="8" t="s">
        <v>330</v>
      </c>
      <c r="C170" s="7" t="str">
        <f>UPPER(VLOOKUP(A170,Contacts!I:J,2,FALSE))</f>
        <v>WELD RE-4</v>
      </c>
      <c r="D170" s="22">
        <f>SUMIFS(Data!$N:$N,Data!$B:$B,'Preliminary Report '!$A170,Data!$I:$I,"1170")</f>
        <v>11195350</v>
      </c>
      <c r="E170" s="22">
        <f>SUMIFS(Data!$N:$N,Data!$B:$B,'Preliminary Report '!$A170,Data!$I:$I,"1171")</f>
        <v>11124819.189999999</v>
      </c>
      <c r="F170" s="22">
        <f>SUMIFS(Data!$N:$N,Data!$B:$B,'Preliminary Report '!$A170,Data!$I:$I,"1172")</f>
        <v>1460403</v>
      </c>
      <c r="G170" s="22">
        <f>SUMIFS(Data!$N:$N,Data!$B:$B,'Preliminary Report '!$A170,Data!$I:$I,"1173")</f>
        <v>0</v>
      </c>
      <c r="H170" s="22">
        <f>SUMIFS(Data!$N:$N,Data!$B:$B,'Preliminary Report '!$A170,Data!$I:$I,"1174")</f>
        <v>9664416.1899999995</v>
      </c>
      <c r="I170" s="28"/>
      <c r="J170" s="30">
        <v>11195350</v>
      </c>
      <c r="K170" s="30">
        <f t="shared" si="10"/>
        <v>0</v>
      </c>
      <c r="L170" s="31">
        <f t="shared" si="11"/>
        <v>0</v>
      </c>
      <c r="M170" s="27"/>
      <c r="O170" s="32"/>
    </row>
    <row r="171" spans="1:15" s="3" customFormat="1" ht="18" x14ac:dyDescent="0.35">
      <c r="A171" s="7" t="s">
        <v>168</v>
      </c>
      <c r="B171" s="8" t="s">
        <v>330</v>
      </c>
      <c r="C171" s="7" t="str">
        <f>UPPER(VLOOKUP(A171,Contacts!I:J,2,FALSE))</f>
        <v>JOHNSTOWN-MILLIKEN RE-5J</v>
      </c>
      <c r="D171" s="22">
        <f>SUMIFS(Data!$N:$N,Data!$B:$B,'Preliminary Report '!$A171,Data!$I:$I,"1170")</f>
        <v>4500000</v>
      </c>
      <c r="E171" s="22">
        <f>SUMIFS(Data!$N:$N,Data!$B:$B,'Preliminary Report '!$A171,Data!$I:$I,"1171")</f>
        <v>4500000</v>
      </c>
      <c r="F171" s="22">
        <f>SUMIFS(Data!$N:$N,Data!$B:$B,'Preliminary Report '!$A171,Data!$I:$I,"1172")</f>
        <v>628565</v>
      </c>
      <c r="G171" s="22">
        <f>SUMIFS(Data!$N:$N,Data!$B:$B,'Preliminary Report '!$A171,Data!$I:$I,"1173")</f>
        <v>0</v>
      </c>
      <c r="H171" s="22">
        <f>SUMIFS(Data!$N:$N,Data!$B:$B,'Preliminary Report '!$A171,Data!$I:$I,"1174")</f>
        <v>3871435</v>
      </c>
      <c r="I171" s="28"/>
      <c r="J171" s="30">
        <v>4500000</v>
      </c>
      <c r="K171" s="30">
        <f t="shared" si="10"/>
        <v>0</v>
      </c>
      <c r="L171" s="31">
        <f t="shared" si="11"/>
        <v>0</v>
      </c>
      <c r="M171" s="25"/>
    </row>
    <row r="172" spans="1:15" s="3" customFormat="1" ht="18" x14ac:dyDescent="0.35">
      <c r="A172" s="7" t="s">
        <v>169</v>
      </c>
      <c r="B172" s="8" t="s">
        <v>330</v>
      </c>
      <c r="C172" s="7" t="str">
        <f>UPPER(VLOOKUP(A172,Contacts!I:J,2,FALSE))</f>
        <v>GREELEY 6</v>
      </c>
      <c r="D172" s="22">
        <f>SUMIFS(Data!$N:$N,Data!$B:$B,'Preliminary Report '!$A172,Data!$I:$I,"1170")</f>
        <v>23894574</v>
      </c>
      <c r="E172" s="22">
        <f>SUMIFS(Data!$N:$N,Data!$B:$B,'Preliminary Report '!$A172,Data!$I:$I,"1171")</f>
        <v>22899962.02</v>
      </c>
      <c r="F172" s="22">
        <f>SUMIFS(Data!$N:$N,Data!$B:$B,'Preliminary Report '!$A172,Data!$I:$I,"1172")</f>
        <v>5496256</v>
      </c>
      <c r="G172" s="22">
        <f>SUMIFS(Data!$N:$N,Data!$B:$B,'Preliminary Report '!$A172,Data!$I:$I,"1173")</f>
        <v>0</v>
      </c>
      <c r="H172" s="22">
        <f>SUMIFS(Data!$N:$N,Data!$B:$B,'Preliminary Report '!$A172,Data!$I:$I,"1174")</f>
        <v>17403706.02</v>
      </c>
      <c r="I172" s="28"/>
      <c r="J172" s="43">
        <v>29356518</v>
      </c>
      <c r="K172" s="43">
        <f t="shared" si="10"/>
        <v>-5461944</v>
      </c>
      <c r="L172" s="44">
        <f t="shared" si="11"/>
        <v>-0.18605558056987548</v>
      </c>
      <c r="M172" s="27" t="str">
        <f>VLOOKUP(A172,Contacts!A:B,2,FALSE)</f>
        <v>msponsler@greeleyschools.org</v>
      </c>
      <c r="N172" s="3" t="str">
        <f>VLOOKUP(A172,Contacts!D:F,3,FALSE)</f>
        <v>twarner@greeleyschools.org</v>
      </c>
    </row>
    <row r="173" spans="1:15" s="3" customFormat="1" ht="18" x14ac:dyDescent="0.35">
      <c r="A173" s="7" t="s">
        <v>170</v>
      </c>
      <c r="B173" s="8" t="s">
        <v>330</v>
      </c>
      <c r="C173" s="7" t="str">
        <f>UPPER(VLOOKUP(A173,Contacts!I:J,2,FALSE))</f>
        <v>PLATTE VALLEY RE-7</v>
      </c>
      <c r="D173" s="22">
        <f>SUMIFS(Data!$N:$N,Data!$B:$B,'Preliminary Report '!$A173,Data!$I:$I,"1170")</f>
        <v>2905840</v>
      </c>
      <c r="E173" s="22">
        <f>SUMIFS(Data!$N:$N,Data!$B:$B,'Preliminary Report '!$A173,Data!$I:$I,"1171")</f>
        <v>2905761.08</v>
      </c>
      <c r="F173" s="22">
        <f>SUMIFS(Data!$N:$N,Data!$B:$B,'Preliminary Report '!$A173,Data!$I:$I,"1172")</f>
        <v>0</v>
      </c>
      <c r="G173" s="22">
        <f>SUMIFS(Data!$N:$N,Data!$B:$B,'Preliminary Report '!$A173,Data!$I:$I,"1173")</f>
        <v>0</v>
      </c>
      <c r="H173" s="22">
        <f>SUMIFS(Data!$N:$N,Data!$B:$B,'Preliminary Report '!$A173,Data!$I:$I,"1174")</f>
        <v>2905761.08</v>
      </c>
      <c r="I173" s="28"/>
      <c r="J173" s="30">
        <v>2902377</v>
      </c>
      <c r="K173" s="30">
        <f t="shared" si="10"/>
        <v>3463</v>
      </c>
      <c r="L173" s="31">
        <f t="shared" si="11"/>
        <v>1.1931599513088755E-3</v>
      </c>
      <c r="M173" s="25"/>
    </row>
    <row r="174" spans="1:15" s="3" customFormat="1" ht="18" x14ac:dyDescent="0.35">
      <c r="A174" s="7" t="s">
        <v>171</v>
      </c>
      <c r="B174" s="8" t="s">
        <v>330</v>
      </c>
      <c r="C174" s="7" t="str">
        <f>UPPER(VLOOKUP(A174,Contacts!I:J,2,FALSE))</f>
        <v>WELD RE-8 SCHOOLS</v>
      </c>
      <c r="D174" s="22">
        <f>SUMIFS(Data!$N:$N,Data!$B:$B,'Preliminary Report '!$A174,Data!$I:$I,"1170")</f>
        <v>2675000</v>
      </c>
      <c r="E174" s="22">
        <f>SUMIFS(Data!$N:$N,Data!$B:$B,'Preliminary Report '!$A174,Data!$I:$I,"1171")</f>
        <v>2675000</v>
      </c>
      <c r="F174" s="22">
        <f>SUMIFS(Data!$N:$N,Data!$B:$B,'Preliminary Report '!$A174,Data!$I:$I,"1172")</f>
        <v>0.01</v>
      </c>
      <c r="G174" s="22">
        <f>SUMIFS(Data!$N:$N,Data!$B:$B,'Preliminary Report '!$A174,Data!$I:$I,"1173")</f>
        <v>0.01</v>
      </c>
      <c r="H174" s="22">
        <f>SUMIFS(Data!$N:$N,Data!$B:$B,'Preliminary Report '!$A174,Data!$I:$I,"1174")</f>
        <v>2674999.98</v>
      </c>
      <c r="I174" s="28"/>
      <c r="J174" s="30">
        <v>2675000</v>
      </c>
      <c r="K174" s="30">
        <f t="shared" si="10"/>
        <v>0</v>
      </c>
      <c r="L174" s="31">
        <f t="shared" si="11"/>
        <v>0</v>
      </c>
      <c r="M174" s="25"/>
    </row>
    <row r="175" spans="1:15" s="3" customFormat="1" ht="18" x14ac:dyDescent="0.35">
      <c r="A175" s="7" t="s">
        <v>172</v>
      </c>
      <c r="B175" s="8" t="s">
        <v>330</v>
      </c>
      <c r="C175" s="7" t="str">
        <f>UPPER(VLOOKUP(A175,Contacts!I:J,2,FALSE))</f>
        <v>AULT-HIGHLAND RE-9</v>
      </c>
      <c r="D175" s="22">
        <f>SUMIFS(Data!$N:$N,Data!$B:$B,'Preliminary Report '!$A175,Data!$I:$I,"1170")</f>
        <v>900000</v>
      </c>
      <c r="E175" s="22">
        <f>SUMIFS(Data!$N:$N,Data!$B:$B,'Preliminary Report '!$A175,Data!$I:$I,"1171")</f>
        <v>899665.02</v>
      </c>
      <c r="F175" s="22">
        <f>SUMIFS(Data!$N:$N,Data!$B:$B,'Preliminary Report '!$A175,Data!$I:$I,"1172")</f>
        <v>0</v>
      </c>
      <c r="G175" s="22">
        <f>SUMIFS(Data!$N:$N,Data!$B:$B,'Preliminary Report '!$A175,Data!$I:$I,"1173")</f>
        <v>0</v>
      </c>
      <c r="H175" s="22">
        <f>SUMIFS(Data!$N:$N,Data!$B:$B,'Preliminary Report '!$A175,Data!$I:$I,"1174")</f>
        <v>899665.02</v>
      </c>
      <c r="I175" s="28"/>
      <c r="J175" s="30">
        <v>900000</v>
      </c>
      <c r="K175" s="30">
        <f t="shared" si="10"/>
        <v>0</v>
      </c>
      <c r="L175" s="31">
        <f t="shared" si="11"/>
        <v>0</v>
      </c>
      <c r="M175" s="25"/>
    </row>
    <row r="176" spans="1:15" s="3" customFormat="1" ht="18" x14ac:dyDescent="0.35">
      <c r="A176" s="7" t="s">
        <v>173</v>
      </c>
      <c r="B176" s="8" t="s">
        <v>330</v>
      </c>
      <c r="C176" s="7" t="str">
        <f>UPPER(VLOOKUP(A176,Contacts!I:J,2,FALSE))</f>
        <v>BRIGGSDALE RE-10</v>
      </c>
      <c r="D176" s="22">
        <f>SUMIFS(Data!$N:$N,Data!$B:$B,'Preliminary Report '!$A176,Data!$I:$I,"1170")</f>
        <v>920425</v>
      </c>
      <c r="E176" s="22">
        <f>SUMIFS(Data!$N:$N,Data!$B:$B,'Preliminary Report '!$A176,Data!$I:$I,"1171")</f>
        <v>919609.11</v>
      </c>
      <c r="F176" s="22">
        <f>SUMIFS(Data!$N:$N,Data!$B:$B,'Preliminary Report '!$A176,Data!$I:$I,"1172")</f>
        <v>0</v>
      </c>
      <c r="G176" s="22">
        <f>SUMIFS(Data!$N:$N,Data!$B:$B,'Preliminary Report '!$A176,Data!$I:$I,"1173")</f>
        <v>0</v>
      </c>
      <c r="H176" s="22">
        <f>SUMIFS(Data!$N:$N,Data!$B:$B,'Preliminary Report '!$A176,Data!$I:$I,"1174")</f>
        <v>919609.11</v>
      </c>
      <c r="I176" s="28"/>
      <c r="J176" s="30">
        <v>940279.6</v>
      </c>
      <c r="K176" s="30">
        <f t="shared" si="10"/>
        <v>-19854.599999999977</v>
      </c>
      <c r="L176" s="31">
        <f t="shared" si="11"/>
        <v>-2.1115634115639621E-2</v>
      </c>
      <c r="M176" s="27"/>
    </row>
    <row r="177" spans="1:14" s="3" customFormat="1" ht="18" x14ac:dyDescent="0.35">
      <c r="A177" s="7" t="s">
        <v>174</v>
      </c>
      <c r="B177" s="8" t="s">
        <v>330</v>
      </c>
      <c r="C177" s="7" t="str">
        <f>UPPER(VLOOKUP(A177,Contacts!I:J,2,FALSE))</f>
        <v>PRAIRIE RE-11</v>
      </c>
      <c r="D177" s="22">
        <f>SUMIFS(Data!$N:$N,Data!$B:$B,'Preliminary Report '!$A177,Data!$I:$I,"1170")</f>
        <v>75000</v>
      </c>
      <c r="E177" s="22">
        <f>SUMIFS(Data!$N:$N,Data!$B:$B,'Preliminary Report '!$A177,Data!$I:$I,"1171")</f>
        <v>68952.800000000003</v>
      </c>
      <c r="F177" s="22">
        <f>SUMIFS(Data!$N:$N,Data!$B:$B,'Preliminary Report '!$A177,Data!$I:$I,"1172")</f>
        <v>0</v>
      </c>
      <c r="G177" s="22">
        <f>SUMIFS(Data!$N:$N,Data!$B:$B,'Preliminary Report '!$A177,Data!$I:$I,"1173")</f>
        <v>0</v>
      </c>
      <c r="H177" s="22">
        <f>SUMIFS(Data!$N:$N,Data!$B:$B,'Preliminary Report '!$A177,Data!$I:$I,"1174")</f>
        <v>68952.800000000003</v>
      </c>
      <c r="I177" s="28"/>
      <c r="J177" s="30">
        <v>75000</v>
      </c>
      <c r="K177" s="30">
        <f t="shared" si="10"/>
        <v>0</v>
      </c>
      <c r="L177" s="31">
        <f t="shared" si="11"/>
        <v>0</v>
      </c>
      <c r="M177" s="25"/>
    </row>
    <row r="178" spans="1:14" s="3" customFormat="1" ht="18" x14ac:dyDescent="0.35">
      <c r="A178" s="7" t="s">
        <v>175</v>
      </c>
      <c r="B178" s="8" t="s">
        <v>330</v>
      </c>
      <c r="C178" s="7" t="str">
        <f>UPPER(VLOOKUP(A178,Contacts!I:J,2,FALSE))</f>
        <v>PAWNEE RE-12</v>
      </c>
      <c r="D178" s="22">
        <f>SUMIFS(Data!$N:$N,Data!$B:$B,'Preliminary Report '!$A178,Data!$I:$I,"1170")</f>
        <v>405000</v>
      </c>
      <c r="E178" s="22">
        <f>SUMIFS(Data!$N:$N,Data!$B:$B,'Preliminary Report '!$A178,Data!$I:$I,"1171")</f>
        <v>404315.75</v>
      </c>
      <c r="F178" s="22">
        <f>SUMIFS(Data!$N:$N,Data!$B:$B,'Preliminary Report '!$A178,Data!$I:$I,"1172")</f>
        <v>0</v>
      </c>
      <c r="G178" s="22">
        <f>SUMIFS(Data!$N:$N,Data!$B:$B,'Preliminary Report '!$A178,Data!$I:$I,"1173")</f>
        <v>0</v>
      </c>
      <c r="H178" s="22">
        <f>SUMIFS(Data!$N:$N,Data!$B:$B,'Preliminary Report '!$A178,Data!$I:$I,"1174")</f>
        <v>404315.75</v>
      </c>
      <c r="I178" s="28"/>
      <c r="J178" s="30">
        <v>405000</v>
      </c>
      <c r="K178" s="30">
        <f t="shared" si="10"/>
        <v>0</v>
      </c>
      <c r="L178" s="31">
        <f t="shared" si="11"/>
        <v>0</v>
      </c>
      <c r="M178" s="25"/>
    </row>
    <row r="179" spans="1:14" s="3" customFormat="1" ht="18" x14ac:dyDescent="0.35">
      <c r="A179" s="7" t="s">
        <v>176</v>
      </c>
      <c r="B179" s="8" t="s">
        <v>331</v>
      </c>
      <c r="C179" s="7" t="str">
        <f>UPPER(VLOOKUP(A179,Contacts!I:J,2,FALSE))</f>
        <v>YUMA 1</v>
      </c>
      <c r="D179" s="22">
        <f>SUMIFS(Data!$N:$N,Data!$B:$B,'Preliminary Report '!$A179,Data!$I:$I,"1170")</f>
        <v>1193279</v>
      </c>
      <c r="E179" s="22">
        <f>SUMIFS(Data!$N:$N,Data!$B:$B,'Preliminary Report '!$A179,Data!$I:$I,"1171")</f>
        <v>1187216.75</v>
      </c>
      <c r="F179" s="22">
        <f>SUMIFS(Data!$N:$N,Data!$B:$B,'Preliminary Report '!$A179,Data!$I:$I,"1172")</f>
        <v>0</v>
      </c>
      <c r="G179" s="22">
        <f>SUMIFS(Data!$N:$N,Data!$B:$B,'Preliminary Report '!$A179,Data!$I:$I,"1173")</f>
        <v>0</v>
      </c>
      <c r="H179" s="22">
        <f>SUMIFS(Data!$N:$N,Data!$B:$B,'Preliminary Report '!$A179,Data!$I:$I,"1174")</f>
        <v>1187216.75</v>
      </c>
      <c r="I179" s="28"/>
      <c r="J179" s="30">
        <v>1194003.8899999999</v>
      </c>
      <c r="K179" s="30">
        <f t="shared" si="10"/>
        <v>-724.88999999989755</v>
      </c>
      <c r="L179" s="31">
        <f t="shared" si="11"/>
        <v>-6.0710857483043681E-4</v>
      </c>
      <c r="M179" s="25"/>
    </row>
    <row r="180" spans="1:14" s="3" customFormat="1" ht="18" x14ac:dyDescent="0.35">
      <c r="A180" s="7" t="s">
        <v>177</v>
      </c>
      <c r="B180" s="8" t="s">
        <v>331</v>
      </c>
      <c r="C180" s="7" t="str">
        <f>UPPER(VLOOKUP(A180,Contacts!I:J,2,FALSE))</f>
        <v>WRAY RD-2</v>
      </c>
      <c r="D180" s="22">
        <f>SUMIFS(Data!$N:$N,Data!$B:$B,'Preliminary Report '!$A180,Data!$I:$I,"1170")</f>
        <v>1980453</v>
      </c>
      <c r="E180" s="22">
        <f>SUMIFS(Data!$N:$N,Data!$B:$B,'Preliminary Report '!$A180,Data!$I:$I,"1171")</f>
        <v>1967118.57</v>
      </c>
      <c r="F180" s="22">
        <f>SUMIFS(Data!$N:$N,Data!$B:$B,'Preliminary Report '!$A180,Data!$I:$I,"1172")</f>
        <v>0</v>
      </c>
      <c r="G180" s="22">
        <f>SUMIFS(Data!$N:$N,Data!$B:$B,'Preliminary Report '!$A180,Data!$I:$I,"1173")</f>
        <v>0</v>
      </c>
      <c r="H180" s="22">
        <f>SUMIFS(Data!$N:$N,Data!$B:$B,'Preliminary Report '!$A180,Data!$I:$I,"1174")</f>
        <v>1967118.57</v>
      </c>
      <c r="I180" s="28"/>
      <c r="J180" s="43">
        <v>1614517.6</v>
      </c>
      <c r="K180" s="43">
        <f t="shared" si="10"/>
        <v>365935.39999999991</v>
      </c>
      <c r="L180" s="44">
        <f t="shared" si="11"/>
        <v>0.22665308820417931</v>
      </c>
      <c r="M180" s="27" t="str">
        <f>VLOOKUP(A180,Contacts!A:B,2,FALSE)</f>
        <v>rjones@wrayschools.org</v>
      </c>
      <c r="N180" s="3" t="str">
        <f>VLOOKUP(A180,Contacts!D:F,3,FALSE)</f>
        <v>rjones@wrayschools.org</v>
      </c>
    </row>
    <row r="181" spans="1:14" s="3" customFormat="1" ht="18" x14ac:dyDescent="0.35">
      <c r="A181" s="7" t="s">
        <v>178</v>
      </c>
      <c r="B181" s="8" t="s">
        <v>331</v>
      </c>
      <c r="C181" s="7" t="str">
        <f>UPPER(VLOOKUP(A181,Contacts!I:J,2,FALSE))</f>
        <v>IDALIA RJ-3</v>
      </c>
      <c r="D181" s="22">
        <f>SUMIFS(Data!$N:$N,Data!$B:$B,'Preliminary Report '!$A181,Data!$I:$I,"1170")</f>
        <v>0</v>
      </c>
      <c r="E181" s="22">
        <f>SUMIFS(Data!$N:$N,Data!$B:$B,'Preliminary Report '!$A181,Data!$I:$I,"1171")</f>
        <v>0</v>
      </c>
      <c r="F181" s="22">
        <f>SUMIFS(Data!$N:$N,Data!$B:$B,'Preliminary Report '!$A181,Data!$I:$I,"1172")</f>
        <v>0</v>
      </c>
      <c r="G181" s="22">
        <f>SUMIFS(Data!$N:$N,Data!$B:$B,'Preliminary Report '!$A181,Data!$I:$I,"1173")</f>
        <v>0</v>
      </c>
      <c r="H181" s="22">
        <f>SUMIFS(Data!$N:$N,Data!$B:$B,'Preliminary Report '!$A181,Data!$I:$I,"1174")</f>
        <v>0</v>
      </c>
      <c r="I181" s="28"/>
      <c r="J181" s="30">
        <v>0</v>
      </c>
      <c r="K181" s="30">
        <f t="shared" si="10"/>
        <v>0</v>
      </c>
      <c r="L181" s="28"/>
      <c r="M181" s="25"/>
    </row>
    <row r="182" spans="1:14" s="3" customFormat="1" ht="18" x14ac:dyDescent="0.35">
      <c r="A182" s="7" t="s">
        <v>179</v>
      </c>
      <c r="B182" s="8" t="s">
        <v>331</v>
      </c>
      <c r="C182" s="7" t="str">
        <f>UPPER(VLOOKUP(A182,Contacts!I:J,2,FALSE))</f>
        <v>LIBERTY J-4</v>
      </c>
      <c r="D182" s="22">
        <f>SUMIFS(Data!$N:$N,Data!$B:$B,'Preliminary Report '!$A182,Data!$I:$I,"1170")</f>
        <v>0</v>
      </c>
      <c r="E182" s="22">
        <f>SUMIFS(Data!$N:$N,Data!$B:$B,'Preliminary Report '!$A182,Data!$I:$I,"1171")</f>
        <v>0</v>
      </c>
      <c r="F182" s="22">
        <f>SUMIFS(Data!$N:$N,Data!$B:$B,'Preliminary Report '!$A182,Data!$I:$I,"1172")</f>
        <v>0</v>
      </c>
      <c r="G182" s="22">
        <f>SUMIFS(Data!$N:$N,Data!$B:$B,'Preliminary Report '!$A182,Data!$I:$I,"1173")</f>
        <v>0</v>
      </c>
      <c r="H182" s="22">
        <f>SUMIFS(Data!$N:$N,Data!$B:$B,'Preliminary Report '!$A182,Data!$I:$I,"1174")</f>
        <v>0</v>
      </c>
      <c r="I182" s="28"/>
      <c r="J182" s="30">
        <v>0</v>
      </c>
      <c r="K182" s="30">
        <f t="shared" si="10"/>
        <v>0</v>
      </c>
      <c r="L182" s="28"/>
      <c r="M182" s="25"/>
    </row>
    <row r="183" spans="1:14" ht="18" x14ac:dyDescent="0.35">
      <c r="A183" s="9"/>
      <c r="B183" s="9"/>
      <c r="C183" s="9"/>
      <c r="D183" s="22"/>
      <c r="E183" s="22"/>
      <c r="F183" s="22"/>
      <c r="G183" s="22"/>
      <c r="H183" s="22"/>
      <c r="J183" s="30"/>
      <c r="K183" s="30"/>
    </row>
    <row r="184" spans="1:14" ht="18" x14ac:dyDescent="0.35">
      <c r="A184" s="10" t="s">
        <v>332</v>
      </c>
      <c r="B184" s="11"/>
      <c r="C184" s="11"/>
      <c r="D184" s="17">
        <f>SUM(D5:D183)</f>
        <v>2112759578.1800005</v>
      </c>
      <c r="E184" s="17">
        <f>SUM(E5:E183)</f>
        <v>1739662639.1500001</v>
      </c>
      <c r="F184" s="17">
        <f>SUM(F5:F183)</f>
        <v>222594757.24000001</v>
      </c>
      <c r="G184" s="17">
        <f>SUM(G5:G183)</f>
        <v>268807571.37</v>
      </c>
      <c r="H184" s="17">
        <f>SUM(H5:H183)</f>
        <v>1248260311.2499998</v>
      </c>
      <c r="I184" s="48"/>
      <c r="J184" s="30"/>
      <c r="K184" s="30"/>
    </row>
    <row r="186" spans="1:14" s="13" customFormat="1" ht="14.4" x14ac:dyDescent="0.3">
      <c r="A186" s="12" t="s">
        <v>262</v>
      </c>
      <c r="H186" s="14"/>
      <c r="M186" s="26"/>
    </row>
    <row r="187" spans="1:14" s="13" customFormat="1" ht="14.4" x14ac:dyDescent="0.3">
      <c r="A187" s="15" t="s">
        <v>344</v>
      </c>
      <c r="M187" s="26"/>
    </row>
    <row r="188" spans="1:14" s="13" customFormat="1" ht="14.4" x14ac:dyDescent="0.3">
      <c r="A188" s="15" t="s">
        <v>333</v>
      </c>
      <c r="M188" s="26"/>
    </row>
    <row r="189" spans="1:14" s="13" customFormat="1" ht="14.4" x14ac:dyDescent="0.3">
      <c r="A189" s="15" t="s">
        <v>334</v>
      </c>
      <c r="M189" s="26"/>
    </row>
    <row r="190" spans="1:14" s="13" customFormat="1" ht="14.4" x14ac:dyDescent="0.3">
      <c r="A190" s="15" t="s">
        <v>335</v>
      </c>
      <c r="M190" s="26"/>
    </row>
    <row r="191" spans="1:14" s="13" customFormat="1" ht="14.4" x14ac:dyDescent="0.3">
      <c r="A191" s="15"/>
      <c r="M191" s="26"/>
    </row>
    <row r="192" spans="1:14" s="13" customFormat="1" ht="14.4" x14ac:dyDescent="0.3">
      <c r="A192" s="15" t="s">
        <v>345</v>
      </c>
      <c r="M192" s="26"/>
    </row>
    <row r="193" spans="1:13" s="13" customFormat="1" ht="14.4" x14ac:dyDescent="0.3">
      <c r="A193" s="15" t="s">
        <v>336</v>
      </c>
      <c r="M193" s="26"/>
    </row>
    <row r="194" spans="1:13" s="13" customFormat="1" ht="14.4" x14ac:dyDescent="0.3">
      <c r="A194" s="15" t="s">
        <v>337</v>
      </c>
      <c r="M194" s="26"/>
    </row>
    <row r="195" spans="1:13" s="13" customFormat="1" ht="14.4" x14ac:dyDescent="0.3">
      <c r="A195" s="15" t="s">
        <v>338</v>
      </c>
      <c r="M195" s="26"/>
    </row>
    <row r="196" spans="1:13" s="13" customFormat="1" ht="14.4" x14ac:dyDescent="0.3">
      <c r="A196" s="15" t="s">
        <v>339</v>
      </c>
      <c r="M196" s="26"/>
    </row>
    <row r="197" spans="1:13" s="13" customFormat="1" ht="14.4" x14ac:dyDescent="0.3">
      <c r="A197" s="15"/>
      <c r="M197" s="26"/>
    </row>
    <row r="198" spans="1:13" s="13" customFormat="1" ht="14.4" x14ac:dyDescent="0.3">
      <c r="A198" s="15" t="s">
        <v>346</v>
      </c>
      <c r="M198" s="26"/>
    </row>
    <row r="199" spans="1:13" s="13" customFormat="1" ht="14.4" x14ac:dyDescent="0.3">
      <c r="A199" s="15" t="s">
        <v>340</v>
      </c>
      <c r="M199" s="26"/>
    </row>
    <row r="200" spans="1:13" s="13" customFormat="1" ht="14.4" x14ac:dyDescent="0.3">
      <c r="A200" s="15" t="s">
        <v>341</v>
      </c>
      <c r="M200" s="26"/>
    </row>
    <row r="201" spans="1:13" s="13" customFormat="1" ht="14.4" x14ac:dyDescent="0.3">
      <c r="A201" s="16" t="s">
        <v>263</v>
      </c>
      <c r="M201" s="26"/>
    </row>
    <row r="202" spans="1:13" s="13" customFormat="1" ht="14.4" x14ac:dyDescent="0.3">
      <c r="A202" s="16" t="s">
        <v>264</v>
      </c>
      <c r="M202" s="26"/>
    </row>
    <row r="203" spans="1:13" s="13" customFormat="1" ht="14.4" x14ac:dyDescent="0.3">
      <c r="A203" s="16" t="s">
        <v>265</v>
      </c>
      <c r="M203" s="26"/>
    </row>
    <row r="204" spans="1:13" s="13" customFormat="1" ht="14.4" x14ac:dyDescent="0.3">
      <c r="A204" s="16" t="s">
        <v>342</v>
      </c>
      <c r="M204" s="26"/>
    </row>
    <row r="205" spans="1:13" s="13" customFormat="1" ht="14.4" x14ac:dyDescent="0.3">
      <c r="A205" s="16" t="s">
        <v>343</v>
      </c>
      <c r="M205" s="26"/>
    </row>
  </sheetData>
  <sheetProtection selectLockedCells="1" selectUnlockedCells="1"/>
  <autoFilter ref="A4:O182" xr:uid="{00000000-0001-0000-0000-000000000000}"/>
  <mergeCells count="2">
    <mergeCell ref="D2:H2"/>
    <mergeCell ref="J2:K2"/>
  </mergeCells>
  <pageMargins left="0.45" right="0.45" top="1" bottom="0.5" header="0.3" footer="0.3"/>
  <pageSetup scale="45" fitToHeight="0" orientation="landscape" r:id="rId1"/>
  <headerFooter>
    <oddHeader>&amp;L&amp;G&amp;C&amp;"-,Bold"&amp;16&amp;UColorado Department of Education&amp;"Tahoma,Regular"&amp;10&amp;U
&amp;"-,Regular"&amp;14Mill Levy Override Revenue Report per CRS 22-2-113.8
Fiscal Year: 2024-25&amp;"Tahoma,Regular"&amp;10
&amp;R&amp;48&amp;K01+030PRELIMINARY</oddHeader>
    <oddFooter>&amp;LPreliminary&amp;CPage &amp;P of &amp;N&amp;R&amp;D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D53CE-0F98-41D8-A878-F1509BCBAB69}">
  <dimension ref="A1:J206"/>
  <sheetViews>
    <sheetView workbookViewId="0">
      <selection activeCell="I1" sqref="I1:J206"/>
    </sheetView>
  </sheetViews>
  <sheetFormatPr defaultRowHeight="14.4" x14ac:dyDescent="0.3"/>
  <cols>
    <col min="1" max="1" width="18.77734375" style="34" customWidth="1"/>
    <col min="2" max="2" width="40.6640625" style="34" customWidth="1"/>
    <col min="3" max="4" width="8.88671875" style="34"/>
    <col min="5" max="5" width="58.5546875" style="34" customWidth="1"/>
    <col min="6" max="6" width="31.21875" style="34" customWidth="1"/>
    <col min="7" max="7" width="19.5546875" style="34" customWidth="1"/>
    <col min="8" max="16384" width="8.88671875" style="34"/>
  </cols>
  <sheetData>
    <row r="1" spans="1:10" x14ac:dyDescent="0.3">
      <c r="A1" s="40" t="s">
        <v>758</v>
      </c>
      <c r="B1" s="40" t="s">
        <v>783</v>
      </c>
      <c r="D1" s="34" t="s">
        <v>0</v>
      </c>
      <c r="E1" s="41" t="s">
        <v>422</v>
      </c>
      <c r="F1" s="41" t="s">
        <v>757</v>
      </c>
      <c r="G1" s="41" t="s">
        <v>756</v>
      </c>
      <c r="I1" s="34" t="s">
        <v>1290</v>
      </c>
      <c r="J1" s="34" t="s">
        <v>1291</v>
      </c>
    </row>
    <row r="2" spans="1:10" x14ac:dyDescent="0.3">
      <c r="A2" s="38" t="s">
        <v>2</v>
      </c>
      <c r="B2" s="39" t="s">
        <v>784</v>
      </c>
      <c r="D2" s="34" t="s">
        <v>2</v>
      </c>
      <c r="E2" s="34" t="s">
        <v>571</v>
      </c>
      <c r="F2" s="34" t="s">
        <v>727</v>
      </c>
      <c r="G2" s="34" t="s">
        <v>1055</v>
      </c>
      <c r="I2" s="34" t="s">
        <v>2</v>
      </c>
      <c r="J2" s="34" t="s">
        <v>1292</v>
      </c>
    </row>
    <row r="3" spans="1:10" x14ac:dyDescent="0.3">
      <c r="A3" s="38" t="s">
        <v>3</v>
      </c>
      <c r="B3" s="39" t="s">
        <v>785</v>
      </c>
      <c r="D3" s="34" t="s">
        <v>3</v>
      </c>
      <c r="E3" s="34" t="s">
        <v>515</v>
      </c>
      <c r="F3" s="34" t="s">
        <v>678</v>
      </c>
      <c r="G3" s="34" t="s">
        <v>1056</v>
      </c>
      <c r="I3" s="34" t="s">
        <v>3</v>
      </c>
      <c r="J3" s="34" t="s">
        <v>1293</v>
      </c>
    </row>
    <row r="4" spans="1:10" x14ac:dyDescent="0.3">
      <c r="A4" s="38" t="s">
        <v>4</v>
      </c>
      <c r="B4" s="39" t="s">
        <v>786</v>
      </c>
      <c r="D4" s="34" t="s">
        <v>4</v>
      </c>
      <c r="E4" s="34" t="s">
        <v>496</v>
      </c>
      <c r="F4" s="34" t="s">
        <v>666</v>
      </c>
      <c r="G4" s="34" t="s">
        <v>1057</v>
      </c>
      <c r="I4" s="34" t="s">
        <v>4</v>
      </c>
      <c r="J4" s="34" t="s">
        <v>1294</v>
      </c>
    </row>
    <row r="5" spans="1:10" x14ac:dyDescent="0.3">
      <c r="A5" s="38" t="s">
        <v>5</v>
      </c>
      <c r="B5" s="39" t="s">
        <v>694</v>
      </c>
      <c r="D5" s="34" t="s">
        <v>5</v>
      </c>
      <c r="E5" s="34" t="s">
        <v>530</v>
      </c>
      <c r="F5" s="34" t="s">
        <v>1058</v>
      </c>
      <c r="G5" s="34" t="s">
        <v>1059</v>
      </c>
      <c r="I5" s="34" t="s">
        <v>5</v>
      </c>
      <c r="J5" s="34" t="s">
        <v>1295</v>
      </c>
    </row>
    <row r="6" spans="1:10" x14ac:dyDescent="0.3">
      <c r="A6" s="38" t="s">
        <v>6</v>
      </c>
      <c r="B6" s="39" t="s">
        <v>787</v>
      </c>
      <c r="D6" s="34" t="s">
        <v>6</v>
      </c>
      <c r="E6" s="34" t="s">
        <v>443</v>
      </c>
      <c r="F6" s="34" t="s">
        <v>787</v>
      </c>
      <c r="G6" s="34" t="s">
        <v>1060</v>
      </c>
      <c r="I6" s="34" t="s">
        <v>6</v>
      </c>
      <c r="J6" s="34" t="s">
        <v>1296</v>
      </c>
    </row>
    <row r="7" spans="1:10" x14ac:dyDescent="0.3">
      <c r="A7" s="38" t="s">
        <v>7</v>
      </c>
      <c r="B7" s="39" t="s">
        <v>1253</v>
      </c>
      <c r="D7" s="34" t="s">
        <v>7</v>
      </c>
      <c r="E7" s="34" t="s">
        <v>467</v>
      </c>
      <c r="F7" s="34" t="s">
        <v>637</v>
      </c>
      <c r="G7" s="34" t="s">
        <v>1061</v>
      </c>
      <c r="I7" s="34" t="s">
        <v>7</v>
      </c>
      <c r="J7" s="34" t="s">
        <v>1297</v>
      </c>
    </row>
    <row r="8" spans="1:10" x14ac:dyDescent="0.3">
      <c r="A8" s="38" t="s">
        <v>8</v>
      </c>
      <c r="B8" s="39" t="s">
        <v>788</v>
      </c>
      <c r="D8" s="34" t="s">
        <v>8</v>
      </c>
      <c r="E8" s="34" t="s">
        <v>577</v>
      </c>
      <c r="F8" s="34" t="s">
        <v>1062</v>
      </c>
      <c r="G8" s="34" t="s">
        <v>1063</v>
      </c>
      <c r="I8" s="34" t="s">
        <v>8</v>
      </c>
      <c r="J8" s="34" t="s">
        <v>1298</v>
      </c>
    </row>
    <row r="9" spans="1:10" x14ac:dyDescent="0.3">
      <c r="A9" s="38" t="s">
        <v>9</v>
      </c>
      <c r="B9" s="39" t="s">
        <v>789</v>
      </c>
      <c r="D9" s="34" t="s">
        <v>9</v>
      </c>
      <c r="E9" s="34" t="s">
        <v>453</v>
      </c>
      <c r="F9" s="34" t="s">
        <v>624</v>
      </c>
      <c r="G9" s="34" t="s">
        <v>1064</v>
      </c>
      <c r="I9" s="34" t="s">
        <v>9</v>
      </c>
      <c r="J9" s="34" t="s">
        <v>1299</v>
      </c>
    </row>
    <row r="10" spans="1:10" x14ac:dyDescent="0.3">
      <c r="A10" s="38" t="s">
        <v>10</v>
      </c>
      <c r="B10" s="39" t="s">
        <v>635</v>
      </c>
      <c r="D10" s="34" t="s">
        <v>10</v>
      </c>
      <c r="E10" s="34" t="s">
        <v>465</v>
      </c>
      <c r="F10" s="34" t="s">
        <v>635</v>
      </c>
      <c r="G10" s="34" t="s">
        <v>1065</v>
      </c>
      <c r="I10" s="34" t="s">
        <v>10</v>
      </c>
      <c r="J10" s="34" t="s">
        <v>1300</v>
      </c>
    </row>
    <row r="11" spans="1:10" x14ac:dyDescent="0.3">
      <c r="A11" s="38" t="s">
        <v>11</v>
      </c>
      <c r="B11" s="39" t="s">
        <v>711</v>
      </c>
      <c r="D11" s="34" t="s">
        <v>11</v>
      </c>
      <c r="E11" s="34" t="s">
        <v>554</v>
      </c>
      <c r="F11" s="34" t="s">
        <v>711</v>
      </c>
      <c r="G11" s="34" t="s">
        <v>1066</v>
      </c>
      <c r="I11" s="34" t="s">
        <v>11</v>
      </c>
      <c r="J11" s="34" t="s">
        <v>1301</v>
      </c>
    </row>
    <row r="12" spans="1:10" x14ac:dyDescent="0.3">
      <c r="A12" s="38" t="s">
        <v>12</v>
      </c>
      <c r="B12" s="39" t="s">
        <v>1254</v>
      </c>
      <c r="D12" s="34" t="s">
        <v>12</v>
      </c>
      <c r="E12" s="34" t="s">
        <v>433</v>
      </c>
      <c r="F12" s="34" t="s">
        <v>609</v>
      </c>
      <c r="G12" s="34" t="s">
        <v>1067</v>
      </c>
      <c r="I12" s="34" t="s">
        <v>12</v>
      </c>
      <c r="J12" s="34" t="s">
        <v>1302</v>
      </c>
    </row>
    <row r="13" spans="1:10" x14ac:dyDescent="0.3">
      <c r="A13" s="38" t="s">
        <v>13</v>
      </c>
      <c r="B13" s="39" t="s">
        <v>790</v>
      </c>
      <c r="D13" s="34" t="s">
        <v>13</v>
      </c>
      <c r="E13" s="34" t="s">
        <v>576</v>
      </c>
      <c r="F13" s="34" t="s">
        <v>730</v>
      </c>
      <c r="G13" s="34" t="s">
        <v>1068</v>
      </c>
      <c r="I13" s="34" t="s">
        <v>13</v>
      </c>
      <c r="J13" s="34" t="s">
        <v>1303</v>
      </c>
    </row>
    <row r="14" spans="1:10" x14ac:dyDescent="0.3">
      <c r="A14" s="38" t="s">
        <v>14</v>
      </c>
      <c r="B14" s="39" t="s">
        <v>791</v>
      </c>
      <c r="D14" s="34" t="s">
        <v>14</v>
      </c>
      <c r="E14" s="34" t="s">
        <v>588</v>
      </c>
      <c r="F14" s="34" t="s">
        <v>743</v>
      </c>
      <c r="G14" s="34" t="s">
        <v>1069</v>
      </c>
      <c r="I14" s="34" t="s">
        <v>14</v>
      </c>
      <c r="J14" s="34" t="s">
        <v>1304</v>
      </c>
    </row>
    <row r="15" spans="1:10" x14ac:dyDescent="0.3">
      <c r="A15" s="38" t="s">
        <v>15</v>
      </c>
      <c r="B15" s="39" t="s">
        <v>732</v>
      </c>
      <c r="D15" s="34" t="s">
        <v>15</v>
      </c>
      <c r="E15" s="34" t="s">
        <v>579</v>
      </c>
      <c r="F15" s="34" t="s">
        <v>732</v>
      </c>
      <c r="G15" s="34" t="s">
        <v>1070</v>
      </c>
      <c r="I15" s="34" t="s">
        <v>15</v>
      </c>
      <c r="J15" s="34" t="s">
        <v>1305</v>
      </c>
    </row>
    <row r="16" spans="1:10" x14ac:dyDescent="0.3">
      <c r="A16" s="38" t="s">
        <v>16</v>
      </c>
      <c r="B16" s="39" t="s">
        <v>792</v>
      </c>
      <c r="D16" s="34" t="s">
        <v>16</v>
      </c>
      <c r="E16" s="34" t="s">
        <v>551</v>
      </c>
      <c r="F16" s="34" t="s">
        <v>709</v>
      </c>
      <c r="G16" s="34" t="s">
        <v>1071</v>
      </c>
      <c r="I16" s="34" t="s">
        <v>16</v>
      </c>
      <c r="J16" s="34" t="s">
        <v>1306</v>
      </c>
    </row>
    <row r="17" spans="1:10" x14ac:dyDescent="0.3">
      <c r="A17" s="38" t="s">
        <v>17</v>
      </c>
      <c r="B17" s="39" t="s">
        <v>692</v>
      </c>
      <c r="D17" s="34" t="s">
        <v>17</v>
      </c>
      <c r="E17" s="34" t="s">
        <v>528</v>
      </c>
      <c r="F17" s="34" t="s">
        <v>692</v>
      </c>
      <c r="G17" s="34" t="s">
        <v>1072</v>
      </c>
      <c r="I17" s="34" t="s">
        <v>17</v>
      </c>
      <c r="J17" s="34" t="s">
        <v>1307</v>
      </c>
    </row>
    <row r="18" spans="1:10" x14ac:dyDescent="0.3">
      <c r="A18" s="38" t="s">
        <v>18</v>
      </c>
      <c r="B18" s="39" t="s">
        <v>657</v>
      </c>
      <c r="D18" s="34" t="s">
        <v>18</v>
      </c>
      <c r="E18" s="34" t="s">
        <v>485</v>
      </c>
      <c r="F18" s="34" t="s">
        <v>657</v>
      </c>
      <c r="G18" s="34" t="s">
        <v>1073</v>
      </c>
      <c r="I18" s="34" t="s">
        <v>18</v>
      </c>
      <c r="J18" s="34" t="s">
        <v>1308</v>
      </c>
    </row>
    <row r="19" spans="1:10" x14ac:dyDescent="0.3">
      <c r="A19" s="38" t="s">
        <v>19</v>
      </c>
      <c r="B19" s="39" t="s">
        <v>610</v>
      </c>
      <c r="D19" s="34" t="s">
        <v>19</v>
      </c>
      <c r="E19" s="34" t="s">
        <v>434</v>
      </c>
      <c r="F19" s="34" t="s">
        <v>610</v>
      </c>
      <c r="G19" s="34" t="s">
        <v>1074</v>
      </c>
      <c r="I19" s="34" t="s">
        <v>19</v>
      </c>
      <c r="J19" s="34" t="s">
        <v>1309</v>
      </c>
    </row>
    <row r="20" spans="1:10" x14ac:dyDescent="0.3">
      <c r="A20" s="38" t="s">
        <v>20</v>
      </c>
      <c r="B20" s="39" t="s">
        <v>1075</v>
      </c>
      <c r="D20" s="34" t="s">
        <v>20</v>
      </c>
      <c r="E20" s="34" t="s">
        <v>503</v>
      </c>
      <c r="F20" s="34" t="s">
        <v>1075</v>
      </c>
      <c r="G20" s="34" t="s">
        <v>1076</v>
      </c>
      <c r="I20" s="34" t="s">
        <v>20</v>
      </c>
      <c r="J20" s="34" t="s">
        <v>1310</v>
      </c>
    </row>
    <row r="21" spans="1:10" x14ac:dyDescent="0.3">
      <c r="A21" s="38" t="s">
        <v>21</v>
      </c>
      <c r="B21" s="39" t="s">
        <v>793</v>
      </c>
      <c r="D21" s="34" t="s">
        <v>21</v>
      </c>
      <c r="E21" s="34" t="s">
        <v>451</v>
      </c>
      <c r="F21" s="34" t="s">
        <v>793</v>
      </c>
      <c r="G21" s="34" t="s">
        <v>1077</v>
      </c>
      <c r="I21" s="34" t="s">
        <v>21</v>
      </c>
      <c r="J21" s="34" t="s">
        <v>1311</v>
      </c>
    </row>
    <row r="22" spans="1:10" x14ac:dyDescent="0.3">
      <c r="A22" s="38" t="s">
        <v>22</v>
      </c>
      <c r="B22" s="39" t="s">
        <v>625</v>
      </c>
      <c r="D22" s="34" t="s">
        <v>22</v>
      </c>
      <c r="E22" s="34" t="s">
        <v>454</v>
      </c>
      <c r="F22" s="34" t="s">
        <v>625</v>
      </c>
      <c r="G22" s="34" t="s">
        <v>1078</v>
      </c>
      <c r="I22" s="34" t="s">
        <v>22</v>
      </c>
      <c r="J22" s="34" t="s">
        <v>1312</v>
      </c>
    </row>
    <row r="23" spans="1:10" x14ac:dyDescent="0.3">
      <c r="A23" s="38" t="s">
        <v>23</v>
      </c>
      <c r="B23" s="39" t="s">
        <v>708</v>
      </c>
      <c r="D23" s="34" t="s">
        <v>23</v>
      </c>
      <c r="E23" s="34" t="s">
        <v>547</v>
      </c>
      <c r="F23" s="34" t="s">
        <v>708</v>
      </c>
      <c r="G23" s="34" t="s">
        <v>1079</v>
      </c>
      <c r="I23" s="34" t="s">
        <v>23</v>
      </c>
      <c r="J23" s="34" t="s">
        <v>1313</v>
      </c>
    </row>
    <row r="24" spans="1:10" x14ac:dyDescent="0.3">
      <c r="A24" s="38" t="s">
        <v>24</v>
      </c>
      <c r="B24" s="39" t="s">
        <v>1255</v>
      </c>
      <c r="D24" s="34" t="s">
        <v>24</v>
      </c>
      <c r="E24" s="34" t="s">
        <v>469</v>
      </c>
      <c r="F24" s="34" t="s">
        <v>639</v>
      </c>
      <c r="G24" s="34" t="s">
        <v>1080</v>
      </c>
      <c r="I24" s="34" t="s">
        <v>24</v>
      </c>
      <c r="J24" s="34" t="s">
        <v>1314</v>
      </c>
    </row>
    <row r="25" spans="1:10" x14ac:dyDescent="0.3">
      <c r="A25" s="38" t="s">
        <v>25</v>
      </c>
      <c r="B25" s="39" t="s">
        <v>676</v>
      </c>
      <c r="D25" s="34" t="s">
        <v>25</v>
      </c>
      <c r="E25" s="34" t="s">
        <v>513</v>
      </c>
      <c r="F25" s="34" t="s">
        <v>676</v>
      </c>
      <c r="G25" s="34" t="s">
        <v>1081</v>
      </c>
      <c r="I25" s="34" t="s">
        <v>25</v>
      </c>
      <c r="J25" s="34" t="s">
        <v>1315</v>
      </c>
    </row>
    <row r="26" spans="1:10" x14ac:dyDescent="0.3">
      <c r="A26" s="38" t="s">
        <v>26</v>
      </c>
      <c r="B26" s="39" t="s">
        <v>794</v>
      </c>
      <c r="D26" s="34" t="s">
        <v>26</v>
      </c>
      <c r="E26" s="34" t="s">
        <v>524</v>
      </c>
      <c r="F26" s="34" t="s">
        <v>687</v>
      </c>
      <c r="G26" s="34" t="s">
        <v>1082</v>
      </c>
      <c r="I26" s="34" t="s">
        <v>26</v>
      </c>
      <c r="J26" s="34" t="s">
        <v>1316</v>
      </c>
    </row>
    <row r="27" spans="1:10" x14ac:dyDescent="0.3">
      <c r="A27" s="38" t="s">
        <v>27</v>
      </c>
      <c r="B27" s="39" t="s">
        <v>795</v>
      </c>
      <c r="D27" s="34" t="s">
        <v>27</v>
      </c>
      <c r="E27" s="34" t="s">
        <v>550</v>
      </c>
      <c r="F27" s="34" t="s">
        <v>1083</v>
      </c>
      <c r="G27" s="34" t="s">
        <v>1084</v>
      </c>
      <c r="I27" s="34" t="s">
        <v>27</v>
      </c>
      <c r="J27" s="34" t="s">
        <v>1317</v>
      </c>
    </row>
    <row r="28" spans="1:10" x14ac:dyDescent="0.3">
      <c r="A28" s="38" t="s">
        <v>28</v>
      </c>
      <c r="B28" s="39" t="s">
        <v>1256</v>
      </c>
      <c r="D28" s="34" t="s">
        <v>27</v>
      </c>
      <c r="E28" s="34" t="s">
        <v>550</v>
      </c>
      <c r="F28" s="34" t="s">
        <v>1083</v>
      </c>
      <c r="G28" s="34" t="s">
        <v>1085</v>
      </c>
      <c r="I28" s="34" t="s">
        <v>28</v>
      </c>
      <c r="J28" s="34" t="s">
        <v>1318</v>
      </c>
    </row>
    <row r="29" spans="1:10" x14ac:dyDescent="0.3">
      <c r="A29" s="38" t="s">
        <v>29</v>
      </c>
      <c r="B29" s="39" t="s">
        <v>738</v>
      </c>
      <c r="D29" s="34" t="s">
        <v>27</v>
      </c>
      <c r="E29" s="34" t="s">
        <v>550</v>
      </c>
      <c r="F29" s="34" t="s">
        <v>1083</v>
      </c>
      <c r="G29" s="34" t="s">
        <v>1086</v>
      </c>
      <c r="I29" s="34" t="s">
        <v>29</v>
      </c>
      <c r="J29" s="34" t="s">
        <v>1319</v>
      </c>
    </row>
    <row r="30" spans="1:10" x14ac:dyDescent="0.3">
      <c r="A30" s="38" t="s">
        <v>30</v>
      </c>
      <c r="B30" s="39" t="s">
        <v>673</v>
      </c>
      <c r="D30" s="34" t="s">
        <v>28</v>
      </c>
      <c r="E30" s="34" t="s">
        <v>553</v>
      </c>
      <c r="F30" s="34" t="s">
        <v>710</v>
      </c>
      <c r="G30" s="34" t="s">
        <v>1087</v>
      </c>
      <c r="I30" s="34" t="s">
        <v>30</v>
      </c>
      <c r="J30" s="34" t="s">
        <v>1320</v>
      </c>
    </row>
    <row r="31" spans="1:10" x14ac:dyDescent="0.3">
      <c r="A31" s="38" t="s">
        <v>31</v>
      </c>
      <c r="B31" s="39" t="s">
        <v>618</v>
      </c>
      <c r="D31" s="34" t="s">
        <v>29</v>
      </c>
      <c r="E31" s="34" t="s">
        <v>584</v>
      </c>
      <c r="F31" s="34" t="s">
        <v>738</v>
      </c>
      <c r="G31" s="34" t="s">
        <v>1088</v>
      </c>
      <c r="I31" s="34" t="s">
        <v>31</v>
      </c>
      <c r="J31" s="34" t="s">
        <v>1321</v>
      </c>
    </row>
    <row r="32" spans="1:10" x14ac:dyDescent="0.3">
      <c r="A32" s="38" t="s">
        <v>32</v>
      </c>
      <c r="B32" s="39" t="s">
        <v>796</v>
      </c>
      <c r="D32" s="34" t="s">
        <v>30</v>
      </c>
      <c r="E32" s="34" t="s">
        <v>508</v>
      </c>
      <c r="F32" s="34" t="s">
        <v>673</v>
      </c>
      <c r="G32" s="34" t="s">
        <v>1089</v>
      </c>
      <c r="I32" s="34" t="s">
        <v>32</v>
      </c>
      <c r="J32" s="34" t="s">
        <v>1322</v>
      </c>
    </row>
    <row r="33" spans="1:10" x14ac:dyDescent="0.3">
      <c r="A33" s="38" t="s">
        <v>33</v>
      </c>
      <c r="B33" s="39" t="s">
        <v>797</v>
      </c>
      <c r="D33" s="34" t="s">
        <v>31</v>
      </c>
      <c r="E33" s="34" t="s">
        <v>445</v>
      </c>
      <c r="F33" s="34" t="s">
        <v>618</v>
      </c>
      <c r="G33" s="34" t="s">
        <v>1090</v>
      </c>
      <c r="I33" s="34" t="s">
        <v>33</v>
      </c>
      <c r="J33" s="34" t="s">
        <v>1323</v>
      </c>
    </row>
    <row r="34" spans="1:10" x14ac:dyDescent="0.3">
      <c r="A34" s="38" t="s">
        <v>34</v>
      </c>
      <c r="B34" s="39" t="s">
        <v>652</v>
      </c>
      <c r="D34" s="34" t="s">
        <v>32</v>
      </c>
      <c r="E34" s="34" t="s">
        <v>538</v>
      </c>
      <c r="F34" s="34" t="s">
        <v>796</v>
      </c>
      <c r="G34" s="34" t="s">
        <v>1091</v>
      </c>
      <c r="I34" s="34" t="s">
        <v>34</v>
      </c>
      <c r="J34" s="34" t="s">
        <v>1324</v>
      </c>
    </row>
    <row r="35" spans="1:10" x14ac:dyDescent="0.3">
      <c r="A35" s="38" t="s">
        <v>35</v>
      </c>
      <c r="B35" s="39" t="s">
        <v>725</v>
      </c>
      <c r="D35" s="34" t="s">
        <v>33</v>
      </c>
      <c r="E35" s="34" t="s">
        <v>511</v>
      </c>
      <c r="F35" s="34" t="s">
        <v>797</v>
      </c>
      <c r="G35" s="34" t="s">
        <v>1092</v>
      </c>
      <c r="I35" s="34" t="s">
        <v>35</v>
      </c>
      <c r="J35" s="34" t="s">
        <v>1325</v>
      </c>
    </row>
    <row r="36" spans="1:10" x14ac:dyDescent="0.3">
      <c r="A36" s="38" t="s">
        <v>36</v>
      </c>
      <c r="B36" s="39" t="s">
        <v>1257</v>
      </c>
      <c r="D36" s="34" t="s">
        <v>34</v>
      </c>
      <c r="E36" s="34" t="s">
        <v>480</v>
      </c>
      <c r="F36" s="34" t="s">
        <v>652</v>
      </c>
      <c r="G36" s="34" t="s">
        <v>1093</v>
      </c>
      <c r="I36" s="34" t="s">
        <v>36</v>
      </c>
      <c r="J36" s="34" t="s">
        <v>1326</v>
      </c>
    </row>
    <row r="37" spans="1:10" x14ac:dyDescent="0.3">
      <c r="A37" s="38" t="s">
        <v>37</v>
      </c>
      <c r="B37" s="39" t="s">
        <v>798</v>
      </c>
      <c r="D37" s="34" t="s">
        <v>35</v>
      </c>
      <c r="E37" s="34" t="s">
        <v>569</v>
      </c>
      <c r="F37" s="34" t="s">
        <v>725</v>
      </c>
      <c r="G37" s="34" t="s">
        <v>1094</v>
      </c>
      <c r="I37" s="34" t="s">
        <v>37</v>
      </c>
      <c r="J37" s="34" t="s">
        <v>1327</v>
      </c>
    </row>
    <row r="38" spans="1:10" x14ac:dyDescent="0.3">
      <c r="A38" s="38" t="s">
        <v>38</v>
      </c>
      <c r="B38" s="39" t="s">
        <v>653</v>
      </c>
      <c r="D38" s="34" t="s">
        <v>36</v>
      </c>
      <c r="E38" s="34" t="s">
        <v>432</v>
      </c>
      <c r="F38" s="34" t="s">
        <v>608</v>
      </c>
      <c r="G38" s="34" t="s">
        <v>1095</v>
      </c>
      <c r="I38" s="34" t="s">
        <v>38</v>
      </c>
      <c r="J38" s="34" t="s">
        <v>1328</v>
      </c>
    </row>
    <row r="39" spans="1:10" x14ac:dyDescent="0.3">
      <c r="A39" s="38" t="s">
        <v>39</v>
      </c>
      <c r="B39" s="39" t="s">
        <v>1258</v>
      </c>
      <c r="D39" s="34" t="s">
        <v>37</v>
      </c>
      <c r="E39" s="34" t="s">
        <v>526</v>
      </c>
      <c r="F39" s="34" t="s">
        <v>689</v>
      </c>
      <c r="G39" s="34" t="s">
        <v>1096</v>
      </c>
      <c r="I39" s="34" t="s">
        <v>39</v>
      </c>
      <c r="J39" s="34" t="s">
        <v>1329</v>
      </c>
    </row>
    <row r="40" spans="1:10" x14ac:dyDescent="0.3">
      <c r="A40" s="38" t="s">
        <v>40</v>
      </c>
      <c r="B40" s="39" t="s">
        <v>668</v>
      </c>
      <c r="D40" s="34" t="s">
        <v>38</v>
      </c>
      <c r="E40" s="34" t="s">
        <v>481</v>
      </c>
      <c r="F40" s="34" t="s">
        <v>653</v>
      </c>
      <c r="G40" s="34" t="s">
        <v>1097</v>
      </c>
      <c r="I40" s="34" t="s">
        <v>40</v>
      </c>
      <c r="J40" s="34" t="s">
        <v>1330</v>
      </c>
    </row>
    <row r="41" spans="1:10" x14ac:dyDescent="0.3">
      <c r="A41" s="38" t="s">
        <v>41</v>
      </c>
      <c r="B41" s="39" t="s">
        <v>799</v>
      </c>
      <c r="D41" s="34" t="s">
        <v>39</v>
      </c>
      <c r="E41" s="34" t="s">
        <v>509</v>
      </c>
      <c r="F41" s="34" t="s">
        <v>1098</v>
      </c>
      <c r="G41" s="34" t="s">
        <v>1099</v>
      </c>
      <c r="I41" s="34" t="s">
        <v>41</v>
      </c>
      <c r="J41" s="34" t="s">
        <v>1331</v>
      </c>
    </row>
    <row r="42" spans="1:10" x14ac:dyDescent="0.3">
      <c r="A42" s="38" t="s">
        <v>42</v>
      </c>
      <c r="B42" s="39" t="s">
        <v>751</v>
      </c>
      <c r="D42" s="34" t="s">
        <v>40</v>
      </c>
      <c r="E42" s="34" t="s">
        <v>500</v>
      </c>
      <c r="F42" s="34" t="s">
        <v>668</v>
      </c>
      <c r="G42" s="34" t="s">
        <v>1100</v>
      </c>
      <c r="I42" s="34" t="s">
        <v>42</v>
      </c>
      <c r="J42" s="34" t="s">
        <v>1332</v>
      </c>
    </row>
    <row r="43" spans="1:10" x14ac:dyDescent="0.3">
      <c r="A43" s="38" t="s">
        <v>43</v>
      </c>
      <c r="B43" s="39" t="s">
        <v>1259</v>
      </c>
      <c r="D43" s="34" t="s">
        <v>41</v>
      </c>
      <c r="E43" s="34" t="s">
        <v>519</v>
      </c>
      <c r="F43" s="34" t="s">
        <v>682</v>
      </c>
      <c r="G43" s="34" t="s">
        <v>1101</v>
      </c>
      <c r="I43" s="34" t="s">
        <v>43</v>
      </c>
      <c r="J43" s="34" t="s">
        <v>1333</v>
      </c>
    </row>
    <row r="44" spans="1:10" x14ac:dyDescent="0.3">
      <c r="A44" s="38" t="s">
        <v>44</v>
      </c>
      <c r="B44" s="39" t="s">
        <v>800</v>
      </c>
      <c r="D44" s="34" t="s">
        <v>42</v>
      </c>
      <c r="E44" s="34" t="s">
        <v>595</v>
      </c>
      <c r="F44" s="34" t="s">
        <v>751</v>
      </c>
      <c r="G44" s="34" t="s">
        <v>1102</v>
      </c>
      <c r="I44" s="34" t="s">
        <v>44</v>
      </c>
      <c r="J44" s="34" t="s">
        <v>1334</v>
      </c>
    </row>
    <row r="45" spans="1:10" x14ac:dyDescent="0.3">
      <c r="A45" s="38" t="s">
        <v>45</v>
      </c>
      <c r="B45" s="39" t="s">
        <v>1260</v>
      </c>
      <c r="D45" s="34" t="s">
        <v>43</v>
      </c>
      <c r="E45" s="34" t="s">
        <v>549</v>
      </c>
      <c r="F45" s="34" t="s">
        <v>1103</v>
      </c>
      <c r="G45" s="34" t="s">
        <v>1104</v>
      </c>
      <c r="I45" s="34" t="s">
        <v>45</v>
      </c>
      <c r="J45" s="34" t="s">
        <v>1335</v>
      </c>
    </row>
    <row r="46" spans="1:10" x14ac:dyDescent="0.3">
      <c r="A46" s="38" t="s">
        <v>46</v>
      </c>
      <c r="B46" s="39">
        <v>0</v>
      </c>
      <c r="D46" s="34" t="s">
        <v>44</v>
      </c>
      <c r="E46" s="34" t="s">
        <v>497</v>
      </c>
      <c r="F46" s="34" t="s">
        <v>800</v>
      </c>
      <c r="G46" s="34" t="s">
        <v>1105</v>
      </c>
      <c r="I46" s="34" t="s">
        <v>46</v>
      </c>
      <c r="J46" s="34" t="s">
        <v>1336</v>
      </c>
    </row>
    <row r="47" spans="1:10" x14ac:dyDescent="0.3">
      <c r="A47" s="38" t="s">
        <v>47</v>
      </c>
      <c r="B47" s="39" t="s">
        <v>614</v>
      </c>
      <c r="D47" s="34" t="s">
        <v>45</v>
      </c>
      <c r="E47" s="34" t="s">
        <v>472</v>
      </c>
      <c r="F47" s="34" t="s">
        <v>642</v>
      </c>
      <c r="G47" s="34" t="s">
        <v>1106</v>
      </c>
      <c r="I47" s="34" t="s">
        <v>47</v>
      </c>
      <c r="J47" s="34" t="s">
        <v>1262</v>
      </c>
    </row>
    <row r="48" spans="1:10" x14ac:dyDescent="0.3">
      <c r="A48" s="38" t="s">
        <v>48</v>
      </c>
      <c r="B48" s="39" t="s">
        <v>630</v>
      </c>
      <c r="D48" s="34" t="s">
        <v>46</v>
      </c>
      <c r="E48" s="34" t="s">
        <v>537</v>
      </c>
      <c r="F48" s="34" t="s">
        <v>1107</v>
      </c>
      <c r="G48" s="34" t="s">
        <v>1108</v>
      </c>
      <c r="I48" s="34" t="s">
        <v>48</v>
      </c>
      <c r="J48" s="34" t="s">
        <v>1337</v>
      </c>
    </row>
    <row r="49" spans="1:10" x14ac:dyDescent="0.3">
      <c r="A49" s="38" t="s">
        <v>49</v>
      </c>
      <c r="B49" s="39" t="s">
        <v>724</v>
      </c>
      <c r="D49" s="34" t="s">
        <v>47</v>
      </c>
      <c r="E49" s="34" t="s">
        <v>438</v>
      </c>
      <c r="F49" s="34" t="s">
        <v>614</v>
      </c>
      <c r="G49" s="34" t="s">
        <v>1109</v>
      </c>
      <c r="I49" s="34" t="s">
        <v>49</v>
      </c>
      <c r="J49" s="34" t="s">
        <v>1338</v>
      </c>
    </row>
    <row r="50" spans="1:10" x14ac:dyDescent="0.3">
      <c r="A50" s="38" t="s">
        <v>50</v>
      </c>
      <c r="B50" s="39" t="s">
        <v>1263</v>
      </c>
      <c r="D50" s="34" t="s">
        <v>48</v>
      </c>
      <c r="E50" s="34" t="s">
        <v>461</v>
      </c>
      <c r="F50" s="34" t="s">
        <v>630</v>
      </c>
      <c r="G50" s="34" t="s">
        <v>1110</v>
      </c>
      <c r="I50" s="34" t="s">
        <v>50</v>
      </c>
      <c r="J50" s="34" t="s">
        <v>1339</v>
      </c>
    </row>
    <row r="51" spans="1:10" x14ac:dyDescent="0.3">
      <c r="A51" s="38" t="s">
        <v>51</v>
      </c>
      <c r="B51" s="39" t="s">
        <v>1264</v>
      </c>
      <c r="D51" s="34" t="s">
        <v>49</v>
      </c>
      <c r="E51" s="34" t="s">
        <v>568</v>
      </c>
      <c r="F51" s="34" t="s">
        <v>724</v>
      </c>
      <c r="G51" s="34" t="s">
        <v>1111</v>
      </c>
      <c r="I51" s="34" t="s">
        <v>51</v>
      </c>
      <c r="J51" s="34" t="s">
        <v>1340</v>
      </c>
    </row>
    <row r="52" spans="1:10" x14ac:dyDescent="0.3">
      <c r="A52" s="38" t="s">
        <v>52</v>
      </c>
      <c r="B52" s="39" t="s">
        <v>731</v>
      </c>
      <c r="D52" s="34" t="s">
        <v>50</v>
      </c>
      <c r="E52" s="34" t="s">
        <v>542</v>
      </c>
      <c r="F52" s="34" t="s">
        <v>703</v>
      </c>
      <c r="G52" s="34" t="s">
        <v>1112</v>
      </c>
      <c r="I52" s="34" t="s">
        <v>52</v>
      </c>
      <c r="J52" s="34" t="s">
        <v>1341</v>
      </c>
    </row>
    <row r="53" spans="1:10" x14ac:dyDescent="0.3">
      <c r="A53" s="38" t="s">
        <v>53</v>
      </c>
      <c r="B53" s="39" t="s">
        <v>1265</v>
      </c>
      <c r="D53" s="34" t="s">
        <v>51</v>
      </c>
      <c r="E53" s="34" t="s">
        <v>527</v>
      </c>
      <c r="F53" s="34" t="s">
        <v>691</v>
      </c>
      <c r="G53" s="34" t="s">
        <v>1113</v>
      </c>
      <c r="I53" s="34" t="s">
        <v>53</v>
      </c>
      <c r="J53" s="34" t="s">
        <v>1342</v>
      </c>
    </row>
    <row r="54" spans="1:10" x14ac:dyDescent="0.3">
      <c r="A54" s="38" t="s">
        <v>54</v>
      </c>
      <c r="B54" s="39" t="s">
        <v>1266</v>
      </c>
      <c r="D54" s="34" t="s">
        <v>52</v>
      </c>
      <c r="E54" s="34" t="s">
        <v>578</v>
      </c>
      <c r="F54" s="34" t="s">
        <v>731</v>
      </c>
      <c r="G54" s="34" t="s">
        <v>1114</v>
      </c>
      <c r="I54" s="34" t="s">
        <v>54</v>
      </c>
      <c r="J54" s="34" t="s">
        <v>1343</v>
      </c>
    </row>
    <row r="55" spans="1:10" x14ac:dyDescent="0.3">
      <c r="A55" s="38" t="s">
        <v>55</v>
      </c>
      <c r="B55" s="39" t="s">
        <v>702</v>
      </c>
      <c r="D55" s="34" t="s">
        <v>53</v>
      </c>
      <c r="E55" s="34" t="s">
        <v>574</v>
      </c>
      <c r="F55" s="34" t="s">
        <v>801</v>
      </c>
      <c r="G55" s="34" t="s">
        <v>1115</v>
      </c>
      <c r="I55" s="34" t="s">
        <v>55</v>
      </c>
      <c r="J55" s="34" t="s">
        <v>1344</v>
      </c>
    </row>
    <row r="56" spans="1:10" x14ac:dyDescent="0.3">
      <c r="A56" s="38" t="s">
        <v>56</v>
      </c>
      <c r="B56" s="39" t="s">
        <v>675</v>
      </c>
      <c r="D56" s="34" t="s">
        <v>54</v>
      </c>
      <c r="E56" s="34" t="s">
        <v>564</v>
      </c>
      <c r="F56" s="34" t="s">
        <v>1116</v>
      </c>
      <c r="G56" s="34" t="s">
        <v>1117</v>
      </c>
      <c r="I56" s="34" t="s">
        <v>56</v>
      </c>
      <c r="J56" s="34" t="s">
        <v>1345</v>
      </c>
    </row>
    <row r="57" spans="1:10" x14ac:dyDescent="0.3">
      <c r="A57" s="38" t="s">
        <v>57</v>
      </c>
      <c r="B57" s="39" t="s">
        <v>802</v>
      </c>
      <c r="D57" s="34" t="s">
        <v>55</v>
      </c>
      <c r="E57" s="34" t="s">
        <v>541</v>
      </c>
      <c r="F57" s="34" t="s">
        <v>702</v>
      </c>
      <c r="G57" s="34" t="s">
        <v>1118</v>
      </c>
      <c r="I57" s="34" t="s">
        <v>57</v>
      </c>
      <c r="J57" s="34" t="s">
        <v>1346</v>
      </c>
    </row>
    <row r="58" spans="1:10" x14ac:dyDescent="0.3">
      <c r="A58" s="38" t="s">
        <v>58</v>
      </c>
      <c r="B58" s="39" t="s">
        <v>1121</v>
      </c>
      <c r="D58" s="34" t="s">
        <v>56</v>
      </c>
      <c r="E58" s="34" t="s">
        <v>510</v>
      </c>
      <c r="F58" s="34" t="s">
        <v>675</v>
      </c>
      <c r="G58" s="34" t="s">
        <v>1119</v>
      </c>
      <c r="I58" s="34" t="s">
        <v>58</v>
      </c>
      <c r="J58" s="34" t="s">
        <v>1347</v>
      </c>
    </row>
    <row r="59" spans="1:10" x14ac:dyDescent="0.3">
      <c r="A59" s="38" t="s">
        <v>59</v>
      </c>
      <c r="B59" s="39" t="s">
        <v>616</v>
      </c>
      <c r="D59" s="34" t="s">
        <v>57</v>
      </c>
      <c r="E59" s="34" t="s">
        <v>580</v>
      </c>
      <c r="F59" s="34" t="s">
        <v>734</v>
      </c>
      <c r="G59" s="34" t="s">
        <v>1120</v>
      </c>
      <c r="I59" s="34" t="s">
        <v>59</v>
      </c>
      <c r="J59" s="34" t="s">
        <v>1348</v>
      </c>
    </row>
    <row r="60" spans="1:10" x14ac:dyDescent="0.3">
      <c r="A60" s="38" t="s">
        <v>60</v>
      </c>
      <c r="B60" s="39" t="s">
        <v>650</v>
      </c>
      <c r="D60" s="34" t="s">
        <v>58</v>
      </c>
      <c r="E60" s="34" t="s">
        <v>444</v>
      </c>
      <c r="F60" s="34" t="s">
        <v>1121</v>
      </c>
      <c r="G60" s="34" t="s">
        <v>1122</v>
      </c>
      <c r="I60" s="34" t="s">
        <v>60</v>
      </c>
      <c r="J60" s="34" t="s">
        <v>1349</v>
      </c>
    </row>
    <row r="61" spans="1:10" x14ac:dyDescent="0.3">
      <c r="A61" s="38" t="s">
        <v>61</v>
      </c>
      <c r="B61" s="39" t="s">
        <v>803</v>
      </c>
      <c r="D61" s="34" t="s">
        <v>59</v>
      </c>
      <c r="E61" s="34" t="s">
        <v>440</v>
      </c>
      <c r="F61" s="34" t="s">
        <v>616</v>
      </c>
      <c r="G61" s="34" t="s">
        <v>1123</v>
      </c>
      <c r="I61" s="34" t="s">
        <v>61</v>
      </c>
      <c r="J61" s="34" t="s">
        <v>1350</v>
      </c>
    </row>
    <row r="62" spans="1:10" x14ac:dyDescent="0.3">
      <c r="A62" s="38" t="s">
        <v>62</v>
      </c>
      <c r="B62" s="39" t="s">
        <v>804</v>
      </c>
      <c r="D62" s="34" t="s">
        <v>60</v>
      </c>
      <c r="E62" s="34" t="s">
        <v>478</v>
      </c>
      <c r="F62" s="34" t="s">
        <v>650</v>
      </c>
      <c r="G62" s="34" t="s">
        <v>1124</v>
      </c>
      <c r="I62" s="34" t="s">
        <v>62</v>
      </c>
      <c r="J62" s="34" t="s">
        <v>1351</v>
      </c>
    </row>
    <row r="63" spans="1:10" x14ac:dyDescent="0.3">
      <c r="A63" s="38" t="s">
        <v>63</v>
      </c>
      <c r="B63" s="39" t="s">
        <v>805</v>
      </c>
      <c r="D63" s="34" t="s">
        <v>61</v>
      </c>
      <c r="E63" s="34" t="s">
        <v>507</v>
      </c>
      <c r="F63" s="34" t="s">
        <v>672</v>
      </c>
      <c r="G63" s="34" t="s">
        <v>1125</v>
      </c>
      <c r="I63" s="34" t="s">
        <v>63</v>
      </c>
      <c r="J63" s="34" t="s">
        <v>1352</v>
      </c>
    </row>
    <row r="64" spans="1:10" x14ac:dyDescent="0.3">
      <c r="A64" s="38" t="s">
        <v>64</v>
      </c>
      <c r="B64" s="39" t="s">
        <v>638</v>
      </c>
      <c r="D64" s="34" t="s">
        <v>62</v>
      </c>
      <c r="E64" s="34" t="s">
        <v>466</v>
      </c>
      <c r="F64" s="34" t="s">
        <v>636</v>
      </c>
      <c r="G64" s="34" t="s">
        <v>1126</v>
      </c>
      <c r="I64" s="34" t="s">
        <v>64</v>
      </c>
      <c r="J64" s="34" t="s">
        <v>1353</v>
      </c>
    </row>
    <row r="65" spans="1:10" x14ac:dyDescent="0.3">
      <c r="A65" s="38" t="s">
        <v>65</v>
      </c>
      <c r="B65" s="39" t="s">
        <v>806</v>
      </c>
      <c r="D65" s="34" t="s">
        <v>63</v>
      </c>
      <c r="E65" s="34" t="s">
        <v>425</v>
      </c>
      <c r="F65" s="34" t="s">
        <v>805</v>
      </c>
      <c r="G65" s="34" t="s">
        <v>1127</v>
      </c>
      <c r="I65" s="34" t="s">
        <v>65</v>
      </c>
      <c r="J65" s="34" t="s">
        <v>1354</v>
      </c>
    </row>
    <row r="66" spans="1:10" x14ac:dyDescent="0.3">
      <c r="A66" s="38" t="s">
        <v>66</v>
      </c>
      <c r="B66" s="39" t="s">
        <v>1267</v>
      </c>
      <c r="D66" s="34" t="s">
        <v>64</v>
      </c>
      <c r="E66" s="34" t="s">
        <v>468</v>
      </c>
      <c r="F66" s="34" t="s">
        <v>638</v>
      </c>
      <c r="G66" s="34" t="s">
        <v>1128</v>
      </c>
      <c r="I66" s="34" t="s">
        <v>66</v>
      </c>
      <c r="J66" s="34" t="s">
        <v>1355</v>
      </c>
    </row>
    <row r="67" spans="1:10" x14ac:dyDescent="0.3">
      <c r="A67" s="38" t="s">
        <v>67</v>
      </c>
      <c r="B67" s="39" t="s">
        <v>1268</v>
      </c>
      <c r="D67" s="34" t="s">
        <v>65</v>
      </c>
      <c r="E67" s="34" t="s">
        <v>534</v>
      </c>
      <c r="F67" s="34" t="s">
        <v>806</v>
      </c>
      <c r="G67" s="34" t="s">
        <v>1129</v>
      </c>
      <c r="I67" s="34" t="s">
        <v>67</v>
      </c>
      <c r="J67" s="34" t="s">
        <v>1356</v>
      </c>
    </row>
    <row r="68" spans="1:10" x14ac:dyDescent="0.3">
      <c r="A68" s="38" t="s">
        <v>68</v>
      </c>
      <c r="B68" s="39" t="s">
        <v>651</v>
      </c>
      <c r="D68" s="34" t="s">
        <v>66</v>
      </c>
      <c r="E68" s="34" t="s">
        <v>448</v>
      </c>
      <c r="F68" s="34" t="s">
        <v>622</v>
      </c>
      <c r="G68" s="34" t="s">
        <v>1130</v>
      </c>
      <c r="I68" s="34" t="s">
        <v>68</v>
      </c>
      <c r="J68" s="34" t="s">
        <v>1357</v>
      </c>
    </row>
    <row r="69" spans="1:10" x14ac:dyDescent="0.3">
      <c r="A69" s="38" t="s">
        <v>69</v>
      </c>
      <c r="B69" s="39" t="s">
        <v>807</v>
      </c>
      <c r="D69" s="34" t="s">
        <v>67</v>
      </c>
      <c r="E69" s="34" t="s">
        <v>447</v>
      </c>
      <c r="F69" s="34" t="s">
        <v>621</v>
      </c>
      <c r="G69" s="34" t="s">
        <v>1131</v>
      </c>
      <c r="I69" s="34" t="s">
        <v>69</v>
      </c>
      <c r="J69" s="34" t="s">
        <v>1358</v>
      </c>
    </row>
    <row r="70" spans="1:10" x14ac:dyDescent="0.3">
      <c r="A70" s="38" t="s">
        <v>70</v>
      </c>
      <c r="B70" s="39" t="s">
        <v>698</v>
      </c>
      <c r="D70" s="34" t="s">
        <v>68</v>
      </c>
      <c r="E70" s="34" t="s">
        <v>479</v>
      </c>
      <c r="F70" s="34" t="s">
        <v>651</v>
      </c>
      <c r="G70" s="34" t="s">
        <v>1132</v>
      </c>
      <c r="I70" s="34" t="s">
        <v>70</v>
      </c>
      <c r="J70" s="34" t="s">
        <v>1359</v>
      </c>
    </row>
    <row r="71" spans="1:10" x14ac:dyDescent="0.3">
      <c r="A71" s="38" t="s">
        <v>71</v>
      </c>
      <c r="B71" s="39" t="s">
        <v>612</v>
      </c>
      <c r="D71" s="34" t="s">
        <v>69</v>
      </c>
      <c r="E71" s="34" t="s">
        <v>506</v>
      </c>
      <c r="F71" s="34" t="s">
        <v>671</v>
      </c>
      <c r="G71" s="34" t="s">
        <v>1133</v>
      </c>
      <c r="I71" s="34" t="s">
        <v>71</v>
      </c>
      <c r="J71" s="34" t="s">
        <v>1360</v>
      </c>
    </row>
    <row r="72" spans="1:10" x14ac:dyDescent="0.3">
      <c r="A72" s="38" t="s">
        <v>72</v>
      </c>
      <c r="B72" s="39" t="s">
        <v>808</v>
      </c>
      <c r="D72" s="34" t="s">
        <v>70</v>
      </c>
      <c r="E72" s="34" t="s">
        <v>535</v>
      </c>
      <c r="F72" s="34" t="s">
        <v>698</v>
      </c>
      <c r="G72" s="34" t="s">
        <v>1134</v>
      </c>
      <c r="I72" s="34" t="s">
        <v>72</v>
      </c>
      <c r="J72" s="34" t="s">
        <v>1361</v>
      </c>
    </row>
    <row r="73" spans="1:10" x14ac:dyDescent="0.3">
      <c r="A73" s="38" t="s">
        <v>73</v>
      </c>
      <c r="B73" s="39" t="s">
        <v>1269</v>
      </c>
      <c r="D73" s="34" t="s">
        <v>71</v>
      </c>
      <c r="E73" s="34" t="s">
        <v>436</v>
      </c>
      <c r="F73" s="34" t="s">
        <v>612</v>
      </c>
      <c r="G73" s="34" t="s">
        <v>1135</v>
      </c>
      <c r="I73" s="34" t="s">
        <v>73</v>
      </c>
      <c r="J73" s="34" t="s">
        <v>1362</v>
      </c>
    </row>
    <row r="74" spans="1:10" x14ac:dyDescent="0.3">
      <c r="A74" s="38" t="s">
        <v>74</v>
      </c>
      <c r="B74" s="39" t="s">
        <v>713</v>
      </c>
      <c r="D74" s="34" t="s">
        <v>72</v>
      </c>
      <c r="E74" s="34" t="s">
        <v>499</v>
      </c>
      <c r="F74" s="34" t="s">
        <v>1136</v>
      </c>
      <c r="G74" s="34" t="s">
        <v>1137</v>
      </c>
      <c r="I74" s="34" t="s">
        <v>74</v>
      </c>
      <c r="J74" s="34" t="s">
        <v>1363</v>
      </c>
    </row>
    <row r="75" spans="1:10" x14ac:dyDescent="0.3">
      <c r="A75" s="38" t="s">
        <v>75</v>
      </c>
      <c r="B75" s="39" t="s">
        <v>716</v>
      </c>
      <c r="D75" s="34" t="s">
        <v>73</v>
      </c>
      <c r="E75" s="34" t="s">
        <v>459</v>
      </c>
      <c r="F75" s="34" t="s">
        <v>809</v>
      </c>
      <c r="G75" s="34" t="s">
        <v>1138</v>
      </c>
      <c r="I75" s="34" t="s">
        <v>75</v>
      </c>
      <c r="J75" s="34" t="s">
        <v>1364</v>
      </c>
    </row>
    <row r="76" spans="1:10" x14ac:dyDescent="0.3">
      <c r="A76" s="38" t="s">
        <v>76</v>
      </c>
      <c r="B76" s="39" t="s">
        <v>601</v>
      </c>
      <c r="D76" s="34" t="s">
        <v>74</v>
      </c>
      <c r="E76" s="34" t="s">
        <v>556</v>
      </c>
      <c r="F76" s="34" t="s">
        <v>713</v>
      </c>
      <c r="G76" s="34" t="s">
        <v>1139</v>
      </c>
      <c r="I76" s="34" t="s">
        <v>76</v>
      </c>
      <c r="J76" s="34" t="s">
        <v>1365</v>
      </c>
    </row>
    <row r="77" spans="1:10" x14ac:dyDescent="0.3">
      <c r="A77" s="38" t="s">
        <v>77</v>
      </c>
      <c r="B77" s="39" t="s">
        <v>623</v>
      </c>
      <c r="D77" s="34" t="s">
        <v>75</v>
      </c>
      <c r="E77" s="34" t="s">
        <v>559</v>
      </c>
      <c r="F77" s="34" t="s">
        <v>716</v>
      </c>
      <c r="G77" s="34" t="s">
        <v>1140</v>
      </c>
      <c r="I77" s="34" t="s">
        <v>77</v>
      </c>
      <c r="J77" s="34" t="s">
        <v>1366</v>
      </c>
    </row>
    <row r="78" spans="1:10" x14ac:dyDescent="0.3">
      <c r="A78" s="38" t="s">
        <v>78</v>
      </c>
      <c r="B78" s="39" t="s">
        <v>688</v>
      </c>
      <c r="D78" s="34" t="s">
        <v>77</v>
      </c>
      <c r="E78" s="34" t="s">
        <v>449</v>
      </c>
      <c r="F78" s="34" t="s">
        <v>623</v>
      </c>
      <c r="G78" s="34" t="s">
        <v>1141</v>
      </c>
      <c r="I78" s="34" t="s">
        <v>78</v>
      </c>
      <c r="J78" s="34" t="s">
        <v>1367</v>
      </c>
    </row>
    <row r="79" spans="1:10" x14ac:dyDescent="0.3">
      <c r="A79" s="38" t="s">
        <v>79</v>
      </c>
      <c r="B79" s="39" t="s">
        <v>810</v>
      </c>
      <c r="D79" s="34" t="s">
        <v>78</v>
      </c>
      <c r="E79" s="34" t="s">
        <v>525</v>
      </c>
      <c r="F79" s="34" t="s">
        <v>688</v>
      </c>
      <c r="G79" s="34" t="s">
        <v>1142</v>
      </c>
      <c r="I79" s="34" t="s">
        <v>79</v>
      </c>
      <c r="J79" s="34" t="s">
        <v>1368</v>
      </c>
    </row>
    <row r="80" spans="1:10" x14ac:dyDescent="0.3">
      <c r="A80" s="38" t="s">
        <v>80</v>
      </c>
      <c r="B80" s="39" t="s">
        <v>615</v>
      </c>
      <c r="D80" s="34" t="s">
        <v>79</v>
      </c>
      <c r="E80" s="34" t="s">
        <v>504</v>
      </c>
      <c r="F80" s="34" t="s">
        <v>1143</v>
      </c>
      <c r="G80" s="34" t="s">
        <v>1144</v>
      </c>
      <c r="I80" s="34" t="s">
        <v>80</v>
      </c>
      <c r="J80" s="34" t="s">
        <v>1369</v>
      </c>
    </row>
    <row r="81" spans="1:10" x14ac:dyDescent="0.3">
      <c r="A81" s="38" t="s">
        <v>81</v>
      </c>
      <c r="B81" s="39" t="s">
        <v>667</v>
      </c>
      <c r="D81" s="34" t="s">
        <v>80</v>
      </c>
      <c r="E81" s="34" t="s">
        <v>439</v>
      </c>
      <c r="F81" s="34" t="s">
        <v>615</v>
      </c>
      <c r="G81" s="34" t="s">
        <v>1145</v>
      </c>
      <c r="I81" s="34" t="s">
        <v>81</v>
      </c>
      <c r="J81" s="34" t="s">
        <v>1370</v>
      </c>
    </row>
    <row r="82" spans="1:10" x14ac:dyDescent="0.3">
      <c r="A82" s="38" t="s">
        <v>82</v>
      </c>
      <c r="B82" s="39" t="s">
        <v>1270</v>
      </c>
      <c r="D82" s="34" t="s">
        <v>81</v>
      </c>
      <c r="E82" s="34" t="s">
        <v>498</v>
      </c>
      <c r="F82" s="34" t="s">
        <v>667</v>
      </c>
      <c r="G82" s="34" t="s">
        <v>1146</v>
      </c>
      <c r="I82" s="34" t="s">
        <v>82</v>
      </c>
      <c r="J82" s="34" t="s">
        <v>1371</v>
      </c>
    </row>
    <row r="83" spans="1:10" x14ac:dyDescent="0.3">
      <c r="A83" s="38" t="s">
        <v>83</v>
      </c>
      <c r="B83" s="39" t="s">
        <v>600</v>
      </c>
      <c r="D83" s="34" t="s">
        <v>82</v>
      </c>
      <c r="E83" s="34" t="s">
        <v>533</v>
      </c>
      <c r="F83" s="34" t="s">
        <v>697</v>
      </c>
      <c r="G83" s="34" t="s">
        <v>1147</v>
      </c>
      <c r="I83" s="34" t="s">
        <v>83</v>
      </c>
      <c r="J83" s="34" t="s">
        <v>1372</v>
      </c>
    </row>
    <row r="84" spans="1:10" x14ac:dyDescent="0.3">
      <c r="A84" s="38" t="s">
        <v>84</v>
      </c>
      <c r="B84" s="39" t="s">
        <v>739</v>
      </c>
      <c r="D84" s="34" t="s">
        <v>83</v>
      </c>
      <c r="E84" s="34" t="s">
        <v>423</v>
      </c>
      <c r="F84" s="34" t="s">
        <v>600</v>
      </c>
      <c r="G84" s="34" t="s">
        <v>1148</v>
      </c>
      <c r="I84" s="34" t="s">
        <v>84</v>
      </c>
      <c r="J84" s="34" t="s">
        <v>1373</v>
      </c>
    </row>
    <row r="85" spans="1:10" x14ac:dyDescent="0.3">
      <c r="A85" s="38" t="s">
        <v>85</v>
      </c>
      <c r="B85" s="39" t="s">
        <v>736</v>
      </c>
      <c r="D85" s="34" t="s">
        <v>84</v>
      </c>
      <c r="E85" s="34" t="s">
        <v>585</v>
      </c>
      <c r="F85" s="34" t="s">
        <v>739</v>
      </c>
      <c r="G85" s="34" t="s">
        <v>1149</v>
      </c>
      <c r="I85" s="34" t="s">
        <v>85</v>
      </c>
      <c r="J85" s="34" t="s">
        <v>1374</v>
      </c>
    </row>
    <row r="86" spans="1:10" x14ac:dyDescent="0.3">
      <c r="A86" s="38" t="s">
        <v>86</v>
      </c>
      <c r="B86" s="39" t="s">
        <v>747</v>
      </c>
      <c r="D86" s="34" t="s">
        <v>85</v>
      </c>
      <c r="E86" s="34" t="s">
        <v>582</v>
      </c>
      <c r="F86" s="34" t="s">
        <v>736</v>
      </c>
      <c r="G86" s="34" t="s">
        <v>1150</v>
      </c>
      <c r="I86" s="34" t="s">
        <v>86</v>
      </c>
      <c r="J86" s="34" t="s">
        <v>1375</v>
      </c>
    </row>
    <row r="87" spans="1:10" x14ac:dyDescent="0.3">
      <c r="A87" s="38" t="s">
        <v>87</v>
      </c>
      <c r="B87" s="39" t="s">
        <v>693</v>
      </c>
      <c r="D87" s="34" t="s">
        <v>86</v>
      </c>
      <c r="E87" s="34" t="s">
        <v>592</v>
      </c>
      <c r="F87" s="34" t="s">
        <v>747</v>
      </c>
      <c r="G87" s="34" t="s">
        <v>1151</v>
      </c>
      <c r="I87" s="34" t="s">
        <v>87</v>
      </c>
      <c r="J87" s="34" t="s">
        <v>1376</v>
      </c>
    </row>
    <row r="88" spans="1:10" x14ac:dyDescent="0.3">
      <c r="A88" s="38" t="s">
        <v>88</v>
      </c>
      <c r="B88" s="39" t="s">
        <v>611</v>
      </c>
      <c r="D88" s="34" t="s">
        <v>87</v>
      </c>
      <c r="E88" s="34" t="s">
        <v>529</v>
      </c>
      <c r="F88" s="34" t="s">
        <v>693</v>
      </c>
      <c r="G88" s="34" t="s">
        <v>1152</v>
      </c>
      <c r="I88" s="34" t="s">
        <v>88</v>
      </c>
      <c r="J88" s="34" t="s">
        <v>1377</v>
      </c>
    </row>
    <row r="89" spans="1:10" x14ac:dyDescent="0.3">
      <c r="A89" s="38" t="s">
        <v>89</v>
      </c>
      <c r="B89" s="39" t="s">
        <v>1271</v>
      </c>
      <c r="D89" s="34" t="s">
        <v>88</v>
      </c>
      <c r="E89" s="34" t="s">
        <v>435</v>
      </c>
      <c r="F89" s="34" t="s">
        <v>611</v>
      </c>
      <c r="G89" s="34" t="s">
        <v>1153</v>
      </c>
      <c r="I89" s="34" t="s">
        <v>89</v>
      </c>
      <c r="J89" s="34" t="s">
        <v>1378</v>
      </c>
    </row>
    <row r="90" spans="1:10" x14ac:dyDescent="0.3">
      <c r="A90" s="38" t="s">
        <v>90</v>
      </c>
      <c r="B90" s="39" t="s">
        <v>811</v>
      </c>
      <c r="D90" s="34" t="s">
        <v>89</v>
      </c>
      <c r="E90" s="34" t="s">
        <v>518</v>
      </c>
      <c r="F90" s="34" t="s">
        <v>1154</v>
      </c>
      <c r="G90" s="34" t="s">
        <v>1155</v>
      </c>
      <c r="I90" s="34" t="s">
        <v>90</v>
      </c>
      <c r="J90" s="34" t="s">
        <v>1379</v>
      </c>
    </row>
    <row r="91" spans="1:10" x14ac:dyDescent="0.3">
      <c r="A91" s="38" t="s">
        <v>91</v>
      </c>
      <c r="B91" s="39" t="s">
        <v>812</v>
      </c>
      <c r="D91" s="34" t="s">
        <v>90</v>
      </c>
      <c r="E91" s="34" t="s">
        <v>456</v>
      </c>
      <c r="F91" s="34" t="s">
        <v>811</v>
      </c>
      <c r="G91" s="34" t="s">
        <v>1156</v>
      </c>
      <c r="I91" s="34" t="s">
        <v>91</v>
      </c>
      <c r="J91" s="34" t="s">
        <v>1380</v>
      </c>
    </row>
    <row r="92" spans="1:10" x14ac:dyDescent="0.3">
      <c r="A92" s="38" t="s">
        <v>92</v>
      </c>
      <c r="B92" s="39" t="s">
        <v>813</v>
      </c>
      <c r="D92" s="34" t="s">
        <v>91</v>
      </c>
      <c r="E92" s="34" t="s">
        <v>561</v>
      </c>
      <c r="F92" s="34" t="s">
        <v>718</v>
      </c>
      <c r="G92" s="34" t="s">
        <v>1157</v>
      </c>
      <c r="I92" s="34" t="s">
        <v>92</v>
      </c>
      <c r="J92" s="34" t="s">
        <v>1381</v>
      </c>
    </row>
    <row r="93" spans="1:10" x14ac:dyDescent="0.3">
      <c r="A93" s="38" t="s">
        <v>93</v>
      </c>
      <c r="B93" s="39" t="s">
        <v>814</v>
      </c>
      <c r="D93" s="34" t="s">
        <v>92</v>
      </c>
      <c r="E93" s="34" t="s">
        <v>514</v>
      </c>
      <c r="F93" s="34" t="s">
        <v>677</v>
      </c>
      <c r="G93" s="34" t="s">
        <v>1158</v>
      </c>
      <c r="I93" s="34" t="s">
        <v>93</v>
      </c>
      <c r="J93" s="34" t="s">
        <v>1382</v>
      </c>
    </row>
    <row r="94" spans="1:10" x14ac:dyDescent="0.3">
      <c r="A94" s="38" t="s">
        <v>94</v>
      </c>
      <c r="B94" s="39" t="s">
        <v>815</v>
      </c>
      <c r="D94" s="34" t="s">
        <v>93</v>
      </c>
      <c r="E94" s="34" t="s">
        <v>546</v>
      </c>
      <c r="F94" s="34" t="s">
        <v>707</v>
      </c>
      <c r="G94" s="34" t="s">
        <v>1159</v>
      </c>
      <c r="I94" s="34" t="s">
        <v>94</v>
      </c>
      <c r="J94" s="34" t="s">
        <v>1383</v>
      </c>
    </row>
    <row r="95" spans="1:10" x14ac:dyDescent="0.3">
      <c r="A95" s="38" t="s">
        <v>95</v>
      </c>
      <c r="B95" s="39" t="s">
        <v>816</v>
      </c>
      <c r="D95" s="34" t="s">
        <v>94</v>
      </c>
      <c r="E95" s="34" t="s">
        <v>487</v>
      </c>
      <c r="F95" s="34" t="s">
        <v>815</v>
      </c>
      <c r="G95" s="34" t="s">
        <v>1160</v>
      </c>
      <c r="I95" s="34" t="s">
        <v>95</v>
      </c>
      <c r="J95" s="34" t="s">
        <v>1384</v>
      </c>
    </row>
    <row r="96" spans="1:10" x14ac:dyDescent="0.3">
      <c r="A96" s="38" t="s">
        <v>96</v>
      </c>
      <c r="B96" s="39" t="s">
        <v>626</v>
      </c>
      <c r="D96" s="34" t="s">
        <v>95</v>
      </c>
      <c r="E96" s="34" t="s">
        <v>462</v>
      </c>
      <c r="F96" s="34" t="s">
        <v>631</v>
      </c>
      <c r="G96" s="34" t="s">
        <v>1161</v>
      </c>
      <c r="I96" s="34" t="s">
        <v>96</v>
      </c>
      <c r="J96" s="34" t="s">
        <v>1385</v>
      </c>
    </row>
    <row r="97" spans="1:10" x14ac:dyDescent="0.3">
      <c r="A97" s="38" t="s">
        <v>97</v>
      </c>
      <c r="B97" s="39" t="s">
        <v>1272</v>
      </c>
      <c r="D97" s="34" t="s">
        <v>96</v>
      </c>
      <c r="E97" s="34" t="s">
        <v>455</v>
      </c>
      <c r="F97" s="34" t="s">
        <v>626</v>
      </c>
      <c r="G97" s="34" t="s">
        <v>1162</v>
      </c>
      <c r="I97" s="34" t="s">
        <v>97</v>
      </c>
      <c r="J97" s="34" t="s">
        <v>1386</v>
      </c>
    </row>
    <row r="98" spans="1:10" x14ac:dyDescent="0.3">
      <c r="A98" s="38" t="s">
        <v>98</v>
      </c>
      <c r="B98" s="39" t="s">
        <v>1273</v>
      </c>
      <c r="D98" s="34" t="s">
        <v>97</v>
      </c>
      <c r="E98" s="34" t="s">
        <v>475</v>
      </c>
      <c r="F98" s="34" t="s">
        <v>647</v>
      </c>
      <c r="G98" s="34" t="s">
        <v>1163</v>
      </c>
      <c r="I98" s="34" t="s">
        <v>98</v>
      </c>
      <c r="J98" s="34" t="s">
        <v>1387</v>
      </c>
    </row>
    <row r="99" spans="1:10" x14ac:dyDescent="0.3">
      <c r="A99" s="38" t="s">
        <v>99</v>
      </c>
      <c r="B99" s="39" t="s">
        <v>1261</v>
      </c>
      <c r="D99" s="34" t="s">
        <v>98</v>
      </c>
      <c r="E99" s="34" t="s">
        <v>593</v>
      </c>
      <c r="F99" s="34" t="s">
        <v>748</v>
      </c>
      <c r="G99" s="34" t="s">
        <v>1164</v>
      </c>
      <c r="I99" s="34" t="s">
        <v>99</v>
      </c>
      <c r="J99" s="34" t="s">
        <v>1388</v>
      </c>
    </row>
    <row r="100" spans="1:10" x14ac:dyDescent="0.3">
      <c r="A100" s="38">
        <v>1780</v>
      </c>
      <c r="B100" s="39" t="s">
        <v>613</v>
      </c>
      <c r="D100" s="34" t="s">
        <v>99</v>
      </c>
      <c r="E100" s="34" t="s">
        <v>505</v>
      </c>
      <c r="F100" s="34" t="s">
        <v>670</v>
      </c>
      <c r="G100" s="34" t="s">
        <v>1165</v>
      </c>
      <c r="I100" s="34" t="s">
        <v>100</v>
      </c>
      <c r="J100" s="34" t="s">
        <v>1389</v>
      </c>
    </row>
    <row r="101" spans="1:10" x14ac:dyDescent="0.3">
      <c r="A101" s="38" t="s">
        <v>101</v>
      </c>
      <c r="B101" s="39" t="s">
        <v>817</v>
      </c>
      <c r="D101" s="34" t="s">
        <v>100</v>
      </c>
      <c r="E101" s="34" t="s">
        <v>437</v>
      </c>
      <c r="F101" s="34" t="s">
        <v>613</v>
      </c>
      <c r="G101" s="34" t="s">
        <v>1166</v>
      </c>
      <c r="I101" s="34" t="s">
        <v>101</v>
      </c>
      <c r="J101" s="34" t="s">
        <v>1390</v>
      </c>
    </row>
    <row r="102" spans="1:10" x14ac:dyDescent="0.3">
      <c r="A102" s="38" t="s">
        <v>102</v>
      </c>
      <c r="B102" s="39" t="s">
        <v>695</v>
      </c>
      <c r="D102" s="34" t="s">
        <v>101</v>
      </c>
      <c r="E102" s="34" t="s">
        <v>484</v>
      </c>
      <c r="F102" s="34" t="s">
        <v>656</v>
      </c>
      <c r="G102" s="34" t="s">
        <v>1167</v>
      </c>
      <c r="I102" s="34" t="s">
        <v>102</v>
      </c>
      <c r="J102" s="34" t="s">
        <v>1391</v>
      </c>
    </row>
    <row r="103" spans="1:10" x14ac:dyDescent="0.3">
      <c r="A103" s="38" t="s">
        <v>103</v>
      </c>
      <c r="B103" s="39" t="s">
        <v>681</v>
      </c>
      <c r="D103" s="34" t="s">
        <v>102</v>
      </c>
      <c r="E103" s="34" t="s">
        <v>531</v>
      </c>
      <c r="F103" s="34" t="s">
        <v>695</v>
      </c>
      <c r="G103" s="34" t="s">
        <v>1168</v>
      </c>
      <c r="I103" s="34" t="s">
        <v>103</v>
      </c>
      <c r="J103" s="34" t="s">
        <v>1392</v>
      </c>
    </row>
    <row r="104" spans="1:10" x14ac:dyDescent="0.3">
      <c r="A104" s="38" t="s">
        <v>104</v>
      </c>
      <c r="B104" s="39" t="s">
        <v>686</v>
      </c>
      <c r="D104" s="34" t="s">
        <v>103</v>
      </c>
      <c r="E104" s="34" t="s">
        <v>517</v>
      </c>
      <c r="F104" s="34" t="s">
        <v>681</v>
      </c>
      <c r="G104" s="34" t="s">
        <v>1169</v>
      </c>
      <c r="I104" s="34" t="s">
        <v>104</v>
      </c>
      <c r="J104" s="34" t="s">
        <v>1393</v>
      </c>
    </row>
    <row r="105" spans="1:10" x14ac:dyDescent="0.3">
      <c r="A105" s="38" t="s">
        <v>105</v>
      </c>
      <c r="B105" s="39" t="s">
        <v>754</v>
      </c>
      <c r="D105" s="34" t="s">
        <v>104</v>
      </c>
      <c r="E105" s="34" t="s">
        <v>523</v>
      </c>
      <c r="F105" s="34" t="s">
        <v>686</v>
      </c>
      <c r="G105" s="34" t="s">
        <v>1170</v>
      </c>
      <c r="I105" s="34" t="s">
        <v>105</v>
      </c>
      <c r="J105" s="34" t="s">
        <v>1394</v>
      </c>
    </row>
    <row r="106" spans="1:10" x14ac:dyDescent="0.3">
      <c r="A106" s="38" t="s">
        <v>106</v>
      </c>
      <c r="B106" s="39" t="s">
        <v>706</v>
      </c>
      <c r="D106" s="34" t="s">
        <v>105</v>
      </c>
      <c r="E106" s="34" t="s">
        <v>598</v>
      </c>
      <c r="F106" s="34" t="s">
        <v>754</v>
      </c>
      <c r="G106" s="34" t="s">
        <v>1171</v>
      </c>
      <c r="I106" s="34" t="s">
        <v>106</v>
      </c>
      <c r="J106" s="34" t="s">
        <v>1395</v>
      </c>
    </row>
    <row r="107" spans="1:10" x14ac:dyDescent="0.3">
      <c r="A107" s="38" t="s">
        <v>107</v>
      </c>
      <c r="B107" s="39" t="s">
        <v>658</v>
      </c>
      <c r="D107" s="34" t="s">
        <v>106</v>
      </c>
      <c r="E107" s="34" t="s">
        <v>545</v>
      </c>
      <c r="F107" s="34" t="s">
        <v>706</v>
      </c>
      <c r="G107" s="34" t="s">
        <v>1172</v>
      </c>
      <c r="I107" s="34" t="s">
        <v>107</v>
      </c>
      <c r="J107" s="34" t="s">
        <v>1396</v>
      </c>
    </row>
    <row r="108" spans="1:10" x14ac:dyDescent="0.3">
      <c r="A108" s="38" t="s">
        <v>108</v>
      </c>
      <c r="B108" s="39" t="s">
        <v>601</v>
      </c>
      <c r="D108" s="34" t="s">
        <v>107</v>
      </c>
      <c r="E108" s="34" t="s">
        <v>486</v>
      </c>
      <c r="F108" s="34" t="s">
        <v>658</v>
      </c>
      <c r="G108" s="34" t="s">
        <v>1173</v>
      </c>
      <c r="I108" s="34" t="s">
        <v>108</v>
      </c>
      <c r="J108" s="34" t="s">
        <v>1397</v>
      </c>
    </row>
    <row r="109" spans="1:10" x14ac:dyDescent="0.3">
      <c r="A109" s="38" t="s">
        <v>109</v>
      </c>
      <c r="B109" s="39" t="s">
        <v>818</v>
      </c>
      <c r="D109" s="34" t="s">
        <v>108</v>
      </c>
      <c r="E109" s="34" t="s">
        <v>464</v>
      </c>
      <c r="F109" s="34" t="s">
        <v>634</v>
      </c>
      <c r="G109" s="34" t="s">
        <v>1174</v>
      </c>
      <c r="I109" s="34" t="s">
        <v>109</v>
      </c>
      <c r="J109" s="34" t="s">
        <v>1398</v>
      </c>
    </row>
    <row r="110" spans="1:10" x14ac:dyDescent="0.3">
      <c r="A110" s="38" t="s">
        <v>110</v>
      </c>
      <c r="B110" s="39" t="s">
        <v>640</v>
      </c>
      <c r="D110" s="34" t="s">
        <v>109</v>
      </c>
      <c r="E110" s="34" t="s">
        <v>573</v>
      </c>
      <c r="F110" s="34" t="s">
        <v>1175</v>
      </c>
      <c r="G110" s="34" t="s">
        <v>1176</v>
      </c>
      <c r="I110" s="34" t="s">
        <v>110</v>
      </c>
      <c r="J110" s="34" t="s">
        <v>1399</v>
      </c>
    </row>
    <row r="111" spans="1:10" x14ac:dyDescent="0.3">
      <c r="A111" s="38" t="s">
        <v>111</v>
      </c>
      <c r="B111" s="39" t="s">
        <v>1274</v>
      </c>
      <c r="D111" s="34" t="s">
        <v>110</v>
      </c>
      <c r="E111" s="34" t="s">
        <v>470</v>
      </c>
      <c r="F111" s="34" t="s">
        <v>640</v>
      </c>
      <c r="G111" s="34" t="s">
        <v>1177</v>
      </c>
      <c r="I111" s="34" t="s">
        <v>111</v>
      </c>
      <c r="J111" s="34" t="s">
        <v>1400</v>
      </c>
    </row>
    <row r="112" spans="1:10" x14ac:dyDescent="0.3">
      <c r="A112" s="38" t="s">
        <v>112</v>
      </c>
      <c r="B112" s="39" t="s">
        <v>819</v>
      </c>
      <c r="D112" s="34" t="s">
        <v>111</v>
      </c>
      <c r="E112" s="34" t="s">
        <v>458</v>
      </c>
      <c r="F112" s="34" t="s">
        <v>627</v>
      </c>
      <c r="G112" s="34" t="s">
        <v>1178</v>
      </c>
      <c r="I112" s="34" t="s">
        <v>112</v>
      </c>
      <c r="J112" s="34" t="s">
        <v>1401</v>
      </c>
    </row>
    <row r="113" spans="1:10" x14ac:dyDescent="0.3">
      <c r="A113" s="38" t="s">
        <v>113</v>
      </c>
      <c r="B113" s="39" t="s">
        <v>820</v>
      </c>
      <c r="D113" s="34" t="s">
        <v>112</v>
      </c>
      <c r="E113" s="34" t="s">
        <v>552</v>
      </c>
      <c r="F113" s="34" t="s">
        <v>819</v>
      </c>
      <c r="G113" s="34" t="s">
        <v>1179</v>
      </c>
      <c r="I113" s="34" t="s">
        <v>113</v>
      </c>
      <c r="J113" s="34" t="s">
        <v>1402</v>
      </c>
    </row>
    <row r="114" spans="1:10" x14ac:dyDescent="0.3">
      <c r="A114" s="38" t="s">
        <v>114</v>
      </c>
      <c r="B114" s="39" t="s">
        <v>1275</v>
      </c>
      <c r="D114" s="34" t="s">
        <v>113</v>
      </c>
      <c r="E114" s="34" t="s">
        <v>548</v>
      </c>
      <c r="F114" s="34" t="s">
        <v>820</v>
      </c>
      <c r="G114" s="34" t="s">
        <v>1180</v>
      </c>
      <c r="I114" s="34" t="s">
        <v>114</v>
      </c>
      <c r="J114" s="34" t="s">
        <v>1403</v>
      </c>
    </row>
    <row r="115" spans="1:10" x14ac:dyDescent="0.3">
      <c r="A115" s="38" t="s">
        <v>115</v>
      </c>
      <c r="B115" s="39" t="s">
        <v>737</v>
      </c>
      <c r="D115" s="34" t="s">
        <v>114</v>
      </c>
      <c r="E115" s="34" t="s">
        <v>599</v>
      </c>
      <c r="F115" s="34" t="s">
        <v>755</v>
      </c>
      <c r="G115" s="34" t="s">
        <v>1181</v>
      </c>
      <c r="I115" s="34" t="s">
        <v>115</v>
      </c>
      <c r="J115" s="34" t="s">
        <v>1404</v>
      </c>
    </row>
    <row r="116" spans="1:10" x14ac:dyDescent="0.3">
      <c r="A116" s="38" t="s">
        <v>116</v>
      </c>
      <c r="B116" s="39" t="s">
        <v>644</v>
      </c>
      <c r="D116" s="34" t="s">
        <v>115</v>
      </c>
      <c r="E116" s="34" t="s">
        <v>583</v>
      </c>
      <c r="F116" s="34" t="s">
        <v>737</v>
      </c>
      <c r="G116" s="34" t="s">
        <v>1182</v>
      </c>
      <c r="I116" s="34" t="s">
        <v>116</v>
      </c>
      <c r="J116" s="34" t="s">
        <v>1405</v>
      </c>
    </row>
    <row r="117" spans="1:10" x14ac:dyDescent="0.3">
      <c r="A117" s="38" t="s">
        <v>117</v>
      </c>
      <c r="B117" s="39" t="s">
        <v>821</v>
      </c>
      <c r="D117" s="34" t="s">
        <v>116</v>
      </c>
      <c r="E117" s="34" t="s">
        <v>474</v>
      </c>
      <c r="F117" s="34" t="s">
        <v>644</v>
      </c>
      <c r="G117" s="34" t="s">
        <v>1183</v>
      </c>
      <c r="I117" s="34" t="s">
        <v>117</v>
      </c>
      <c r="J117" s="34" t="s">
        <v>1406</v>
      </c>
    </row>
    <row r="118" spans="1:10" x14ac:dyDescent="0.3">
      <c r="A118" s="38" t="s">
        <v>118</v>
      </c>
      <c r="B118" s="39" t="s">
        <v>822</v>
      </c>
      <c r="D118" s="34" t="s">
        <v>117</v>
      </c>
      <c r="E118" s="34" t="s">
        <v>457</v>
      </c>
      <c r="F118" s="34" t="s">
        <v>821</v>
      </c>
      <c r="G118" s="34" t="s">
        <v>1184</v>
      </c>
      <c r="I118" s="34" t="s">
        <v>118</v>
      </c>
      <c r="J118" s="34" t="s">
        <v>1407</v>
      </c>
    </row>
    <row r="119" spans="1:10" x14ac:dyDescent="0.3">
      <c r="A119" s="38" t="s">
        <v>119</v>
      </c>
      <c r="B119" s="39" t="s">
        <v>753</v>
      </c>
      <c r="D119" s="34" t="s">
        <v>118</v>
      </c>
      <c r="E119" s="34" t="s">
        <v>532</v>
      </c>
      <c r="F119" s="34" t="s">
        <v>696</v>
      </c>
      <c r="G119" s="34" t="s">
        <v>1185</v>
      </c>
      <c r="I119" s="34" t="s">
        <v>119</v>
      </c>
      <c r="J119" s="34" t="s">
        <v>1408</v>
      </c>
    </row>
    <row r="120" spans="1:10" x14ac:dyDescent="0.3">
      <c r="A120" s="38" t="s">
        <v>120</v>
      </c>
      <c r="B120" s="39" t="s">
        <v>607</v>
      </c>
      <c r="D120" s="34" t="s">
        <v>119</v>
      </c>
      <c r="E120" s="34" t="s">
        <v>597</v>
      </c>
      <c r="F120" s="34" t="s">
        <v>753</v>
      </c>
      <c r="G120" s="34" t="s">
        <v>1186</v>
      </c>
      <c r="I120" s="34" t="s">
        <v>120</v>
      </c>
      <c r="J120" s="34" t="s">
        <v>1409</v>
      </c>
    </row>
    <row r="121" spans="1:10" x14ac:dyDescent="0.3">
      <c r="A121" s="38" t="s">
        <v>121</v>
      </c>
      <c r="B121" s="39" t="s">
        <v>823</v>
      </c>
      <c r="D121" s="34" t="s">
        <v>120</v>
      </c>
      <c r="E121" s="34" t="s">
        <v>431</v>
      </c>
      <c r="F121" s="34" t="s">
        <v>607</v>
      </c>
      <c r="G121" s="34" t="s">
        <v>1187</v>
      </c>
      <c r="I121" s="34" t="s">
        <v>121</v>
      </c>
      <c r="J121" s="34" t="s">
        <v>1410</v>
      </c>
    </row>
    <row r="122" spans="1:10" x14ac:dyDescent="0.3">
      <c r="A122" s="38" t="s">
        <v>122</v>
      </c>
      <c r="B122" s="39" t="s">
        <v>649</v>
      </c>
      <c r="D122" s="34" t="s">
        <v>121</v>
      </c>
      <c r="E122" s="34" t="s">
        <v>427</v>
      </c>
      <c r="F122" s="34" t="s">
        <v>603</v>
      </c>
      <c r="G122" s="34" t="s">
        <v>1188</v>
      </c>
      <c r="I122" s="34" t="s">
        <v>122</v>
      </c>
      <c r="J122" s="34" t="s">
        <v>1411</v>
      </c>
    </row>
    <row r="123" spans="1:10" x14ac:dyDescent="0.3">
      <c r="A123" s="38" t="s">
        <v>123</v>
      </c>
      <c r="B123" s="39" t="s">
        <v>746</v>
      </c>
      <c r="D123" s="34" t="s">
        <v>122</v>
      </c>
      <c r="E123" s="34" t="s">
        <v>477</v>
      </c>
      <c r="F123" s="34" t="s">
        <v>649</v>
      </c>
      <c r="G123" s="34" t="s">
        <v>1189</v>
      </c>
      <c r="I123" s="34" t="s">
        <v>123</v>
      </c>
      <c r="J123" s="34" t="s">
        <v>1412</v>
      </c>
    </row>
    <row r="124" spans="1:10" x14ac:dyDescent="0.3">
      <c r="A124" s="38" t="s">
        <v>124</v>
      </c>
      <c r="B124" s="39" t="s">
        <v>824</v>
      </c>
      <c r="D124" s="34" t="s">
        <v>123</v>
      </c>
      <c r="E124" s="34" t="s">
        <v>591</v>
      </c>
      <c r="F124" s="34" t="s">
        <v>746</v>
      </c>
      <c r="G124" s="34" t="s">
        <v>1190</v>
      </c>
      <c r="I124" s="34" t="s">
        <v>124</v>
      </c>
      <c r="J124" s="34" t="s">
        <v>1413</v>
      </c>
    </row>
    <row r="125" spans="1:10" x14ac:dyDescent="0.3">
      <c r="A125" s="38" t="s">
        <v>125</v>
      </c>
      <c r="B125" s="39" t="s">
        <v>714</v>
      </c>
      <c r="D125" s="34" t="s">
        <v>124</v>
      </c>
      <c r="E125" s="34" t="s">
        <v>426</v>
      </c>
      <c r="F125" s="34" t="s">
        <v>602</v>
      </c>
      <c r="G125" s="34" t="s">
        <v>1191</v>
      </c>
      <c r="I125" s="34" t="s">
        <v>125</v>
      </c>
      <c r="J125" s="34" t="s">
        <v>1414</v>
      </c>
    </row>
    <row r="126" spans="1:10" x14ac:dyDescent="0.3">
      <c r="A126" s="38" t="s">
        <v>126</v>
      </c>
      <c r="B126" s="39" t="s">
        <v>1276</v>
      </c>
      <c r="D126" s="34" t="s">
        <v>125</v>
      </c>
      <c r="E126" s="34" t="s">
        <v>557</v>
      </c>
      <c r="F126" s="34" t="s">
        <v>714</v>
      </c>
      <c r="G126" s="34" t="s">
        <v>1192</v>
      </c>
      <c r="I126" s="34" t="s">
        <v>126</v>
      </c>
      <c r="J126" s="34" t="s">
        <v>1415</v>
      </c>
    </row>
    <row r="127" spans="1:10" x14ac:dyDescent="0.3">
      <c r="A127" s="38" t="s">
        <v>127</v>
      </c>
      <c r="B127" s="39" t="s">
        <v>825</v>
      </c>
      <c r="D127" s="34" t="s">
        <v>126</v>
      </c>
      <c r="E127" s="34" t="s">
        <v>489</v>
      </c>
      <c r="F127" s="34" t="s">
        <v>660</v>
      </c>
      <c r="G127" s="34" t="s">
        <v>1193</v>
      </c>
      <c r="I127" s="34" t="s">
        <v>127</v>
      </c>
      <c r="J127" s="34" t="s">
        <v>1416</v>
      </c>
    </row>
    <row r="128" spans="1:10" x14ac:dyDescent="0.3">
      <c r="A128" s="38" t="s">
        <v>128</v>
      </c>
      <c r="B128" s="39" t="s">
        <v>826</v>
      </c>
      <c r="D128" s="34" t="s">
        <v>127</v>
      </c>
      <c r="E128" s="34" t="s">
        <v>428</v>
      </c>
      <c r="F128" s="34" t="s">
        <v>604</v>
      </c>
      <c r="G128" s="34" t="s">
        <v>1194</v>
      </c>
      <c r="I128" s="34" t="s">
        <v>128</v>
      </c>
      <c r="J128" s="34" t="s">
        <v>1417</v>
      </c>
    </row>
    <row r="129" spans="1:10" x14ac:dyDescent="0.3">
      <c r="A129" s="38" t="s">
        <v>129</v>
      </c>
      <c r="B129" s="39" t="s">
        <v>723</v>
      </c>
      <c r="D129" s="34" t="s">
        <v>128</v>
      </c>
      <c r="E129" s="34" t="s">
        <v>520</v>
      </c>
      <c r="F129" s="34" t="s">
        <v>683</v>
      </c>
      <c r="G129" s="34" t="s">
        <v>1195</v>
      </c>
      <c r="I129" s="34" t="s">
        <v>129</v>
      </c>
      <c r="J129" s="34" t="s">
        <v>1418</v>
      </c>
    </row>
    <row r="130" spans="1:10" x14ac:dyDescent="0.3">
      <c r="A130" s="38" t="s">
        <v>130</v>
      </c>
      <c r="B130" s="39" t="s">
        <v>827</v>
      </c>
      <c r="D130" s="34" t="s">
        <v>129</v>
      </c>
      <c r="E130" s="34" t="s">
        <v>567</v>
      </c>
      <c r="F130" s="34" t="s">
        <v>723</v>
      </c>
      <c r="G130" s="34" t="s">
        <v>1196</v>
      </c>
      <c r="I130" s="34" t="s">
        <v>130</v>
      </c>
      <c r="J130" s="34" t="s">
        <v>1419</v>
      </c>
    </row>
    <row r="131" spans="1:10" x14ac:dyDescent="0.3">
      <c r="A131" s="38" t="s">
        <v>131</v>
      </c>
      <c r="B131" s="39" t="s">
        <v>704</v>
      </c>
      <c r="D131" s="34" t="s">
        <v>130</v>
      </c>
      <c r="E131" s="34" t="s">
        <v>491</v>
      </c>
      <c r="F131" s="34" t="s">
        <v>661</v>
      </c>
      <c r="G131" s="34" t="s">
        <v>1197</v>
      </c>
      <c r="I131" s="34" t="s">
        <v>131</v>
      </c>
      <c r="J131" s="34" t="s">
        <v>1420</v>
      </c>
    </row>
    <row r="132" spans="1:10" x14ac:dyDescent="0.3">
      <c r="A132" s="38" t="s">
        <v>132</v>
      </c>
      <c r="B132" s="39" t="s">
        <v>726</v>
      </c>
      <c r="D132" s="34" t="s">
        <v>131</v>
      </c>
      <c r="E132" s="34" t="s">
        <v>543</v>
      </c>
      <c r="F132" s="34" t="s">
        <v>704</v>
      </c>
      <c r="G132" s="34" t="s">
        <v>1198</v>
      </c>
      <c r="I132" s="34" t="s">
        <v>132</v>
      </c>
      <c r="J132" s="34" t="s">
        <v>1421</v>
      </c>
    </row>
    <row r="133" spans="1:10" x14ac:dyDescent="0.3">
      <c r="A133" s="38" t="s">
        <v>133</v>
      </c>
      <c r="B133" s="39" t="s">
        <v>1200</v>
      </c>
      <c r="D133" s="34" t="s">
        <v>132</v>
      </c>
      <c r="E133" s="34" t="s">
        <v>570</v>
      </c>
      <c r="F133" s="34" t="s">
        <v>726</v>
      </c>
      <c r="G133" s="34" t="s">
        <v>1199</v>
      </c>
      <c r="I133" s="34" t="s">
        <v>133</v>
      </c>
      <c r="J133" s="34" t="s">
        <v>1422</v>
      </c>
    </row>
    <row r="134" spans="1:10" x14ac:dyDescent="0.3">
      <c r="A134" s="38" t="s">
        <v>134</v>
      </c>
      <c r="B134" s="39" t="s">
        <v>606</v>
      </c>
      <c r="D134" s="34" t="s">
        <v>133</v>
      </c>
      <c r="E134" s="34" t="s">
        <v>512</v>
      </c>
      <c r="F134" s="34" t="s">
        <v>1200</v>
      </c>
      <c r="G134" s="34" t="s">
        <v>1201</v>
      </c>
      <c r="I134" s="34" t="s">
        <v>134</v>
      </c>
      <c r="J134" s="34" t="s">
        <v>1423</v>
      </c>
    </row>
    <row r="135" spans="1:10" x14ac:dyDescent="0.3">
      <c r="A135" s="38" t="s">
        <v>135</v>
      </c>
      <c r="B135" s="39" t="s">
        <v>828</v>
      </c>
      <c r="D135" s="34" t="s">
        <v>134</v>
      </c>
      <c r="E135" s="34" t="s">
        <v>430</v>
      </c>
      <c r="F135" s="34" t="s">
        <v>606</v>
      </c>
      <c r="G135" s="34" t="s">
        <v>1202</v>
      </c>
      <c r="I135" s="34" t="s">
        <v>135</v>
      </c>
      <c r="J135" s="34" t="s">
        <v>1424</v>
      </c>
    </row>
    <row r="136" spans="1:10" x14ac:dyDescent="0.3">
      <c r="A136" s="38" t="s">
        <v>135</v>
      </c>
      <c r="B136" s="39" t="s">
        <v>728</v>
      </c>
      <c r="D136" s="34" t="s">
        <v>135</v>
      </c>
      <c r="E136" s="34" t="s">
        <v>572</v>
      </c>
      <c r="F136" s="34" t="s">
        <v>728</v>
      </c>
      <c r="G136" s="34" t="s">
        <v>1203</v>
      </c>
      <c r="I136" s="34" t="s">
        <v>136</v>
      </c>
      <c r="J136" s="34" t="s">
        <v>1425</v>
      </c>
    </row>
    <row r="137" spans="1:10" x14ac:dyDescent="0.3">
      <c r="A137" s="38" t="s">
        <v>136</v>
      </c>
      <c r="B137" s="39" t="s">
        <v>829</v>
      </c>
      <c r="D137" s="34" t="s">
        <v>136</v>
      </c>
      <c r="E137" s="34" t="s">
        <v>441</v>
      </c>
      <c r="F137" s="34" t="s">
        <v>829</v>
      </c>
      <c r="G137" s="34" t="s">
        <v>1204</v>
      </c>
      <c r="I137" s="34" t="s">
        <v>137</v>
      </c>
      <c r="J137" s="34" t="s">
        <v>1426</v>
      </c>
    </row>
    <row r="138" spans="1:10" x14ac:dyDescent="0.3">
      <c r="A138" s="38" t="s">
        <v>137</v>
      </c>
      <c r="B138" s="39" t="s">
        <v>1277</v>
      </c>
      <c r="D138" s="34" t="s">
        <v>137</v>
      </c>
      <c r="E138" s="34" t="s">
        <v>429</v>
      </c>
      <c r="F138" s="34" t="s">
        <v>605</v>
      </c>
      <c r="G138" s="34" t="s">
        <v>1205</v>
      </c>
      <c r="I138" s="34" t="s">
        <v>138</v>
      </c>
      <c r="J138" s="34" t="s">
        <v>1427</v>
      </c>
    </row>
    <row r="139" spans="1:10" x14ac:dyDescent="0.3">
      <c r="A139" s="38" t="s">
        <v>138</v>
      </c>
      <c r="B139" s="39" t="s">
        <v>620</v>
      </c>
      <c r="D139" s="34" t="s">
        <v>138</v>
      </c>
      <c r="E139" s="34" t="s">
        <v>446</v>
      </c>
      <c r="F139" s="34" t="s">
        <v>1206</v>
      </c>
      <c r="G139" s="34" t="s">
        <v>1207</v>
      </c>
      <c r="I139" s="34" t="s">
        <v>139</v>
      </c>
      <c r="J139" s="34" t="s">
        <v>1428</v>
      </c>
    </row>
    <row r="140" spans="1:10" x14ac:dyDescent="0.3">
      <c r="A140" s="38" t="s">
        <v>139</v>
      </c>
      <c r="B140" s="39" t="s">
        <v>1208</v>
      </c>
      <c r="D140" s="34" t="s">
        <v>139</v>
      </c>
      <c r="E140" s="34" t="s">
        <v>502</v>
      </c>
      <c r="F140" s="34" t="s">
        <v>1208</v>
      </c>
      <c r="G140" s="34" t="s">
        <v>1209</v>
      </c>
      <c r="I140" s="34" t="s">
        <v>140</v>
      </c>
      <c r="J140" s="34" t="s">
        <v>1429</v>
      </c>
    </row>
    <row r="141" spans="1:10" x14ac:dyDescent="0.3">
      <c r="A141" s="38">
        <v>2710</v>
      </c>
      <c r="B141" s="39" t="s">
        <v>684</v>
      </c>
      <c r="D141" s="34" t="s">
        <v>140</v>
      </c>
      <c r="E141" s="34" t="s">
        <v>521</v>
      </c>
      <c r="F141" s="34" t="s">
        <v>684</v>
      </c>
      <c r="G141" s="34" t="s">
        <v>1210</v>
      </c>
      <c r="I141" s="34" t="s">
        <v>141</v>
      </c>
      <c r="J141" s="34" t="s">
        <v>1430</v>
      </c>
    </row>
    <row r="142" spans="1:10" x14ac:dyDescent="0.3">
      <c r="A142" s="38" t="s">
        <v>141</v>
      </c>
      <c r="B142" s="39" t="s">
        <v>830</v>
      </c>
      <c r="D142" s="34" t="s">
        <v>141</v>
      </c>
      <c r="E142" s="34" t="s">
        <v>471</v>
      </c>
      <c r="F142" s="34" t="s">
        <v>830</v>
      </c>
      <c r="G142" s="34" t="s">
        <v>1211</v>
      </c>
      <c r="I142" s="34" t="s">
        <v>142</v>
      </c>
      <c r="J142" s="34" t="s">
        <v>1431</v>
      </c>
    </row>
    <row r="143" spans="1:10" x14ac:dyDescent="0.3">
      <c r="A143" s="38" t="s">
        <v>142</v>
      </c>
      <c r="B143" s="39">
        <v>0</v>
      </c>
      <c r="D143" s="34" t="s">
        <v>142</v>
      </c>
      <c r="E143" s="34" t="s">
        <v>558</v>
      </c>
      <c r="F143" s="34" t="s">
        <v>715</v>
      </c>
      <c r="G143" s="34" t="s">
        <v>1212</v>
      </c>
      <c r="I143" s="34" t="s">
        <v>143</v>
      </c>
      <c r="J143" s="34" t="s">
        <v>1432</v>
      </c>
    </row>
    <row r="144" spans="1:10" x14ac:dyDescent="0.3">
      <c r="A144" s="38" t="s">
        <v>143</v>
      </c>
      <c r="B144" s="39" t="s">
        <v>735</v>
      </c>
      <c r="D144" s="34" t="s">
        <v>142</v>
      </c>
      <c r="E144" s="34" t="s">
        <v>558</v>
      </c>
      <c r="F144" s="34" t="s">
        <v>715</v>
      </c>
      <c r="G144" s="34" t="s">
        <v>1212</v>
      </c>
      <c r="I144" s="34" t="s">
        <v>144</v>
      </c>
      <c r="J144" s="34" t="s">
        <v>1433</v>
      </c>
    </row>
    <row r="145" spans="1:10" x14ac:dyDescent="0.3">
      <c r="A145" s="38" t="s">
        <v>144</v>
      </c>
      <c r="B145" s="39" t="s">
        <v>648</v>
      </c>
      <c r="D145" s="34" t="s">
        <v>143</v>
      </c>
      <c r="E145" s="34" t="s">
        <v>581</v>
      </c>
      <c r="F145" s="34" t="s">
        <v>735</v>
      </c>
      <c r="G145" s="34" t="s">
        <v>1213</v>
      </c>
      <c r="I145" s="34" t="s">
        <v>145</v>
      </c>
      <c r="J145" s="34" t="s">
        <v>1434</v>
      </c>
    </row>
    <row r="146" spans="1:10" x14ac:dyDescent="0.3">
      <c r="A146" s="38" t="s">
        <v>145</v>
      </c>
      <c r="B146" s="39" t="s">
        <v>633</v>
      </c>
      <c r="D146" s="34" t="s">
        <v>144</v>
      </c>
      <c r="E146" s="34" t="s">
        <v>476</v>
      </c>
      <c r="F146" s="34" t="s">
        <v>648</v>
      </c>
      <c r="G146" s="34" t="s">
        <v>1214</v>
      </c>
      <c r="I146" s="34" t="s">
        <v>146</v>
      </c>
      <c r="J146" s="34" t="s">
        <v>1435</v>
      </c>
    </row>
    <row r="147" spans="1:10" x14ac:dyDescent="0.3">
      <c r="A147" s="38" t="s">
        <v>146</v>
      </c>
      <c r="B147" s="39" t="s">
        <v>712</v>
      </c>
      <c r="D147" s="34" t="s">
        <v>145</v>
      </c>
      <c r="E147" s="34" t="s">
        <v>463</v>
      </c>
      <c r="F147" s="34" t="s">
        <v>633</v>
      </c>
      <c r="G147" s="34" t="s">
        <v>1215</v>
      </c>
      <c r="I147" s="34" t="s">
        <v>147</v>
      </c>
      <c r="J147" s="34" t="s">
        <v>1436</v>
      </c>
    </row>
    <row r="148" spans="1:10" x14ac:dyDescent="0.3">
      <c r="A148" s="38" t="s">
        <v>147</v>
      </c>
      <c r="B148" s="39" t="s">
        <v>1217</v>
      </c>
      <c r="D148" s="34" t="s">
        <v>146</v>
      </c>
      <c r="E148" s="34" t="s">
        <v>555</v>
      </c>
      <c r="F148" s="34" t="s">
        <v>712</v>
      </c>
      <c r="G148" s="34" t="s">
        <v>1216</v>
      </c>
      <c r="I148" s="34" t="s">
        <v>148</v>
      </c>
      <c r="J148" s="34" t="s">
        <v>1437</v>
      </c>
    </row>
    <row r="149" spans="1:10" x14ac:dyDescent="0.3">
      <c r="A149" s="38" t="s">
        <v>148</v>
      </c>
      <c r="B149" s="39" t="s">
        <v>654</v>
      </c>
      <c r="D149" s="34" t="s">
        <v>147</v>
      </c>
      <c r="E149" s="34" t="s">
        <v>424</v>
      </c>
      <c r="F149" s="34" t="s">
        <v>1217</v>
      </c>
      <c r="G149" s="34" t="s">
        <v>1218</v>
      </c>
      <c r="I149" s="34" t="s">
        <v>149</v>
      </c>
      <c r="J149" s="34" t="s">
        <v>1438</v>
      </c>
    </row>
    <row r="150" spans="1:10" x14ac:dyDescent="0.3">
      <c r="A150" s="38" t="s">
        <v>148</v>
      </c>
      <c r="B150" s="39" t="s">
        <v>831</v>
      </c>
      <c r="D150" s="34" t="s">
        <v>148</v>
      </c>
      <c r="E150" s="34" t="s">
        <v>482</v>
      </c>
      <c r="F150" s="34" t="s">
        <v>654</v>
      </c>
      <c r="G150" s="34" t="s">
        <v>1219</v>
      </c>
      <c r="I150" s="34" t="s">
        <v>150</v>
      </c>
      <c r="J150" s="34" t="s">
        <v>1439</v>
      </c>
    </row>
    <row r="151" spans="1:10" x14ac:dyDescent="0.3">
      <c r="A151" s="38" t="s">
        <v>149</v>
      </c>
      <c r="B151" s="39" t="s">
        <v>617</v>
      </c>
      <c r="D151" s="34" t="s">
        <v>149</v>
      </c>
      <c r="E151" s="34" t="s">
        <v>442</v>
      </c>
      <c r="F151" s="34" t="s">
        <v>617</v>
      </c>
      <c r="G151" s="34" t="s">
        <v>1220</v>
      </c>
      <c r="I151" s="34" t="s">
        <v>151</v>
      </c>
      <c r="J151" s="34" t="s">
        <v>1440</v>
      </c>
    </row>
    <row r="152" spans="1:10" x14ac:dyDescent="0.3">
      <c r="A152" s="38" t="s">
        <v>150</v>
      </c>
      <c r="B152" s="39" t="s">
        <v>664</v>
      </c>
      <c r="D152" s="34" t="s">
        <v>150</v>
      </c>
      <c r="E152" s="34" t="s">
        <v>494</v>
      </c>
      <c r="F152" s="34" t="s">
        <v>664</v>
      </c>
      <c r="G152" s="34" t="s">
        <v>1221</v>
      </c>
      <c r="I152" s="34" t="s">
        <v>152</v>
      </c>
      <c r="J152" s="34" t="s">
        <v>1441</v>
      </c>
    </row>
    <row r="153" spans="1:10" x14ac:dyDescent="0.3">
      <c r="A153" s="38" t="s">
        <v>151</v>
      </c>
      <c r="B153" s="39" t="s">
        <v>832</v>
      </c>
      <c r="D153" s="34" t="s">
        <v>151</v>
      </c>
      <c r="E153" s="34" t="s">
        <v>501</v>
      </c>
      <c r="F153" s="34" t="s">
        <v>669</v>
      </c>
      <c r="G153" s="34" t="s">
        <v>1222</v>
      </c>
      <c r="I153" s="34" t="s">
        <v>153</v>
      </c>
      <c r="J153" s="34" t="s">
        <v>1442</v>
      </c>
    </row>
    <row r="154" spans="1:10" x14ac:dyDescent="0.3">
      <c r="A154" s="38" t="s">
        <v>152</v>
      </c>
      <c r="B154" s="39" t="s">
        <v>643</v>
      </c>
      <c r="D154" s="34" t="s">
        <v>152</v>
      </c>
      <c r="E154" s="34" t="s">
        <v>473</v>
      </c>
      <c r="F154" s="34" t="s">
        <v>643</v>
      </c>
      <c r="G154" s="34" t="s">
        <v>1223</v>
      </c>
      <c r="I154" s="34" t="s">
        <v>154</v>
      </c>
      <c r="J154" s="34" t="s">
        <v>1443</v>
      </c>
    </row>
    <row r="155" spans="1:10" x14ac:dyDescent="0.3">
      <c r="A155" s="38" t="s">
        <v>153</v>
      </c>
      <c r="B155" s="39" t="s">
        <v>655</v>
      </c>
      <c r="D155" s="34" t="s">
        <v>153</v>
      </c>
      <c r="E155" s="34" t="s">
        <v>483</v>
      </c>
      <c r="F155" s="34" t="s">
        <v>655</v>
      </c>
      <c r="G155" s="34" t="s">
        <v>1224</v>
      </c>
      <c r="I155" s="34" t="s">
        <v>155</v>
      </c>
      <c r="J155" s="34" t="s">
        <v>1444</v>
      </c>
    </row>
    <row r="156" spans="1:10" x14ac:dyDescent="0.3">
      <c r="A156" s="38" t="s">
        <v>154</v>
      </c>
      <c r="B156" s="39" t="s">
        <v>705</v>
      </c>
      <c r="D156" s="34" t="s">
        <v>154</v>
      </c>
      <c r="E156" s="34" t="s">
        <v>544</v>
      </c>
      <c r="F156" s="34" t="s">
        <v>705</v>
      </c>
      <c r="G156" s="34" t="s">
        <v>1225</v>
      </c>
      <c r="I156" s="34" t="s">
        <v>156</v>
      </c>
      <c r="J156" s="34" t="s">
        <v>1445</v>
      </c>
    </row>
    <row r="157" spans="1:10" x14ac:dyDescent="0.3">
      <c r="A157" s="38" t="s">
        <v>155</v>
      </c>
      <c r="B157" s="39" t="s">
        <v>685</v>
      </c>
      <c r="D157" s="34" t="s">
        <v>155</v>
      </c>
      <c r="E157" s="34" t="s">
        <v>522</v>
      </c>
      <c r="F157" s="34" t="s">
        <v>685</v>
      </c>
      <c r="G157" s="34" t="s">
        <v>1226</v>
      </c>
      <c r="I157" s="34" t="s">
        <v>157</v>
      </c>
      <c r="J157" s="34" t="s">
        <v>1446</v>
      </c>
    </row>
    <row r="158" spans="1:10" x14ac:dyDescent="0.3">
      <c r="A158" s="38" t="s">
        <v>156</v>
      </c>
      <c r="B158" s="39" t="s">
        <v>700</v>
      </c>
      <c r="D158" s="34" t="s">
        <v>156</v>
      </c>
      <c r="E158" s="34" t="s">
        <v>539</v>
      </c>
      <c r="F158" s="34" t="s">
        <v>700</v>
      </c>
      <c r="G158" s="34" t="s">
        <v>1227</v>
      </c>
      <c r="I158" s="34" t="s">
        <v>158</v>
      </c>
      <c r="J158" s="34" t="s">
        <v>1447</v>
      </c>
    </row>
    <row r="159" spans="1:10" x14ac:dyDescent="0.3">
      <c r="A159" s="38" t="s">
        <v>157</v>
      </c>
      <c r="B159" s="39" t="s">
        <v>1278</v>
      </c>
      <c r="D159" s="34" t="s">
        <v>157</v>
      </c>
      <c r="E159" s="34" t="s">
        <v>450</v>
      </c>
      <c r="F159" s="34" t="s">
        <v>1228</v>
      </c>
      <c r="G159" s="34" t="s">
        <v>1229</v>
      </c>
      <c r="I159" s="34" t="s">
        <v>159</v>
      </c>
      <c r="J159" s="34" t="s">
        <v>1448</v>
      </c>
    </row>
    <row r="160" spans="1:10" x14ac:dyDescent="0.3">
      <c r="A160" s="38" t="s">
        <v>157</v>
      </c>
      <c r="B160" s="39" t="s">
        <v>1278</v>
      </c>
      <c r="D160" s="34" t="s">
        <v>158</v>
      </c>
      <c r="E160" s="34" t="s">
        <v>452</v>
      </c>
      <c r="F160" s="34" t="s">
        <v>833</v>
      </c>
      <c r="G160" s="34" t="s">
        <v>1230</v>
      </c>
      <c r="I160" s="34" t="s">
        <v>160</v>
      </c>
      <c r="J160" s="34" t="s">
        <v>1449</v>
      </c>
    </row>
    <row r="161" spans="1:10" x14ac:dyDescent="0.3">
      <c r="A161" s="38" t="s">
        <v>158</v>
      </c>
      <c r="B161" s="39" t="s">
        <v>833</v>
      </c>
      <c r="D161" s="34" t="s">
        <v>159</v>
      </c>
      <c r="E161" s="34" t="s">
        <v>575</v>
      </c>
      <c r="F161" s="34" t="s">
        <v>729</v>
      </c>
      <c r="G161" s="34" t="s">
        <v>1231</v>
      </c>
      <c r="I161" s="34" t="s">
        <v>161</v>
      </c>
      <c r="J161" s="34" t="s">
        <v>1450</v>
      </c>
    </row>
    <row r="162" spans="1:10" x14ac:dyDescent="0.3">
      <c r="A162" s="38" t="s">
        <v>159</v>
      </c>
      <c r="B162" s="39" t="s">
        <v>729</v>
      </c>
      <c r="D162" s="34" t="s">
        <v>160</v>
      </c>
      <c r="E162" s="34" t="s">
        <v>566</v>
      </c>
      <c r="F162" s="34" t="s">
        <v>722</v>
      </c>
      <c r="G162" s="34" t="s">
        <v>1232</v>
      </c>
      <c r="I162" s="34" t="s">
        <v>162</v>
      </c>
      <c r="J162" s="34" t="s">
        <v>1451</v>
      </c>
    </row>
    <row r="163" spans="1:10" x14ac:dyDescent="0.3">
      <c r="A163" s="38" t="s">
        <v>160</v>
      </c>
      <c r="B163" s="39" t="s">
        <v>722</v>
      </c>
      <c r="D163" s="34" t="s">
        <v>161</v>
      </c>
      <c r="E163" s="34" t="s">
        <v>590</v>
      </c>
      <c r="F163" s="34" t="s">
        <v>745</v>
      </c>
      <c r="G163" s="34" t="s">
        <v>1233</v>
      </c>
      <c r="I163" s="34" t="s">
        <v>163</v>
      </c>
      <c r="J163" s="34" t="s">
        <v>1452</v>
      </c>
    </row>
    <row r="164" spans="1:10" x14ac:dyDescent="0.3">
      <c r="A164" s="38" t="s">
        <v>161</v>
      </c>
      <c r="B164" s="39" t="s">
        <v>1279</v>
      </c>
      <c r="D164" s="34" t="s">
        <v>162</v>
      </c>
      <c r="E164" s="34" t="s">
        <v>536</v>
      </c>
      <c r="F164" s="34" t="s">
        <v>699</v>
      </c>
      <c r="G164" s="34" t="s">
        <v>1234</v>
      </c>
      <c r="I164" s="34" t="s">
        <v>164</v>
      </c>
      <c r="J164" s="34" t="s">
        <v>1453</v>
      </c>
    </row>
    <row r="165" spans="1:10" x14ac:dyDescent="0.3">
      <c r="A165" s="38" t="s">
        <v>162</v>
      </c>
      <c r="B165" s="39" t="s">
        <v>699</v>
      </c>
      <c r="D165" s="34" t="s">
        <v>163</v>
      </c>
      <c r="E165" s="34" t="s">
        <v>563</v>
      </c>
      <c r="F165" s="34" t="s">
        <v>720</v>
      </c>
      <c r="G165" s="34" t="s">
        <v>1235</v>
      </c>
      <c r="I165" s="34" t="s">
        <v>165</v>
      </c>
      <c r="J165" s="34" t="s">
        <v>1454</v>
      </c>
    </row>
    <row r="166" spans="1:10" x14ac:dyDescent="0.3">
      <c r="A166" s="38" t="s">
        <v>163</v>
      </c>
      <c r="B166" s="39" t="s">
        <v>720</v>
      </c>
      <c r="D166" s="34" t="s">
        <v>164</v>
      </c>
      <c r="E166" s="34" t="s">
        <v>492</v>
      </c>
      <c r="F166" s="34" t="s">
        <v>662</v>
      </c>
      <c r="G166" s="34" t="s">
        <v>1236</v>
      </c>
      <c r="I166" s="34" t="s">
        <v>166</v>
      </c>
      <c r="J166" s="34" t="s">
        <v>1455</v>
      </c>
    </row>
    <row r="167" spans="1:10" x14ac:dyDescent="0.3">
      <c r="A167" s="38" t="s">
        <v>164</v>
      </c>
      <c r="B167" s="39" t="s">
        <v>662</v>
      </c>
      <c r="D167" s="34" t="s">
        <v>165</v>
      </c>
      <c r="E167" s="34" t="s">
        <v>587</v>
      </c>
      <c r="F167" s="34" t="s">
        <v>742</v>
      </c>
      <c r="G167" s="34" t="s">
        <v>1237</v>
      </c>
      <c r="I167" s="34" t="s">
        <v>167</v>
      </c>
      <c r="J167" s="34" t="s">
        <v>1456</v>
      </c>
    </row>
    <row r="168" spans="1:10" x14ac:dyDescent="0.3">
      <c r="A168" s="38" t="s">
        <v>165</v>
      </c>
      <c r="B168" s="39" t="s">
        <v>742</v>
      </c>
      <c r="D168" s="34" t="s">
        <v>166</v>
      </c>
      <c r="E168" s="34" t="s">
        <v>488</v>
      </c>
      <c r="F168" s="34" t="s">
        <v>659</v>
      </c>
      <c r="G168" s="34" t="s">
        <v>1238</v>
      </c>
      <c r="I168" s="34" t="s">
        <v>168</v>
      </c>
      <c r="J168" s="34" t="s">
        <v>1457</v>
      </c>
    </row>
    <row r="169" spans="1:10" x14ac:dyDescent="0.3">
      <c r="A169" s="38" t="s">
        <v>166</v>
      </c>
      <c r="B169" s="39" t="s">
        <v>659</v>
      </c>
      <c r="D169" s="34" t="s">
        <v>167</v>
      </c>
      <c r="E169" s="34" t="s">
        <v>540</v>
      </c>
      <c r="F169" s="34" t="s">
        <v>701</v>
      </c>
      <c r="G169" s="34" t="s">
        <v>1239</v>
      </c>
      <c r="I169" s="34" t="s">
        <v>169</v>
      </c>
      <c r="J169" s="34" t="s">
        <v>1458</v>
      </c>
    </row>
    <row r="170" spans="1:10" x14ac:dyDescent="0.3">
      <c r="A170" s="38" t="s">
        <v>167</v>
      </c>
      <c r="B170" s="39" t="s">
        <v>834</v>
      </c>
      <c r="D170" s="34" t="s">
        <v>168</v>
      </c>
      <c r="E170" s="34" t="s">
        <v>495</v>
      </c>
      <c r="F170" s="34" t="s">
        <v>665</v>
      </c>
      <c r="G170" s="34" t="s">
        <v>1240</v>
      </c>
      <c r="I170" s="34" t="s">
        <v>170</v>
      </c>
      <c r="J170" s="34" t="s">
        <v>1459</v>
      </c>
    </row>
    <row r="171" spans="1:10" x14ac:dyDescent="0.3">
      <c r="A171" s="38" t="s">
        <v>168</v>
      </c>
      <c r="B171" s="39" t="s">
        <v>1280</v>
      </c>
      <c r="D171" s="34" t="s">
        <v>169</v>
      </c>
      <c r="E171" s="34" t="s">
        <v>560</v>
      </c>
      <c r="F171" s="34" t="s">
        <v>717</v>
      </c>
      <c r="G171" s="34" t="s">
        <v>1241</v>
      </c>
      <c r="I171" s="34" t="s">
        <v>171</v>
      </c>
      <c r="J171" s="34" t="s">
        <v>1460</v>
      </c>
    </row>
    <row r="172" spans="1:10" x14ac:dyDescent="0.3">
      <c r="A172" s="38" t="s">
        <v>169</v>
      </c>
      <c r="B172" s="39" t="s">
        <v>835</v>
      </c>
      <c r="D172" s="34" t="s">
        <v>170</v>
      </c>
      <c r="E172" s="34" t="s">
        <v>586</v>
      </c>
      <c r="F172" s="34" t="s">
        <v>741</v>
      </c>
      <c r="G172" s="34" t="s">
        <v>1242</v>
      </c>
      <c r="I172" s="34" t="s">
        <v>172</v>
      </c>
      <c r="J172" s="34" t="s">
        <v>1461</v>
      </c>
    </row>
    <row r="173" spans="1:10" x14ac:dyDescent="0.3">
      <c r="A173" s="38" t="s">
        <v>170</v>
      </c>
      <c r="B173" s="39" t="s">
        <v>836</v>
      </c>
      <c r="D173" s="34" t="s">
        <v>171</v>
      </c>
      <c r="E173" s="34" t="s">
        <v>460</v>
      </c>
      <c r="F173" s="34" t="s">
        <v>629</v>
      </c>
      <c r="G173" s="34" t="s">
        <v>1243</v>
      </c>
      <c r="I173" s="34" t="s">
        <v>173</v>
      </c>
      <c r="J173" s="34" t="s">
        <v>1462</v>
      </c>
    </row>
    <row r="174" spans="1:10" x14ac:dyDescent="0.3">
      <c r="A174" s="38" t="s">
        <v>171</v>
      </c>
      <c r="B174" s="39" t="s">
        <v>1281</v>
      </c>
      <c r="D174" s="34" t="s">
        <v>172</v>
      </c>
      <c r="E174" s="34" t="s">
        <v>589</v>
      </c>
      <c r="F174" s="34" t="s">
        <v>744</v>
      </c>
      <c r="G174" s="34" t="s">
        <v>1244</v>
      </c>
      <c r="I174" s="34" t="s">
        <v>174</v>
      </c>
      <c r="J174" s="34" t="s">
        <v>1463</v>
      </c>
    </row>
    <row r="175" spans="1:10" x14ac:dyDescent="0.3">
      <c r="A175" s="38" t="s">
        <v>172</v>
      </c>
      <c r="B175" s="39" t="s">
        <v>837</v>
      </c>
      <c r="D175" s="34" t="s">
        <v>173</v>
      </c>
      <c r="E175" s="34" t="s">
        <v>594</v>
      </c>
      <c r="F175" s="34" t="s">
        <v>749</v>
      </c>
      <c r="G175" s="34" t="s">
        <v>1245</v>
      </c>
      <c r="I175" s="34" t="s">
        <v>175</v>
      </c>
      <c r="J175" s="34" t="s">
        <v>1464</v>
      </c>
    </row>
    <row r="176" spans="1:10" x14ac:dyDescent="0.3">
      <c r="A176" s="38" t="s">
        <v>173</v>
      </c>
      <c r="B176" s="39" t="s">
        <v>1261</v>
      </c>
      <c r="D176" s="34" t="s">
        <v>174</v>
      </c>
      <c r="E176" s="34" t="s">
        <v>490</v>
      </c>
      <c r="F176" s="34" t="s">
        <v>1246</v>
      </c>
      <c r="G176" s="34" t="s">
        <v>1247</v>
      </c>
      <c r="I176" s="34" t="s">
        <v>176</v>
      </c>
      <c r="J176" s="34" t="s">
        <v>1465</v>
      </c>
    </row>
    <row r="177" spans="1:10" x14ac:dyDescent="0.3">
      <c r="A177" s="38" t="s">
        <v>174</v>
      </c>
      <c r="B177" s="39" t="s">
        <v>1282</v>
      </c>
      <c r="D177" s="34" t="s">
        <v>175</v>
      </c>
      <c r="E177" s="34" t="s">
        <v>562</v>
      </c>
      <c r="F177" s="34" t="s">
        <v>719</v>
      </c>
      <c r="G177" s="34" t="s">
        <v>1248</v>
      </c>
      <c r="I177" s="34" t="s">
        <v>177</v>
      </c>
      <c r="J177" s="34" t="s">
        <v>1466</v>
      </c>
    </row>
    <row r="178" spans="1:10" x14ac:dyDescent="0.3">
      <c r="A178" s="38" t="s">
        <v>175</v>
      </c>
      <c r="B178" s="39" t="s">
        <v>719</v>
      </c>
      <c r="D178" s="34" t="s">
        <v>176</v>
      </c>
      <c r="E178" s="34" t="s">
        <v>516</v>
      </c>
      <c r="F178" s="34" t="s">
        <v>680</v>
      </c>
      <c r="G178" s="34" t="s">
        <v>1249</v>
      </c>
      <c r="I178" s="34" t="s">
        <v>178</v>
      </c>
      <c r="J178" s="34" t="s">
        <v>1467</v>
      </c>
    </row>
    <row r="179" spans="1:10" x14ac:dyDescent="0.3">
      <c r="A179" s="38" t="s">
        <v>176</v>
      </c>
      <c r="B179" s="39" t="s">
        <v>1283</v>
      </c>
      <c r="D179" s="34" t="s">
        <v>177</v>
      </c>
      <c r="E179" s="34" t="s">
        <v>493</v>
      </c>
      <c r="F179" s="34" t="s">
        <v>663</v>
      </c>
      <c r="G179" s="34" t="s">
        <v>1250</v>
      </c>
      <c r="I179" s="34" t="s">
        <v>179</v>
      </c>
      <c r="J179" s="34" t="s">
        <v>1468</v>
      </c>
    </row>
    <row r="180" spans="1:10" x14ac:dyDescent="0.3">
      <c r="A180" s="38" t="s">
        <v>177</v>
      </c>
      <c r="B180" s="39" t="s">
        <v>663</v>
      </c>
      <c r="D180" s="34" t="s">
        <v>178</v>
      </c>
      <c r="E180" s="34" t="s">
        <v>596</v>
      </c>
      <c r="F180" s="34" t="s">
        <v>752</v>
      </c>
      <c r="G180" s="34" t="s">
        <v>1251</v>
      </c>
      <c r="I180" s="34" t="s">
        <v>762</v>
      </c>
      <c r="J180" s="34" t="s">
        <v>1469</v>
      </c>
    </row>
    <row r="181" spans="1:10" x14ac:dyDescent="0.3">
      <c r="A181" s="38" t="s">
        <v>178</v>
      </c>
      <c r="B181" s="39" t="s">
        <v>752</v>
      </c>
      <c r="D181" s="34" t="s">
        <v>179</v>
      </c>
      <c r="E181" s="34" t="s">
        <v>565</v>
      </c>
      <c r="F181" s="34" t="s">
        <v>721</v>
      </c>
      <c r="G181" s="34" t="s">
        <v>1252</v>
      </c>
      <c r="I181" s="34" t="s">
        <v>763</v>
      </c>
      <c r="J181" s="34" t="s">
        <v>1470</v>
      </c>
    </row>
    <row r="182" spans="1:10" x14ac:dyDescent="0.3">
      <c r="A182" s="38" t="s">
        <v>179</v>
      </c>
      <c r="B182" s="39" t="s">
        <v>721</v>
      </c>
      <c r="I182" s="34" t="s">
        <v>764</v>
      </c>
      <c r="J182" s="34" t="s">
        <v>1471</v>
      </c>
    </row>
    <row r="183" spans="1:10" x14ac:dyDescent="0.3">
      <c r="A183" s="38" t="s">
        <v>759</v>
      </c>
      <c r="B183" s="39" t="s">
        <v>838</v>
      </c>
      <c r="I183" s="34" t="s">
        <v>765</v>
      </c>
      <c r="J183" s="34" t="s">
        <v>1472</v>
      </c>
    </row>
    <row r="184" spans="1:10" x14ac:dyDescent="0.3">
      <c r="A184" s="38" t="s">
        <v>760</v>
      </c>
      <c r="B184" s="39" t="s">
        <v>750</v>
      </c>
      <c r="I184" s="34" t="s">
        <v>766</v>
      </c>
      <c r="J184" s="34" t="s">
        <v>1473</v>
      </c>
    </row>
    <row r="185" spans="1:10" x14ac:dyDescent="0.3">
      <c r="A185" s="38" t="s">
        <v>761</v>
      </c>
      <c r="B185" s="39" t="s">
        <v>690</v>
      </c>
      <c r="I185" s="34" t="s">
        <v>767</v>
      </c>
      <c r="J185" s="34" t="s">
        <v>1474</v>
      </c>
    </row>
    <row r="186" spans="1:10" x14ac:dyDescent="0.3">
      <c r="A186" s="38" t="s">
        <v>762</v>
      </c>
      <c r="B186" s="39" t="s">
        <v>740</v>
      </c>
      <c r="I186" s="34" t="s">
        <v>768</v>
      </c>
      <c r="J186" s="34" t="s">
        <v>1475</v>
      </c>
    </row>
    <row r="187" spans="1:10" x14ac:dyDescent="0.3">
      <c r="A187" s="38" t="s">
        <v>763</v>
      </c>
      <c r="B187" s="39" t="s">
        <v>733</v>
      </c>
      <c r="I187" s="34" t="s">
        <v>769</v>
      </c>
      <c r="J187" s="34" t="s">
        <v>1476</v>
      </c>
    </row>
    <row r="188" spans="1:10" x14ac:dyDescent="0.3">
      <c r="A188" s="38" t="s">
        <v>764</v>
      </c>
      <c r="B188" s="39" t="s">
        <v>628</v>
      </c>
      <c r="I188" s="34" t="s">
        <v>770</v>
      </c>
      <c r="J188" s="34" t="s">
        <v>1477</v>
      </c>
    </row>
    <row r="189" spans="1:10" x14ac:dyDescent="0.3">
      <c r="A189" s="38" t="s">
        <v>765</v>
      </c>
      <c r="B189" s="39" t="s">
        <v>646</v>
      </c>
      <c r="I189" s="34" t="s">
        <v>771</v>
      </c>
      <c r="J189" s="34" t="s">
        <v>1478</v>
      </c>
    </row>
    <row r="190" spans="1:10" x14ac:dyDescent="0.3">
      <c r="A190" s="38" t="s">
        <v>766</v>
      </c>
      <c r="B190" s="39" t="s">
        <v>641</v>
      </c>
      <c r="I190" s="34" t="s">
        <v>772</v>
      </c>
      <c r="J190" s="34" t="s">
        <v>1479</v>
      </c>
    </row>
    <row r="191" spans="1:10" x14ac:dyDescent="0.3">
      <c r="A191" s="38" t="s">
        <v>767</v>
      </c>
      <c r="B191" s="39" t="s">
        <v>632</v>
      </c>
      <c r="I191" s="34" t="s">
        <v>773</v>
      </c>
      <c r="J191" s="34" t="s">
        <v>1480</v>
      </c>
    </row>
    <row r="192" spans="1:10" x14ac:dyDescent="0.3">
      <c r="A192" s="38" t="s">
        <v>768</v>
      </c>
      <c r="B192" s="39" t="s">
        <v>839</v>
      </c>
      <c r="I192" s="34" t="s">
        <v>774</v>
      </c>
      <c r="J192" s="34" t="s">
        <v>1481</v>
      </c>
    </row>
    <row r="193" spans="1:10" x14ac:dyDescent="0.3">
      <c r="A193" s="38" t="s">
        <v>769</v>
      </c>
      <c r="B193" s="39" t="s">
        <v>645</v>
      </c>
      <c r="I193" s="34" t="s">
        <v>775</v>
      </c>
      <c r="J193" s="34" t="s">
        <v>1482</v>
      </c>
    </row>
    <row r="194" spans="1:10" x14ac:dyDescent="0.3">
      <c r="A194" s="38" t="s">
        <v>770</v>
      </c>
      <c r="B194" s="39" t="s">
        <v>619</v>
      </c>
      <c r="I194" s="34" t="s">
        <v>776</v>
      </c>
      <c r="J194" s="34" t="s">
        <v>1483</v>
      </c>
    </row>
    <row r="195" spans="1:10" x14ac:dyDescent="0.3">
      <c r="A195" s="38" t="s">
        <v>771</v>
      </c>
      <c r="B195" s="39" t="s">
        <v>674</v>
      </c>
      <c r="I195" s="34" t="s">
        <v>777</v>
      </c>
      <c r="J195" s="34" t="s">
        <v>1484</v>
      </c>
    </row>
    <row r="196" spans="1:10" x14ac:dyDescent="0.3">
      <c r="A196" s="38" t="s">
        <v>772</v>
      </c>
      <c r="B196" s="39" t="s">
        <v>840</v>
      </c>
      <c r="I196" s="34" t="s">
        <v>778</v>
      </c>
      <c r="J196" s="34" t="s">
        <v>1485</v>
      </c>
    </row>
    <row r="197" spans="1:10" x14ac:dyDescent="0.3">
      <c r="A197" s="38" t="s">
        <v>773</v>
      </c>
      <c r="B197" s="39" t="s">
        <v>1284</v>
      </c>
      <c r="I197" s="34" t="s">
        <v>779</v>
      </c>
      <c r="J197" s="34" t="s">
        <v>1486</v>
      </c>
    </row>
    <row r="198" spans="1:10" x14ac:dyDescent="0.3">
      <c r="A198" s="38" t="s">
        <v>774</v>
      </c>
      <c r="B198" s="39" t="s">
        <v>1285</v>
      </c>
      <c r="I198" s="34" t="s">
        <v>780</v>
      </c>
      <c r="J198" s="34" t="s">
        <v>1487</v>
      </c>
    </row>
    <row r="199" spans="1:10" x14ac:dyDescent="0.3">
      <c r="A199" s="38" t="s">
        <v>775</v>
      </c>
      <c r="B199" s="39" t="s">
        <v>1286</v>
      </c>
      <c r="I199" s="34" t="s">
        <v>781</v>
      </c>
      <c r="J199" s="34" t="s">
        <v>1488</v>
      </c>
    </row>
    <row r="200" spans="1:10" x14ac:dyDescent="0.3">
      <c r="A200" s="38" t="s">
        <v>776</v>
      </c>
      <c r="B200" s="39" t="s">
        <v>1287</v>
      </c>
      <c r="I200" s="34" t="s">
        <v>782</v>
      </c>
      <c r="J200" s="34" t="s">
        <v>1489</v>
      </c>
    </row>
    <row r="201" spans="1:10" x14ac:dyDescent="0.3">
      <c r="A201" s="38" t="s">
        <v>777</v>
      </c>
      <c r="B201" s="39" t="s">
        <v>679</v>
      </c>
      <c r="I201" s="34" t="s">
        <v>759</v>
      </c>
      <c r="J201" s="34" t="s">
        <v>1490</v>
      </c>
    </row>
    <row r="202" spans="1:10" x14ac:dyDescent="0.3">
      <c r="A202" s="38" t="s">
        <v>778</v>
      </c>
      <c r="B202" s="39" t="s">
        <v>1288</v>
      </c>
      <c r="I202" s="34" t="s">
        <v>1491</v>
      </c>
      <c r="J202" s="34" t="s">
        <v>1492</v>
      </c>
    </row>
    <row r="203" spans="1:10" x14ac:dyDescent="0.3">
      <c r="A203" s="38" t="s">
        <v>779</v>
      </c>
      <c r="B203" s="39" t="s">
        <v>841</v>
      </c>
      <c r="I203" s="34" t="s">
        <v>1493</v>
      </c>
      <c r="J203" s="34" t="s">
        <v>1494</v>
      </c>
    </row>
    <row r="204" spans="1:10" x14ac:dyDescent="0.3">
      <c r="A204" s="38" t="s">
        <v>780</v>
      </c>
      <c r="B204" s="39" t="s">
        <v>833</v>
      </c>
      <c r="I204" s="34" t="s">
        <v>1495</v>
      </c>
      <c r="J204" s="34" t="s">
        <v>1496</v>
      </c>
    </row>
    <row r="205" spans="1:10" x14ac:dyDescent="0.3">
      <c r="A205" s="38" t="s">
        <v>781</v>
      </c>
      <c r="B205" s="39" t="s">
        <v>842</v>
      </c>
      <c r="I205" s="34" t="s">
        <v>1497</v>
      </c>
      <c r="J205" s="34" t="s">
        <v>1498</v>
      </c>
    </row>
    <row r="206" spans="1:10" x14ac:dyDescent="0.3">
      <c r="A206" s="38" t="s">
        <v>782</v>
      </c>
      <c r="B206" s="39" t="s">
        <v>1289</v>
      </c>
      <c r="I206" s="34" t="s">
        <v>1499</v>
      </c>
      <c r="J206" s="34" t="s">
        <v>1500</v>
      </c>
    </row>
  </sheetData>
  <sortState xmlns:xlrd2="http://schemas.microsoft.com/office/spreadsheetml/2017/richdata2" ref="D2:G251">
    <sortCondition ref="D2:D251"/>
    <sortCondition descending="1" ref="G2:G25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891"/>
  <sheetViews>
    <sheetView topLeftCell="A860" workbookViewId="0">
      <selection activeCell="N866" sqref="N1:N1048576"/>
    </sheetView>
  </sheetViews>
  <sheetFormatPr defaultColWidth="9.33203125" defaultRowHeight="13.2" x14ac:dyDescent="0.25"/>
  <cols>
    <col min="1" max="12" width="9.33203125" style="1"/>
    <col min="13" max="13" width="14.33203125" style="1" bestFit="1" customWidth="1"/>
    <col min="14" max="14" width="20.5546875" style="18" customWidth="1"/>
    <col min="15" max="16384" width="9.33203125" style="1"/>
  </cols>
  <sheetData>
    <row r="1" spans="1:14" x14ac:dyDescent="0.25">
      <c r="A1" s="1" t="s">
        <v>180</v>
      </c>
      <c r="B1" s="1" t="s">
        <v>181</v>
      </c>
      <c r="C1" s="1" t="s">
        <v>182</v>
      </c>
      <c r="D1" s="1" t="s">
        <v>183</v>
      </c>
      <c r="E1" s="1" t="s">
        <v>184</v>
      </c>
      <c r="F1" s="1" t="s">
        <v>185</v>
      </c>
      <c r="G1" s="1" t="s">
        <v>186</v>
      </c>
      <c r="H1" s="1" t="s">
        <v>187</v>
      </c>
      <c r="I1" s="1" t="s">
        <v>188</v>
      </c>
      <c r="J1" s="1" t="s">
        <v>189</v>
      </c>
      <c r="K1" s="1" t="s">
        <v>190</v>
      </c>
      <c r="L1" s="1" t="s">
        <v>357</v>
      </c>
      <c r="M1" s="1" t="s">
        <v>191</v>
      </c>
      <c r="N1" s="18" t="s">
        <v>192</v>
      </c>
    </row>
    <row r="2" spans="1:14" x14ac:dyDescent="0.25">
      <c r="A2">
        <v>2025</v>
      </c>
      <c r="B2" t="s">
        <v>56</v>
      </c>
      <c r="C2" t="s">
        <v>845</v>
      </c>
      <c r="D2" t="s">
        <v>194</v>
      </c>
      <c r="E2" t="s">
        <v>195</v>
      </c>
      <c r="F2" t="s">
        <v>196</v>
      </c>
      <c r="G2" t="s">
        <v>197</v>
      </c>
      <c r="H2" t="s">
        <v>194</v>
      </c>
      <c r="I2" t="s">
        <v>198</v>
      </c>
      <c r="J2" t="s">
        <v>196</v>
      </c>
      <c r="K2" t="s">
        <v>194</v>
      </c>
      <c r="L2" t="s">
        <v>377</v>
      </c>
      <c r="M2" t="s">
        <v>846</v>
      </c>
      <c r="N2" s="19">
        <v>4354658.8899999997</v>
      </c>
    </row>
    <row r="3" spans="1:14" x14ac:dyDescent="0.25">
      <c r="A3">
        <v>2025</v>
      </c>
      <c r="B3" t="s">
        <v>54</v>
      </c>
      <c r="C3" t="s">
        <v>233</v>
      </c>
      <c r="D3" t="s">
        <v>194</v>
      </c>
      <c r="E3" t="s">
        <v>195</v>
      </c>
      <c r="F3" t="s">
        <v>196</v>
      </c>
      <c r="G3" t="s">
        <v>197</v>
      </c>
      <c r="H3" t="s">
        <v>194</v>
      </c>
      <c r="I3" t="s">
        <v>198</v>
      </c>
      <c r="J3" t="s">
        <v>196</v>
      </c>
      <c r="K3" t="s">
        <v>194</v>
      </c>
      <c r="L3" t="s">
        <v>377</v>
      </c>
      <c r="M3" t="s">
        <v>847</v>
      </c>
      <c r="N3" s="19">
        <v>81112348.030000001</v>
      </c>
    </row>
    <row r="4" spans="1:14" x14ac:dyDescent="0.25">
      <c r="A4">
        <v>2025</v>
      </c>
      <c r="B4" t="s">
        <v>53</v>
      </c>
      <c r="C4" t="s">
        <v>232</v>
      </c>
      <c r="D4" t="s">
        <v>194</v>
      </c>
      <c r="E4" t="s">
        <v>195</v>
      </c>
      <c r="F4" t="s">
        <v>196</v>
      </c>
      <c r="G4" t="s">
        <v>197</v>
      </c>
      <c r="H4" t="s">
        <v>194</v>
      </c>
      <c r="I4" t="s">
        <v>198</v>
      </c>
      <c r="J4" t="s">
        <v>196</v>
      </c>
      <c r="K4" t="s">
        <v>194</v>
      </c>
      <c r="L4" t="s">
        <v>377</v>
      </c>
      <c r="M4" t="s">
        <v>848</v>
      </c>
      <c r="N4" s="19">
        <v>1242431.8500000001</v>
      </c>
    </row>
    <row r="5" spans="1:14" x14ac:dyDescent="0.25">
      <c r="A5">
        <v>2025</v>
      </c>
      <c r="B5" t="s">
        <v>52</v>
      </c>
      <c r="C5" t="s">
        <v>231</v>
      </c>
      <c r="D5" t="s">
        <v>194</v>
      </c>
      <c r="E5" t="s">
        <v>195</v>
      </c>
      <c r="F5" t="s">
        <v>196</v>
      </c>
      <c r="G5" t="s">
        <v>197</v>
      </c>
      <c r="H5" t="s">
        <v>194</v>
      </c>
      <c r="I5" t="s">
        <v>198</v>
      </c>
      <c r="J5" t="s">
        <v>196</v>
      </c>
      <c r="K5" t="s">
        <v>194</v>
      </c>
      <c r="L5" t="s">
        <v>377</v>
      </c>
      <c r="M5" t="s">
        <v>849</v>
      </c>
      <c r="N5" s="19">
        <v>9865855</v>
      </c>
    </row>
    <row r="6" spans="1:14" x14ac:dyDescent="0.25">
      <c r="A6">
        <v>2025</v>
      </c>
      <c r="B6" t="s">
        <v>51</v>
      </c>
      <c r="C6" t="s">
        <v>230</v>
      </c>
      <c r="D6" t="s">
        <v>194</v>
      </c>
      <c r="E6" t="s">
        <v>195</v>
      </c>
      <c r="F6" t="s">
        <v>225</v>
      </c>
      <c r="G6" t="s">
        <v>197</v>
      </c>
      <c r="H6" t="s">
        <v>194</v>
      </c>
      <c r="I6" t="s">
        <v>198</v>
      </c>
      <c r="J6" t="s">
        <v>196</v>
      </c>
      <c r="K6" t="s">
        <v>194</v>
      </c>
      <c r="L6" t="s">
        <v>377</v>
      </c>
      <c r="M6" t="s">
        <v>850</v>
      </c>
      <c r="N6" s="19">
        <v>14749358.439999999</v>
      </c>
    </row>
    <row r="7" spans="1:14" x14ac:dyDescent="0.25">
      <c r="A7">
        <v>2025</v>
      </c>
      <c r="B7" t="s">
        <v>63</v>
      </c>
      <c r="C7" t="s">
        <v>229</v>
      </c>
      <c r="D7" t="s">
        <v>194</v>
      </c>
      <c r="E7" t="s">
        <v>195</v>
      </c>
      <c r="F7" t="s">
        <v>196</v>
      </c>
      <c r="G7" t="s">
        <v>197</v>
      </c>
      <c r="H7" t="s">
        <v>194</v>
      </c>
      <c r="I7" t="s">
        <v>198</v>
      </c>
      <c r="J7" t="s">
        <v>196</v>
      </c>
      <c r="K7" t="s">
        <v>194</v>
      </c>
      <c r="L7" t="s">
        <v>377</v>
      </c>
      <c r="M7" t="s">
        <v>201</v>
      </c>
      <c r="N7" s="19">
        <v>0</v>
      </c>
    </row>
    <row r="8" spans="1:14" x14ac:dyDescent="0.25">
      <c r="A8">
        <v>2025</v>
      </c>
      <c r="B8" t="s">
        <v>62</v>
      </c>
      <c r="C8" t="s">
        <v>239</v>
      </c>
      <c r="D8" t="s">
        <v>194</v>
      </c>
      <c r="E8" t="s">
        <v>195</v>
      </c>
      <c r="F8" t="s">
        <v>196</v>
      </c>
      <c r="G8" t="s">
        <v>197</v>
      </c>
      <c r="H8" t="s">
        <v>194</v>
      </c>
      <c r="I8" t="s">
        <v>198</v>
      </c>
      <c r="J8" t="s">
        <v>196</v>
      </c>
      <c r="K8" t="s">
        <v>194</v>
      </c>
      <c r="L8" t="s">
        <v>377</v>
      </c>
      <c r="M8" t="s">
        <v>851</v>
      </c>
      <c r="N8" s="19">
        <v>31668106</v>
      </c>
    </row>
    <row r="9" spans="1:14" x14ac:dyDescent="0.25">
      <c r="A9">
        <v>2025</v>
      </c>
      <c r="B9" t="s">
        <v>61</v>
      </c>
      <c r="C9" t="s">
        <v>237</v>
      </c>
      <c r="D9" t="s">
        <v>194</v>
      </c>
      <c r="E9" t="s">
        <v>195</v>
      </c>
      <c r="F9" t="s">
        <v>196</v>
      </c>
      <c r="G9" t="s">
        <v>197</v>
      </c>
      <c r="H9" t="s">
        <v>194</v>
      </c>
      <c r="I9" t="s">
        <v>198</v>
      </c>
      <c r="J9" t="s">
        <v>196</v>
      </c>
      <c r="K9" t="s">
        <v>194</v>
      </c>
      <c r="L9" t="s">
        <v>377</v>
      </c>
      <c r="M9" t="s">
        <v>238</v>
      </c>
      <c r="N9" s="19">
        <v>4000000</v>
      </c>
    </row>
    <row r="10" spans="1:14" x14ac:dyDescent="0.25">
      <c r="A10">
        <v>2025</v>
      </c>
      <c r="B10" t="s">
        <v>60</v>
      </c>
      <c r="C10" t="s">
        <v>229</v>
      </c>
      <c r="D10" t="s">
        <v>194</v>
      </c>
      <c r="E10" t="s">
        <v>195</v>
      </c>
      <c r="F10" t="s">
        <v>196</v>
      </c>
      <c r="G10" t="s">
        <v>197</v>
      </c>
      <c r="H10" t="s">
        <v>194</v>
      </c>
      <c r="I10" t="s">
        <v>198</v>
      </c>
      <c r="J10" t="s">
        <v>196</v>
      </c>
      <c r="K10" t="s">
        <v>194</v>
      </c>
      <c r="L10" t="s">
        <v>377</v>
      </c>
      <c r="M10" t="s">
        <v>201</v>
      </c>
      <c r="N10" s="19">
        <v>0</v>
      </c>
    </row>
    <row r="11" spans="1:14" x14ac:dyDescent="0.25">
      <c r="A11">
        <v>2025</v>
      </c>
      <c r="B11" t="s">
        <v>58</v>
      </c>
      <c r="C11" t="s">
        <v>229</v>
      </c>
      <c r="D11" t="s">
        <v>194</v>
      </c>
      <c r="E11" t="s">
        <v>195</v>
      </c>
      <c r="F11" t="s">
        <v>196</v>
      </c>
      <c r="G11" t="s">
        <v>197</v>
      </c>
      <c r="H11" t="s">
        <v>194</v>
      </c>
      <c r="I11" t="s">
        <v>198</v>
      </c>
      <c r="J11" t="s">
        <v>196</v>
      </c>
      <c r="K11" t="s">
        <v>194</v>
      </c>
      <c r="L11" t="s">
        <v>377</v>
      </c>
      <c r="M11" t="s">
        <v>201</v>
      </c>
      <c r="N11" s="19">
        <v>0</v>
      </c>
    </row>
    <row r="12" spans="1:14" x14ac:dyDescent="0.25">
      <c r="A12">
        <v>2025</v>
      </c>
      <c r="B12" t="s">
        <v>59</v>
      </c>
      <c r="C12" t="s">
        <v>229</v>
      </c>
      <c r="D12" t="s">
        <v>194</v>
      </c>
      <c r="E12" t="s">
        <v>195</v>
      </c>
      <c r="F12" t="s">
        <v>196</v>
      </c>
      <c r="G12" t="s">
        <v>197</v>
      </c>
      <c r="H12" t="s">
        <v>194</v>
      </c>
      <c r="I12" t="s">
        <v>198</v>
      </c>
      <c r="J12" t="s">
        <v>196</v>
      </c>
      <c r="K12" t="s">
        <v>194</v>
      </c>
      <c r="L12" t="s">
        <v>377</v>
      </c>
      <c r="M12" t="s">
        <v>201</v>
      </c>
      <c r="N12" s="19">
        <v>0</v>
      </c>
    </row>
    <row r="13" spans="1:14" x14ac:dyDescent="0.25">
      <c r="A13">
        <v>2025</v>
      </c>
      <c r="B13" t="s">
        <v>57</v>
      </c>
      <c r="C13" t="s">
        <v>236</v>
      </c>
      <c r="D13" t="s">
        <v>194</v>
      </c>
      <c r="E13" t="s">
        <v>195</v>
      </c>
      <c r="F13" t="s">
        <v>196</v>
      </c>
      <c r="G13" t="s">
        <v>197</v>
      </c>
      <c r="H13" t="s">
        <v>194</v>
      </c>
      <c r="I13" t="s">
        <v>198</v>
      </c>
      <c r="J13" t="s">
        <v>196</v>
      </c>
      <c r="K13" t="s">
        <v>194</v>
      </c>
      <c r="L13" t="s">
        <v>377</v>
      </c>
      <c r="M13" t="s">
        <v>852</v>
      </c>
      <c r="N13" s="19">
        <v>26746643</v>
      </c>
    </row>
    <row r="14" spans="1:14" x14ac:dyDescent="0.25">
      <c r="A14">
        <v>2025</v>
      </c>
      <c r="B14" t="s">
        <v>69</v>
      </c>
      <c r="C14" t="s">
        <v>350</v>
      </c>
      <c r="D14" t="s">
        <v>194</v>
      </c>
      <c r="E14" t="s">
        <v>195</v>
      </c>
      <c r="F14" t="s">
        <v>196</v>
      </c>
      <c r="G14" t="s">
        <v>197</v>
      </c>
      <c r="H14" t="s">
        <v>194</v>
      </c>
      <c r="I14" t="s">
        <v>198</v>
      </c>
      <c r="J14" t="s">
        <v>196</v>
      </c>
      <c r="K14" t="s">
        <v>194</v>
      </c>
      <c r="L14" t="s">
        <v>377</v>
      </c>
      <c r="M14" t="s">
        <v>370</v>
      </c>
      <c r="N14" s="19">
        <v>9200000</v>
      </c>
    </row>
    <row r="15" spans="1:14" x14ac:dyDescent="0.25">
      <c r="A15">
        <v>2025</v>
      </c>
      <c r="B15" t="s">
        <v>68</v>
      </c>
      <c r="C15" t="s">
        <v>361</v>
      </c>
      <c r="D15" t="s">
        <v>194</v>
      </c>
      <c r="E15" t="s">
        <v>195</v>
      </c>
      <c r="F15" t="s">
        <v>196</v>
      </c>
      <c r="G15" t="s">
        <v>197</v>
      </c>
      <c r="H15" t="s">
        <v>194</v>
      </c>
      <c r="I15" t="s">
        <v>198</v>
      </c>
      <c r="J15" t="s">
        <v>196</v>
      </c>
      <c r="K15" t="s">
        <v>194</v>
      </c>
      <c r="L15" t="s">
        <v>377</v>
      </c>
      <c r="M15" t="s">
        <v>853</v>
      </c>
      <c r="N15" s="19">
        <v>18046074.809999999</v>
      </c>
    </row>
    <row r="16" spans="1:14" x14ac:dyDescent="0.25">
      <c r="A16">
        <v>2025</v>
      </c>
      <c r="B16" t="s">
        <v>66</v>
      </c>
      <c r="C16" t="s">
        <v>229</v>
      </c>
      <c r="D16" t="s">
        <v>194</v>
      </c>
      <c r="E16" t="s">
        <v>195</v>
      </c>
      <c r="F16" t="s">
        <v>196</v>
      </c>
      <c r="G16" t="s">
        <v>197</v>
      </c>
      <c r="H16" t="s">
        <v>194</v>
      </c>
      <c r="I16" t="s">
        <v>198</v>
      </c>
      <c r="J16" t="s">
        <v>196</v>
      </c>
      <c r="K16" t="s">
        <v>194</v>
      </c>
      <c r="L16" t="s">
        <v>377</v>
      </c>
      <c r="M16" t="s">
        <v>201</v>
      </c>
      <c r="N16" s="19">
        <v>0</v>
      </c>
    </row>
    <row r="17" spans="1:14" x14ac:dyDescent="0.25">
      <c r="A17">
        <v>2025</v>
      </c>
      <c r="B17" t="s">
        <v>6</v>
      </c>
      <c r="C17" t="s">
        <v>207</v>
      </c>
      <c r="D17" t="s">
        <v>194</v>
      </c>
      <c r="E17" t="s">
        <v>195</v>
      </c>
      <c r="F17" t="s">
        <v>196</v>
      </c>
      <c r="G17" t="s">
        <v>197</v>
      </c>
      <c r="H17" t="s">
        <v>194</v>
      </c>
      <c r="I17" t="s">
        <v>198</v>
      </c>
      <c r="J17" t="s">
        <v>196</v>
      </c>
      <c r="K17" t="s">
        <v>194</v>
      </c>
      <c r="L17" t="s">
        <v>377</v>
      </c>
      <c r="M17" t="s">
        <v>201</v>
      </c>
      <c r="N17" s="19">
        <v>0</v>
      </c>
    </row>
    <row r="18" spans="1:14" x14ac:dyDescent="0.25">
      <c r="A18">
        <v>2025</v>
      </c>
      <c r="B18" t="s">
        <v>7</v>
      </c>
      <c r="C18" t="s">
        <v>207</v>
      </c>
      <c r="D18" t="s">
        <v>194</v>
      </c>
      <c r="E18" t="s">
        <v>195</v>
      </c>
      <c r="F18" t="s">
        <v>196</v>
      </c>
      <c r="G18" t="s">
        <v>197</v>
      </c>
      <c r="H18" t="s">
        <v>194</v>
      </c>
      <c r="I18" t="s">
        <v>198</v>
      </c>
      <c r="J18" t="s">
        <v>196</v>
      </c>
      <c r="K18" t="s">
        <v>194</v>
      </c>
      <c r="L18" t="s">
        <v>377</v>
      </c>
      <c r="M18" t="s">
        <v>854</v>
      </c>
      <c r="N18" s="19">
        <v>299941</v>
      </c>
    </row>
    <row r="19" spans="1:14" x14ac:dyDescent="0.25">
      <c r="A19">
        <v>2025</v>
      </c>
      <c r="B19" t="s">
        <v>5</v>
      </c>
      <c r="C19" t="s">
        <v>206</v>
      </c>
      <c r="D19" t="s">
        <v>194</v>
      </c>
      <c r="E19" t="s">
        <v>195</v>
      </c>
      <c r="F19" t="s">
        <v>196</v>
      </c>
      <c r="G19" t="s">
        <v>197</v>
      </c>
      <c r="H19" t="s">
        <v>194</v>
      </c>
      <c r="I19" t="s">
        <v>198</v>
      </c>
      <c r="J19" t="s">
        <v>196</v>
      </c>
      <c r="K19" t="s">
        <v>194</v>
      </c>
      <c r="L19" t="s">
        <v>377</v>
      </c>
      <c r="M19" t="s">
        <v>855</v>
      </c>
      <c r="N19" s="19">
        <v>26436973</v>
      </c>
    </row>
    <row r="20" spans="1:14" x14ac:dyDescent="0.25">
      <c r="A20">
        <v>2025</v>
      </c>
      <c r="B20" t="s">
        <v>4</v>
      </c>
      <c r="C20" t="s">
        <v>205</v>
      </c>
      <c r="D20" t="s">
        <v>194</v>
      </c>
      <c r="E20" t="s">
        <v>195</v>
      </c>
      <c r="F20" t="s">
        <v>196</v>
      </c>
      <c r="G20" t="s">
        <v>197</v>
      </c>
      <c r="H20" t="s">
        <v>194</v>
      </c>
      <c r="I20" t="s">
        <v>198</v>
      </c>
      <c r="J20" t="s">
        <v>196</v>
      </c>
      <c r="K20" t="s">
        <v>194</v>
      </c>
      <c r="L20" t="s">
        <v>377</v>
      </c>
      <c r="M20" t="s">
        <v>856</v>
      </c>
      <c r="N20" s="19">
        <v>14890000</v>
      </c>
    </row>
    <row r="21" spans="1:14" x14ac:dyDescent="0.25">
      <c r="A21">
        <v>2025</v>
      </c>
      <c r="B21" t="s">
        <v>3</v>
      </c>
      <c r="C21" t="s">
        <v>204</v>
      </c>
      <c r="D21" t="s">
        <v>194</v>
      </c>
      <c r="E21" t="s">
        <v>195</v>
      </c>
      <c r="F21" t="s">
        <v>196</v>
      </c>
      <c r="G21" t="s">
        <v>197</v>
      </c>
      <c r="H21" t="s">
        <v>194</v>
      </c>
      <c r="I21" t="s">
        <v>198</v>
      </c>
      <c r="J21" t="s">
        <v>196</v>
      </c>
      <c r="K21" t="s">
        <v>194</v>
      </c>
      <c r="L21" t="s">
        <v>377</v>
      </c>
      <c r="M21" t="s">
        <v>857</v>
      </c>
      <c r="N21" s="19">
        <v>69291314</v>
      </c>
    </row>
    <row r="22" spans="1:14" x14ac:dyDescent="0.25">
      <c r="A22">
        <v>2025</v>
      </c>
      <c r="B22" t="s">
        <v>2</v>
      </c>
      <c r="C22" t="s">
        <v>193</v>
      </c>
      <c r="D22" t="s">
        <v>194</v>
      </c>
      <c r="E22" t="s">
        <v>195</v>
      </c>
      <c r="F22" t="s">
        <v>196</v>
      </c>
      <c r="G22" t="s">
        <v>197</v>
      </c>
      <c r="H22" t="s">
        <v>194</v>
      </c>
      <c r="I22" t="s">
        <v>198</v>
      </c>
      <c r="J22" t="s">
        <v>196</v>
      </c>
      <c r="K22" t="s">
        <v>194</v>
      </c>
      <c r="L22" t="s">
        <v>377</v>
      </c>
      <c r="M22" t="s">
        <v>858</v>
      </c>
      <c r="N22" s="19">
        <v>19570783</v>
      </c>
    </row>
    <row r="23" spans="1:14" x14ac:dyDescent="0.25">
      <c r="A23">
        <v>2025</v>
      </c>
      <c r="B23" t="s">
        <v>13</v>
      </c>
      <c r="C23" t="s">
        <v>212</v>
      </c>
      <c r="D23" t="s">
        <v>194</v>
      </c>
      <c r="E23" t="s">
        <v>195</v>
      </c>
      <c r="F23" t="s">
        <v>196</v>
      </c>
      <c r="G23" t="s">
        <v>197</v>
      </c>
      <c r="H23" t="s">
        <v>194</v>
      </c>
      <c r="I23" t="s">
        <v>198</v>
      </c>
      <c r="J23" t="s">
        <v>196</v>
      </c>
      <c r="K23" t="s">
        <v>194</v>
      </c>
      <c r="L23" t="s">
        <v>377</v>
      </c>
      <c r="M23" t="s">
        <v>859</v>
      </c>
      <c r="N23" s="19">
        <v>203636000</v>
      </c>
    </row>
    <row r="24" spans="1:14" x14ac:dyDescent="0.25">
      <c r="A24">
        <v>2025</v>
      </c>
      <c r="B24" t="s">
        <v>12</v>
      </c>
      <c r="C24" t="s">
        <v>211</v>
      </c>
      <c r="D24" t="s">
        <v>194</v>
      </c>
      <c r="E24" t="s">
        <v>195</v>
      </c>
      <c r="F24" t="s">
        <v>196</v>
      </c>
      <c r="G24" t="s">
        <v>197</v>
      </c>
      <c r="H24" t="s">
        <v>194</v>
      </c>
      <c r="I24" t="s">
        <v>198</v>
      </c>
      <c r="J24" t="s">
        <v>196</v>
      </c>
      <c r="K24" t="s">
        <v>194</v>
      </c>
      <c r="L24" t="s">
        <v>377</v>
      </c>
      <c r="M24" t="s">
        <v>201</v>
      </c>
      <c r="N24" s="19">
        <v>0</v>
      </c>
    </row>
    <row r="25" spans="1:14" x14ac:dyDescent="0.25">
      <c r="A25">
        <v>2025</v>
      </c>
      <c r="B25" t="s">
        <v>9</v>
      </c>
      <c r="C25" t="s">
        <v>209</v>
      </c>
      <c r="D25" t="s">
        <v>194</v>
      </c>
      <c r="E25" t="s">
        <v>195</v>
      </c>
      <c r="F25" t="s">
        <v>196</v>
      </c>
      <c r="G25" t="s">
        <v>197</v>
      </c>
      <c r="H25" t="s">
        <v>194</v>
      </c>
      <c r="I25" t="s">
        <v>198</v>
      </c>
      <c r="J25" t="s">
        <v>196</v>
      </c>
      <c r="K25" t="s">
        <v>194</v>
      </c>
      <c r="L25" t="s">
        <v>377</v>
      </c>
      <c r="M25" t="s">
        <v>201</v>
      </c>
      <c r="N25" s="19">
        <v>0</v>
      </c>
    </row>
    <row r="26" spans="1:14" x14ac:dyDescent="0.25">
      <c r="A26">
        <v>2025</v>
      </c>
      <c r="B26" t="s">
        <v>10</v>
      </c>
      <c r="C26" t="s">
        <v>209</v>
      </c>
      <c r="D26" t="s">
        <v>194</v>
      </c>
      <c r="E26" t="s">
        <v>195</v>
      </c>
      <c r="F26" t="s">
        <v>196</v>
      </c>
      <c r="G26" t="s">
        <v>197</v>
      </c>
      <c r="H26" t="s">
        <v>194</v>
      </c>
      <c r="I26" t="s">
        <v>198</v>
      </c>
      <c r="J26" t="s">
        <v>196</v>
      </c>
      <c r="K26" t="s">
        <v>194</v>
      </c>
      <c r="L26" t="s">
        <v>377</v>
      </c>
      <c r="M26" t="s">
        <v>201</v>
      </c>
      <c r="N26" s="19">
        <v>0</v>
      </c>
    </row>
    <row r="27" spans="1:14" x14ac:dyDescent="0.25">
      <c r="A27">
        <v>2025</v>
      </c>
      <c r="B27" t="s">
        <v>11</v>
      </c>
      <c r="C27" t="s">
        <v>210</v>
      </c>
      <c r="D27" t="s">
        <v>194</v>
      </c>
      <c r="E27" t="s">
        <v>195</v>
      </c>
      <c r="F27" t="s">
        <v>196</v>
      </c>
      <c r="G27" t="s">
        <v>197</v>
      </c>
      <c r="H27" t="s">
        <v>194</v>
      </c>
      <c r="I27" t="s">
        <v>198</v>
      </c>
      <c r="J27" t="s">
        <v>196</v>
      </c>
      <c r="K27" t="s">
        <v>194</v>
      </c>
      <c r="L27" t="s">
        <v>377</v>
      </c>
      <c r="M27" t="s">
        <v>201</v>
      </c>
      <c r="N27" s="19">
        <v>0</v>
      </c>
    </row>
    <row r="28" spans="1:14" x14ac:dyDescent="0.25">
      <c r="A28">
        <v>2025</v>
      </c>
      <c r="B28" t="s">
        <v>8</v>
      </c>
      <c r="C28" t="s">
        <v>208</v>
      </c>
      <c r="D28" t="s">
        <v>194</v>
      </c>
      <c r="E28" t="s">
        <v>195</v>
      </c>
      <c r="F28" t="s">
        <v>196</v>
      </c>
      <c r="G28" t="s">
        <v>197</v>
      </c>
      <c r="H28" t="s">
        <v>194</v>
      </c>
      <c r="I28" t="s">
        <v>198</v>
      </c>
      <c r="J28" t="s">
        <v>196</v>
      </c>
      <c r="K28" t="s">
        <v>194</v>
      </c>
      <c r="L28" t="s">
        <v>377</v>
      </c>
      <c r="M28" t="s">
        <v>860</v>
      </c>
      <c r="N28" s="19">
        <v>27880319</v>
      </c>
    </row>
    <row r="29" spans="1:14" x14ac:dyDescent="0.25">
      <c r="A29">
        <v>2025</v>
      </c>
      <c r="B29" t="s">
        <v>18</v>
      </c>
      <c r="C29" t="s">
        <v>215</v>
      </c>
      <c r="D29" t="s">
        <v>194</v>
      </c>
      <c r="E29" t="s">
        <v>195</v>
      </c>
      <c r="F29" t="s">
        <v>196</v>
      </c>
      <c r="G29" t="s">
        <v>197</v>
      </c>
      <c r="H29" t="s">
        <v>194</v>
      </c>
      <c r="I29" t="s">
        <v>198</v>
      </c>
      <c r="J29" t="s">
        <v>196</v>
      </c>
      <c r="K29" t="s">
        <v>194</v>
      </c>
      <c r="L29" t="s">
        <v>377</v>
      </c>
      <c r="M29" t="s">
        <v>861</v>
      </c>
      <c r="N29" s="19">
        <v>1700000</v>
      </c>
    </row>
    <row r="30" spans="1:14" x14ac:dyDescent="0.25">
      <c r="A30">
        <v>2025</v>
      </c>
      <c r="B30" t="s">
        <v>19</v>
      </c>
      <c r="C30" t="s">
        <v>216</v>
      </c>
      <c r="D30" t="s">
        <v>194</v>
      </c>
      <c r="E30" t="s">
        <v>195</v>
      </c>
      <c r="F30" t="s">
        <v>196</v>
      </c>
      <c r="G30" t="s">
        <v>197</v>
      </c>
      <c r="H30" t="s">
        <v>194</v>
      </c>
      <c r="I30" t="s">
        <v>198</v>
      </c>
      <c r="J30" t="s">
        <v>196</v>
      </c>
      <c r="K30" t="s">
        <v>194</v>
      </c>
      <c r="L30" t="s">
        <v>377</v>
      </c>
      <c r="M30" t="s">
        <v>201</v>
      </c>
      <c r="N30" s="19">
        <v>0</v>
      </c>
    </row>
    <row r="31" spans="1:14" x14ac:dyDescent="0.25">
      <c r="A31">
        <v>2025</v>
      </c>
      <c r="B31" t="s">
        <v>17</v>
      </c>
      <c r="C31" t="s">
        <v>207</v>
      </c>
      <c r="D31" t="s">
        <v>194</v>
      </c>
      <c r="E31" t="s">
        <v>195</v>
      </c>
      <c r="F31" t="s">
        <v>196</v>
      </c>
      <c r="G31" t="s">
        <v>197</v>
      </c>
      <c r="H31" t="s">
        <v>194</v>
      </c>
      <c r="I31" t="s">
        <v>198</v>
      </c>
      <c r="J31" t="s">
        <v>196</v>
      </c>
      <c r="K31" t="s">
        <v>194</v>
      </c>
      <c r="L31" t="s">
        <v>377</v>
      </c>
      <c r="M31" t="s">
        <v>378</v>
      </c>
      <c r="N31" s="19">
        <v>240000</v>
      </c>
    </row>
    <row r="32" spans="1:14" x14ac:dyDescent="0.25">
      <c r="A32">
        <v>2025</v>
      </c>
      <c r="B32" t="s">
        <v>16</v>
      </c>
      <c r="C32" t="s">
        <v>214</v>
      </c>
      <c r="D32" t="s">
        <v>194</v>
      </c>
      <c r="E32" t="s">
        <v>195</v>
      </c>
      <c r="F32" t="s">
        <v>196</v>
      </c>
      <c r="G32" t="s">
        <v>197</v>
      </c>
      <c r="H32" t="s">
        <v>194</v>
      </c>
      <c r="I32" t="s">
        <v>198</v>
      </c>
      <c r="J32" t="s">
        <v>196</v>
      </c>
      <c r="K32" t="s">
        <v>194</v>
      </c>
      <c r="L32" t="s">
        <v>377</v>
      </c>
      <c r="M32" t="s">
        <v>862</v>
      </c>
      <c r="N32" s="19">
        <v>125440727</v>
      </c>
    </row>
    <row r="33" spans="1:14" x14ac:dyDescent="0.25">
      <c r="A33">
        <v>2025</v>
      </c>
      <c r="B33" t="s">
        <v>14</v>
      </c>
      <c r="C33" t="s">
        <v>213</v>
      </c>
      <c r="D33" t="s">
        <v>194</v>
      </c>
      <c r="E33" t="s">
        <v>195</v>
      </c>
      <c r="F33" t="s">
        <v>196</v>
      </c>
      <c r="G33" t="s">
        <v>197</v>
      </c>
      <c r="H33" t="s">
        <v>194</v>
      </c>
      <c r="I33" t="s">
        <v>198</v>
      </c>
      <c r="J33" t="s">
        <v>196</v>
      </c>
      <c r="K33" t="s">
        <v>194</v>
      </c>
      <c r="L33" t="s">
        <v>377</v>
      </c>
      <c r="M33" t="s">
        <v>379</v>
      </c>
      <c r="N33" s="19">
        <v>26498234</v>
      </c>
    </row>
    <row r="34" spans="1:14" x14ac:dyDescent="0.25">
      <c r="A34">
        <v>2025</v>
      </c>
      <c r="B34" t="s">
        <v>15</v>
      </c>
      <c r="C34" t="s">
        <v>207</v>
      </c>
      <c r="D34" t="s">
        <v>409</v>
      </c>
      <c r="E34" t="s">
        <v>195</v>
      </c>
      <c r="F34" t="s">
        <v>196</v>
      </c>
      <c r="G34" t="s">
        <v>197</v>
      </c>
      <c r="H34" t="s">
        <v>194</v>
      </c>
      <c r="I34" t="s">
        <v>198</v>
      </c>
      <c r="J34" t="s">
        <v>196</v>
      </c>
      <c r="K34" t="s">
        <v>194</v>
      </c>
      <c r="L34" t="s">
        <v>377</v>
      </c>
      <c r="M34" t="s">
        <v>201</v>
      </c>
      <c r="N34" s="19">
        <v>0</v>
      </c>
    </row>
    <row r="35" spans="1:14" x14ac:dyDescent="0.25">
      <c r="A35">
        <v>2025</v>
      </c>
      <c r="B35" t="s">
        <v>26</v>
      </c>
      <c r="C35" t="s">
        <v>218</v>
      </c>
      <c r="D35" t="s">
        <v>194</v>
      </c>
      <c r="E35" t="s">
        <v>195</v>
      </c>
      <c r="F35" t="s">
        <v>196</v>
      </c>
      <c r="G35" t="s">
        <v>197</v>
      </c>
      <c r="H35" t="s">
        <v>194</v>
      </c>
      <c r="I35" t="s">
        <v>198</v>
      </c>
      <c r="J35" t="s">
        <v>196</v>
      </c>
      <c r="K35" t="s">
        <v>194</v>
      </c>
      <c r="L35" t="s">
        <v>377</v>
      </c>
      <c r="M35" t="s">
        <v>863</v>
      </c>
      <c r="N35" s="19">
        <v>70769244</v>
      </c>
    </row>
    <row r="36" spans="1:14" x14ac:dyDescent="0.25">
      <c r="A36">
        <v>2025</v>
      </c>
      <c r="B36" t="s">
        <v>23</v>
      </c>
      <c r="C36" t="s">
        <v>216</v>
      </c>
      <c r="D36" t="s">
        <v>194</v>
      </c>
      <c r="E36" t="s">
        <v>195</v>
      </c>
      <c r="F36" t="s">
        <v>196</v>
      </c>
      <c r="G36" t="s">
        <v>197</v>
      </c>
      <c r="H36" t="s">
        <v>194</v>
      </c>
      <c r="I36" t="s">
        <v>198</v>
      </c>
      <c r="J36" t="s">
        <v>196</v>
      </c>
      <c r="K36" t="s">
        <v>194</v>
      </c>
      <c r="L36" t="s">
        <v>377</v>
      </c>
      <c r="M36" t="s">
        <v>380</v>
      </c>
      <c r="N36" s="19">
        <v>150000</v>
      </c>
    </row>
    <row r="37" spans="1:14" x14ac:dyDescent="0.25">
      <c r="A37">
        <v>2025</v>
      </c>
      <c r="B37" t="s">
        <v>24</v>
      </c>
      <c r="C37" t="s">
        <v>217</v>
      </c>
      <c r="D37" t="s">
        <v>194</v>
      </c>
      <c r="E37" t="s">
        <v>195</v>
      </c>
      <c r="F37" t="s">
        <v>196</v>
      </c>
      <c r="G37" t="s">
        <v>197</v>
      </c>
      <c r="H37" t="s">
        <v>194</v>
      </c>
      <c r="I37" t="s">
        <v>198</v>
      </c>
      <c r="J37" t="s">
        <v>196</v>
      </c>
      <c r="K37" t="s">
        <v>194</v>
      </c>
      <c r="L37" t="s">
        <v>377</v>
      </c>
      <c r="M37" t="s">
        <v>201</v>
      </c>
      <c r="N37" s="19">
        <v>0</v>
      </c>
    </row>
    <row r="38" spans="1:14" x14ac:dyDescent="0.25">
      <c r="A38">
        <v>2025</v>
      </c>
      <c r="B38" t="s">
        <v>25</v>
      </c>
      <c r="C38" t="s">
        <v>216</v>
      </c>
      <c r="D38" t="s">
        <v>194</v>
      </c>
      <c r="E38" t="s">
        <v>195</v>
      </c>
      <c r="F38" t="s">
        <v>196</v>
      </c>
      <c r="G38" t="s">
        <v>197</v>
      </c>
      <c r="H38" t="s">
        <v>194</v>
      </c>
      <c r="I38" t="s">
        <v>198</v>
      </c>
      <c r="J38" t="s">
        <v>196</v>
      </c>
      <c r="K38" t="s">
        <v>194</v>
      </c>
      <c r="L38" t="s">
        <v>377</v>
      </c>
      <c r="M38" t="s">
        <v>201</v>
      </c>
      <c r="N38" s="19">
        <v>0</v>
      </c>
    </row>
    <row r="39" spans="1:14" x14ac:dyDescent="0.25">
      <c r="A39">
        <v>2025</v>
      </c>
      <c r="B39" t="s">
        <v>20</v>
      </c>
      <c r="C39" t="s">
        <v>216</v>
      </c>
      <c r="D39" t="s">
        <v>194</v>
      </c>
      <c r="E39" t="s">
        <v>195</v>
      </c>
      <c r="F39" t="s">
        <v>196</v>
      </c>
      <c r="G39" t="s">
        <v>197</v>
      </c>
      <c r="H39" t="s">
        <v>194</v>
      </c>
      <c r="I39" t="s">
        <v>198</v>
      </c>
      <c r="J39" t="s">
        <v>196</v>
      </c>
      <c r="K39" t="s">
        <v>194</v>
      </c>
      <c r="L39" t="s">
        <v>377</v>
      </c>
      <c r="M39" t="s">
        <v>201</v>
      </c>
      <c r="N39" s="19">
        <v>0</v>
      </c>
    </row>
    <row r="40" spans="1:14" x14ac:dyDescent="0.25">
      <c r="A40">
        <v>2025</v>
      </c>
      <c r="B40" t="s">
        <v>21</v>
      </c>
      <c r="C40" t="s">
        <v>216</v>
      </c>
      <c r="D40" t="s">
        <v>194</v>
      </c>
      <c r="E40" t="s">
        <v>195</v>
      </c>
      <c r="F40" t="s">
        <v>196</v>
      </c>
      <c r="G40" t="s">
        <v>197</v>
      </c>
      <c r="H40" t="s">
        <v>194</v>
      </c>
      <c r="I40" t="s">
        <v>198</v>
      </c>
      <c r="J40" t="s">
        <v>196</v>
      </c>
      <c r="K40" t="s">
        <v>194</v>
      </c>
      <c r="L40" t="s">
        <v>377</v>
      </c>
      <c r="M40" t="s">
        <v>201</v>
      </c>
      <c r="N40" s="19">
        <v>0</v>
      </c>
    </row>
    <row r="41" spans="1:14" x14ac:dyDescent="0.25">
      <c r="A41">
        <v>2025</v>
      </c>
      <c r="B41" t="s">
        <v>22</v>
      </c>
      <c r="C41" t="s">
        <v>216</v>
      </c>
      <c r="D41" t="s">
        <v>194</v>
      </c>
      <c r="E41" t="s">
        <v>195</v>
      </c>
      <c r="F41" t="s">
        <v>196</v>
      </c>
      <c r="G41" t="s">
        <v>197</v>
      </c>
      <c r="H41" t="s">
        <v>194</v>
      </c>
      <c r="I41" t="s">
        <v>198</v>
      </c>
      <c r="J41" t="s">
        <v>196</v>
      </c>
      <c r="K41" t="s">
        <v>194</v>
      </c>
      <c r="L41" t="s">
        <v>377</v>
      </c>
      <c r="M41" t="s">
        <v>201</v>
      </c>
      <c r="N41" s="19">
        <v>0</v>
      </c>
    </row>
    <row r="42" spans="1:14" x14ac:dyDescent="0.25">
      <c r="A42">
        <v>2025</v>
      </c>
      <c r="B42" t="s">
        <v>32</v>
      </c>
      <c r="C42" t="s">
        <v>221</v>
      </c>
      <c r="D42" t="s">
        <v>194</v>
      </c>
      <c r="E42" t="s">
        <v>195</v>
      </c>
      <c r="F42" t="s">
        <v>196</v>
      </c>
      <c r="G42" t="s">
        <v>197</v>
      </c>
      <c r="H42" t="s">
        <v>194</v>
      </c>
      <c r="I42" t="s">
        <v>198</v>
      </c>
      <c r="J42" t="s">
        <v>196</v>
      </c>
      <c r="K42" t="s">
        <v>194</v>
      </c>
      <c r="L42" t="s">
        <v>377</v>
      </c>
      <c r="M42" t="s">
        <v>864</v>
      </c>
      <c r="N42" s="19">
        <v>2950016</v>
      </c>
    </row>
    <row r="43" spans="1:14" x14ac:dyDescent="0.25">
      <c r="A43">
        <v>2025</v>
      </c>
      <c r="B43" t="s">
        <v>33</v>
      </c>
      <c r="C43" t="s">
        <v>209</v>
      </c>
      <c r="D43" t="s">
        <v>194</v>
      </c>
      <c r="E43" t="s">
        <v>195</v>
      </c>
      <c r="F43" t="s">
        <v>196</v>
      </c>
      <c r="G43" t="s">
        <v>197</v>
      </c>
      <c r="H43" t="s">
        <v>194</v>
      </c>
      <c r="I43" t="s">
        <v>198</v>
      </c>
      <c r="J43" t="s">
        <v>196</v>
      </c>
      <c r="K43" t="s">
        <v>194</v>
      </c>
      <c r="L43" t="s">
        <v>377</v>
      </c>
      <c r="M43" t="s">
        <v>201</v>
      </c>
      <c r="N43" s="19">
        <v>0</v>
      </c>
    </row>
    <row r="44" spans="1:14" x14ac:dyDescent="0.25">
      <c r="A44">
        <v>2025</v>
      </c>
      <c r="B44" t="s">
        <v>29</v>
      </c>
      <c r="C44" t="s">
        <v>220</v>
      </c>
      <c r="D44" t="s">
        <v>194</v>
      </c>
      <c r="E44" t="s">
        <v>195</v>
      </c>
      <c r="F44" t="s">
        <v>196</v>
      </c>
      <c r="G44" t="s">
        <v>197</v>
      </c>
      <c r="H44" t="s">
        <v>194</v>
      </c>
      <c r="I44" t="s">
        <v>198</v>
      </c>
      <c r="J44" t="s">
        <v>196</v>
      </c>
      <c r="K44" t="s">
        <v>194</v>
      </c>
      <c r="L44" t="s">
        <v>377</v>
      </c>
      <c r="M44" t="s">
        <v>865</v>
      </c>
      <c r="N44" s="19">
        <v>2913315</v>
      </c>
    </row>
    <row r="45" spans="1:14" x14ac:dyDescent="0.25">
      <c r="A45">
        <v>2025</v>
      </c>
      <c r="B45" t="s">
        <v>30</v>
      </c>
      <c r="C45" t="s">
        <v>207</v>
      </c>
      <c r="D45" t="s">
        <v>194</v>
      </c>
      <c r="E45" t="s">
        <v>195</v>
      </c>
      <c r="F45" t="s">
        <v>196</v>
      </c>
      <c r="G45" t="s">
        <v>197</v>
      </c>
      <c r="H45" t="s">
        <v>194</v>
      </c>
      <c r="I45" t="s">
        <v>198</v>
      </c>
      <c r="J45" t="s">
        <v>196</v>
      </c>
      <c r="K45" t="s">
        <v>194</v>
      </c>
      <c r="L45" t="s">
        <v>377</v>
      </c>
      <c r="M45" t="s">
        <v>866</v>
      </c>
      <c r="N45" s="19">
        <v>423682</v>
      </c>
    </row>
    <row r="46" spans="1:14" x14ac:dyDescent="0.25">
      <c r="A46">
        <v>2025</v>
      </c>
      <c r="B46" t="s">
        <v>28</v>
      </c>
      <c r="C46" t="s">
        <v>220</v>
      </c>
      <c r="D46" t="s">
        <v>194</v>
      </c>
      <c r="E46" t="s">
        <v>195</v>
      </c>
      <c r="F46" t="s">
        <v>196</v>
      </c>
      <c r="G46" t="s">
        <v>197</v>
      </c>
      <c r="H46" t="s">
        <v>194</v>
      </c>
      <c r="I46" t="s">
        <v>198</v>
      </c>
      <c r="J46" t="s">
        <v>196</v>
      </c>
      <c r="K46" t="s">
        <v>194</v>
      </c>
      <c r="L46" t="s">
        <v>377</v>
      </c>
      <c r="M46" t="s">
        <v>867</v>
      </c>
      <c r="N46" s="19">
        <v>3383102</v>
      </c>
    </row>
    <row r="47" spans="1:14" x14ac:dyDescent="0.25">
      <c r="A47">
        <v>2025</v>
      </c>
      <c r="B47" t="s">
        <v>27</v>
      </c>
      <c r="C47" t="s">
        <v>219</v>
      </c>
      <c r="D47" t="s">
        <v>194</v>
      </c>
      <c r="E47" t="s">
        <v>195</v>
      </c>
      <c r="F47" t="s">
        <v>225</v>
      </c>
      <c r="G47" t="s">
        <v>197</v>
      </c>
      <c r="H47" t="s">
        <v>194</v>
      </c>
      <c r="I47" t="s">
        <v>198</v>
      </c>
      <c r="J47" t="s">
        <v>196</v>
      </c>
      <c r="K47" t="s">
        <v>194</v>
      </c>
      <c r="L47" t="s">
        <v>377</v>
      </c>
      <c r="M47" t="s">
        <v>868</v>
      </c>
      <c r="N47" s="19">
        <v>82535082</v>
      </c>
    </row>
    <row r="48" spans="1:14" x14ac:dyDescent="0.25">
      <c r="A48">
        <v>2025</v>
      </c>
      <c r="B48" t="s">
        <v>37</v>
      </c>
      <c r="C48" t="s">
        <v>209</v>
      </c>
      <c r="D48" t="s">
        <v>194</v>
      </c>
      <c r="E48" t="s">
        <v>195</v>
      </c>
      <c r="F48" t="s">
        <v>196</v>
      </c>
      <c r="G48" t="s">
        <v>197</v>
      </c>
      <c r="H48" t="s">
        <v>194</v>
      </c>
      <c r="I48" t="s">
        <v>198</v>
      </c>
      <c r="J48" t="s">
        <v>196</v>
      </c>
      <c r="K48" t="s">
        <v>194</v>
      </c>
      <c r="L48" t="s">
        <v>377</v>
      </c>
      <c r="M48" t="s">
        <v>201</v>
      </c>
      <c r="N48" s="19">
        <v>0</v>
      </c>
    </row>
    <row r="49" spans="1:14" x14ac:dyDescent="0.25">
      <c r="A49">
        <v>2025</v>
      </c>
      <c r="B49" t="s">
        <v>38</v>
      </c>
      <c r="C49" t="s">
        <v>222</v>
      </c>
      <c r="D49" t="s">
        <v>194</v>
      </c>
      <c r="E49" t="s">
        <v>195</v>
      </c>
      <c r="F49" t="s">
        <v>196</v>
      </c>
      <c r="G49" t="s">
        <v>197</v>
      </c>
      <c r="H49" t="s">
        <v>194</v>
      </c>
      <c r="I49" t="s">
        <v>198</v>
      </c>
      <c r="J49" t="s">
        <v>196</v>
      </c>
      <c r="K49" t="s">
        <v>194</v>
      </c>
      <c r="L49" t="s">
        <v>377</v>
      </c>
      <c r="M49" t="s">
        <v>869</v>
      </c>
      <c r="N49" s="19">
        <v>357649</v>
      </c>
    </row>
    <row r="50" spans="1:14" x14ac:dyDescent="0.25">
      <c r="A50">
        <v>2025</v>
      </c>
      <c r="B50" t="s">
        <v>119</v>
      </c>
      <c r="C50" t="s">
        <v>253</v>
      </c>
      <c r="D50" t="s">
        <v>194</v>
      </c>
      <c r="E50" t="s">
        <v>195</v>
      </c>
      <c r="F50" t="s">
        <v>196</v>
      </c>
      <c r="G50" t="s">
        <v>197</v>
      </c>
      <c r="H50" t="s">
        <v>194</v>
      </c>
      <c r="I50" t="s">
        <v>198</v>
      </c>
      <c r="J50" t="s">
        <v>196</v>
      </c>
      <c r="K50" t="s">
        <v>194</v>
      </c>
      <c r="L50" t="s">
        <v>377</v>
      </c>
      <c r="M50" t="s">
        <v>870</v>
      </c>
      <c r="N50" s="19">
        <v>9610</v>
      </c>
    </row>
    <row r="51" spans="1:14" x14ac:dyDescent="0.25">
      <c r="A51">
        <v>2025</v>
      </c>
      <c r="B51" t="s">
        <v>117</v>
      </c>
      <c r="C51" t="s">
        <v>253</v>
      </c>
      <c r="D51" t="s">
        <v>194</v>
      </c>
      <c r="E51" t="s">
        <v>195</v>
      </c>
      <c r="F51" t="s">
        <v>196</v>
      </c>
      <c r="G51" t="s">
        <v>197</v>
      </c>
      <c r="H51" t="s">
        <v>194</v>
      </c>
      <c r="I51" t="s">
        <v>198</v>
      </c>
      <c r="J51" t="s">
        <v>196</v>
      </c>
      <c r="K51" t="s">
        <v>194</v>
      </c>
      <c r="L51" t="s">
        <v>377</v>
      </c>
      <c r="M51" t="s">
        <v>871</v>
      </c>
      <c r="N51" s="19">
        <v>2400000</v>
      </c>
    </row>
    <row r="52" spans="1:14" x14ac:dyDescent="0.25">
      <c r="A52">
        <v>2025</v>
      </c>
      <c r="B52" t="s">
        <v>115</v>
      </c>
      <c r="C52" t="s">
        <v>251</v>
      </c>
      <c r="D52" t="s">
        <v>194</v>
      </c>
      <c r="E52" t="s">
        <v>195</v>
      </c>
      <c r="F52" t="s">
        <v>196</v>
      </c>
      <c r="G52" t="s">
        <v>197</v>
      </c>
      <c r="H52" t="s">
        <v>194</v>
      </c>
      <c r="I52" t="s">
        <v>198</v>
      </c>
      <c r="J52" t="s">
        <v>196</v>
      </c>
      <c r="K52" t="s">
        <v>194</v>
      </c>
      <c r="L52" t="s">
        <v>377</v>
      </c>
      <c r="M52" t="s">
        <v>201</v>
      </c>
      <c r="N52" s="19">
        <v>0</v>
      </c>
    </row>
    <row r="53" spans="1:14" x14ac:dyDescent="0.25">
      <c r="A53">
        <v>2025</v>
      </c>
      <c r="B53" t="s">
        <v>116</v>
      </c>
      <c r="C53" t="s">
        <v>252</v>
      </c>
      <c r="D53" t="s">
        <v>194</v>
      </c>
      <c r="E53" t="s">
        <v>195</v>
      </c>
      <c r="F53" t="s">
        <v>196</v>
      </c>
      <c r="G53" t="s">
        <v>197</v>
      </c>
      <c r="H53" t="s">
        <v>194</v>
      </c>
      <c r="I53" t="s">
        <v>198</v>
      </c>
      <c r="J53" t="s">
        <v>196</v>
      </c>
      <c r="K53" t="s">
        <v>194</v>
      </c>
      <c r="L53" t="s">
        <v>377</v>
      </c>
      <c r="M53" t="s">
        <v>410</v>
      </c>
      <c r="N53" s="19">
        <v>248000</v>
      </c>
    </row>
    <row r="54" spans="1:14" x14ac:dyDescent="0.25">
      <c r="A54">
        <v>2025</v>
      </c>
      <c r="B54" t="s">
        <v>114</v>
      </c>
      <c r="C54" t="s">
        <v>215</v>
      </c>
      <c r="D54" t="s">
        <v>194</v>
      </c>
      <c r="E54" t="s">
        <v>195</v>
      </c>
      <c r="F54" t="s">
        <v>196</v>
      </c>
      <c r="G54" t="s">
        <v>197</v>
      </c>
      <c r="H54" t="s">
        <v>194</v>
      </c>
      <c r="I54" t="s">
        <v>198</v>
      </c>
      <c r="J54" t="s">
        <v>196</v>
      </c>
      <c r="K54" t="s">
        <v>194</v>
      </c>
      <c r="L54" t="s">
        <v>377</v>
      </c>
      <c r="M54" t="s">
        <v>872</v>
      </c>
      <c r="N54" s="19">
        <v>57823</v>
      </c>
    </row>
    <row r="55" spans="1:14" x14ac:dyDescent="0.25">
      <c r="A55">
        <v>2025</v>
      </c>
      <c r="B55" t="s">
        <v>112</v>
      </c>
      <c r="C55" t="s">
        <v>215</v>
      </c>
      <c r="D55" t="s">
        <v>194</v>
      </c>
      <c r="E55" t="s">
        <v>195</v>
      </c>
      <c r="F55" t="s">
        <v>196</v>
      </c>
      <c r="G55" t="s">
        <v>197</v>
      </c>
      <c r="H55" t="s">
        <v>194</v>
      </c>
      <c r="I55" t="s">
        <v>198</v>
      </c>
      <c r="J55" t="s">
        <v>196</v>
      </c>
      <c r="K55" t="s">
        <v>194</v>
      </c>
      <c r="L55" t="s">
        <v>377</v>
      </c>
      <c r="M55" t="s">
        <v>873</v>
      </c>
      <c r="N55" s="19">
        <v>2057639</v>
      </c>
    </row>
    <row r="56" spans="1:14" x14ac:dyDescent="0.25">
      <c r="A56">
        <v>2025</v>
      </c>
      <c r="B56" t="s">
        <v>113</v>
      </c>
      <c r="C56" t="s">
        <v>215</v>
      </c>
      <c r="D56" t="s">
        <v>194</v>
      </c>
      <c r="E56" t="s">
        <v>195</v>
      </c>
      <c r="F56" t="s">
        <v>196</v>
      </c>
      <c r="G56" t="s">
        <v>197</v>
      </c>
      <c r="H56" t="s">
        <v>194</v>
      </c>
      <c r="I56" t="s">
        <v>198</v>
      </c>
      <c r="J56" t="s">
        <v>196</v>
      </c>
      <c r="K56" t="s">
        <v>194</v>
      </c>
      <c r="L56" t="s">
        <v>377</v>
      </c>
      <c r="M56" t="s">
        <v>874</v>
      </c>
      <c r="N56" s="19">
        <v>360000</v>
      </c>
    </row>
    <row r="57" spans="1:14" x14ac:dyDescent="0.25">
      <c r="A57">
        <v>2025</v>
      </c>
      <c r="B57" t="s">
        <v>123</v>
      </c>
      <c r="C57" t="s">
        <v>222</v>
      </c>
      <c r="D57" t="s">
        <v>194</v>
      </c>
      <c r="E57" t="s">
        <v>195</v>
      </c>
      <c r="F57" t="s">
        <v>196</v>
      </c>
      <c r="G57" t="s">
        <v>197</v>
      </c>
      <c r="H57" t="s">
        <v>194</v>
      </c>
      <c r="I57" t="s">
        <v>198</v>
      </c>
      <c r="J57" t="s">
        <v>196</v>
      </c>
      <c r="K57" t="s">
        <v>194</v>
      </c>
      <c r="L57" t="s">
        <v>377</v>
      </c>
      <c r="M57" t="s">
        <v>201</v>
      </c>
      <c r="N57" s="19">
        <v>0</v>
      </c>
    </row>
    <row r="58" spans="1:14" x14ac:dyDescent="0.25">
      <c r="A58">
        <v>2025</v>
      </c>
      <c r="B58" t="s">
        <v>124</v>
      </c>
      <c r="C58" t="s">
        <v>222</v>
      </c>
      <c r="D58" t="s">
        <v>194</v>
      </c>
      <c r="E58" t="s">
        <v>195</v>
      </c>
      <c r="F58" t="s">
        <v>196</v>
      </c>
      <c r="G58" t="s">
        <v>197</v>
      </c>
      <c r="H58" t="s">
        <v>194</v>
      </c>
      <c r="I58" t="s">
        <v>198</v>
      </c>
      <c r="J58" t="s">
        <v>196</v>
      </c>
      <c r="K58" t="s">
        <v>194</v>
      </c>
      <c r="L58" t="s">
        <v>377</v>
      </c>
      <c r="M58" t="s">
        <v>201</v>
      </c>
      <c r="N58" s="19">
        <v>0</v>
      </c>
    </row>
    <row r="59" spans="1:14" x14ac:dyDescent="0.25">
      <c r="A59">
        <v>2025</v>
      </c>
      <c r="B59" t="s">
        <v>120</v>
      </c>
      <c r="C59" t="s">
        <v>253</v>
      </c>
      <c r="D59" t="s">
        <v>194</v>
      </c>
      <c r="E59" t="s">
        <v>195</v>
      </c>
      <c r="F59" t="s">
        <v>196</v>
      </c>
      <c r="G59" t="s">
        <v>197</v>
      </c>
      <c r="H59" t="s">
        <v>194</v>
      </c>
      <c r="I59" t="s">
        <v>198</v>
      </c>
      <c r="J59" t="s">
        <v>196</v>
      </c>
      <c r="K59" t="s">
        <v>194</v>
      </c>
      <c r="L59" t="s">
        <v>377</v>
      </c>
      <c r="M59" t="s">
        <v>201</v>
      </c>
      <c r="N59" s="19">
        <v>0</v>
      </c>
    </row>
    <row r="60" spans="1:14" x14ac:dyDescent="0.25">
      <c r="A60">
        <v>2025</v>
      </c>
      <c r="B60" t="s">
        <v>121</v>
      </c>
      <c r="C60" t="s">
        <v>217</v>
      </c>
      <c r="D60" t="s">
        <v>194</v>
      </c>
      <c r="E60" t="s">
        <v>195</v>
      </c>
      <c r="F60" t="s">
        <v>196</v>
      </c>
      <c r="G60" t="s">
        <v>197</v>
      </c>
      <c r="H60" t="s">
        <v>194</v>
      </c>
      <c r="I60" t="s">
        <v>198</v>
      </c>
      <c r="J60" t="s">
        <v>196</v>
      </c>
      <c r="K60" t="s">
        <v>194</v>
      </c>
      <c r="L60" t="s">
        <v>377</v>
      </c>
      <c r="M60" t="s">
        <v>201</v>
      </c>
      <c r="N60" s="19">
        <v>0</v>
      </c>
    </row>
    <row r="61" spans="1:14" x14ac:dyDescent="0.25">
      <c r="A61">
        <v>2025</v>
      </c>
      <c r="B61" t="s">
        <v>122</v>
      </c>
      <c r="C61" t="s">
        <v>217</v>
      </c>
      <c r="D61" t="s">
        <v>194</v>
      </c>
      <c r="E61" t="s">
        <v>195</v>
      </c>
      <c r="F61" t="s">
        <v>196</v>
      </c>
      <c r="G61" t="s">
        <v>197</v>
      </c>
      <c r="H61" t="s">
        <v>194</v>
      </c>
      <c r="I61" t="s">
        <v>198</v>
      </c>
      <c r="J61" t="s">
        <v>196</v>
      </c>
      <c r="K61" t="s">
        <v>194</v>
      </c>
      <c r="L61" t="s">
        <v>377</v>
      </c>
      <c r="M61" t="s">
        <v>201</v>
      </c>
      <c r="N61" s="19">
        <v>0</v>
      </c>
    </row>
    <row r="62" spans="1:14" x14ac:dyDescent="0.25">
      <c r="A62">
        <v>2025</v>
      </c>
      <c r="B62" t="s">
        <v>118</v>
      </c>
      <c r="C62" t="s">
        <v>254</v>
      </c>
      <c r="D62" t="s">
        <v>194</v>
      </c>
      <c r="E62" t="s">
        <v>195</v>
      </c>
      <c r="F62" t="s">
        <v>196</v>
      </c>
      <c r="G62" t="s">
        <v>197</v>
      </c>
      <c r="H62" t="s">
        <v>194</v>
      </c>
      <c r="I62" t="s">
        <v>198</v>
      </c>
      <c r="J62" t="s">
        <v>196</v>
      </c>
      <c r="K62" t="s">
        <v>194</v>
      </c>
      <c r="L62" t="s">
        <v>377</v>
      </c>
      <c r="M62" t="s">
        <v>201</v>
      </c>
      <c r="N62" s="19">
        <v>0</v>
      </c>
    </row>
    <row r="63" spans="1:14" x14ac:dyDescent="0.25">
      <c r="A63">
        <v>2025</v>
      </c>
      <c r="B63" t="s">
        <v>128</v>
      </c>
      <c r="C63" t="s">
        <v>252</v>
      </c>
      <c r="D63" t="s">
        <v>194</v>
      </c>
      <c r="E63" t="s">
        <v>195</v>
      </c>
      <c r="F63" t="s">
        <v>196</v>
      </c>
      <c r="G63" t="s">
        <v>197</v>
      </c>
      <c r="H63" t="s">
        <v>194</v>
      </c>
      <c r="I63" t="s">
        <v>198</v>
      </c>
      <c r="J63" t="s">
        <v>196</v>
      </c>
      <c r="K63" t="s">
        <v>194</v>
      </c>
      <c r="L63" t="s">
        <v>377</v>
      </c>
      <c r="M63" t="s">
        <v>360</v>
      </c>
      <c r="N63" s="19">
        <v>535602</v>
      </c>
    </row>
    <row r="64" spans="1:14" x14ac:dyDescent="0.25">
      <c r="A64">
        <v>2025</v>
      </c>
      <c r="B64" t="s">
        <v>129</v>
      </c>
      <c r="C64" t="s">
        <v>221</v>
      </c>
      <c r="D64" t="s">
        <v>194</v>
      </c>
      <c r="E64" t="s">
        <v>195</v>
      </c>
      <c r="F64" t="s">
        <v>196</v>
      </c>
      <c r="G64" t="s">
        <v>197</v>
      </c>
      <c r="H64" t="s">
        <v>194</v>
      </c>
      <c r="I64" t="s">
        <v>198</v>
      </c>
      <c r="J64" t="s">
        <v>196</v>
      </c>
      <c r="K64" t="s">
        <v>194</v>
      </c>
      <c r="L64" t="s">
        <v>377</v>
      </c>
      <c r="M64" t="s">
        <v>875</v>
      </c>
      <c r="N64" s="19">
        <v>738690.5</v>
      </c>
    </row>
    <row r="65" spans="1:14" x14ac:dyDescent="0.25">
      <c r="A65">
        <v>2025</v>
      </c>
      <c r="B65" t="s">
        <v>125</v>
      </c>
      <c r="C65" t="s">
        <v>217</v>
      </c>
      <c r="D65" t="s">
        <v>194</v>
      </c>
      <c r="E65" t="s">
        <v>195</v>
      </c>
      <c r="F65" t="s">
        <v>196</v>
      </c>
      <c r="G65" t="s">
        <v>197</v>
      </c>
      <c r="H65" t="s">
        <v>194</v>
      </c>
      <c r="I65" t="s">
        <v>198</v>
      </c>
      <c r="J65" t="s">
        <v>196</v>
      </c>
      <c r="K65" t="s">
        <v>194</v>
      </c>
      <c r="L65" t="s">
        <v>377</v>
      </c>
      <c r="M65" t="s">
        <v>201</v>
      </c>
      <c r="N65" s="19">
        <v>0</v>
      </c>
    </row>
    <row r="66" spans="1:14" x14ac:dyDescent="0.25">
      <c r="A66">
        <v>2025</v>
      </c>
      <c r="B66" t="s">
        <v>126</v>
      </c>
      <c r="C66" t="s">
        <v>217</v>
      </c>
      <c r="D66" t="s">
        <v>194</v>
      </c>
      <c r="E66" t="s">
        <v>195</v>
      </c>
      <c r="F66" t="s">
        <v>196</v>
      </c>
      <c r="G66" t="s">
        <v>197</v>
      </c>
      <c r="H66" t="s">
        <v>194</v>
      </c>
      <c r="I66" t="s">
        <v>198</v>
      </c>
      <c r="J66" t="s">
        <v>196</v>
      </c>
      <c r="K66" t="s">
        <v>194</v>
      </c>
      <c r="L66" t="s">
        <v>377</v>
      </c>
      <c r="M66" t="s">
        <v>399</v>
      </c>
      <c r="N66" s="19">
        <v>15870.58</v>
      </c>
    </row>
    <row r="67" spans="1:14" x14ac:dyDescent="0.25">
      <c r="A67">
        <v>2025</v>
      </c>
      <c r="B67" t="s">
        <v>127</v>
      </c>
      <c r="C67" t="s">
        <v>252</v>
      </c>
      <c r="D67" t="s">
        <v>194</v>
      </c>
      <c r="E67" t="s">
        <v>195</v>
      </c>
      <c r="F67" t="s">
        <v>196</v>
      </c>
      <c r="G67" t="s">
        <v>197</v>
      </c>
      <c r="H67" t="s">
        <v>194</v>
      </c>
      <c r="I67" t="s">
        <v>198</v>
      </c>
      <c r="J67" t="s">
        <v>196</v>
      </c>
      <c r="K67" t="s">
        <v>194</v>
      </c>
      <c r="L67" t="s">
        <v>377</v>
      </c>
      <c r="M67" t="s">
        <v>876</v>
      </c>
      <c r="N67" s="19">
        <v>495947.05</v>
      </c>
    </row>
    <row r="68" spans="1:14" x14ac:dyDescent="0.25">
      <c r="A68">
        <v>2025</v>
      </c>
      <c r="B68" t="s">
        <v>67</v>
      </c>
      <c r="C68" t="s">
        <v>222</v>
      </c>
      <c r="D68" t="s">
        <v>194</v>
      </c>
      <c r="E68" t="s">
        <v>195</v>
      </c>
      <c r="F68" t="s">
        <v>196</v>
      </c>
      <c r="G68" t="s">
        <v>197</v>
      </c>
      <c r="H68" t="s">
        <v>194</v>
      </c>
      <c r="I68" t="s">
        <v>198</v>
      </c>
      <c r="J68" t="s">
        <v>196</v>
      </c>
      <c r="K68" t="s">
        <v>194</v>
      </c>
      <c r="L68" t="s">
        <v>377</v>
      </c>
      <c r="M68" t="s">
        <v>201</v>
      </c>
      <c r="N68" s="19">
        <v>0</v>
      </c>
    </row>
    <row r="69" spans="1:14" x14ac:dyDescent="0.25">
      <c r="A69">
        <v>2025</v>
      </c>
      <c r="B69" t="s">
        <v>64</v>
      </c>
      <c r="C69" t="s">
        <v>229</v>
      </c>
      <c r="D69" t="s">
        <v>194</v>
      </c>
      <c r="E69" t="s">
        <v>195</v>
      </c>
      <c r="F69" t="s">
        <v>196</v>
      </c>
      <c r="G69" t="s">
        <v>197</v>
      </c>
      <c r="H69" t="s">
        <v>194</v>
      </c>
      <c r="I69" t="s">
        <v>198</v>
      </c>
      <c r="J69" t="s">
        <v>196</v>
      </c>
      <c r="K69" t="s">
        <v>194</v>
      </c>
      <c r="L69" t="s">
        <v>377</v>
      </c>
      <c r="M69" t="s">
        <v>201</v>
      </c>
      <c r="N69" s="19">
        <v>0</v>
      </c>
    </row>
    <row r="70" spans="1:14" x14ac:dyDescent="0.25">
      <c r="A70">
        <v>2025</v>
      </c>
      <c r="B70" t="s">
        <v>65</v>
      </c>
      <c r="C70" t="s">
        <v>240</v>
      </c>
      <c r="D70" t="s">
        <v>194</v>
      </c>
      <c r="E70" t="s">
        <v>195</v>
      </c>
      <c r="F70" t="s">
        <v>196</v>
      </c>
      <c r="G70" t="s">
        <v>197</v>
      </c>
      <c r="H70" t="s">
        <v>194</v>
      </c>
      <c r="I70" t="s">
        <v>198</v>
      </c>
      <c r="J70" t="s">
        <v>196</v>
      </c>
      <c r="K70" t="s">
        <v>194</v>
      </c>
      <c r="L70" t="s">
        <v>377</v>
      </c>
      <c r="M70" t="s">
        <v>390</v>
      </c>
      <c r="N70" s="19">
        <v>1385000</v>
      </c>
    </row>
    <row r="71" spans="1:14" x14ac:dyDescent="0.25">
      <c r="A71">
        <v>2025</v>
      </c>
      <c r="B71" t="s">
        <v>78</v>
      </c>
      <c r="C71" t="s">
        <v>241</v>
      </c>
      <c r="D71" t="s">
        <v>194</v>
      </c>
      <c r="E71" t="s">
        <v>195</v>
      </c>
      <c r="F71" t="s">
        <v>196</v>
      </c>
      <c r="G71" t="s">
        <v>197</v>
      </c>
      <c r="H71" t="s">
        <v>194</v>
      </c>
      <c r="I71" t="s">
        <v>198</v>
      </c>
      <c r="J71" t="s">
        <v>196</v>
      </c>
      <c r="K71" t="s">
        <v>194</v>
      </c>
      <c r="L71" t="s">
        <v>377</v>
      </c>
      <c r="M71" t="s">
        <v>201</v>
      </c>
      <c r="N71" s="19">
        <v>0</v>
      </c>
    </row>
    <row r="72" spans="1:14" x14ac:dyDescent="0.25">
      <c r="A72">
        <v>2025</v>
      </c>
      <c r="B72" t="s">
        <v>72</v>
      </c>
      <c r="C72" t="s">
        <v>241</v>
      </c>
      <c r="D72" t="s">
        <v>194</v>
      </c>
      <c r="E72" t="s">
        <v>195</v>
      </c>
      <c r="F72" t="s">
        <v>196</v>
      </c>
      <c r="G72" t="s">
        <v>197</v>
      </c>
      <c r="H72" t="s">
        <v>194</v>
      </c>
      <c r="I72" t="s">
        <v>198</v>
      </c>
      <c r="J72" t="s">
        <v>196</v>
      </c>
      <c r="K72" t="s">
        <v>194</v>
      </c>
      <c r="L72" t="s">
        <v>377</v>
      </c>
      <c r="M72" t="s">
        <v>412</v>
      </c>
      <c r="N72" s="19">
        <v>1101523</v>
      </c>
    </row>
    <row r="73" spans="1:14" x14ac:dyDescent="0.25">
      <c r="A73">
        <v>2025</v>
      </c>
      <c r="B73" t="s">
        <v>73</v>
      </c>
      <c r="C73" t="s">
        <v>241</v>
      </c>
      <c r="D73" t="s">
        <v>194</v>
      </c>
      <c r="E73" t="s">
        <v>195</v>
      </c>
      <c r="F73" t="s">
        <v>196</v>
      </c>
      <c r="G73" t="s">
        <v>197</v>
      </c>
      <c r="H73" t="s">
        <v>194</v>
      </c>
      <c r="I73" t="s">
        <v>198</v>
      </c>
      <c r="J73" t="s">
        <v>196</v>
      </c>
      <c r="K73" t="s">
        <v>194</v>
      </c>
      <c r="L73" t="s">
        <v>377</v>
      </c>
      <c r="M73" t="s">
        <v>877</v>
      </c>
      <c r="N73" s="19">
        <v>2309916.17</v>
      </c>
    </row>
    <row r="74" spans="1:14" x14ac:dyDescent="0.25">
      <c r="A74">
        <v>2025</v>
      </c>
      <c r="B74" t="s">
        <v>70</v>
      </c>
      <c r="C74" t="s">
        <v>350</v>
      </c>
      <c r="D74" t="s">
        <v>194</v>
      </c>
      <c r="E74" t="s">
        <v>195</v>
      </c>
      <c r="F74" t="s">
        <v>196</v>
      </c>
      <c r="G74" t="s">
        <v>197</v>
      </c>
      <c r="H74" t="s">
        <v>194</v>
      </c>
      <c r="I74" t="s">
        <v>198</v>
      </c>
      <c r="J74" t="s">
        <v>196</v>
      </c>
      <c r="K74" t="s">
        <v>194</v>
      </c>
      <c r="L74" t="s">
        <v>377</v>
      </c>
      <c r="M74" t="s">
        <v>392</v>
      </c>
      <c r="N74" s="19">
        <v>2167002</v>
      </c>
    </row>
    <row r="75" spans="1:14" x14ac:dyDescent="0.25">
      <c r="A75">
        <v>2025</v>
      </c>
      <c r="B75" t="s">
        <v>71</v>
      </c>
      <c r="C75" t="s">
        <v>221</v>
      </c>
      <c r="D75" t="s">
        <v>194</v>
      </c>
      <c r="E75" t="s">
        <v>195</v>
      </c>
      <c r="F75" t="s">
        <v>196</v>
      </c>
      <c r="G75" t="s">
        <v>197</v>
      </c>
      <c r="H75" t="s">
        <v>194</v>
      </c>
      <c r="I75" t="s">
        <v>198</v>
      </c>
      <c r="J75" t="s">
        <v>196</v>
      </c>
      <c r="K75" t="s">
        <v>194</v>
      </c>
      <c r="L75" t="s">
        <v>377</v>
      </c>
      <c r="M75" t="s">
        <v>201</v>
      </c>
      <c r="N75" s="19">
        <v>0</v>
      </c>
    </row>
    <row r="76" spans="1:14" x14ac:dyDescent="0.25">
      <c r="A76">
        <v>2025</v>
      </c>
      <c r="B76" t="s">
        <v>81</v>
      </c>
      <c r="C76" t="s">
        <v>216</v>
      </c>
      <c r="D76" t="s">
        <v>194</v>
      </c>
      <c r="E76" t="s">
        <v>195</v>
      </c>
      <c r="F76" t="s">
        <v>196</v>
      </c>
      <c r="G76" t="s">
        <v>197</v>
      </c>
      <c r="H76" t="s">
        <v>194</v>
      </c>
      <c r="I76" t="s">
        <v>198</v>
      </c>
      <c r="J76" t="s">
        <v>196</v>
      </c>
      <c r="K76" t="s">
        <v>194</v>
      </c>
      <c r="L76" t="s">
        <v>377</v>
      </c>
      <c r="M76" t="s">
        <v>201</v>
      </c>
      <c r="N76" s="19">
        <v>0</v>
      </c>
    </row>
    <row r="77" spans="1:14" x14ac:dyDescent="0.25">
      <c r="A77">
        <v>2025</v>
      </c>
      <c r="B77" t="s">
        <v>79</v>
      </c>
      <c r="C77" t="s">
        <v>243</v>
      </c>
      <c r="D77" t="s">
        <v>194</v>
      </c>
      <c r="E77" t="s">
        <v>195</v>
      </c>
      <c r="F77" t="s">
        <v>196</v>
      </c>
      <c r="G77" t="s">
        <v>197</v>
      </c>
      <c r="H77" t="s">
        <v>194</v>
      </c>
      <c r="I77" t="s">
        <v>198</v>
      </c>
      <c r="J77" t="s">
        <v>196</v>
      </c>
      <c r="K77" t="s">
        <v>194</v>
      </c>
      <c r="L77" t="s">
        <v>377</v>
      </c>
      <c r="M77" t="s">
        <v>878</v>
      </c>
      <c r="N77" s="19">
        <v>152310693</v>
      </c>
    </row>
    <row r="78" spans="1:14" x14ac:dyDescent="0.25">
      <c r="A78">
        <v>2025</v>
      </c>
      <c r="B78" t="s">
        <v>74</v>
      </c>
      <c r="C78" t="s">
        <v>242</v>
      </c>
      <c r="D78" t="s">
        <v>194</v>
      </c>
      <c r="E78" t="s">
        <v>195</v>
      </c>
      <c r="F78" t="s">
        <v>196</v>
      </c>
      <c r="G78" t="s">
        <v>197</v>
      </c>
      <c r="H78" t="s">
        <v>194</v>
      </c>
      <c r="I78" t="s">
        <v>198</v>
      </c>
      <c r="J78" t="s">
        <v>196</v>
      </c>
      <c r="K78" t="s">
        <v>194</v>
      </c>
      <c r="L78" t="s">
        <v>377</v>
      </c>
      <c r="M78" t="s">
        <v>391</v>
      </c>
      <c r="N78" s="19">
        <v>3800000</v>
      </c>
    </row>
    <row r="79" spans="1:14" x14ac:dyDescent="0.25">
      <c r="A79">
        <v>2025</v>
      </c>
      <c r="B79" t="s">
        <v>75</v>
      </c>
      <c r="C79" t="s">
        <v>242</v>
      </c>
      <c r="D79" t="s">
        <v>194</v>
      </c>
      <c r="E79" t="s">
        <v>195</v>
      </c>
      <c r="F79" t="s">
        <v>196</v>
      </c>
      <c r="G79" t="s">
        <v>197</v>
      </c>
      <c r="H79" t="s">
        <v>194</v>
      </c>
      <c r="I79" t="s">
        <v>198</v>
      </c>
      <c r="J79" t="s">
        <v>196</v>
      </c>
      <c r="K79" t="s">
        <v>194</v>
      </c>
      <c r="L79" t="s">
        <v>377</v>
      </c>
      <c r="M79" t="s">
        <v>201</v>
      </c>
      <c r="N79" s="19">
        <v>0</v>
      </c>
    </row>
    <row r="80" spans="1:14" x14ac:dyDescent="0.25">
      <c r="A80">
        <v>2025</v>
      </c>
      <c r="B80" t="s">
        <v>77</v>
      </c>
      <c r="C80" t="s">
        <v>222</v>
      </c>
      <c r="D80" t="s">
        <v>194</v>
      </c>
      <c r="E80" t="s">
        <v>195</v>
      </c>
      <c r="F80" t="s">
        <v>196</v>
      </c>
      <c r="G80" t="s">
        <v>197</v>
      </c>
      <c r="H80" t="s">
        <v>194</v>
      </c>
      <c r="I80" t="s">
        <v>198</v>
      </c>
      <c r="J80" t="s">
        <v>196</v>
      </c>
      <c r="K80" t="s">
        <v>194</v>
      </c>
      <c r="L80" t="s">
        <v>377</v>
      </c>
      <c r="M80" t="s">
        <v>201</v>
      </c>
      <c r="N80" s="19">
        <v>0</v>
      </c>
    </row>
    <row r="81" spans="1:14" x14ac:dyDescent="0.25">
      <c r="A81">
        <v>2025</v>
      </c>
      <c r="B81" t="s">
        <v>86</v>
      </c>
      <c r="C81" t="s">
        <v>207</v>
      </c>
      <c r="D81" t="s">
        <v>194</v>
      </c>
      <c r="E81" t="s">
        <v>195</v>
      </c>
      <c r="F81" t="s">
        <v>196</v>
      </c>
      <c r="G81" t="s">
        <v>197</v>
      </c>
      <c r="H81" t="s">
        <v>194</v>
      </c>
      <c r="I81" t="s">
        <v>198</v>
      </c>
      <c r="J81" t="s">
        <v>196</v>
      </c>
      <c r="K81" t="s">
        <v>194</v>
      </c>
      <c r="L81" t="s">
        <v>377</v>
      </c>
      <c r="M81" t="s">
        <v>389</v>
      </c>
      <c r="N81" s="19">
        <v>366113</v>
      </c>
    </row>
    <row r="82" spans="1:14" x14ac:dyDescent="0.25">
      <c r="A82">
        <v>2025</v>
      </c>
      <c r="B82" t="s">
        <v>87</v>
      </c>
      <c r="C82" t="s">
        <v>220</v>
      </c>
      <c r="D82" t="s">
        <v>194</v>
      </c>
      <c r="E82" t="s">
        <v>195</v>
      </c>
      <c r="F82" t="s">
        <v>381</v>
      </c>
      <c r="G82" t="s">
        <v>197</v>
      </c>
      <c r="H82" t="s">
        <v>194</v>
      </c>
      <c r="I82" t="s">
        <v>198</v>
      </c>
      <c r="J82" t="s">
        <v>196</v>
      </c>
      <c r="K82" t="s">
        <v>194</v>
      </c>
      <c r="L82" t="s">
        <v>377</v>
      </c>
      <c r="M82" t="s">
        <v>879</v>
      </c>
      <c r="N82" s="19">
        <v>1867694</v>
      </c>
    </row>
    <row r="83" spans="1:14" x14ac:dyDescent="0.25">
      <c r="A83">
        <v>2025</v>
      </c>
      <c r="B83" t="s">
        <v>82</v>
      </c>
      <c r="C83" t="s">
        <v>207</v>
      </c>
      <c r="D83" t="s">
        <v>194</v>
      </c>
      <c r="E83" t="s">
        <v>195</v>
      </c>
      <c r="F83" t="s">
        <v>196</v>
      </c>
      <c r="G83" t="s">
        <v>197</v>
      </c>
      <c r="H83" t="s">
        <v>194</v>
      </c>
      <c r="I83" t="s">
        <v>198</v>
      </c>
      <c r="J83" t="s">
        <v>196</v>
      </c>
      <c r="K83" t="s">
        <v>194</v>
      </c>
      <c r="L83" t="s">
        <v>377</v>
      </c>
      <c r="M83" t="s">
        <v>201</v>
      </c>
      <c r="N83" s="19">
        <v>0</v>
      </c>
    </row>
    <row r="84" spans="1:14" x14ac:dyDescent="0.25">
      <c r="A84">
        <v>2025</v>
      </c>
      <c r="B84" t="s">
        <v>83</v>
      </c>
      <c r="C84" t="s">
        <v>207</v>
      </c>
      <c r="D84" t="s">
        <v>194</v>
      </c>
      <c r="E84" t="s">
        <v>195</v>
      </c>
      <c r="F84" t="s">
        <v>196</v>
      </c>
      <c r="G84" t="s">
        <v>197</v>
      </c>
      <c r="H84" t="s">
        <v>194</v>
      </c>
      <c r="I84" t="s">
        <v>198</v>
      </c>
      <c r="J84" t="s">
        <v>196</v>
      </c>
      <c r="K84" t="s">
        <v>194</v>
      </c>
      <c r="L84" t="s">
        <v>377</v>
      </c>
      <c r="M84" t="s">
        <v>201</v>
      </c>
      <c r="N84" s="19">
        <v>0</v>
      </c>
    </row>
    <row r="85" spans="1:14" x14ac:dyDescent="0.25">
      <c r="A85">
        <v>2025</v>
      </c>
      <c r="B85" t="s">
        <v>84</v>
      </c>
      <c r="C85" t="s">
        <v>207</v>
      </c>
      <c r="D85" t="s">
        <v>194</v>
      </c>
      <c r="E85" t="s">
        <v>195</v>
      </c>
      <c r="F85" t="s">
        <v>196</v>
      </c>
      <c r="G85" t="s">
        <v>197</v>
      </c>
      <c r="H85" t="s">
        <v>194</v>
      </c>
      <c r="I85" t="s">
        <v>198</v>
      </c>
      <c r="J85" t="s">
        <v>196</v>
      </c>
      <c r="K85" t="s">
        <v>194</v>
      </c>
      <c r="L85" t="s">
        <v>377</v>
      </c>
      <c r="M85" t="s">
        <v>201</v>
      </c>
      <c r="N85" s="19">
        <v>0</v>
      </c>
    </row>
    <row r="86" spans="1:14" x14ac:dyDescent="0.25">
      <c r="A86">
        <v>2025</v>
      </c>
      <c r="B86" t="s">
        <v>80</v>
      </c>
      <c r="C86" t="s">
        <v>216</v>
      </c>
      <c r="D86" t="s">
        <v>194</v>
      </c>
      <c r="E86" t="s">
        <v>195</v>
      </c>
      <c r="F86" t="s">
        <v>225</v>
      </c>
      <c r="G86" t="s">
        <v>197</v>
      </c>
      <c r="H86" t="s">
        <v>194</v>
      </c>
      <c r="I86" t="s">
        <v>198</v>
      </c>
      <c r="J86" t="s">
        <v>196</v>
      </c>
      <c r="K86" t="s">
        <v>194</v>
      </c>
      <c r="L86" t="s">
        <v>377</v>
      </c>
      <c r="M86" t="s">
        <v>201</v>
      </c>
      <c r="N86" s="19">
        <v>0</v>
      </c>
    </row>
    <row r="87" spans="1:14" x14ac:dyDescent="0.25">
      <c r="A87">
        <v>2025</v>
      </c>
      <c r="B87" t="s">
        <v>92</v>
      </c>
      <c r="C87" t="s">
        <v>245</v>
      </c>
      <c r="D87" t="s">
        <v>194</v>
      </c>
      <c r="E87" t="s">
        <v>195</v>
      </c>
      <c r="F87" t="s">
        <v>196</v>
      </c>
      <c r="G87" t="s">
        <v>197</v>
      </c>
      <c r="H87" t="s">
        <v>194</v>
      </c>
      <c r="I87" t="s">
        <v>198</v>
      </c>
      <c r="J87" t="s">
        <v>196</v>
      </c>
      <c r="K87" t="s">
        <v>194</v>
      </c>
      <c r="L87" t="s">
        <v>377</v>
      </c>
      <c r="M87" t="s">
        <v>880</v>
      </c>
      <c r="N87" s="19">
        <v>38152122.75</v>
      </c>
    </row>
    <row r="88" spans="1:14" x14ac:dyDescent="0.25">
      <c r="A88">
        <v>2025</v>
      </c>
      <c r="B88" t="s">
        <v>91</v>
      </c>
      <c r="C88" t="s">
        <v>244</v>
      </c>
      <c r="D88" t="s">
        <v>194</v>
      </c>
      <c r="E88" t="s">
        <v>195</v>
      </c>
      <c r="F88" t="s">
        <v>196</v>
      </c>
      <c r="G88" t="s">
        <v>197</v>
      </c>
      <c r="H88" t="s">
        <v>194</v>
      </c>
      <c r="I88" t="s">
        <v>198</v>
      </c>
      <c r="J88" t="s">
        <v>196</v>
      </c>
      <c r="K88" t="s">
        <v>194</v>
      </c>
      <c r="L88" t="s">
        <v>377</v>
      </c>
      <c r="M88" t="s">
        <v>881</v>
      </c>
      <c r="N88" s="19">
        <v>65008379</v>
      </c>
    </row>
    <row r="89" spans="1:14" x14ac:dyDescent="0.25">
      <c r="A89">
        <v>2025</v>
      </c>
      <c r="B89" t="s">
        <v>89</v>
      </c>
      <c r="C89" t="s">
        <v>215</v>
      </c>
      <c r="D89" t="s">
        <v>36</v>
      </c>
      <c r="E89" t="s">
        <v>195</v>
      </c>
      <c r="F89" t="s">
        <v>196</v>
      </c>
      <c r="G89" t="s">
        <v>197</v>
      </c>
      <c r="H89" t="s">
        <v>194</v>
      </c>
      <c r="I89" t="s">
        <v>198</v>
      </c>
      <c r="J89" t="s">
        <v>196</v>
      </c>
      <c r="K89" t="s">
        <v>194</v>
      </c>
      <c r="L89" t="s">
        <v>377</v>
      </c>
      <c r="M89" t="s">
        <v>882</v>
      </c>
      <c r="N89" s="19">
        <v>1967058</v>
      </c>
    </row>
    <row r="90" spans="1:14" x14ac:dyDescent="0.25">
      <c r="A90">
        <v>2025</v>
      </c>
      <c r="B90" t="s">
        <v>90</v>
      </c>
      <c r="C90" t="s">
        <v>215</v>
      </c>
      <c r="D90" t="s">
        <v>194</v>
      </c>
      <c r="E90" t="s">
        <v>195</v>
      </c>
      <c r="F90" t="s">
        <v>196</v>
      </c>
      <c r="G90" t="s">
        <v>197</v>
      </c>
      <c r="H90" t="s">
        <v>194</v>
      </c>
      <c r="I90" t="s">
        <v>198</v>
      </c>
      <c r="J90" t="s">
        <v>196</v>
      </c>
      <c r="K90" t="s">
        <v>194</v>
      </c>
      <c r="L90" t="s">
        <v>377</v>
      </c>
      <c r="M90" t="s">
        <v>411</v>
      </c>
      <c r="N90" s="19">
        <v>1099925.4099999999</v>
      </c>
    </row>
    <row r="91" spans="1:14" x14ac:dyDescent="0.25">
      <c r="A91">
        <v>2025</v>
      </c>
      <c r="B91" t="s">
        <v>88</v>
      </c>
      <c r="C91" t="s">
        <v>349</v>
      </c>
      <c r="D91" t="s">
        <v>194</v>
      </c>
      <c r="E91" t="s">
        <v>195</v>
      </c>
      <c r="F91" t="s">
        <v>196</v>
      </c>
      <c r="G91" t="s">
        <v>197</v>
      </c>
      <c r="H91" t="s">
        <v>194</v>
      </c>
      <c r="I91" t="s">
        <v>198</v>
      </c>
      <c r="J91" t="s">
        <v>196</v>
      </c>
      <c r="K91" t="s">
        <v>194</v>
      </c>
      <c r="L91" t="s">
        <v>377</v>
      </c>
      <c r="M91" t="s">
        <v>385</v>
      </c>
      <c r="N91" s="19">
        <v>12098706.92</v>
      </c>
    </row>
    <row r="92" spans="1:14" x14ac:dyDescent="0.25">
      <c r="A92">
        <v>2025</v>
      </c>
      <c r="B92" t="s">
        <v>85</v>
      </c>
      <c r="C92" t="s">
        <v>207</v>
      </c>
      <c r="D92" t="s">
        <v>194</v>
      </c>
      <c r="E92" t="s">
        <v>195</v>
      </c>
      <c r="F92" t="s">
        <v>196</v>
      </c>
      <c r="G92" t="s">
        <v>197</v>
      </c>
      <c r="H92" t="s">
        <v>194</v>
      </c>
      <c r="I92" t="s">
        <v>198</v>
      </c>
      <c r="J92" t="s">
        <v>196</v>
      </c>
      <c r="K92" t="s">
        <v>194</v>
      </c>
      <c r="L92" t="s">
        <v>377</v>
      </c>
      <c r="M92" t="s">
        <v>201</v>
      </c>
      <c r="N92" s="19">
        <v>0</v>
      </c>
    </row>
    <row r="93" spans="1:14" x14ac:dyDescent="0.25">
      <c r="A93">
        <v>2025</v>
      </c>
      <c r="B93" t="s">
        <v>101</v>
      </c>
      <c r="C93" t="s">
        <v>207</v>
      </c>
      <c r="D93" t="s">
        <v>194</v>
      </c>
      <c r="E93" t="s">
        <v>195</v>
      </c>
      <c r="F93" t="s">
        <v>196</v>
      </c>
      <c r="G93" t="s">
        <v>197</v>
      </c>
      <c r="H93" t="s">
        <v>194</v>
      </c>
      <c r="I93" t="s">
        <v>198</v>
      </c>
      <c r="J93" t="s">
        <v>196</v>
      </c>
      <c r="K93" t="s">
        <v>194</v>
      </c>
      <c r="L93" t="s">
        <v>377</v>
      </c>
      <c r="M93" t="s">
        <v>201</v>
      </c>
      <c r="N93" s="19">
        <v>0</v>
      </c>
    </row>
    <row r="94" spans="1:14" x14ac:dyDescent="0.25">
      <c r="A94">
        <v>2025</v>
      </c>
      <c r="B94" t="s">
        <v>96</v>
      </c>
      <c r="C94" t="s">
        <v>222</v>
      </c>
      <c r="D94" t="s">
        <v>194</v>
      </c>
      <c r="E94" t="s">
        <v>195</v>
      </c>
      <c r="F94" t="s">
        <v>196</v>
      </c>
      <c r="G94" t="s">
        <v>197</v>
      </c>
      <c r="H94" t="s">
        <v>194</v>
      </c>
      <c r="I94" t="s">
        <v>198</v>
      </c>
      <c r="J94" t="s">
        <v>196</v>
      </c>
      <c r="K94" t="s">
        <v>194</v>
      </c>
      <c r="L94" t="s">
        <v>377</v>
      </c>
      <c r="M94" t="s">
        <v>201</v>
      </c>
      <c r="N94" s="19">
        <v>0</v>
      </c>
    </row>
    <row r="95" spans="1:14" x14ac:dyDescent="0.25">
      <c r="A95">
        <v>2025</v>
      </c>
      <c r="B95" t="s">
        <v>97</v>
      </c>
      <c r="C95" t="s">
        <v>222</v>
      </c>
      <c r="D95" t="s">
        <v>194</v>
      </c>
      <c r="E95" t="s">
        <v>195</v>
      </c>
      <c r="F95" t="s">
        <v>196</v>
      </c>
      <c r="G95" t="s">
        <v>197</v>
      </c>
      <c r="H95" t="s">
        <v>194</v>
      </c>
      <c r="I95" t="s">
        <v>198</v>
      </c>
      <c r="J95" t="s">
        <v>196</v>
      </c>
      <c r="K95" t="s">
        <v>194</v>
      </c>
      <c r="L95" t="s">
        <v>377</v>
      </c>
      <c r="M95" t="s">
        <v>201</v>
      </c>
      <c r="N95" s="19">
        <v>0</v>
      </c>
    </row>
    <row r="96" spans="1:14" x14ac:dyDescent="0.25">
      <c r="A96">
        <v>2025</v>
      </c>
      <c r="B96" t="s">
        <v>94</v>
      </c>
      <c r="C96" t="s">
        <v>222</v>
      </c>
      <c r="D96" t="s">
        <v>194</v>
      </c>
      <c r="E96" t="s">
        <v>195</v>
      </c>
      <c r="F96" t="s">
        <v>196</v>
      </c>
      <c r="G96" t="s">
        <v>197</v>
      </c>
      <c r="H96" t="s">
        <v>194</v>
      </c>
      <c r="I96" t="s">
        <v>198</v>
      </c>
      <c r="J96" t="s">
        <v>196</v>
      </c>
      <c r="K96" t="s">
        <v>194</v>
      </c>
      <c r="L96" t="s">
        <v>377</v>
      </c>
      <c r="M96" t="s">
        <v>201</v>
      </c>
      <c r="N96" s="19">
        <v>0</v>
      </c>
    </row>
    <row r="97" spans="1:14" x14ac:dyDescent="0.25">
      <c r="A97">
        <v>2025</v>
      </c>
      <c r="B97" t="s">
        <v>39</v>
      </c>
      <c r="C97" t="s">
        <v>222</v>
      </c>
      <c r="D97" t="s">
        <v>194</v>
      </c>
      <c r="E97" t="s">
        <v>195</v>
      </c>
      <c r="F97" t="s">
        <v>196</v>
      </c>
      <c r="G97" t="s">
        <v>197</v>
      </c>
      <c r="H97" t="s">
        <v>194</v>
      </c>
      <c r="I97" t="s">
        <v>198</v>
      </c>
      <c r="J97" t="s">
        <v>196</v>
      </c>
      <c r="K97" t="s">
        <v>194</v>
      </c>
      <c r="L97" t="s">
        <v>377</v>
      </c>
      <c r="M97" t="s">
        <v>201</v>
      </c>
      <c r="N97" s="19">
        <v>0</v>
      </c>
    </row>
    <row r="98" spans="1:14" x14ac:dyDescent="0.25">
      <c r="A98">
        <v>2025</v>
      </c>
      <c r="B98" t="s">
        <v>34</v>
      </c>
      <c r="C98" t="s">
        <v>209</v>
      </c>
      <c r="D98" t="s">
        <v>194</v>
      </c>
      <c r="E98" t="s">
        <v>195</v>
      </c>
      <c r="F98" t="s">
        <v>196</v>
      </c>
      <c r="G98" t="s">
        <v>197</v>
      </c>
      <c r="H98" t="s">
        <v>194</v>
      </c>
      <c r="I98" t="s">
        <v>198</v>
      </c>
      <c r="J98" t="s">
        <v>196</v>
      </c>
      <c r="K98" t="s">
        <v>194</v>
      </c>
      <c r="L98" t="s">
        <v>377</v>
      </c>
      <c r="M98" t="s">
        <v>201</v>
      </c>
      <c r="N98" s="19">
        <v>0</v>
      </c>
    </row>
    <row r="99" spans="1:14" x14ac:dyDescent="0.25">
      <c r="A99">
        <v>2025</v>
      </c>
      <c r="B99" t="s">
        <v>35</v>
      </c>
      <c r="C99" t="s">
        <v>209</v>
      </c>
      <c r="D99" t="s">
        <v>194</v>
      </c>
      <c r="E99" t="s">
        <v>195</v>
      </c>
      <c r="F99" t="s">
        <v>196</v>
      </c>
      <c r="G99" t="s">
        <v>197</v>
      </c>
      <c r="H99" t="s">
        <v>194</v>
      </c>
      <c r="I99" t="s">
        <v>198</v>
      </c>
      <c r="J99" t="s">
        <v>196</v>
      </c>
      <c r="K99" t="s">
        <v>194</v>
      </c>
      <c r="L99" t="s">
        <v>377</v>
      </c>
      <c r="M99" t="s">
        <v>201</v>
      </c>
      <c r="N99" s="19">
        <v>0</v>
      </c>
    </row>
    <row r="100" spans="1:14" x14ac:dyDescent="0.25">
      <c r="A100">
        <v>2025</v>
      </c>
      <c r="B100" t="s">
        <v>36</v>
      </c>
      <c r="C100" t="s">
        <v>209</v>
      </c>
      <c r="D100" t="s">
        <v>362</v>
      </c>
      <c r="E100" t="s">
        <v>195</v>
      </c>
      <c r="F100" t="s">
        <v>196</v>
      </c>
      <c r="G100" t="s">
        <v>197</v>
      </c>
      <c r="H100" t="s">
        <v>194</v>
      </c>
      <c r="I100" t="s">
        <v>198</v>
      </c>
      <c r="J100" t="s">
        <v>196</v>
      </c>
      <c r="K100" t="s">
        <v>194</v>
      </c>
      <c r="L100" t="s">
        <v>377</v>
      </c>
      <c r="M100" t="s">
        <v>201</v>
      </c>
      <c r="N100" s="19">
        <v>0</v>
      </c>
    </row>
    <row r="101" spans="1:14" x14ac:dyDescent="0.25">
      <c r="A101">
        <v>2025</v>
      </c>
      <c r="B101" t="s">
        <v>31</v>
      </c>
      <c r="C101" t="s">
        <v>207</v>
      </c>
      <c r="D101" t="s">
        <v>194</v>
      </c>
      <c r="E101" t="s">
        <v>195</v>
      </c>
      <c r="F101" t="s">
        <v>196</v>
      </c>
      <c r="G101" t="s">
        <v>197</v>
      </c>
      <c r="H101" t="s">
        <v>194</v>
      </c>
      <c r="I101" t="s">
        <v>198</v>
      </c>
      <c r="J101" t="s">
        <v>196</v>
      </c>
      <c r="K101" t="s">
        <v>194</v>
      </c>
      <c r="L101" t="s">
        <v>377</v>
      </c>
      <c r="M101" t="s">
        <v>883</v>
      </c>
      <c r="N101" s="19">
        <v>1596720.85</v>
      </c>
    </row>
    <row r="102" spans="1:14" x14ac:dyDescent="0.25">
      <c r="A102">
        <v>2025</v>
      </c>
      <c r="B102" t="s">
        <v>44</v>
      </c>
      <c r="C102" t="s">
        <v>227</v>
      </c>
      <c r="D102" t="s">
        <v>194</v>
      </c>
      <c r="E102" t="s">
        <v>195</v>
      </c>
      <c r="F102" t="s">
        <v>225</v>
      </c>
      <c r="G102" t="s">
        <v>197</v>
      </c>
      <c r="H102" t="s">
        <v>194</v>
      </c>
      <c r="I102" t="s">
        <v>198</v>
      </c>
      <c r="J102" t="s">
        <v>196</v>
      </c>
      <c r="K102" t="s">
        <v>194</v>
      </c>
      <c r="L102" t="s">
        <v>377</v>
      </c>
      <c r="M102" t="s">
        <v>201</v>
      </c>
      <c r="N102" s="19">
        <v>0</v>
      </c>
    </row>
    <row r="103" spans="1:14" x14ac:dyDescent="0.25">
      <c r="A103">
        <v>2025</v>
      </c>
      <c r="B103" t="s">
        <v>43</v>
      </c>
      <c r="C103" t="s">
        <v>226</v>
      </c>
      <c r="D103" t="s">
        <v>194</v>
      </c>
      <c r="E103" t="s">
        <v>195</v>
      </c>
      <c r="F103" t="s">
        <v>196</v>
      </c>
      <c r="G103" t="s">
        <v>197</v>
      </c>
      <c r="H103" t="s">
        <v>194</v>
      </c>
      <c r="I103" t="s">
        <v>198</v>
      </c>
      <c r="J103" t="s">
        <v>196</v>
      </c>
      <c r="K103" t="s">
        <v>194</v>
      </c>
      <c r="L103" t="s">
        <v>377</v>
      </c>
      <c r="M103" t="s">
        <v>884</v>
      </c>
      <c r="N103" s="19">
        <v>139706492</v>
      </c>
    </row>
    <row r="104" spans="1:14" x14ac:dyDescent="0.25">
      <c r="A104">
        <v>2025</v>
      </c>
      <c r="B104" t="s">
        <v>42</v>
      </c>
      <c r="C104" t="s">
        <v>215</v>
      </c>
      <c r="D104" t="s">
        <v>194</v>
      </c>
      <c r="E104" t="s">
        <v>195</v>
      </c>
      <c r="F104" t="s">
        <v>196</v>
      </c>
      <c r="G104" t="s">
        <v>197</v>
      </c>
      <c r="H104" t="s">
        <v>194</v>
      </c>
      <c r="I104" t="s">
        <v>198</v>
      </c>
      <c r="J104" t="s">
        <v>196</v>
      </c>
      <c r="K104" t="s">
        <v>194</v>
      </c>
      <c r="L104" t="s">
        <v>377</v>
      </c>
      <c r="M104" t="s">
        <v>885</v>
      </c>
      <c r="N104" s="19">
        <v>285060</v>
      </c>
    </row>
    <row r="105" spans="1:14" x14ac:dyDescent="0.25">
      <c r="A105">
        <v>2025</v>
      </c>
      <c r="B105" t="s">
        <v>41</v>
      </c>
      <c r="C105" t="s">
        <v>224</v>
      </c>
      <c r="D105" t="s">
        <v>194</v>
      </c>
      <c r="E105" t="s">
        <v>195</v>
      </c>
      <c r="F105" t="s">
        <v>225</v>
      </c>
      <c r="G105" t="s">
        <v>197</v>
      </c>
      <c r="H105" t="s">
        <v>194</v>
      </c>
      <c r="I105" t="s">
        <v>198</v>
      </c>
      <c r="J105" t="s">
        <v>196</v>
      </c>
      <c r="K105" t="s">
        <v>194</v>
      </c>
      <c r="L105" t="s">
        <v>377</v>
      </c>
      <c r="M105" t="s">
        <v>886</v>
      </c>
      <c r="N105" s="19">
        <v>638484611</v>
      </c>
    </row>
    <row r="106" spans="1:14" x14ac:dyDescent="0.25">
      <c r="A106">
        <v>2025</v>
      </c>
      <c r="B106" t="s">
        <v>40</v>
      </c>
      <c r="C106" t="s">
        <v>223</v>
      </c>
      <c r="D106" t="s">
        <v>194</v>
      </c>
      <c r="E106" t="s">
        <v>195</v>
      </c>
      <c r="F106" t="s">
        <v>196</v>
      </c>
      <c r="G106" t="s">
        <v>197</v>
      </c>
      <c r="H106" t="s">
        <v>194</v>
      </c>
      <c r="I106" t="s">
        <v>198</v>
      </c>
      <c r="J106" t="s">
        <v>196</v>
      </c>
      <c r="K106" t="s">
        <v>194</v>
      </c>
      <c r="L106" t="s">
        <v>377</v>
      </c>
      <c r="M106" t="s">
        <v>201</v>
      </c>
      <c r="N106" s="19">
        <v>0</v>
      </c>
    </row>
    <row r="107" spans="1:14" x14ac:dyDescent="0.25">
      <c r="A107">
        <v>2025</v>
      </c>
      <c r="B107" t="s">
        <v>49</v>
      </c>
      <c r="C107" t="s">
        <v>207</v>
      </c>
      <c r="D107" t="s">
        <v>194</v>
      </c>
      <c r="E107" t="s">
        <v>195</v>
      </c>
      <c r="F107" t="s">
        <v>196</v>
      </c>
      <c r="G107" t="s">
        <v>197</v>
      </c>
      <c r="H107" t="s">
        <v>194</v>
      </c>
      <c r="I107" t="s">
        <v>198</v>
      </c>
      <c r="J107" t="s">
        <v>196</v>
      </c>
      <c r="K107" t="s">
        <v>194</v>
      </c>
      <c r="L107" t="s">
        <v>377</v>
      </c>
      <c r="M107" t="s">
        <v>201</v>
      </c>
      <c r="N107" s="19">
        <v>0</v>
      </c>
    </row>
    <row r="108" spans="1:14" x14ac:dyDescent="0.25">
      <c r="A108">
        <v>2025</v>
      </c>
      <c r="B108" t="s">
        <v>50</v>
      </c>
      <c r="C108" t="s">
        <v>229</v>
      </c>
      <c r="D108" t="s">
        <v>194</v>
      </c>
      <c r="E108" t="s">
        <v>195</v>
      </c>
      <c r="F108" t="s">
        <v>196</v>
      </c>
      <c r="G108" t="s">
        <v>197</v>
      </c>
      <c r="H108" t="s">
        <v>194</v>
      </c>
      <c r="I108" t="s">
        <v>198</v>
      </c>
      <c r="J108" t="s">
        <v>196</v>
      </c>
      <c r="K108" t="s">
        <v>194</v>
      </c>
      <c r="L108" t="s">
        <v>377</v>
      </c>
      <c r="M108" t="s">
        <v>201</v>
      </c>
      <c r="N108" s="19">
        <v>0</v>
      </c>
    </row>
    <row r="109" spans="1:14" x14ac:dyDescent="0.25">
      <c r="A109">
        <v>2025</v>
      </c>
      <c r="B109" t="s">
        <v>47</v>
      </c>
      <c r="C109" t="s">
        <v>229</v>
      </c>
      <c r="D109" t="s">
        <v>194</v>
      </c>
      <c r="E109" t="s">
        <v>195</v>
      </c>
      <c r="F109" t="s">
        <v>196</v>
      </c>
      <c r="G109" t="s">
        <v>197</v>
      </c>
      <c r="H109" t="s">
        <v>194</v>
      </c>
      <c r="I109" t="s">
        <v>198</v>
      </c>
      <c r="J109" t="s">
        <v>196</v>
      </c>
      <c r="K109" t="s">
        <v>194</v>
      </c>
      <c r="L109" t="s">
        <v>377</v>
      </c>
      <c r="M109" t="s">
        <v>201</v>
      </c>
      <c r="N109" s="19">
        <v>0</v>
      </c>
    </row>
    <row r="110" spans="1:14" x14ac:dyDescent="0.25">
      <c r="A110">
        <v>2025</v>
      </c>
      <c r="B110" t="s">
        <v>48</v>
      </c>
      <c r="C110" t="s">
        <v>229</v>
      </c>
      <c r="D110" t="s">
        <v>194</v>
      </c>
      <c r="E110" t="s">
        <v>195</v>
      </c>
      <c r="F110" t="s">
        <v>196</v>
      </c>
      <c r="G110" t="s">
        <v>197</v>
      </c>
      <c r="H110" t="s">
        <v>194</v>
      </c>
      <c r="I110" t="s">
        <v>198</v>
      </c>
      <c r="J110" t="s">
        <v>196</v>
      </c>
      <c r="K110" t="s">
        <v>194</v>
      </c>
      <c r="L110" t="s">
        <v>377</v>
      </c>
      <c r="M110" t="s">
        <v>201</v>
      </c>
      <c r="N110" s="19">
        <v>0</v>
      </c>
    </row>
    <row r="111" spans="1:14" x14ac:dyDescent="0.25">
      <c r="A111">
        <v>2025</v>
      </c>
      <c r="B111" t="s">
        <v>45</v>
      </c>
      <c r="C111" t="s">
        <v>228</v>
      </c>
      <c r="D111" t="s">
        <v>194</v>
      </c>
      <c r="E111" t="s">
        <v>195</v>
      </c>
      <c r="F111" t="s">
        <v>225</v>
      </c>
      <c r="G111" t="s">
        <v>197</v>
      </c>
      <c r="H111" t="s">
        <v>194</v>
      </c>
      <c r="I111" t="s">
        <v>198</v>
      </c>
      <c r="J111" t="s">
        <v>196</v>
      </c>
      <c r="K111" t="s">
        <v>194</v>
      </c>
      <c r="L111" t="s">
        <v>377</v>
      </c>
      <c r="M111" t="s">
        <v>356</v>
      </c>
      <c r="N111" s="19">
        <v>1590000</v>
      </c>
    </row>
    <row r="112" spans="1:14" x14ac:dyDescent="0.25">
      <c r="A112">
        <v>2025</v>
      </c>
      <c r="B112" t="s">
        <v>46</v>
      </c>
      <c r="C112" t="s">
        <v>207</v>
      </c>
      <c r="D112" t="s">
        <v>194</v>
      </c>
      <c r="E112" t="s">
        <v>195</v>
      </c>
      <c r="F112" t="s">
        <v>196</v>
      </c>
      <c r="G112" t="s">
        <v>197</v>
      </c>
      <c r="H112" t="s">
        <v>194</v>
      </c>
      <c r="I112" t="s">
        <v>198</v>
      </c>
      <c r="J112" t="s">
        <v>196</v>
      </c>
      <c r="K112" t="s">
        <v>194</v>
      </c>
      <c r="L112" t="s">
        <v>377</v>
      </c>
      <c r="M112" t="s">
        <v>201</v>
      </c>
      <c r="N112" s="19">
        <v>0</v>
      </c>
    </row>
    <row r="113" spans="1:14" x14ac:dyDescent="0.25">
      <c r="A113">
        <v>2025</v>
      </c>
      <c r="B113" t="s">
        <v>55</v>
      </c>
      <c r="C113" t="s">
        <v>234</v>
      </c>
      <c r="D113" t="s">
        <v>194</v>
      </c>
      <c r="E113" t="s">
        <v>195</v>
      </c>
      <c r="F113" t="s">
        <v>196</v>
      </c>
      <c r="G113" t="s">
        <v>197</v>
      </c>
      <c r="H113" t="s">
        <v>194</v>
      </c>
      <c r="I113" t="s">
        <v>198</v>
      </c>
      <c r="J113" t="s">
        <v>196</v>
      </c>
      <c r="K113" t="s">
        <v>194</v>
      </c>
      <c r="L113" t="s">
        <v>377</v>
      </c>
      <c r="M113" t="s">
        <v>887</v>
      </c>
      <c r="N113" s="19">
        <v>10003036</v>
      </c>
    </row>
    <row r="114" spans="1:14" x14ac:dyDescent="0.25">
      <c r="A114">
        <v>2025</v>
      </c>
      <c r="B114" t="s">
        <v>161</v>
      </c>
      <c r="C114" t="s">
        <v>248</v>
      </c>
      <c r="D114" t="s">
        <v>194</v>
      </c>
      <c r="E114" t="s">
        <v>195</v>
      </c>
      <c r="F114" t="s">
        <v>196</v>
      </c>
      <c r="G114" t="s">
        <v>197</v>
      </c>
      <c r="H114" t="s">
        <v>194</v>
      </c>
      <c r="I114" t="s">
        <v>198</v>
      </c>
      <c r="J114" t="s">
        <v>196</v>
      </c>
      <c r="K114" t="s">
        <v>194</v>
      </c>
      <c r="L114" t="s">
        <v>377</v>
      </c>
      <c r="M114" t="s">
        <v>201</v>
      </c>
      <c r="N114" s="19">
        <v>0</v>
      </c>
    </row>
    <row r="115" spans="1:14" x14ac:dyDescent="0.25">
      <c r="A115">
        <v>2025</v>
      </c>
      <c r="B115" t="s">
        <v>162</v>
      </c>
      <c r="C115" t="s">
        <v>248</v>
      </c>
      <c r="D115" t="s">
        <v>194</v>
      </c>
      <c r="E115" t="s">
        <v>195</v>
      </c>
      <c r="F115" t="s">
        <v>196</v>
      </c>
      <c r="G115" t="s">
        <v>197</v>
      </c>
      <c r="H115" t="s">
        <v>194</v>
      </c>
      <c r="I115" t="s">
        <v>198</v>
      </c>
      <c r="J115" t="s">
        <v>196</v>
      </c>
      <c r="K115" t="s">
        <v>194</v>
      </c>
      <c r="L115" t="s">
        <v>377</v>
      </c>
      <c r="M115" t="s">
        <v>201</v>
      </c>
      <c r="N115" s="19">
        <v>0</v>
      </c>
    </row>
    <row r="116" spans="1:14" x14ac:dyDescent="0.25">
      <c r="A116">
        <v>2025</v>
      </c>
      <c r="B116" t="s">
        <v>163</v>
      </c>
      <c r="C116" t="s">
        <v>207</v>
      </c>
      <c r="D116" t="s">
        <v>194</v>
      </c>
      <c r="E116" t="s">
        <v>195</v>
      </c>
      <c r="F116" t="s">
        <v>196</v>
      </c>
      <c r="G116" t="s">
        <v>197</v>
      </c>
      <c r="H116" t="s">
        <v>194</v>
      </c>
      <c r="I116" t="s">
        <v>198</v>
      </c>
      <c r="J116" t="s">
        <v>196</v>
      </c>
      <c r="K116" t="s">
        <v>194</v>
      </c>
      <c r="L116" t="s">
        <v>377</v>
      </c>
      <c r="M116" t="s">
        <v>888</v>
      </c>
      <c r="N116" s="19">
        <v>281946</v>
      </c>
    </row>
    <row r="117" spans="1:14" x14ac:dyDescent="0.25">
      <c r="A117">
        <v>2025</v>
      </c>
      <c r="B117" t="s">
        <v>172</v>
      </c>
      <c r="C117" t="s">
        <v>253</v>
      </c>
      <c r="D117" t="s">
        <v>194</v>
      </c>
      <c r="E117" t="s">
        <v>195</v>
      </c>
      <c r="F117" t="s">
        <v>196</v>
      </c>
      <c r="G117" t="s">
        <v>197</v>
      </c>
      <c r="H117" t="s">
        <v>194</v>
      </c>
      <c r="I117" t="s">
        <v>198</v>
      </c>
      <c r="J117" t="s">
        <v>196</v>
      </c>
      <c r="K117" t="s">
        <v>194</v>
      </c>
      <c r="L117" t="s">
        <v>377</v>
      </c>
      <c r="M117" t="s">
        <v>397</v>
      </c>
      <c r="N117" s="19">
        <v>900000</v>
      </c>
    </row>
    <row r="118" spans="1:14" x14ac:dyDescent="0.25">
      <c r="A118">
        <v>2025</v>
      </c>
      <c r="B118" t="s">
        <v>173</v>
      </c>
      <c r="C118" t="s">
        <v>253</v>
      </c>
      <c r="D118" t="s">
        <v>351</v>
      </c>
      <c r="E118" t="s">
        <v>195</v>
      </c>
      <c r="F118" t="s">
        <v>196</v>
      </c>
      <c r="G118" t="s">
        <v>197</v>
      </c>
      <c r="H118" t="s">
        <v>194</v>
      </c>
      <c r="I118" t="s">
        <v>198</v>
      </c>
      <c r="J118" t="s">
        <v>196</v>
      </c>
      <c r="K118" t="s">
        <v>194</v>
      </c>
      <c r="L118" t="s">
        <v>377</v>
      </c>
      <c r="M118" t="s">
        <v>889</v>
      </c>
      <c r="N118" s="19">
        <v>920425</v>
      </c>
    </row>
    <row r="119" spans="1:14" x14ac:dyDescent="0.25">
      <c r="A119">
        <v>2025</v>
      </c>
      <c r="B119" t="s">
        <v>170</v>
      </c>
      <c r="C119" t="s">
        <v>253</v>
      </c>
      <c r="D119" t="s">
        <v>194</v>
      </c>
      <c r="E119" t="s">
        <v>195</v>
      </c>
      <c r="F119" t="s">
        <v>196</v>
      </c>
      <c r="G119" t="s">
        <v>197</v>
      </c>
      <c r="H119" t="s">
        <v>194</v>
      </c>
      <c r="I119" t="s">
        <v>198</v>
      </c>
      <c r="J119" t="s">
        <v>196</v>
      </c>
      <c r="K119" t="s">
        <v>194</v>
      </c>
      <c r="L119" t="s">
        <v>377</v>
      </c>
      <c r="M119" t="s">
        <v>890</v>
      </c>
      <c r="N119" s="19">
        <v>2905840</v>
      </c>
    </row>
    <row r="120" spans="1:14" x14ac:dyDescent="0.25">
      <c r="A120">
        <v>2025</v>
      </c>
      <c r="B120" t="s">
        <v>169</v>
      </c>
      <c r="C120" t="s">
        <v>261</v>
      </c>
      <c r="D120" t="s">
        <v>194</v>
      </c>
      <c r="E120" t="s">
        <v>195</v>
      </c>
      <c r="F120" t="s">
        <v>196</v>
      </c>
      <c r="G120" t="s">
        <v>197</v>
      </c>
      <c r="H120" t="s">
        <v>194</v>
      </c>
      <c r="I120" t="s">
        <v>198</v>
      </c>
      <c r="J120" t="s">
        <v>196</v>
      </c>
      <c r="K120" t="s">
        <v>194</v>
      </c>
      <c r="L120" t="s">
        <v>377</v>
      </c>
      <c r="M120" t="s">
        <v>891</v>
      </c>
      <c r="N120" s="19">
        <v>23894574</v>
      </c>
    </row>
    <row r="121" spans="1:14" x14ac:dyDescent="0.25">
      <c r="A121">
        <v>2025</v>
      </c>
      <c r="B121" t="s">
        <v>168</v>
      </c>
      <c r="C121" t="s">
        <v>260</v>
      </c>
      <c r="D121" t="s">
        <v>194</v>
      </c>
      <c r="E121" t="s">
        <v>195</v>
      </c>
      <c r="F121" t="s">
        <v>196</v>
      </c>
      <c r="G121" t="s">
        <v>197</v>
      </c>
      <c r="H121" t="s">
        <v>194</v>
      </c>
      <c r="I121" t="s">
        <v>198</v>
      </c>
      <c r="J121" t="s">
        <v>196</v>
      </c>
      <c r="K121" t="s">
        <v>194</v>
      </c>
      <c r="L121" t="s">
        <v>377</v>
      </c>
      <c r="M121" t="s">
        <v>371</v>
      </c>
      <c r="N121" s="19">
        <v>4500000</v>
      </c>
    </row>
    <row r="122" spans="1:14" x14ac:dyDescent="0.25">
      <c r="A122">
        <v>2025</v>
      </c>
      <c r="B122" t="s">
        <v>179</v>
      </c>
      <c r="C122" t="s">
        <v>207</v>
      </c>
      <c r="D122" t="s">
        <v>355</v>
      </c>
      <c r="E122" t="s">
        <v>195</v>
      </c>
      <c r="F122" t="s">
        <v>196</v>
      </c>
      <c r="G122" t="s">
        <v>197</v>
      </c>
      <c r="H122" t="s">
        <v>194</v>
      </c>
      <c r="I122" t="s">
        <v>198</v>
      </c>
      <c r="J122" t="s">
        <v>196</v>
      </c>
      <c r="K122" t="s">
        <v>194</v>
      </c>
      <c r="L122" t="s">
        <v>377</v>
      </c>
      <c r="M122" t="s">
        <v>201</v>
      </c>
      <c r="N122" s="19">
        <v>0</v>
      </c>
    </row>
    <row r="123" spans="1:14" x14ac:dyDescent="0.25">
      <c r="A123">
        <v>2025</v>
      </c>
      <c r="B123" t="s">
        <v>177</v>
      </c>
      <c r="C123" t="s">
        <v>248</v>
      </c>
      <c r="D123" t="s">
        <v>194</v>
      </c>
      <c r="E123" t="s">
        <v>195</v>
      </c>
      <c r="F123" t="s">
        <v>196</v>
      </c>
      <c r="G123" t="s">
        <v>197</v>
      </c>
      <c r="H123" t="s">
        <v>194</v>
      </c>
      <c r="I123" t="s">
        <v>198</v>
      </c>
      <c r="J123" t="s">
        <v>196</v>
      </c>
      <c r="K123" t="s">
        <v>194</v>
      </c>
      <c r="L123" t="s">
        <v>377</v>
      </c>
      <c r="M123" t="s">
        <v>892</v>
      </c>
      <c r="N123" s="19">
        <v>1980453</v>
      </c>
    </row>
    <row r="124" spans="1:14" x14ac:dyDescent="0.25">
      <c r="A124">
        <v>2025</v>
      </c>
      <c r="B124" t="s">
        <v>178</v>
      </c>
      <c r="C124" t="s">
        <v>207</v>
      </c>
      <c r="D124" t="s">
        <v>194</v>
      </c>
      <c r="E124" t="s">
        <v>195</v>
      </c>
      <c r="F124" t="s">
        <v>196</v>
      </c>
      <c r="G124" t="s">
        <v>197</v>
      </c>
      <c r="H124" t="s">
        <v>194</v>
      </c>
      <c r="I124" t="s">
        <v>198</v>
      </c>
      <c r="J124" t="s">
        <v>196</v>
      </c>
      <c r="K124" t="s">
        <v>194</v>
      </c>
      <c r="L124" t="s">
        <v>377</v>
      </c>
      <c r="M124" t="s">
        <v>201</v>
      </c>
      <c r="N124" s="19">
        <v>0</v>
      </c>
    </row>
    <row r="125" spans="1:14" x14ac:dyDescent="0.25">
      <c r="A125">
        <v>2025</v>
      </c>
      <c r="B125" t="s">
        <v>174</v>
      </c>
      <c r="C125" t="s">
        <v>253</v>
      </c>
      <c r="D125" t="s">
        <v>194</v>
      </c>
      <c r="E125" t="s">
        <v>195</v>
      </c>
      <c r="F125" t="s">
        <v>196</v>
      </c>
      <c r="G125" t="s">
        <v>197</v>
      </c>
      <c r="H125" t="s">
        <v>194</v>
      </c>
      <c r="I125" t="s">
        <v>198</v>
      </c>
      <c r="J125" t="s">
        <v>196</v>
      </c>
      <c r="K125" t="s">
        <v>194</v>
      </c>
      <c r="L125" t="s">
        <v>377</v>
      </c>
      <c r="M125" t="s">
        <v>353</v>
      </c>
      <c r="N125" s="19">
        <v>75000</v>
      </c>
    </row>
    <row r="126" spans="1:14" x14ac:dyDescent="0.25">
      <c r="A126">
        <v>2025</v>
      </c>
      <c r="B126" t="s">
        <v>175</v>
      </c>
      <c r="C126" t="s">
        <v>253</v>
      </c>
      <c r="D126" t="s">
        <v>194</v>
      </c>
      <c r="E126" t="s">
        <v>195</v>
      </c>
      <c r="F126" t="s">
        <v>196</v>
      </c>
      <c r="G126" t="s">
        <v>197</v>
      </c>
      <c r="H126" t="s">
        <v>194</v>
      </c>
      <c r="I126" t="s">
        <v>198</v>
      </c>
      <c r="J126" t="s">
        <v>196</v>
      </c>
      <c r="K126" t="s">
        <v>194</v>
      </c>
      <c r="L126" t="s">
        <v>377</v>
      </c>
      <c r="M126" t="s">
        <v>393</v>
      </c>
      <c r="N126" s="19">
        <v>405000</v>
      </c>
    </row>
    <row r="127" spans="1:14" x14ac:dyDescent="0.25">
      <c r="A127">
        <v>2025</v>
      </c>
      <c r="B127" t="s">
        <v>176</v>
      </c>
      <c r="C127" t="s">
        <v>248</v>
      </c>
      <c r="D127" t="s">
        <v>194</v>
      </c>
      <c r="E127" t="s">
        <v>195</v>
      </c>
      <c r="F127" t="s">
        <v>196</v>
      </c>
      <c r="G127" t="s">
        <v>197</v>
      </c>
      <c r="H127" t="s">
        <v>194</v>
      </c>
      <c r="I127" t="s">
        <v>198</v>
      </c>
      <c r="J127" t="s">
        <v>196</v>
      </c>
      <c r="K127" t="s">
        <v>194</v>
      </c>
      <c r="L127" t="s">
        <v>377</v>
      </c>
      <c r="M127" t="s">
        <v>893</v>
      </c>
      <c r="N127" s="19">
        <v>1193279</v>
      </c>
    </row>
    <row r="128" spans="1:14" x14ac:dyDescent="0.25">
      <c r="A128">
        <v>2025</v>
      </c>
      <c r="B128" t="s">
        <v>171</v>
      </c>
      <c r="C128" t="s">
        <v>258</v>
      </c>
      <c r="D128" t="s">
        <v>194</v>
      </c>
      <c r="E128" t="s">
        <v>195</v>
      </c>
      <c r="F128" t="s">
        <v>225</v>
      </c>
      <c r="G128" t="s">
        <v>197</v>
      </c>
      <c r="H128" t="s">
        <v>194</v>
      </c>
      <c r="I128" t="s">
        <v>198</v>
      </c>
      <c r="J128" t="s">
        <v>196</v>
      </c>
      <c r="K128" t="s">
        <v>194</v>
      </c>
      <c r="L128" t="s">
        <v>377</v>
      </c>
      <c r="M128" t="s">
        <v>396</v>
      </c>
      <c r="N128" s="19">
        <v>2675000</v>
      </c>
    </row>
    <row r="129" spans="1:14" x14ac:dyDescent="0.25">
      <c r="A129">
        <v>2025</v>
      </c>
      <c r="B129" t="s">
        <v>135</v>
      </c>
      <c r="C129" t="s">
        <v>216</v>
      </c>
      <c r="D129" t="s">
        <v>194</v>
      </c>
      <c r="E129" t="s">
        <v>195</v>
      </c>
      <c r="F129" t="s">
        <v>196</v>
      </c>
      <c r="G129" t="s">
        <v>197</v>
      </c>
      <c r="H129" t="s">
        <v>194</v>
      </c>
      <c r="I129" t="s">
        <v>198</v>
      </c>
      <c r="J129" t="s">
        <v>196</v>
      </c>
      <c r="K129" t="s">
        <v>194</v>
      </c>
      <c r="L129" t="s">
        <v>377</v>
      </c>
      <c r="M129" t="s">
        <v>201</v>
      </c>
      <c r="N129" s="19">
        <v>0</v>
      </c>
    </row>
    <row r="130" spans="1:14" x14ac:dyDescent="0.25">
      <c r="A130">
        <v>2025</v>
      </c>
      <c r="B130" t="s">
        <v>136</v>
      </c>
      <c r="C130" t="s">
        <v>216</v>
      </c>
      <c r="D130" t="s">
        <v>194</v>
      </c>
      <c r="E130" t="s">
        <v>195</v>
      </c>
      <c r="F130" t="s">
        <v>196</v>
      </c>
      <c r="G130" t="s">
        <v>197</v>
      </c>
      <c r="H130" t="s">
        <v>194</v>
      </c>
      <c r="I130" t="s">
        <v>198</v>
      </c>
      <c r="J130" t="s">
        <v>196</v>
      </c>
      <c r="K130" t="s">
        <v>194</v>
      </c>
      <c r="L130" t="s">
        <v>377</v>
      </c>
      <c r="M130" t="s">
        <v>201</v>
      </c>
      <c r="N130" s="19">
        <v>0</v>
      </c>
    </row>
    <row r="131" spans="1:14" x14ac:dyDescent="0.25">
      <c r="A131">
        <v>2025</v>
      </c>
      <c r="B131" t="s">
        <v>137</v>
      </c>
      <c r="C131" t="s">
        <v>217</v>
      </c>
      <c r="D131" t="s">
        <v>194</v>
      </c>
      <c r="E131" t="s">
        <v>195</v>
      </c>
      <c r="F131" t="s">
        <v>196</v>
      </c>
      <c r="G131" t="s">
        <v>197</v>
      </c>
      <c r="H131" t="s">
        <v>194</v>
      </c>
      <c r="I131" t="s">
        <v>198</v>
      </c>
      <c r="J131" t="s">
        <v>196</v>
      </c>
      <c r="K131" t="s">
        <v>194</v>
      </c>
      <c r="L131" t="s">
        <v>377</v>
      </c>
      <c r="M131" t="s">
        <v>201</v>
      </c>
      <c r="N131" s="19">
        <v>0</v>
      </c>
    </row>
    <row r="132" spans="1:14" x14ac:dyDescent="0.25">
      <c r="A132">
        <v>2025</v>
      </c>
      <c r="B132" t="s">
        <v>133</v>
      </c>
      <c r="C132" t="s">
        <v>347</v>
      </c>
      <c r="D132" t="s">
        <v>194</v>
      </c>
      <c r="E132" t="s">
        <v>195</v>
      </c>
      <c r="F132" t="s">
        <v>196</v>
      </c>
      <c r="G132" t="s">
        <v>197</v>
      </c>
      <c r="H132" t="s">
        <v>194</v>
      </c>
      <c r="I132" t="s">
        <v>198</v>
      </c>
      <c r="J132" t="s">
        <v>196</v>
      </c>
      <c r="K132" t="s">
        <v>194</v>
      </c>
      <c r="L132" t="s">
        <v>377</v>
      </c>
      <c r="M132" t="s">
        <v>894</v>
      </c>
      <c r="N132" s="19">
        <v>6993766.9800000004</v>
      </c>
    </row>
    <row r="133" spans="1:14" x14ac:dyDescent="0.25">
      <c r="A133">
        <v>2025</v>
      </c>
      <c r="B133" t="s">
        <v>134</v>
      </c>
      <c r="C133" t="s">
        <v>216</v>
      </c>
      <c r="D133" t="s">
        <v>194</v>
      </c>
      <c r="E133" t="s">
        <v>195</v>
      </c>
      <c r="F133" t="s">
        <v>196</v>
      </c>
      <c r="G133" t="s">
        <v>197</v>
      </c>
      <c r="H133" t="s">
        <v>194</v>
      </c>
      <c r="I133" t="s">
        <v>198</v>
      </c>
      <c r="J133" t="s">
        <v>196</v>
      </c>
      <c r="K133" t="s">
        <v>194</v>
      </c>
      <c r="L133" t="s">
        <v>377</v>
      </c>
      <c r="M133" t="s">
        <v>201</v>
      </c>
      <c r="N133" s="19">
        <v>0</v>
      </c>
    </row>
    <row r="134" spans="1:14" x14ac:dyDescent="0.25">
      <c r="A134">
        <v>2025</v>
      </c>
      <c r="B134" t="s">
        <v>132</v>
      </c>
      <c r="C134" t="s">
        <v>248</v>
      </c>
      <c r="D134" t="s">
        <v>194</v>
      </c>
      <c r="E134" t="s">
        <v>195</v>
      </c>
      <c r="F134" t="s">
        <v>196</v>
      </c>
      <c r="G134" t="s">
        <v>197</v>
      </c>
      <c r="H134" t="s">
        <v>194</v>
      </c>
      <c r="I134" t="s">
        <v>198</v>
      </c>
      <c r="J134" t="s">
        <v>196</v>
      </c>
      <c r="K134" t="s">
        <v>194</v>
      </c>
      <c r="L134" t="s">
        <v>377</v>
      </c>
      <c r="M134" t="s">
        <v>895</v>
      </c>
      <c r="N134" s="19">
        <v>170805</v>
      </c>
    </row>
    <row r="135" spans="1:14" x14ac:dyDescent="0.25">
      <c r="A135">
        <v>2025</v>
      </c>
      <c r="B135" t="s">
        <v>130</v>
      </c>
      <c r="C135" t="s">
        <v>220</v>
      </c>
      <c r="D135" t="s">
        <v>194</v>
      </c>
      <c r="E135" t="s">
        <v>195</v>
      </c>
      <c r="F135" t="s">
        <v>196</v>
      </c>
      <c r="G135" t="s">
        <v>197</v>
      </c>
      <c r="H135" t="s">
        <v>194</v>
      </c>
      <c r="I135" t="s">
        <v>198</v>
      </c>
      <c r="J135" t="s">
        <v>196</v>
      </c>
      <c r="K135" t="s">
        <v>194</v>
      </c>
      <c r="L135" t="s">
        <v>377</v>
      </c>
      <c r="M135" t="s">
        <v>201</v>
      </c>
      <c r="N135" s="19">
        <v>0</v>
      </c>
    </row>
    <row r="136" spans="1:14" x14ac:dyDescent="0.25">
      <c r="A136">
        <v>2025</v>
      </c>
      <c r="B136" t="s">
        <v>131</v>
      </c>
      <c r="C136" t="s">
        <v>248</v>
      </c>
      <c r="D136" t="s">
        <v>194</v>
      </c>
      <c r="E136" t="s">
        <v>195</v>
      </c>
      <c r="F136" t="s">
        <v>196</v>
      </c>
      <c r="G136" t="s">
        <v>197</v>
      </c>
      <c r="H136" t="s">
        <v>194</v>
      </c>
      <c r="I136" t="s">
        <v>198</v>
      </c>
      <c r="J136" t="s">
        <v>196</v>
      </c>
      <c r="K136" t="s">
        <v>194</v>
      </c>
      <c r="L136" t="s">
        <v>377</v>
      </c>
      <c r="M136" t="s">
        <v>896</v>
      </c>
      <c r="N136" s="19">
        <v>553318.71</v>
      </c>
    </row>
    <row r="137" spans="1:14" x14ac:dyDescent="0.25">
      <c r="A137">
        <v>2025</v>
      </c>
      <c r="B137" t="s">
        <v>141</v>
      </c>
      <c r="C137" t="s">
        <v>257</v>
      </c>
      <c r="D137" t="s">
        <v>194</v>
      </c>
      <c r="E137" t="s">
        <v>195</v>
      </c>
      <c r="F137" t="s">
        <v>196</v>
      </c>
      <c r="G137" t="s">
        <v>197</v>
      </c>
      <c r="H137" t="s">
        <v>194</v>
      </c>
      <c r="I137" t="s">
        <v>198</v>
      </c>
      <c r="J137" t="s">
        <v>196</v>
      </c>
      <c r="K137" t="s">
        <v>194</v>
      </c>
      <c r="L137" t="s">
        <v>377</v>
      </c>
      <c r="M137" t="s">
        <v>201</v>
      </c>
      <c r="N137" s="19">
        <v>0</v>
      </c>
    </row>
    <row r="138" spans="1:14" x14ac:dyDescent="0.25">
      <c r="A138">
        <v>2025</v>
      </c>
      <c r="B138" t="s">
        <v>142</v>
      </c>
      <c r="C138" t="s">
        <v>209</v>
      </c>
      <c r="D138" t="s">
        <v>194</v>
      </c>
      <c r="E138" t="s">
        <v>195</v>
      </c>
      <c r="F138" t="s">
        <v>196</v>
      </c>
      <c r="G138" t="s">
        <v>197</v>
      </c>
      <c r="H138" t="s">
        <v>194</v>
      </c>
      <c r="I138" t="s">
        <v>198</v>
      </c>
      <c r="J138" t="s">
        <v>196</v>
      </c>
      <c r="K138" t="s">
        <v>194</v>
      </c>
      <c r="L138" t="s">
        <v>377</v>
      </c>
      <c r="M138" t="s">
        <v>897</v>
      </c>
      <c r="N138" s="19">
        <v>1045936</v>
      </c>
    </row>
    <row r="139" spans="1:14" x14ac:dyDescent="0.25">
      <c r="A139">
        <v>2025</v>
      </c>
      <c r="B139" t="s">
        <v>140</v>
      </c>
      <c r="C139" t="s">
        <v>257</v>
      </c>
      <c r="D139" t="s">
        <v>194</v>
      </c>
      <c r="E139" t="s">
        <v>195</v>
      </c>
      <c r="F139" t="s">
        <v>196</v>
      </c>
      <c r="G139" t="s">
        <v>197</v>
      </c>
      <c r="H139" t="s">
        <v>194</v>
      </c>
      <c r="I139" t="s">
        <v>198</v>
      </c>
      <c r="J139" t="s">
        <v>196</v>
      </c>
      <c r="K139" t="s">
        <v>194</v>
      </c>
      <c r="L139" t="s">
        <v>377</v>
      </c>
      <c r="M139" t="s">
        <v>898</v>
      </c>
      <c r="N139" s="19">
        <v>404550</v>
      </c>
    </row>
    <row r="140" spans="1:14" x14ac:dyDescent="0.25">
      <c r="A140">
        <v>2025</v>
      </c>
      <c r="B140" t="s">
        <v>139</v>
      </c>
      <c r="C140" t="s">
        <v>256</v>
      </c>
      <c r="D140" t="s">
        <v>194</v>
      </c>
      <c r="E140" t="s">
        <v>195</v>
      </c>
      <c r="F140" t="s">
        <v>196</v>
      </c>
      <c r="G140" t="s">
        <v>197</v>
      </c>
      <c r="H140" t="s">
        <v>194</v>
      </c>
      <c r="I140" t="s">
        <v>198</v>
      </c>
      <c r="J140" t="s">
        <v>196</v>
      </c>
      <c r="K140" t="s">
        <v>194</v>
      </c>
      <c r="L140" t="s">
        <v>377</v>
      </c>
      <c r="M140" t="s">
        <v>201</v>
      </c>
      <c r="N140" s="19">
        <v>0</v>
      </c>
    </row>
    <row r="141" spans="1:14" x14ac:dyDescent="0.25">
      <c r="A141">
        <v>2025</v>
      </c>
      <c r="B141" t="s">
        <v>138</v>
      </c>
      <c r="C141" t="s">
        <v>255</v>
      </c>
      <c r="D141" t="s">
        <v>194</v>
      </c>
      <c r="E141" t="s">
        <v>195</v>
      </c>
      <c r="F141" t="s">
        <v>196</v>
      </c>
      <c r="G141" t="s">
        <v>197</v>
      </c>
      <c r="H141" t="s">
        <v>194</v>
      </c>
      <c r="I141" t="s">
        <v>198</v>
      </c>
      <c r="J141" t="s">
        <v>196</v>
      </c>
      <c r="K141" t="s">
        <v>194</v>
      </c>
      <c r="L141" t="s">
        <v>377</v>
      </c>
      <c r="M141" t="s">
        <v>201</v>
      </c>
      <c r="N141" s="19">
        <v>0</v>
      </c>
    </row>
    <row r="142" spans="1:14" x14ac:dyDescent="0.25">
      <c r="A142">
        <v>2025</v>
      </c>
      <c r="B142" t="s">
        <v>148</v>
      </c>
      <c r="C142" t="s">
        <v>209</v>
      </c>
      <c r="D142" t="s">
        <v>354</v>
      </c>
      <c r="E142" t="s">
        <v>195</v>
      </c>
      <c r="F142" t="s">
        <v>196</v>
      </c>
      <c r="G142" t="s">
        <v>197</v>
      </c>
      <c r="H142" t="s">
        <v>194</v>
      </c>
      <c r="I142" t="s">
        <v>198</v>
      </c>
      <c r="J142" t="s">
        <v>196</v>
      </c>
      <c r="K142" t="s">
        <v>194</v>
      </c>
      <c r="L142" t="s">
        <v>377</v>
      </c>
      <c r="M142" t="s">
        <v>201</v>
      </c>
      <c r="N142" s="19">
        <v>0</v>
      </c>
    </row>
    <row r="143" spans="1:14" x14ac:dyDescent="0.25">
      <c r="A143">
        <v>2025</v>
      </c>
      <c r="B143" t="s">
        <v>149</v>
      </c>
      <c r="C143" t="s">
        <v>209</v>
      </c>
      <c r="D143" t="s">
        <v>194</v>
      </c>
      <c r="E143" t="s">
        <v>195</v>
      </c>
      <c r="F143" t="s">
        <v>196</v>
      </c>
      <c r="G143" t="s">
        <v>197</v>
      </c>
      <c r="H143" t="s">
        <v>194</v>
      </c>
      <c r="I143" t="s">
        <v>198</v>
      </c>
      <c r="J143" t="s">
        <v>196</v>
      </c>
      <c r="K143" t="s">
        <v>194</v>
      </c>
      <c r="L143" t="s">
        <v>377</v>
      </c>
      <c r="M143" t="s">
        <v>398</v>
      </c>
      <c r="N143" s="19">
        <v>236703.73</v>
      </c>
    </row>
    <row r="144" spans="1:14" x14ac:dyDescent="0.25">
      <c r="A144">
        <v>2025</v>
      </c>
      <c r="B144" t="s">
        <v>146</v>
      </c>
      <c r="C144" t="s">
        <v>414</v>
      </c>
      <c r="D144" t="s">
        <v>194</v>
      </c>
      <c r="E144" t="s">
        <v>195</v>
      </c>
      <c r="F144" t="s">
        <v>196</v>
      </c>
      <c r="G144" t="s">
        <v>197</v>
      </c>
      <c r="H144" t="s">
        <v>194</v>
      </c>
      <c r="I144" t="s">
        <v>198</v>
      </c>
      <c r="J144" t="s">
        <v>196</v>
      </c>
      <c r="K144" t="s">
        <v>194</v>
      </c>
      <c r="L144" t="s">
        <v>377</v>
      </c>
      <c r="M144" t="s">
        <v>899</v>
      </c>
      <c r="N144" s="19">
        <v>6903652.1299999999</v>
      </c>
    </row>
    <row r="145" spans="1:14" x14ac:dyDescent="0.25">
      <c r="A145">
        <v>2025</v>
      </c>
      <c r="B145" t="s">
        <v>143</v>
      </c>
      <c r="C145" t="s">
        <v>209</v>
      </c>
      <c r="D145" t="s">
        <v>194</v>
      </c>
      <c r="E145" t="s">
        <v>195</v>
      </c>
      <c r="F145" t="s">
        <v>196</v>
      </c>
      <c r="G145" t="s">
        <v>197</v>
      </c>
      <c r="H145" t="s">
        <v>194</v>
      </c>
      <c r="I145" t="s">
        <v>198</v>
      </c>
      <c r="J145" t="s">
        <v>196</v>
      </c>
      <c r="K145" t="s">
        <v>194</v>
      </c>
      <c r="L145" t="s">
        <v>377</v>
      </c>
      <c r="M145" t="s">
        <v>201</v>
      </c>
      <c r="N145" s="19">
        <v>0</v>
      </c>
    </row>
    <row r="146" spans="1:14" x14ac:dyDescent="0.25">
      <c r="A146">
        <v>2025</v>
      </c>
      <c r="B146" t="s">
        <v>144</v>
      </c>
      <c r="C146" t="s">
        <v>209</v>
      </c>
      <c r="D146" t="s">
        <v>194</v>
      </c>
      <c r="E146" t="s">
        <v>195</v>
      </c>
      <c r="F146" t="s">
        <v>196</v>
      </c>
      <c r="G146" t="s">
        <v>197</v>
      </c>
      <c r="H146" t="s">
        <v>194</v>
      </c>
      <c r="I146" t="s">
        <v>198</v>
      </c>
      <c r="J146" t="s">
        <v>196</v>
      </c>
      <c r="K146" t="s">
        <v>194</v>
      </c>
      <c r="L146" t="s">
        <v>377</v>
      </c>
      <c r="M146" t="s">
        <v>353</v>
      </c>
      <c r="N146" s="19">
        <v>75000</v>
      </c>
    </row>
    <row r="147" spans="1:14" x14ac:dyDescent="0.25">
      <c r="A147">
        <v>2025</v>
      </c>
      <c r="B147" t="s">
        <v>145</v>
      </c>
      <c r="C147" t="s">
        <v>241</v>
      </c>
      <c r="D147" t="s">
        <v>194</v>
      </c>
      <c r="E147" t="s">
        <v>195</v>
      </c>
      <c r="F147" t="s">
        <v>196</v>
      </c>
      <c r="G147" t="s">
        <v>197</v>
      </c>
      <c r="H147" t="s">
        <v>194</v>
      </c>
      <c r="I147" t="s">
        <v>198</v>
      </c>
      <c r="J147" t="s">
        <v>196</v>
      </c>
      <c r="K147" t="s">
        <v>194</v>
      </c>
      <c r="L147" t="s">
        <v>377</v>
      </c>
      <c r="M147" t="s">
        <v>900</v>
      </c>
      <c r="N147" s="19">
        <v>905505</v>
      </c>
    </row>
    <row r="148" spans="1:14" x14ac:dyDescent="0.25">
      <c r="A148">
        <v>2025</v>
      </c>
      <c r="B148" t="s">
        <v>154</v>
      </c>
      <c r="C148" t="s">
        <v>248</v>
      </c>
      <c r="D148" t="s">
        <v>194</v>
      </c>
      <c r="E148" t="s">
        <v>195</v>
      </c>
      <c r="F148" t="s">
        <v>196</v>
      </c>
      <c r="G148" t="s">
        <v>197</v>
      </c>
      <c r="H148" t="s">
        <v>194</v>
      </c>
      <c r="I148" t="s">
        <v>198</v>
      </c>
      <c r="J148" t="s">
        <v>196</v>
      </c>
      <c r="K148" t="s">
        <v>194</v>
      </c>
      <c r="L148" t="s">
        <v>377</v>
      </c>
      <c r="M148" t="s">
        <v>201</v>
      </c>
      <c r="N148" s="19">
        <v>0</v>
      </c>
    </row>
    <row r="149" spans="1:14" x14ac:dyDescent="0.25">
      <c r="A149">
        <v>2025</v>
      </c>
      <c r="B149" t="s">
        <v>155</v>
      </c>
      <c r="C149" t="s">
        <v>248</v>
      </c>
      <c r="D149" t="s">
        <v>194</v>
      </c>
      <c r="E149" t="s">
        <v>195</v>
      </c>
      <c r="F149" t="s">
        <v>196</v>
      </c>
      <c r="G149" t="s">
        <v>197</v>
      </c>
      <c r="H149" t="s">
        <v>194</v>
      </c>
      <c r="I149" t="s">
        <v>198</v>
      </c>
      <c r="J149" t="s">
        <v>196</v>
      </c>
      <c r="K149" t="s">
        <v>194</v>
      </c>
      <c r="L149" t="s">
        <v>377</v>
      </c>
      <c r="M149" t="s">
        <v>395</v>
      </c>
      <c r="N149" s="19">
        <v>74223</v>
      </c>
    </row>
    <row r="150" spans="1:14" x14ac:dyDescent="0.25">
      <c r="A150">
        <v>2025</v>
      </c>
      <c r="B150" t="s">
        <v>152</v>
      </c>
      <c r="C150" t="s">
        <v>252</v>
      </c>
      <c r="D150" t="s">
        <v>194</v>
      </c>
      <c r="E150" t="s">
        <v>195</v>
      </c>
      <c r="F150" t="s">
        <v>196</v>
      </c>
      <c r="G150" t="s">
        <v>197</v>
      </c>
      <c r="H150" t="s">
        <v>194</v>
      </c>
      <c r="I150" t="s">
        <v>198</v>
      </c>
      <c r="J150" t="s">
        <v>196</v>
      </c>
      <c r="K150" t="s">
        <v>194</v>
      </c>
      <c r="L150" t="s">
        <v>377</v>
      </c>
      <c r="M150" t="s">
        <v>901</v>
      </c>
      <c r="N150" s="19">
        <v>3709060.63</v>
      </c>
    </row>
    <row r="151" spans="1:14" x14ac:dyDescent="0.25">
      <c r="A151">
        <v>2025</v>
      </c>
      <c r="B151" t="s">
        <v>153</v>
      </c>
      <c r="C151" t="s">
        <v>252</v>
      </c>
      <c r="D151" t="s">
        <v>194</v>
      </c>
      <c r="E151" t="s">
        <v>195</v>
      </c>
      <c r="F151" t="s">
        <v>196</v>
      </c>
      <c r="G151" t="s">
        <v>197</v>
      </c>
      <c r="H151" t="s">
        <v>194</v>
      </c>
      <c r="I151" t="s">
        <v>198</v>
      </c>
      <c r="J151" t="s">
        <v>196</v>
      </c>
      <c r="K151" t="s">
        <v>194</v>
      </c>
      <c r="L151" t="s">
        <v>377</v>
      </c>
      <c r="M151" t="s">
        <v>201</v>
      </c>
      <c r="N151" s="19">
        <v>0</v>
      </c>
    </row>
    <row r="152" spans="1:14" x14ac:dyDescent="0.25">
      <c r="A152">
        <v>2025</v>
      </c>
      <c r="B152" t="s">
        <v>150</v>
      </c>
      <c r="C152" t="s">
        <v>209</v>
      </c>
      <c r="D152" t="s">
        <v>194</v>
      </c>
      <c r="E152" t="s">
        <v>195</v>
      </c>
      <c r="F152" t="s">
        <v>196</v>
      </c>
      <c r="G152" t="s">
        <v>197</v>
      </c>
      <c r="H152" t="s">
        <v>194</v>
      </c>
      <c r="I152" t="s">
        <v>198</v>
      </c>
      <c r="J152" t="s">
        <v>196</v>
      </c>
      <c r="K152" t="s">
        <v>194</v>
      </c>
      <c r="L152" t="s">
        <v>377</v>
      </c>
      <c r="M152" t="s">
        <v>201</v>
      </c>
      <c r="N152" s="19">
        <v>0</v>
      </c>
    </row>
    <row r="153" spans="1:14" x14ac:dyDescent="0.25">
      <c r="A153">
        <v>2025</v>
      </c>
      <c r="B153" t="s">
        <v>151</v>
      </c>
      <c r="C153" t="s">
        <v>215</v>
      </c>
      <c r="D153" t="s">
        <v>194</v>
      </c>
      <c r="E153" t="s">
        <v>195</v>
      </c>
      <c r="F153" t="s">
        <v>196</v>
      </c>
      <c r="G153" t="s">
        <v>197</v>
      </c>
      <c r="H153" t="s">
        <v>194</v>
      </c>
      <c r="I153" t="s">
        <v>198</v>
      </c>
      <c r="J153" t="s">
        <v>196</v>
      </c>
      <c r="K153" t="s">
        <v>194</v>
      </c>
      <c r="L153" t="s">
        <v>377</v>
      </c>
      <c r="M153" t="s">
        <v>201</v>
      </c>
      <c r="N153" s="19">
        <v>0</v>
      </c>
    </row>
    <row r="154" spans="1:14" x14ac:dyDescent="0.25">
      <c r="A154">
        <v>2025</v>
      </c>
      <c r="B154" t="s">
        <v>164</v>
      </c>
      <c r="C154" t="s">
        <v>253</v>
      </c>
      <c r="D154" t="s">
        <v>194</v>
      </c>
      <c r="E154" t="s">
        <v>195</v>
      </c>
      <c r="F154" t="s">
        <v>196</v>
      </c>
      <c r="G154" t="s">
        <v>197</v>
      </c>
      <c r="H154" t="s">
        <v>194</v>
      </c>
      <c r="I154" t="s">
        <v>198</v>
      </c>
      <c r="J154" t="s">
        <v>196</v>
      </c>
      <c r="K154" t="s">
        <v>194</v>
      </c>
      <c r="L154" t="s">
        <v>377</v>
      </c>
      <c r="M154" t="s">
        <v>359</v>
      </c>
      <c r="N154" s="19">
        <v>3904000</v>
      </c>
    </row>
    <row r="155" spans="1:14" x14ac:dyDescent="0.25">
      <c r="A155">
        <v>2025</v>
      </c>
      <c r="B155" t="s">
        <v>159</v>
      </c>
      <c r="C155" t="s">
        <v>248</v>
      </c>
      <c r="D155" t="s">
        <v>194</v>
      </c>
      <c r="E155" t="s">
        <v>195</v>
      </c>
      <c r="F155" t="s">
        <v>196</v>
      </c>
      <c r="G155" t="s">
        <v>197</v>
      </c>
      <c r="H155" t="s">
        <v>194</v>
      </c>
      <c r="I155" t="s">
        <v>198</v>
      </c>
      <c r="J155" t="s">
        <v>196</v>
      </c>
      <c r="K155" t="s">
        <v>194</v>
      </c>
      <c r="L155" t="s">
        <v>377</v>
      </c>
      <c r="M155" t="s">
        <v>201</v>
      </c>
      <c r="N155" s="19">
        <v>0</v>
      </c>
    </row>
    <row r="156" spans="1:14" x14ac:dyDescent="0.25">
      <c r="A156">
        <v>2025</v>
      </c>
      <c r="B156" t="s">
        <v>160</v>
      </c>
      <c r="C156" t="s">
        <v>207</v>
      </c>
      <c r="D156" t="s">
        <v>194</v>
      </c>
      <c r="E156" t="s">
        <v>195</v>
      </c>
      <c r="F156" t="s">
        <v>196</v>
      </c>
      <c r="G156" t="s">
        <v>197</v>
      </c>
      <c r="H156" t="s">
        <v>194</v>
      </c>
      <c r="I156" t="s">
        <v>198</v>
      </c>
      <c r="J156" t="s">
        <v>196</v>
      </c>
      <c r="K156" t="s">
        <v>194</v>
      </c>
      <c r="L156" t="s">
        <v>377</v>
      </c>
      <c r="M156" t="s">
        <v>902</v>
      </c>
      <c r="N156" s="19">
        <v>514992.97</v>
      </c>
    </row>
    <row r="157" spans="1:14" x14ac:dyDescent="0.25">
      <c r="A157">
        <v>2025</v>
      </c>
      <c r="B157" t="s">
        <v>157</v>
      </c>
      <c r="C157" t="s">
        <v>235</v>
      </c>
      <c r="D157" t="s">
        <v>194</v>
      </c>
      <c r="E157" t="s">
        <v>195</v>
      </c>
      <c r="F157" t="s">
        <v>381</v>
      </c>
      <c r="G157" t="s">
        <v>197</v>
      </c>
      <c r="H157" t="s">
        <v>194</v>
      </c>
      <c r="I157" t="s">
        <v>198</v>
      </c>
      <c r="J157" t="s">
        <v>196</v>
      </c>
      <c r="K157" t="s">
        <v>194</v>
      </c>
      <c r="L157" t="s">
        <v>377</v>
      </c>
      <c r="M157" t="s">
        <v>394</v>
      </c>
      <c r="N157" s="19">
        <v>584000</v>
      </c>
    </row>
    <row r="158" spans="1:14" x14ac:dyDescent="0.25">
      <c r="A158">
        <v>2025</v>
      </c>
      <c r="B158" t="s">
        <v>158</v>
      </c>
      <c r="C158" t="s">
        <v>235</v>
      </c>
      <c r="D158" t="s">
        <v>194</v>
      </c>
      <c r="E158" t="s">
        <v>195</v>
      </c>
      <c r="F158" t="s">
        <v>381</v>
      </c>
      <c r="G158" t="s">
        <v>197</v>
      </c>
      <c r="H158" t="s">
        <v>194</v>
      </c>
      <c r="I158" t="s">
        <v>198</v>
      </c>
      <c r="J158" t="s">
        <v>196</v>
      </c>
      <c r="K158" t="s">
        <v>194</v>
      </c>
      <c r="L158" t="s">
        <v>377</v>
      </c>
      <c r="M158" t="s">
        <v>903</v>
      </c>
      <c r="N158" s="19">
        <v>1100289</v>
      </c>
    </row>
    <row r="159" spans="1:14" x14ac:dyDescent="0.25">
      <c r="A159">
        <v>2025</v>
      </c>
      <c r="B159" t="s">
        <v>156</v>
      </c>
      <c r="C159" t="s">
        <v>348</v>
      </c>
      <c r="D159" t="s">
        <v>194</v>
      </c>
      <c r="E159" t="s">
        <v>195</v>
      </c>
      <c r="F159" t="s">
        <v>196</v>
      </c>
      <c r="G159" t="s">
        <v>197</v>
      </c>
      <c r="H159" t="s">
        <v>194</v>
      </c>
      <c r="I159" t="s">
        <v>198</v>
      </c>
      <c r="J159" t="s">
        <v>196</v>
      </c>
      <c r="K159" t="s">
        <v>194</v>
      </c>
      <c r="L159" t="s">
        <v>377</v>
      </c>
      <c r="M159" t="s">
        <v>904</v>
      </c>
      <c r="N159" s="19">
        <v>7617919</v>
      </c>
    </row>
    <row r="160" spans="1:14" x14ac:dyDescent="0.25">
      <c r="A160">
        <v>2025</v>
      </c>
      <c r="B160" t="s">
        <v>167</v>
      </c>
      <c r="C160" t="s">
        <v>259</v>
      </c>
      <c r="D160" t="s">
        <v>194</v>
      </c>
      <c r="E160" t="s">
        <v>195</v>
      </c>
      <c r="F160" t="s">
        <v>196</v>
      </c>
      <c r="G160" t="s">
        <v>197</v>
      </c>
      <c r="H160" t="s">
        <v>194</v>
      </c>
      <c r="I160" t="s">
        <v>198</v>
      </c>
      <c r="J160" t="s">
        <v>196</v>
      </c>
      <c r="K160" t="s">
        <v>194</v>
      </c>
      <c r="L160" t="s">
        <v>377</v>
      </c>
      <c r="M160" t="s">
        <v>413</v>
      </c>
      <c r="N160" s="19">
        <v>11195350</v>
      </c>
    </row>
    <row r="161" spans="1:14" x14ac:dyDescent="0.25">
      <c r="A161">
        <v>2025</v>
      </c>
      <c r="B161" t="s">
        <v>166</v>
      </c>
      <c r="C161" t="s">
        <v>258</v>
      </c>
      <c r="D161" t="s">
        <v>194</v>
      </c>
      <c r="E161" t="s">
        <v>195</v>
      </c>
      <c r="F161" t="s">
        <v>196</v>
      </c>
      <c r="G161" t="s">
        <v>197</v>
      </c>
      <c r="H161" t="s">
        <v>194</v>
      </c>
      <c r="I161" t="s">
        <v>198</v>
      </c>
      <c r="J161" t="s">
        <v>196</v>
      </c>
      <c r="K161" t="s">
        <v>194</v>
      </c>
      <c r="L161" t="s">
        <v>377</v>
      </c>
      <c r="M161" t="s">
        <v>371</v>
      </c>
      <c r="N161" s="19">
        <v>4500000</v>
      </c>
    </row>
    <row r="162" spans="1:14" x14ac:dyDescent="0.25">
      <c r="A162">
        <v>2025</v>
      </c>
      <c r="B162" t="s">
        <v>165</v>
      </c>
      <c r="C162" t="s">
        <v>253</v>
      </c>
      <c r="D162" t="s">
        <v>194</v>
      </c>
      <c r="E162" t="s">
        <v>195</v>
      </c>
      <c r="F162" t="s">
        <v>196</v>
      </c>
      <c r="G162" t="s">
        <v>197</v>
      </c>
      <c r="H162" t="s">
        <v>194</v>
      </c>
      <c r="I162" t="s">
        <v>198</v>
      </c>
      <c r="J162" t="s">
        <v>196</v>
      </c>
      <c r="K162" t="s">
        <v>194</v>
      </c>
      <c r="L162" t="s">
        <v>377</v>
      </c>
      <c r="M162" t="s">
        <v>358</v>
      </c>
      <c r="N162" s="19">
        <v>2700000</v>
      </c>
    </row>
    <row r="163" spans="1:14" x14ac:dyDescent="0.25">
      <c r="A163">
        <v>2025</v>
      </c>
      <c r="B163" t="s">
        <v>95</v>
      </c>
      <c r="C163" t="s">
        <v>222</v>
      </c>
      <c r="D163" t="s">
        <v>194</v>
      </c>
      <c r="E163" t="s">
        <v>195</v>
      </c>
      <c r="F163" t="s">
        <v>196</v>
      </c>
      <c r="G163" t="s">
        <v>197</v>
      </c>
      <c r="H163" t="s">
        <v>194</v>
      </c>
      <c r="I163" t="s">
        <v>198</v>
      </c>
      <c r="J163" t="s">
        <v>196</v>
      </c>
      <c r="K163" t="s">
        <v>194</v>
      </c>
      <c r="L163" t="s">
        <v>377</v>
      </c>
      <c r="M163" t="s">
        <v>387</v>
      </c>
      <c r="N163" s="19">
        <v>940000</v>
      </c>
    </row>
    <row r="164" spans="1:14" x14ac:dyDescent="0.25">
      <c r="A164">
        <v>2025</v>
      </c>
      <c r="B164" t="s">
        <v>93</v>
      </c>
      <c r="C164" t="s">
        <v>246</v>
      </c>
      <c r="D164" t="s">
        <v>194</v>
      </c>
      <c r="E164" t="s">
        <v>195</v>
      </c>
      <c r="F164" t="s">
        <v>196</v>
      </c>
      <c r="G164" t="s">
        <v>197</v>
      </c>
      <c r="H164" t="s">
        <v>194</v>
      </c>
      <c r="I164" t="s">
        <v>198</v>
      </c>
      <c r="J164" t="s">
        <v>196</v>
      </c>
      <c r="K164" t="s">
        <v>194</v>
      </c>
      <c r="L164" t="s">
        <v>377</v>
      </c>
      <c r="M164" t="s">
        <v>905</v>
      </c>
      <c r="N164" s="19">
        <v>3537756</v>
      </c>
    </row>
    <row r="165" spans="1:14" x14ac:dyDescent="0.25">
      <c r="A165">
        <v>2025</v>
      </c>
      <c r="B165" t="s">
        <v>104</v>
      </c>
      <c r="C165" t="s">
        <v>248</v>
      </c>
      <c r="D165" t="s">
        <v>194</v>
      </c>
      <c r="E165" t="s">
        <v>195</v>
      </c>
      <c r="F165" t="s">
        <v>196</v>
      </c>
      <c r="G165" t="s">
        <v>197</v>
      </c>
      <c r="H165" t="s">
        <v>194</v>
      </c>
      <c r="I165" t="s">
        <v>198</v>
      </c>
      <c r="J165" t="s">
        <v>196</v>
      </c>
      <c r="K165" t="s">
        <v>194</v>
      </c>
      <c r="L165" t="s">
        <v>377</v>
      </c>
      <c r="M165" t="s">
        <v>906</v>
      </c>
      <c r="N165" s="19">
        <v>63983.92</v>
      </c>
    </row>
    <row r="166" spans="1:14" x14ac:dyDescent="0.25">
      <c r="A166">
        <v>2025</v>
      </c>
      <c r="B166" t="s">
        <v>105</v>
      </c>
      <c r="C166" t="s">
        <v>248</v>
      </c>
      <c r="D166" t="s">
        <v>194</v>
      </c>
      <c r="E166" t="s">
        <v>195</v>
      </c>
      <c r="F166" t="s">
        <v>196</v>
      </c>
      <c r="G166" t="s">
        <v>197</v>
      </c>
      <c r="H166" t="s">
        <v>194</v>
      </c>
      <c r="I166" t="s">
        <v>198</v>
      </c>
      <c r="J166" t="s">
        <v>196</v>
      </c>
      <c r="K166" t="s">
        <v>194</v>
      </c>
      <c r="L166" t="s">
        <v>377</v>
      </c>
      <c r="M166" t="s">
        <v>201</v>
      </c>
      <c r="N166" s="19">
        <v>0</v>
      </c>
    </row>
    <row r="167" spans="1:14" x14ac:dyDescent="0.25">
      <c r="A167">
        <v>2025</v>
      </c>
      <c r="B167" t="s">
        <v>106</v>
      </c>
      <c r="C167" t="s">
        <v>248</v>
      </c>
      <c r="D167" t="s">
        <v>194</v>
      </c>
      <c r="E167" t="s">
        <v>195</v>
      </c>
      <c r="F167" t="s">
        <v>196</v>
      </c>
      <c r="G167" t="s">
        <v>197</v>
      </c>
      <c r="H167" t="s">
        <v>194</v>
      </c>
      <c r="I167" t="s">
        <v>198</v>
      </c>
      <c r="J167" t="s">
        <v>196</v>
      </c>
      <c r="K167" t="s">
        <v>194</v>
      </c>
      <c r="L167" t="s">
        <v>377</v>
      </c>
      <c r="M167" t="s">
        <v>907</v>
      </c>
      <c r="N167" s="19">
        <v>445000</v>
      </c>
    </row>
    <row r="168" spans="1:14" x14ac:dyDescent="0.25">
      <c r="A168">
        <v>2025</v>
      </c>
      <c r="B168" t="s">
        <v>107</v>
      </c>
      <c r="C168" t="s">
        <v>249</v>
      </c>
      <c r="D168" t="s">
        <v>194</v>
      </c>
      <c r="E168" t="s">
        <v>195</v>
      </c>
      <c r="F168" t="s">
        <v>196</v>
      </c>
      <c r="G168" t="s">
        <v>197</v>
      </c>
      <c r="H168" t="s">
        <v>194</v>
      </c>
      <c r="I168" t="s">
        <v>198</v>
      </c>
      <c r="J168" t="s">
        <v>196</v>
      </c>
      <c r="K168" t="s">
        <v>194</v>
      </c>
      <c r="L168" t="s">
        <v>377</v>
      </c>
      <c r="M168" t="s">
        <v>201</v>
      </c>
      <c r="N168" s="19">
        <v>0</v>
      </c>
    </row>
    <row r="169" spans="1:14" x14ac:dyDescent="0.25">
      <c r="A169">
        <v>2025</v>
      </c>
      <c r="B169" t="s">
        <v>102</v>
      </c>
      <c r="C169" t="s">
        <v>207</v>
      </c>
      <c r="D169" t="s">
        <v>194</v>
      </c>
      <c r="E169" t="s">
        <v>195</v>
      </c>
      <c r="F169" t="s">
        <v>196</v>
      </c>
      <c r="G169" t="s">
        <v>197</v>
      </c>
      <c r="H169" t="s">
        <v>194</v>
      </c>
      <c r="I169" t="s">
        <v>198</v>
      </c>
      <c r="J169" t="s">
        <v>196</v>
      </c>
      <c r="K169" t="s">
        <v>194</v>
      </c>
      <c r="L169" t="s">
        <v>377</v>
      </c>
      <c r="M169" t="s">
        <v>201</v>
      </c>
      <c r="N169" s="19">
        <v>0</v>
      </c>
    </row>
    <row r="170" spans="1:14" x14ac:dyDescent="0.25">
      <c r="A170">
        <v>2025</v>
      </c>
      <c r="B170" t="s">
        <v>103</v>
      </c>
      <c r="C170" t="s">
        <v>247</v>
      </c>
      <c r="D170" t="s">
        <v>194</v>
      </c>
      <c r="E170" t="s">
        <v>195</v>
      </c>
      <c r="F170" t="s">
        <v>196</v>
      </c>
      <c r="G170" t="s">
        <v>197</v>
      </c>
      <c r="H170" t="s">
        <v>194</v>
      </c>
      <c r="I170" t="s">
        <v>198</v>
      </c>
      <c r="J170" t="s">
        <v>196</v>
      </c>
      <c r="K170" t="s">
        <v>194</v>
      </c>
      <c r="L170" t="s">
        <v>377</v>
      </c>
      <c r="M170" t="s">
        <v>388</v>
      </c>
      <c r="N170" s="19">
        <v>500000</v>
      </c>
    </row>
    <row r="171" spans="1:14" x14ac:dyDescent="0.25">
      <c r="A171">
        <v>2025</v>
      </c>
      <c r="B171" t="s">
        <v>98</v>
      </c>
      <c r="C171" t="s">
        <v>222</v>
      </c>
      <c r="D171" t="s">
        <v>194</v>
      </c>
      <c r="E171" t="s">
        <v>195</v>
      </c>
      <c r="F171" t="s">
        <v>225</v>
      </c>
      <c r="G171" t="s">
        <v>197</v>
      </c>
      <c r="H171" t="s">
        <v>194</v>
      </c>
      <c r="I171" t="s">
        <v>198</v>
      </c>
      <c r="J171" t="s">
        <v>196</v>
      </c>
      <c r="K171" t="s">
        <v>194</v>
      </c>
      <c r="L171" t="s">
        <v>377</v>
      </c>
      <c r="M171" t="s">
        <v>201</v>
      </c>
      <c r="N171" s="19">
        <v>0</v>
      </c>
    </row>
    <row r="172" spans="1:14" x14ac:dyDescent="0.25">
      <c r="A172">
        <v>2025</v>
      </c>
      <c r="B172" t="s">
        <v>99</v>
      </c>
      <c r="C172" t="s">
        <v>217</v>
      </c>
      <c r="D172" t="s">
        <v>194</v>
      </c>
      <c r="E172" t="s">
        <v>195</v>
      </c>
      <c r="F172" t="s">
        <v>196</v>
      </c>
      <c r="G172" t="s">
        <v>197</v>
      </c>
      <c r="H172" t="s">
        <v>194</v>
      </c>
      <c r="I172" t="s">
        <v>198</v>
      </c>
      <c r="J172" t="s">
        <v>196</v>
      </c>
      <c r="K172" t="s">
        <v>194</v>
      </c>
      <c r="L172" t="s">
        <v>377</v>
      </c>
      <c r="M172" t="s">
        <v>386</v>
      </c>
      <c r="N172" s="19">
        <v>171650</v>
      </c>
    </row>
    <row r="173" spans="1:14" x14ac:dyDescent="0.25">
      <c r="A173">
        <v>2025</v>
      </c>
      <c r="B173" t="s">
        <v>100</v>
      </c>
      <c r="C173" t="s">
        <v>207</v>
      </c>
      <c r="D173" t="s">
        <v>194</v>
      </c>
      <c r="E173" t="s">
        <v>195</v>
      </c>
      <c r="F173" t="s">
        <v>196</v>
      </c>
      <c r="G173" t="s">
        <v>197</v>
      </c>
      <c r="H173" t="s">
        <v>194</v>
      </c>
      <c r="I173" t="s">
        <v>198</v>
      </c>
      <c r="J173" t="s">
        <v>196</v>
      </c>
      <c r="K173" t="s">
        <v>194</v>
      </c>
      <c r="L173" t="s">
        <v>377</v>
      </c>
      <c r="M173" t="s">
        <v>201</v>
      </c>
      <c r="N173" s="19">
        <v>0</v>
      </c>
    </row>
    <row r="174" spans="1:14" x14ac:dyDescent="0.25">
      <c r="A174">
        <v>2025</v>
      </c>
      <c r="B174" t="s">
        <v>111</v>
      </c>
      <c r="C174" t="s">
        <v>250</v>
      </c>
      <c r="D174" t="s">
        <v>194</v>
      </c>
      <c r="E174" t="s">
        <v>195</v>
      </c>
      <c r="F174" t="s">
        <v>196</v>
      </c>
      <c r="G174" t="s">
        <v>197</v>
      </c>
      <c r="H174" t="s">
        <v>194</v>
      </c>
      <c r="I174" t="s">
        <v>198</v>
      </c>
      <c r="J174" t="s">
        <v>196</v>
      </c>
      <c r="K174" t="s">
        <v>194</v>
      </c>
      <c r="L174" t="s">
        <v>377</v>
      </c>
      <c r="M174" t="s">
        <v>908</v>
      </c>
      <c r="N174" s="19">
        <v>2601497</v>
      </c>
    </row>
    <row r="175" spans="1:14" x14ac:dyDescent="0.25">
      <c r="A175">
        <v>2025</v>
      </c>
      <c r="B175" t="s">
        <v>110</v>
      </c>
      <c r="C175" t="s">
        <v>209</v>
      </c>
      <c r="D175" t="s">
        <v>194</v>
      </c>
      <c r="E175" t="s">
        <v>195</v>
      </c>
      <c r="F175" t="s">
        <v>196</v>
      </c>
      <c r="G175" t="s">
        <v>197</v>
      </c>
      <c r="H175" t="s">
        <v>194</v>
      </c>
      <c r="I175" t="s">
        <v>198</v>
      </c>
      <c r="J175" t="s">
        <v>196</v>
      </c>
      <c r="K175" t="s">
        <v>194</v>
      </c>
      <c r="L175" t="s">
        <v>377</v>
      </c>
      <c r="M175" t="s">
        <v>382</v>
      </c>
      <c r="N175" s="19">
        <v>70000</v>
      </c>
    </row>
    <row r="176" spans="1:14" x14ac:dyDescent="0.25">
      <c r="A176">
        <v>2025</v>
      </c>
      <c r="B176" t="s">
        <v>108</v>
      </c>
      <c r="C176" t="s">
        <v>249</v>
      </c>
      <c r="D176" t="s">
        <v>194</v>
      </c>
      <c r="E176" t="s">
        <v>195</v>
      </c>
      <c r="F176" t="s">
        <v>196</v>
      </c>
      <c r="G176" t="s">
        <v>197</v>
      </c>
      <c r="H176" t="s">
        <v>194</v>
      </c>
      <c r="I176" t="s">
        <v>198</v>
      </c>
      <c r="J176" t="s">
        <v>196</v>
      </c>
      <c r="K176" t="s">
        <v>194</v>
      </c>
      <c r="L176" t="s">
        <v>377</v>
      </c>
      <c r="M176" t="s">
        <v>383</v>
      </c>
      <c r="N176" s="19">
        <v>350000</v>
      </c>
    </row>
    <row r="177" spans="1:14" x14ac:dyDescent="0.25">
      <c r="A177">
        <v>2025</v>
      </c>
      <c r="B177" t="s">
        <v>109</v>
      </c>
      <c r="C177" t="s">
        <v>249</v>
      </c>
      <c r="D177" t="s">
        <v>194</v>
      </c>
      <c r="E177" t="s">
        <v>195</v>
      </c>
      <c r="F177" t="s">
        <v>196</v>
      </c>
      <c r="G177" t="s">
        <v>197</v>
      </c>
      <c r="H177" t="s">
        <v>194</v>
      </c>
      <c r="I177" t="s">
        <v>198</v>
      </c>
      <c r="J177" t="s">
        <v>196</v>
      </c>
      <c r="K177" t="s">
        <v>194</v>
      </c>
      <c r="L177" t="s">
        <v>377</v>
      </c>
      <c r="M177" t="s">
        <v>909</v>
      </c>
      <c r="N177" s="19">
        <v>16780859</v>
      </c>
    </row>
    <row r="178" spans="1:14" x14ac:dyDescent="0.25">
      <c r="A178">
        <v>2025</v>
      </c>
      <c r="B178" t="s">
        <v>165</v>
      </c>
      <c r="C178" t="s">
        <v>253</v>
      </c>
      <c r="D178" t="s">
        <v>194</v>
      </c>
      <c r="E178" t="s">
        <v>195</v>
      </c>
      <c r="F178" t="s">
        <v>196</v>
      </c>
      <c r="G178" t="s">
        <v>197</v>
      </c>
      <c r="H178" t="s">
        <v>194</v>
      </c>
      <c r="I178" t="s">
        <v>199</v>
      </c>
      <c r="J178" t="s">
        <v>196</v>
      </c>
      <c r="K178" t="s">
        <v>194</v>
      </c>
      <c r="L178" t="s">
        <v>377</v>
      </c>
      <c r="M178" t="s">
        <v>910</v>
      </c>
      <c r="N178" s="19">
        <v>2799168.28</v>
      </c>
    </row>
    <row r="179" spans="1:14" x14ac:dyDescent="0.25">
      <c r="A179">
        <v>2025</v>
      </c>
      <c r="B179" t="s">
        <v>166</v>
      </c>
      <c r="C179" t="s">
        <v>258</v>
      </c>
      <c r="D179" t="s">
        <v>194</v>
      </c>
      <c r="E179" t="s">
        <v>195</v>
      </c>
      <c r="F179" t="s">
        <v>196</v>
      </c>
      <c r="G179" t="s">
        <v>197</v>
      </c>
      <c r="H179" t="s">
        <v>194</v>
      </c>
      <c r="I179" t="s">
        <v>199</v>
      </c>
      <c r="J179" t="s">
        <v>196</v>
      </c>
      <c r="K179" t="s">
        <v>194</v>
      </c>
      <c r="L179" t="s">
        <v>377</v>
      </c>
      <c r="M179" t="s">
        <v>911</v>
      </c>
      <c r="N179" s="19">
        <v>4429072.93</v>
      </c>
    </row>
    <row r="180" spans="1:14" x14ac:dyDescent="0.25">
      <c r="A180">
        <v>2025</v>
      </c>
      <c r="B180" t="s">
        <v>161</v>
      </c>
      <c r="C180" t="s">
        <v>248</v>
      </c>
      <c r="D180" t="s">
        <v>194</v>
      </c>
      <c r="E180" t="s">
        <v>195</v>
      </c>
      <c r="F180" t="s">
        <v>196</v>
      </c>
      <c r="G180" t="s">
        <v>197</v>
      </c>
      <c r="H180" t="s">
        <v>194</v>
      </c>
      <c r="I180" t="s">
        <v>199</v>
      </c>
      <c r="J180" t="s">
        <v>196</v>
      </c>
      <c r="K180" t="s">
        <v>194</v>
      </c>
      <c r="L180" t="s">
        <v>377</v>
      </c>
      <c r="M180" t="s">
        <v>201</v>
      </c>
      <c r="N180" s="19">
        <v>0</v>
      </c>
    </row>
    <row r="181" spans="1:14" x14ac:dyDescent="0.25">
      <c r="A181">
        <v>2025</v>
      </c>
      <c r="B181" t="s">
        <v>162</v>
      </c>
      <c r="C181" t="s">
        <v>248</v>
      </c>
      <c r="D181" t="s">
        <v>194</v>
      </c>
      <c r="E181" t="s">
        <v>195</v>
      </c>
      <c r="F181" t="s">
        <v>196</v>
      </c>
      <c r="G181" t="s">
        <v>197</v>
      </c>
      <c r="H181" t="s">
        <v>194</v>
      </c>
      <c r="I181" t="s">
        <v>199</v>
      </c>
      <c r="J181" t="s">
        <v>196</v>
      </c>
      <c r="K181" t="s">
        <v>194</v>
      </c>
      <c r="L181" t="s">
        <v>377</v>
      </c>
      <c r="M181" t="s">
        <v>201</v>
      </c>
      <c r="N181" s="19">
        <v>0</v>
      </c>
    </row>
    <row r="182" spans="1:14" x14ac:dyDescent="0.25">
      <c r="A182">
        <v>2025</v>
      </c>
      <c r="B182" t="s">
        <v>163</v>
      </c>
      <c r="C182" t="s">
        <v>207</v>
      </c>
      <c r="D182" t="s">
        <v>194</v>
      </c>
      <c r="E182" t="s">
        <v>195</v>
      </c>
      <c r="F182" t="s">
        <v>196</v>
      </c>
      <c r="G182" t="s">
        <v>197</v>
      </c>
      <c r="H182" t="s">
        <v>194</v>
      </c>
      <c r="I182" t="s">
        <v>199</v>
      </c>
      <c r="J182" t="s">
        <v>196</v>
      </c>
      <c r="K182" t="s">
        <v>194</v>
      </c>
      <c r="L182" t="s">
        <v>377</v>
      </c>
      <c r="M182" t="s">
        <v>912</v>
      </c>
      <c r="N182" s="19">
        <v>282340.90999999997</v>
      </c>
    </row>
    <row r="183" spans="1:14" x14ac:dyDescent="0.25">
      <c r="A183">
        <v>2025</v>
      </c>
      <c r="B183" t="s">
        <v>172</v>
      </c>
      <c r="C183" t="s">
        <v>253</v>
      </c>
      <c r="D183" t="s">
        <v>194</v>
      </c>
      <c r="E183" t="s">
        <v>195</v>
      </c>
      <c r="F183" t="s">
        <v>196</v>
      </c>
      <c r="G183" t="s">
        <v>197</v>
      </c>
      <c r="H183" t="s">
        <v>194</v>
      </c>
      <c r="I183" t="s">
        <v>199</v>
      </c>
      <c r="J183" t="s">
        <v>196</v>
      </c>
      <c r="K183" t="s">
        <v>194</v>
      </c>
      <c r="L183" t="s">
        <v>377</v>
      </c>
      <c r="M183" t="s">
        <v>913</v>
      </c>
      <c r="N183" s="19">
        <v>899665.02</v>
      </c>
    </row>
    <row r="184" spans="1:14" x14ac:dyDescent="0.25">
      <c r="A184">
        <v>2025</v>
      </c>
      <c r="B184" t="s">
        <v>173</v>
      </c>
      <c r="C184" t="s">
        <v>253</v>
      </c>
      <c r="D184" t="s">
        <v>351</v>
      </c>
      <c r="E184" t="s">
        <v>195</v>
      </c>
      <c r="F184" t="s">
        <v>196</v>
      </c>
      <c r="G184" t="s">
        <v>197</v>
      </c>
      <c r="H184" t="s">
        <v>194</v>
      </c>
      <c r="I184" t="s">
        <v>199</v>
      </c>
      <c r="J184" t="s">
        <v>196</v>
      </c>
      <c r="K184" t="s">
        <v>194</v>
      </c>
      <c r="L184" t="s">
        <v>377</v>
      </c>
      <c r="M184" t="s">
        <v>914</v>
      </c>
      <c r="N184" s="19">
        <v>919609.11</v>
      </c>
    </row>
    <row r="185" spans="1:14" x14ac:dyDescent="0.25">
      <c r="A185">
        <v>2025</v>
      </c>
      <c r="B185" t="s">
        <v>170</v>
      </c>
      <c r="C185" t="s">
        <v>253</v>
      </c>
      <c r="D185" t="s">
        <v>194</v>
      </c>
      <c r="E185" t="s">
        <v>195</v>
      </c>
      <c r="F185" t="s">
        <v>196</v>
      </c>
      <c r="G185" t="s">
        <v>197</v>
      </c>
      <c r="H185" t="s">
        <v>194</v>
      </c>
      <c r="I185" t="s">
        <v>199</v>
      </c>
      <c r="J185" t="s">
        <v>196</v>
      </c>
      <c r="K185" t="s">
        <v>194</v>
      </c>
      <c r="L185" t="s">
        <v>377</v>
      </c>
      <c r="M185" t="s">
        <v>915</v>
      </c>
      <c r="N185" s="19">
        <v>2905761.08</v>
      </c>
    </row>
    <row r="186" spans="1:14" x14ac:dyDescent="0.25">
      <c r="A186">
        <v>2025</v>
      </c>
      <c r="B186" t="s">
        <v>171</v>
      </c>
      <c r="C186" t="s">
        <v>258</v>
      </c>
      <c r="D186" t="s">
        <v>194</v>
      </c>
      <c r="E186" t="s">
        <v>195</v>
      </c>
      <c r="F186" t="s">
        <v>225</v>
      </c>
      <c r="G186" t="s">
        <v>197</v>
      </c>
      <c r="H186" t="s">
        <v>194</v>
      </c>
      <c r="I186" t="s">
        <v>199</v>
      </c>
      <c r="J186" t="s">
        <v>196</v>
      </c>
      <c r="K186" t="s">
        <v>194</v>
      </c>
      <c r="L186" t="s">
        <v>377</v>
      </c>
      <c r="M186" t="s">
        <v>396</v>
      </c>
      <c r="N186" s="19">
        <v>2675000</v>
      </c>
    </row>
    <row r="187" spans="1:14" x14ac:dyDescent="0.25">
      <c r="A187">
        <v>2025</v>
      </c>
      <c r="B187" t="s">
        <v>169</v>
      </c>
      <c r="C187" t="s">
        <v>261</v>
      </c>
      <c r="D187" t="s">
        <v>194</v>
      </c>
      <c r="E187" t="s">
        <v>195</v>
      </c>
      <c r="F187" t="s">
        <v>196</v>
      </c>
      <c r="G187" t="s">
        <v>197</v>
      </c>
      <c r="H187" t="s">
        <v>194</v>
      </c>
      <c r="I187" t="s">
        <v>199</v>
      </c>
      <c r="J187" t="s">
        <v>196</v>
      </c>
      <c r="K187" t="s">
        <v>194</v>
      </c>
      <c r="L187" t="s">
        <v>377</v>
      </c>
      <c r="M187" t="s">
        <v>916</v>
      </c>
      <c r="N187" s="19">
        <v>22899962.02</v>
      </c>
    </row>
    <row r="188" spans="1:14" x14ac:dyDescent="0.25">
      <c r="A188">
        <v>2025</v>
      </c>
      <c r="B188" t="s">
        <v>168</v>
      </c>
      <c r="C188" t="s">
        <v>260</v>
      </c>
      <c r="D188" t="s">
        <v>194</v>
      </c>
      <c r="E188" t="s">
        <v>195</v>
      </c>
      <c r="F188" t="s">
        <v>196</v>
      </c>
      <c r="G188" t="s">
        <v>197</v>
      </c>
      <c r="H188" t="s">
        <v>194</v>
      </c>
      <c r="I188" t="s">
        <v>199</v>
      </c>
      <c r="J188" t="s">
        <v>196</v>
      </c>
      <c r="K188" t="s">
        <v>194</v>
      </c>
      <c r="L188" t="s">
        <v>377</v>
      </c>
      <c r="M188" t="s">
        <v>371</v>
      </c>
      <c r="N188" s="19">
        <v>4500000</v>
      </c>
    </row>
    <row r="189" spans="1:14" x14ac:dyDescent="0.25">
      <c r="A189">
        <v>2025</v>
      </c>
      <c r="B189" t="s">
        <v>179</v>
      </c>
      <c r="C189" t="s">
        <v>207</v>
      </c>
      <c r="D189" t="s">
        <v>355</v>
      </c>
      <c r="E189" t="s">
        <v>195</v>
      </c>
      <c r="F189" t="s">
        <v>196</v>
      </c>
      <c r="G189" t="s">
        <v>197</v>
      </c>
      <c r="H189" t="s">
        <v>194</v>
      </c>
      <c r="I189" t="s">
        <v>199</v>
      </c>
      <c r="J189" t="s">
        <v>196</v>
      </c>
      <c r="K189" t="s">
        <v>194</v>
      </c>
      <c r="L189" t="s">
        <v>377</v>
      </c>
      <c r="M189" t="s">
        <v>201</v>
      </c>
      <c r="N189" s="19">
        <v>0</v>
      </c>
    </row>
    <row r="190" spans="1:14" x14ac:dyDescent="0.25">
      <c r="A190">
        <v>2025</v>
      </c>
      <c r="B190" t="s">
        <v>177</v>
      </c>
      <c r="C190" t="s">
        <v>248</v>
      </c>
      <c r="D190" t="s">
        <v>194</v>
      </c>
      <c r="E190" t="s">
        <v>195</v>
      </c>
      <c r="F190" t="s">
        <v>196</v>
      </c>
      <c r="G190" t="s">
        <v>197</v>
      </c>
      <c r="H190" t="s">
        <v>194</v>
      </c>
      <c r="I190" t="s">
        <v>199</v>
      </c>
      <c r="J190" t="s">
        <v>196</v>
      </c>
      <c r="K190" t="s">
        <v>194</v>
      </c>
      <c r="L190" t="s">
        <v>377</v>
      </c>
      <c r="M190" t="s">
        <v>917</v>
      </c>
      <c r="N190" s="19">
        <v>1967118.57</v>
      </c>
    </row>
    <row r="191" spans="1:14" x14ac:dyDescent="0.25">
      <c r="A191">
        <v>2025</v>
      </c>
      <c r="B191" t="s">
        <v>178</v>
      </c>
      <c r="C191" t="s">
        <v>207</v>
      </c>
      <c r="D191" t="s">
        <v>194</v>
      </c>
      <c r="E191" t="s">
        <v>195</v>
      </c>
      <c r="F191" t="s">
        <v>196</v>
      </c>
      <c r="G191" t="s">
        <v>197</v>
      </c>
      <c r="H191" t="s">
        <v>194</v>
      </c>
      <c r="I191" t="s">
        <v>199</v>
      </c>
      <c r="J191" t="s">
        <v>196</v>
      </c>
      <c r="K191" t="s">
        <v>194</v>
      </c>
      <c r="L191" t="s">
        <v>377</v>
      </c>
      <c r="M191" t="s">
        <v>201</v>
      </c>
      <c r="N191" s="19">
        <v>0</v>
      </c>
    </row>
    <row r="192" spans="1:14" x14ac:dyDescent="0.25">
      <c r="A192">
        <v>2025</v>
      </c>
      <c r="B192" t="s">
        <v>174</v>
      </c>
      <c r="C192" t="s">
        <v>253</v>
      </c>
      <c r="D192" t="s">
        <v>194</v>
      </c>
      <c r="E192" t="s">
        <v>195</v>
      </c>
      <c r="F192" t="s">
        <v>196</v>
      </c>
      <c r="G192" t="s">
        <v>197</v>
      </c>
      <c r="H192" t="s">
        <v>194</v>
      </c>
      <c r="I192" t="s">
        <v>199</v>
      </c>
      <c r="J192" t="s">
        <v>196</v>
      </c>
      <c r="K192" t="s">
        <v>194</v>
      </c>
      <c r="L192" t="s">
        <v>377</v>
      </c>
      <c r="M192" t="s">
        <v>918</v>
      </c>
      <c r="N192" s="19">
        <v>68952.800000000003</v>
      </c>
    </row>
    <row r="193" spans="1:14" x14ac:dyDescent="0.25">
      <c r="A193">
        <v>2025</v>
      </c>
      <c r="B193" t="s">
        <v>175</v>
      </c>
      <c r="C193" t="s">
        <v>253</v>
      </c>
      <c r="D193" t="s">
        <v>194</v>
      </c>
      <c r="E193" t="s">
        <v>195</v>
      </c>
      <c r="F193" t="s">
        <v>196</v>
      </c>
      <c r="G193" t="s">
        <v>197</v>
      </c>
      <c r="H193" t="s">
        <v>194</v>
      </c>
      <c r="I193" t="s">
        <v>199</v>
      </c>
      <c r="J193" t="s">
        <v>196</v>
      </c>
      <c r="K193" t="s">
        <v>194</v>
      </c>
      <c r="L193" t="s">
        <v>377</v>
      </c>
      <c r="M193" t="s">
        <v>919</v>
      </c>
      <c r="N193" s="19">
        <v>404315.75</v>
      </c>
    </row>
    <row r="194" spans="1:14" x14ac:dyDescent="0.25">
      <c r="A194">
        <v>2025</v>
      </c>
      <c r="B194" t="s">
        <v>176</v>
      </c>
      <c r="C194" t="s">
        <v>248</v>
      </c>
      <c r="D194" t="s">
        <v>194</v>
      </c>
      <c r="E194" t="s">
        <v>195</v>
      </c>
      <c r="F194" t="s">
        <v>196</v>
      </c>
      <c r="G194" t="s">
        <v>197</v>
      </c>
      <c r="H194" t="s">
        <v>194</v>
      </c>
      <c r="I194" t="s">
        <v>199</v>
      </c>
      <c r="J194" t="s">
        <v>196</v>
      </c>
      <c r="K194" t="s">
        <v>194</v>
      </c>
      <c r="L194" t="s">
        <v>377</v>
      </c>
      <c r="M194" t="s">
        <v>920</v>
      </c>
      <c r="N194" s="19">
        <v>1187216.75</v>
      </c>
    </row>
    <row r="195" spans="1:14" x14ac:dyDescent="0.25">
      <c r="A195">
        <v>2025</v>
      </c>
      <c r="B195" t="s">
        <v>136</v>
      </c>
      <c r="C195" t="s">
        <v>216</v>
      </c>
      <c r="D195" t="s">
        <v>194</v>
      </c>
      <c r="E195" t="s">
        <v>195</v>
      </c>
      <c r="F195" t="s">
        <v>196</v>
      </c>
      <c r="G195" t="s">
        <v>197</v>
      </c>
      <c r="H195" t="s">
        <v>194</v>
      </c>
      <c r="I195" t="s">
        <v>199</v>
      </c>
      <c r="J195" t="s">
        <v>196</v>
      </c>
      <c r="K195" t="s">
        <v>194</v>
      </c>
      <c r="L195" t="s">
        <v>377</v>
      </c>
      <c r="M195" t="s">
        <v>201</v>
      </c>
      <c r="N195" s="19">
        <v>0</v>
      </c>
    </row>
    <row r="196" spans="1:14" x14ac:dyDescent="0.25">
      <c r="A196">
        <v>2025</v>
      </c>
      <c r="B196" t="s">
        <v>137</v>
      </c>
      <c r="C196" t="s">
        <v>217</v>
      </c>
      <c r="D196" t="s">
        <v>194</v>
      </c>
      <c r="E196" t="s">
        <v>195</v>
      </c>
      <c r="F196" t="s">
        <v>196</v>
      </c>
      <c r="G196" t="s">
        <v>197</v>
      </c>
      <c r="H196" t="s">
        <v>194</v>
      </c>
      <c r="I196" t="s">
        <v>199</v>
      </c>
      <c r="J196" t="s">
        <v>196</v>
      </c>
      <c r="K196" t="s">
        <v>194</v>
      </c>
      <c r="L196" t="s">
        <v>377</v>
      </c>
      <c r="M196" t="s">
        <v>201</v>
      </c>
      <c r="N196" s="19">
        <v>0</v>
      </c>
    </row>
    <row r="197" spans="1:14" x14ac:dyDescent="0.25">
      <c r="A197">
        <v>2025</v>
      </c>
      <c r="B197" t="s">
        <v>134</v>
      </c>
      <c r="C197" t="s">
        <v>216</v>
      </c>
      <c r="D197" t="s">
        <v>194</v>
      </c>
      <c r="E197" t="s">
        <v>195</v>
      </c>
      <c r="F197" t="s">
        <v>196</v>
      </c>
      <c r="G197" t="s">
        <v>197</v>
      </c>
      <c r="H197" t="s">
        <v>194</v>
      </c>
      <c r="I197" t="s">
        <v>199</v>
      </c>
      <c r="J197" t="s">
        <v>196</v>
      </c>
      <c r="K197" t="s">
        <v>194</v>
      </c>
      <c r="L197" t="s">
        <v>377</v>
      </c>
      <c r="M197" t="s">
        <v>201</v>
      </c>
      <c r="N197" s="19">
        <v>0</v>
      </c>
    </row>
    <row r="198" spans="1:14" x14ac:dyDescent="0.25">
      <c r="A198">
        <v>2025</v>
      </c>
      <c r="B198" t="s">
        <v>135</v>
      </c>
      <c r="C198" t="s">
        <v>216</v>
      </c>
      <c r="D198" t="s">
        <v>194</v>
      </c>
      <c r="E198" t="s">
        <v>195</v>
      </c>
      <c r="F198" t="s">
        <v>196</v>
      </c>
      <c r="G198" t="s">
        <v>197</v>
      </c>
      <c r="H198" t="s">
        <v>194</v>
      </c>
      <c r="I198" t="s">
        <v>199</v>
      </c>
      <c r="J198" t="s">
        <v>196</v>
      </c>
      <c r="K198" t="s">
        <v>194</v>
      </c>
      <c r="L198" t="s">
        <v>377</v>
      </c>
      <c r="M198" t="s">
        <v>201</v>
      </c>
      <c r="N198" s="19">
        <v>0</v>
      </c>
    </row>
    <row r="199" spans="1:14" x14ac:dyDescent="0.25">
      <c r="A199">
        <v>2025</v>
      </c>
      <c r="B199" t="s">
        <v>133</v>
      </c>
      <c r="C199" t="s">
        <v>347</v>
      </c>
      <c r="D199" t="s">
        <v>194</v>
      </c>
      <c r="E199" t="s">
        <v>195</v>
      </c>
      <c r="F199" t="s">
        <v>196</v>
      </c>
      <c r="G199" t="s">
        <v>197</v>
      </c>
      <c r="H199" t="s">
        <v>194</v>
      </c>
      <c r="I199" t="s">
        <v>199</v>
      </c>
      <c r="J199" t="s">
        <v>196</v>
      </c>
      <c r="K199" t="s">
        <v>194</v>
      </c>
      <c r="L199" t="s">
        <v>377</v>
      </c>
      <c r="M199" t="s">
        <v>921</v>
      </c>
      <c r="N199" s="19">
        <v>6965731.2400000002</v>
      </c>
    </row>
    <row r="200" spans="1:14" x14ac:dyDescent="0.25">
      <c r="A200">
        <v>2025</v>
      </c>
      <c r="B200" t="s">
        <v>130</v>
      </c>
      <c r="C200" t="s">
        <v>220</v>
      </c>
      <c r="D200" t="s">
        <v>194</v>
      </c>
      <c r="E200" t="s">
        <v>195</v>
      </c>
      <c r="F200" t="s">
        <v>196</v>
      </c>
      <c r="G200" t="s">
        <v>197</v>
      </c>
      <c r="H200" t="s">
        <v>194</v>
      </c>
      <c r="I200" t="s">
        <v>199</v>
      </c>
      <c r="J200" t="s">
        <v>196</v>
      </c>
      <c r="K200" t="s">
        <v>194</v>
      </c>
      <c r="L200" t="s">
        <v>377</v>
      </c>
      <c r="M200" t="s">
        <v>201</v>
      </c>
      <c r="N200" s="19">
        <v>0</v>
      </c>
    </row>
    <row r="201" spans="1:14" x14ac:dyDescent="0.25">
      <c r="A201">
        <v>2025</v>
      </c>
      <c r="B201" t="s">
        <v>141</v>
      </c>
      <c r="C201" t="s">
        <v>257</v>
      </c>
      <c r="D201" t="s">
        <v>194</v>
      </c>
      <c r="E201" t="s">
        <v>195</v>
      </c>
      <c r="F201" t="s">
        <v>196</v>
      </c>
      <c r="G201" t="s">
        <v>197</v>
      </c>
      <c r="H201" t="s">
        <v>194</v>
      </c>
      <c r="I201" t="s">
        <v>199</v>
      </c>
      <c r="J201" t="s">
        <v>196</v>
      </c>
      <c r="K201" t="s">
        <v>194</v>
      </c>
      <c r="L201" t="s">
        <v>377</v>
      </c>
      <c r="M201" t="s">
        <v>201</v>
      </c>
      <c r="N201" s="19">
        <v>0</v>
      </c>
    </row>
    <row r="202" spans="1:14" x14ac:dyDescent="0.25">
      <c r="A202">
        <v>2025</v>
      </c>
      <c r="B202" t="s">
        <v>142</v>
      </c>
      <c r="C202" t="s">
        <v>209</v>
      </c>
      <c r="D202" t="s">
        <v>194</v>
      </c>
      <c r="E202" t="s">
        <v>195</v>
      </c>
      <c r="F202" t="s">
        <v>196</v>
      </c>
      <c r="G202" t="s">
        <v>197</v>
      </c>
      <c r="H202" t="s">
        <v>194</v>
      </c>
      <c r="I202" t="s">
        <v>199</v>
      </c>
      <c r="J202" t="s">
        <v>196</v>
      </c>
      <c r="K202" t="s">
        <v>194</v>
      </c>
      <c r="L202" t="s">
        <v>377</v>
      </c>
      <c r="M202" t="s">
        <v>922</v>
      </c>
      <c r="N202" s="19">
        <v>1027559.24</v>
      </c>
    </row>
    <row r="203" spans="1:14" x14ac:dyDescent="0.25">
      <c r="A203">
        <v>2025</v>
      </c>
      <c r="B203" t="s">
        <v>143</v>
      </c>
      <c r="C203" t="s">
        <v>209</v>
      </c>
      <c r="D203" t="s">
        <v>194</v>
      </c>
      <c r="E203" t="s">
        <v>195</v>
      </c>
      <c r="F203" t="s">
        <v>196</v>
      </c>
      <c r="G203" t="s">
        <v>197</v>
      </c>
      <c r="H203" t="s">
        <v>194</v>
      </c>
      <c r="I203" t="s">
        <v>199</v>
      </c>
      <c r="J203" t="s">
        <v>196</v>
      </c>
      <c r="K203" t="s">
        <v>194</v>
      </c>
      <c r="L203" t="s">
        <v>377</v>
      </c>
      <c r="M203" t="s">
        <v>201</v>
      </c>
      <c r="N203" s="19">
        <v>0</v>
      </c>
    </row>
    <row r="204" spans="1:14" x14ac:dyDescent="0.25">
      <c r="A204">
        <v>2025</v>
      </c>
      <c r="B204" t="s">
        <v>140</v>
      </c>
      <c r="C204" t="s">
        <v>257</v>
      </c>
      <c r="D204" t="s">
        <v>194</v>
      </c>
      <c r="E204" t="s">
        <v>195</v>
      </c>
      <c r="F204" t="s">
        <v>196</v>
      </c>
      <c r="G204" t="s">
        <v>197</v>
      </c>
      <c r="H204" t="s">
        <v>194</v>
      </c>
      <c r="I204" t="s">
        <v>199</v>
      </c>
      <c r="J204" t="s">
        <v>196</v>
      </c>
      <c r="K204" t="s">
        <v>194</v>
      </c>
      <c r="L204" t="s">
        <v>377</v>
      </c>
      <c r="M204" t="s">
        <v>923</v>
      </c>
      <c r="N204" s="19">
        <v>398771</v>
      </c>
    </row>
    <row r="205" spans="1:14" x14ac:dyDescent="0.25">
      <c r="A205">
        <v>2025</v>
      </c>
      <c r="B205" t="s">
        <v>139</v>
      </c>
      <c r="C205" t="s">
        <v>256</v>
      </c>
      <c r="D205" t="s">
        <v>194</v>
      </c>
      <c r="E205" t="s">
        <v>195</v>
      </c>
      <c r="F205" t="s">
        <v>196</v>
      </c>
      <c r="G205" t="s">
        <v>197</v>
      </c>
      <c r="H205" t="s">
        <v>194</v>
      </c>
      <c r="I205" t="s">
        <v>199</v>
      </c>
      <c r="J205" t="s">
        <v>196</v>
      </c>
      <c r="K205" t="s">
        <v>194</v>
      </c>
      <c r="L205" t="s">
        <v>377</v>
      </c>
      <c r="M205" t="s">
        <v>201</v>
      </c>
      <c r="N205" s="19">
        <v>0</v>
      </c>
    </row>
    <row r="206" spans="1:14" x14ac:dyDescent="0.25">
      <c r="A206">
        <v>2025</v>
      </c>
      <c r="B206" t="s">
        <v>138</v>
      </c>
      <c r="C206" t="s">
        <v>255</v>
      </c>
      <c r="D206" t="s">
        <v>194</v>
      </c>
      <c r="E206" t="s">
        <v>195</v>
      </c>
      <c r="F206" t="s">
        <v>196</v>
      </c>
      <c r="G206" t="s">
        <v>197</v>
      </c>
      <c r="H206" t="s">
        <v>194</v>
      </c>
      <c r="I206" t="s">
        <v>199</v>
      </c>
      <c r="J206" t="s">
        <v>196</v>
      </c>
      <c r="K206" t="s">
        <v>194</v>
      </c>
      <c r="L206" t="s">
        <v>377</v>
      </c>
      <c r="M206" t="s">
        <v>201</v>
      </c>
      <c r="N206" s="19">
        <v>0</v>
      </c>
    </row>
    <row r="207" spans="1:14" x14ac:dyDescent="0.25">
      <c r="A207">
        <v>2025</v>
      </c>
      <c r="B207" t="s">
        <v>146</v>
      </c>
      <c r="C207" t="s">
        <v>414</v>
      </c>
      <c r="D207" t="s">
        <v>194</v>
      </c>
      <c r="E207" t="s">
        <v>195</v>
      </c>
      <c r="F207" t="s">
        <v>196</v>
      </c>
      <c r="G207" t="s">
        <v>197</v>
      </c>
      <c r="H207" t="s">
        <v>194</v>
      </c>
      <c r="I207" t="s">
        <v>199</v>
      </c>
      <c r="J207" t="s">
        <v>196</v>
      </c>
      <c r="K207" t="s">
        <v>194</v>
      </c>
      <c r="L207" t="s">
        <v>377</v>
      </c>
      <c r="M207" t="s">
        <v>899</v>
      </c>
      <c r="N207" s="19">
        <v>6903652.1299999999</v>
      </c>
    </row>
    <row r="208" spans="1:14" x14ac:dyDescent="0.25">
      <c r="A208">
        <v>2025</v>
      </c>
      <c r="B208" t="s">
        <v>148</v>
      </c>
      <c r="C208" t="s">
        <v>209</v>
      </c>
      <c r="D208" t="s">
        <v>354</v>
      </c>
      <c r="E208" t="s">
        <v>195</v>
      </c>
      <c r="F208" t="s">
        <v>196</v>
      </c>
      <c r="G208" t="s">
        <v>197</v>
      </c>
      <c r="H208" t="s">
        <v>194</v>
      </c>
      <c r="I208" t="s">
        <v>199</v>
      </c>
      <c r="J208" t="s">
        <v>196</v>
      </c>
      <c r="K208" t="s">
        <v>194</v>
      </c>
      <c r="L208" t="s">
        <v>377</v>
      </c>
      <c r="M208" t="s">
        <v>201</v>
      </c>
      <c r="N208" s="19">
        <v>0</v>
      </c>
    </row>
    <row r="209" spans="1:14" x14ac:dyDescent="0.25">
      <c r="A209">
        <v>2025</v>
      </c>
      <c r="B209" t="s">
        <v>149</v>
      </c>
      <c r="C209" t="s">
        <v>209</v>
      </c>
      <c r="D209" t="s">
        <v>194</v>
      </c>
      <c r="E209" t="s">
        <v>195</v>
      </c>
      <c r="F209" t="s">
        <v>196</v>
      </c>
      <c r="G209" t="s">
        <v>197</v>
      </c>
      <c r="H209" t="s">
        <v>194</v>
      </c>
      <c r="I209" t="s">
        <v>199</v>
      </c>
      <c r="J209" t="s">
        <v>196</v>
      </c>
      <c r="K209" t="s">
        <v>194</v>
      </c>
      <c r="L209" t="s">
        <v>377</v>
      </c>
      <c r="M209" t="s">
        <v>403</v>
      </c>
      <c r="N209" s="19">
        <v>235170.72</v>
      </c>
    </row>
    <row r="210" spans="1:14" x14ac:dyDescent="0.25">
      <c r="A210">
        <v>2025</v>
      </c>
      <c r="B210" t="s">
        <v>145</v>
      </c>
      <c r="C210" t="s">
        <v>241</v>
      </c>
      <c r="D210" t="s">
        <v>194</v>
      </c>
      <c r="E210" t="s">
        <v>195</v>
      </c>
      <c r="F210" t="s">
        <v>196</v>
      </c>
      <c r="G210" t="s">
        <v>197</v>
      </c>
      <c r="H210" t="s">
        <v>194</v>
      </c>
      <c r="I210" t="s">
        <v>199</v>
      </c>
      <c r="J210" t="s">
        <v>196</v>
      </c>
      <c r="K210" t="s">
        <v>194</v>
      </c>
      <c r="L210" t="s">
        <v>377</v>
      </c>
      <c r="M210" t="s">
        <v>924</v>
      </c>
      <c r="N210" s="19">
        <v>882183.69</v>
      </c>
    </row>
    <row r="211" spans="1:14" x14ac:dyDescent="0.25">
      <c r="A211">
        <v>2025</v>
      </c>
      <c r="B211" t="s">
        <v>144</v>
      </c>
      <c r="C211" t="s">
        <v>209</v>
      </c>
      <c r="D211" t="s">
        <v>194</v>
      </c>
      <c r="E211" t="s">
        <v>195</v>
      </c>
      <c r="F211" t="s">
        <v>196</v>
      </c>
      <c r="G211" t="s">
        <v>197</v>
      </c>
      <c r="H211" t="s">
        <v>194</v>
      </c>
      <c r="I211" t="s">
        <v>199</v>
      </c>
      <c r="J211" t="s">
        <v>196</v>
      </c>
      <c r="K211" t="s">
        <v>194</v>
      </c>
      <c r="L211" t="s">
        <v>377</v>
      </c>
      <c r="M211" t="s">
        <v>404</v>
      </c>
      <c r="N211" s="19">
        <v>75006</v>
      </c>
    </row>
    <row r="212" spans="1:14" x14ac:dyDescent="0.25">
      <c r="A212">
        <v>2025</v>
      </c>
      <c r="B212" t="s">
        <v>153</v>
      </c>
      <c r="C212" t="s">
        <v>252</v>
      </c>
      <c r="D212" t="s">
        <v>194</v>
      </c>
      <c r="E212" t="s">
        <v>195</v>
      </c>
      <c r="F212" t="s">
        <v>196</v>
      </c>
      <c r="G212" t="s">
        <v>197</v>
      </c>
      <c r="H212" t="s">
        <v>194</v>
      </c>
      <c r="I212" t="s">
        <v>199</v>
      </c>
      <c r="J212" t="s">
        <v>196</v>
      </c>
      <c r="K212" t="s">
        <v>194</v>
      </c>
      <c r="L212" t="s">
        <v>377</v>
      </c>
      <c r="M212" t="s">
        <v>201</v>
      </c>
      <c r="N212" s="19">
        <v>0</v>
      </c>
    </row>
    <row r="213" spans="1:14" x14ac:dyDescent="0.25">
      <c r="A213">
        <v>2025</v>
      </c>
      <c r="B213" t="s">
        <v>154</v>
      </c>
      <c r="C213" t="s">
        <v>248</v>
      </c>
      <c r="D213" t="s">
        <v>194</v>
      </c>
      <c r="E213" t="s">
        <v>195</v>
      </c>
      <c r="F213" t="s">
        <v>196</v>
      </c>
      <c r="G213" t="s">
        <v>197</v>
      </c>
      <c r="H213" t="s">
        <v>194</v>
      </c>
      <c r="I213" t="s">
        <v>199</v>
      </c>
      <c r="J213" t="s">
        <v>196</v>
      </c>
      <c r="K213" t="s">
        <v>194</v>
      </c>
      <c r="L213" t="s">
        <v>377</v>
      </c>
      <c r="M213" t="s">
        <v>201</v>
      </c>
      <c r="N213" s="19">
        <v>0</v>
      </c>
    </row>
    <row r="214" spans="1:14" x14ac:dyDescent="0.25">
      <c r="A214">
        <v>2025</v>
      </c>
      <c r="B214" t="s">
        <v>155</v>
      </c>
      <c r="C214" t="s">
        <v>248</v>
      </c>
      <c r="D214" t="s">
        <v>194</v>
      </c>
      <c r="E214" t="s">
        <v>195</v>
      </c>
      <c r="F214" t="s">
        <v>196</v>
      </c>
      <c r="G214" t="s">
        <v>197</v>
      </c>
      <c r="H214" t="s">
        <v>194</v>
      </c>
      <c r="I214" t="s">
        <v>199</v>
      </c>
      <c r="J214" t="s">
        <v>196</v>
      </c>
      <c r="K214" t="s">
        <v>194</v>
      </c>
      <c r="L214" t="s">
        <v>377</v>
      </c>
      <c r="M214" t="s">
        <v>925</v>
      </c>
      <c r="N214" s="19">
        <v>74016.13</v>
      </c>
    </row>
    <row r="215" spans="1:14" x14ac:dyDescent="0.25">
      <c r="A215">
        <v>2025</v>
      </c>
      <c r="B215" t="s">
        <v>152</v>
      </c>
      <c r="C215" t="s">
        <v>252</v>
      </c>
      <c r="D215" t="s">
        <v>194</v>
      </c>
      <c r="E215" t="s">
        <v>195</v>
      </c>
      <c r="F215" t="s">
        <v>196</v>
      </c>
      <c r="G215" t="s">
        <v>197</v>
      </c>
      <c r="H215" t="s">
        <v>194</v>
      </c>
      <c r="I215" t="s">
        <v>199</v>
      </c>
      <c r="J215" t="s">
        <v>196</v>
      </c>
      <c r="K215" t="s">
        <v>194</v>
      </c>
      <c r="L215" t="s">
        <v>377</v>
      </c>
      <c r="M215" t="s">
        <v>926</v>
      </c>
      <c r="N215" s="19">
        <v>3678234.02</v>
      </c>
    </row>
    <row r="216" spans="1:14" x14ac:dyDescent="0.25">
      <c r="A216">
        <v>2025</v>
      </c>
      <c r="B216" t="s">
        <v>150</v>
      </c>
      <c r="C216" t="s">
        <v>209</v>
      </c>
      <c r="D216" t="s">
        <v>194</v>
      </c>
      <c r="E216" t="s">
        <v>195</v>
      </c>
      <c r="F216" t="s">
        <v>196</v>
      </c>
      <c r="G216" t="s">
        <v>197</v>
      </c>
      <c r="H216" t="s">
        <v>194</v>
      </c>
      <c r="I216" t="s">
        <v>199</v>
      </c>
      <c r="J216" t="s">
        <v>196</v>
      </c>
      <c r="K216" t="s">
        <v>194</v>
      </c>
      <c r="L216" t="s">
        <v>377</v>
      </c>
      <c r="M216" t="s">
        <v>201</v>
      </c>
      <c r="N216" s="19">
        <v>0</v>
      </c>
    </row>
    <row r="217" spans="1:14" x14ac:dyDescent="0.25">
      <c r="A217">
        <v>2025</v>
      </c>
      <c r="B217" t="s">
        <v>151</v>
      </c>
      <c r="C217" t="s">
        <v>215</v>
      </c>
      <c r="D217" t="s">
        <v>194</v>
      </c>
      <c r="E217" t="s">
        <v>195</v>
      </c>
      <c r="F217" t="s">
        <v>196</v>
      </c>
      <c r="G217" t="s">
        <v>197</v>
      </c>
      <c r="H217" t="s">
        <v>194</v>
      </c>
      <c r="I217" t="s">
        <v>199</v>
      </c>
      <c r="J217" t="s">
        <v>196</v>
      </c>
      <c r="K217" t="s">
        <v>194</v>
      </c>
      <c r="L217" t="s">
        <v>377</v>
      </c>
      <c r="M217" t="s">
        <v>201</v>
      </c>
      <c r="N217" s="19">
        <v>0</v>
      </c>
    </row>
    <row r="218" spans="1:14" x14ac:dyDescent="0.25">
      <c r="A218">
        <v>2025</v>
      </c>
      <c r="B218" t="s">
        <v>164</v>
      </c>
      <c r="C218" t="s">
        <v>253</v>
      </c>
      <c r="D218" t="s">
        <v>194</v>
      </c>
      <c r="E218" t="s">
        <v>195</v>
      </c>
      <c r="F218" t="s">
        <v>196</v>
      </c>
      <c r="G218" t="s">
        <v>197</v>
      </c>
      <c r="H218" t="s">
        <v>194</v>
      </c>
      <c r="I218" t="s">
        <v>199</v>
      </c>
      <c r="J218" t="s">
        <v>196</v>
      </c>
      <c r="K218" t="s">
        <v>194</v>
      </c>
      <c r="L218" t="s">
        <v>377</v>
      </c>
      <c r="M218" t="s">
        <v>927</v>
      </c>
      <c r="N218" s="19">
        <v>3903686.02</v>
      </c>
    </row>
    <row r="219" spans="1:14" x14ac:dyDescent="0.25">
      <c r="A219">
        <v>2025</v>
      </c>
      <c r="B219" t="s">
        <v>158</v>
      </c>
      <c r="C219" t="s">
        <v>235</v>
      </c>
      <c r="D219" t="s">
        <v>194</v>
      </c>
      <c r="E219" t="s">
        <v>195</v>
      </c>
      <c r="F219" t="s">
        <v>381</v>
      </c>
      <c r="G219" t="s">
        <v>197</v>
      </c>
      <c r="H219" t="s">
        <v>194</v>
      </c>
      <c r="I219" t="s">
        <v>199</v>
      </c>
      <c r="J219" t="s">
        <v>196</v>
      </c>
      <c r="K219" t="s">
        <v>194</v>
      </c>
      <c r="L219" t="s">
        <v>377</v>
      </c>
      <c r="M219" t="s">
        <v>903</v>
      </c>
      <c r="N219" s="19">
        <v>1100289</v>
      </c>
    </row>
    <row r="220" spans="1:14" x14ac:dyDescent="0.25">
      <c r="A220">
        <v>2025</v>
      </c>
      <c r="B220" t="s">
        <v>159</v>
      </c>
      <c r="C220" t="s">
        <v>248</v>
      </c>
      <c r="D220" t="s">
        <v>194</v>
      </c>
      <c r="E220" t="s">
        <v>195</v>
      </c>
      <c r="F220" t="s">
        <v>196</v>
      </c>
      <c r="G220" t="s">
        <v>197</v>
      </c>
      <c r="H220" t="s">
        <v>194</v>
      </c>
      <c r="I220" t="s">
        <v>199</v>
      </c>
      <c r="J220" t="s">
        <v>196</v>
      </c>
      <c r="K220" t="s">
        <v>194</v>
      </c>
      <c r="L220" t="s">
        <v>377</v>
      </c>
      <c r="M220" t="s">
        <v>201</v>
      </c>
      <c r="N220" s="19">
        <v>0</v>
      </c>
    </row>
    <row r="221" spans="1:14" x14ac:dyDescent="0.25">
      <c r="A221">
        <v>2025</v>
      </c>
      <c r="B221" t="s">
        <v>160</v>
      </c>
      <c r="C221" t="s">
        <v>207</v>
      </c>
      <c r="D221" t="s">
        <v>194</v>
      </c>
      <c r="E221" t="s">
        <v>195</v>
      </c>
      <c r="F221" t="s">
        <v>196</v>
      </c>
      <c r="G221" t="s">
        <v>197</v>
      </c>
      <c r="H221" t="s">
        <v>194</v>
      </c>
      <c r="I221" t="s">
        <v>199</v>
      </c>
      <c r="J221" t="s">
        <v>196</v>
      </c>
      <c r="K221" t="s">
        <v>194</v>
      </c>
      <c r="L221" t="s">
        <v>377</v>
      </c>
      <c r="M221" t="s">
        <v>928</v>
      </c>
      <c r="N221" s="19">
        <v>509979.43</v>
      </c>
    </row>
    <row r="222" spans="1:14" x14ac:dyDescent="0.25">
      <c r="A222">
        <v>2025</v>
      </c>
      <c r="B222" t="s">
        <v>157</v>
      </c>
      <c r="C222" t="s">
        <v>235</v>
      </c>
      <c r="D222" t="s">
        <v>194</v>
      </c>
      <c r="E222" t="s">
        <v>195</v>
      </c>
      <c r="F222" t="s">
        <v>381</v>
      </c>
      <c r="G222" t="s">
        <v>197</v>
      </c>
      <c r="H222" t="s">
        <v>194</v>
      </c>
      <c r="I222" t="s">
        <v>199</v>
      </c>
      <c r="J222" t="s">
        <v>196</v>
      </c>
      <c r="K222" t="s">
        <v>194</v>
      </c>
      <c r="L222" t="s">
        <v>377</v>
      </c>
      <c r="M222" t="s">
        <v>394</v>
      </c>
      <c r="N222" s="19">
        <v>584000</v>
      </c>
    </row>
    <row r="223" spans="1:14" x14ac:dyDescent="0.25">
      <c r="A223">
        <v>2025</v>
      </c>
      <c r="B223" t="s">
        <v>156</v>
      </c>
      <c r="C223" t="s">
        <v>348</v>
      </c>
      <c r="D223" t="s">
        <v>194</v>
      </c>
      <c r="E223" t="s">
        <v>195</v>
      </c>
      <c r="F223" t="s">
        <v>196</v>
      </c>
      <c r="G223" t="s">
        <v>197</v>
      </c>
      <c r="H223" t="s">
        <v>194</v>
      </c>
      <c r="I223" t="s">
        <v>199</v>
      </c>
      <c r="J223" t="s">
        <v>196</v>
      </c>
      <c r="K223" t="s">
        <v>194</v>
      </c>
      <c r="L223" t="s">
        <v>377</v>
      </c>
      <c r="M223" t="s">
        <v>929</v>
      </c>
      <c r="N223" s="19">
        <v>7304607</v>
      </c>
    </row>
    <row r="224" spans="1:14" x14ac:dyDescent="0.25">
      <c r="A224">
        <v>2025</v>
      </c>
      <c r="B224" t="s">
        <v>167</v>
      </c>
      <c r="C224" t="s">
        <v>259</v>
      </c>
      <c r="D224" t="s">
        <v>194</v>
      </c>
      <c r="E224" t="s">
        <v>195</v>
      </c>
      <c r="F224" t="s">
        <v>196</v>
      </c>
      <c r="G224" t="s">
        <v>197</v>
      </c>
      <c r="H224" t="s">
        <v>194</v>
      </c>
      <c r="I224" t="s">
        <v>199</v>
      </c>
      <c r="J224" t="s">
        <v>196</v>
      </c>
      <c r="K224" t="s">
        <v>194</v>
      </c>
      <c r="L224" t="s">
        <v>377</v>
      </c>
      <c r="M224" t="s">
        <v>930</v>
      </c>
      <c r="N224" s="19">
        <v>11124819.189999999</v>
      </c>
    </row>
    <row r="225" spans="1:14" x14ac:dyDescent="0.25">
      <c r="A225">
        <v>2025</v>
      </c>
      <c r="B225" t="s">
        <v>105</v>
      </c>
      <c r="C225" t="s">
        <v>248</v>
      </c>
      <c r="D225" t="s">
        <v>194</v>
      </c>
      <c r="E225" t="s">
        <v>195</v>
      </c>
      <c r="F225" t="s">
        <v>196</v>
      </c>
      <c r="G225" t="s">
        <v>197</v>
      </c>
      <c r="H225" t="s">
        <v>194</v>
      </c>
      <c r="I225" t="s">
        <v>199</v>
      </c>
      <c r="J225" t="s">
        <v>196</v>
      </c>
      <c r="K225" t="s">
        <v>194</v>
      </c>
      <c r="L225" t="s">
        <v>377</v>
      </c>
      <c r="M225" t="s">
        <v>201</v>
      </c>
      <c r="N225" s="19">
        <v>0</v>
      </c>
    </row>
    <row r="226" spans="1:14" x14ac:dyDescent="0.25">
      <c r="A226">
        <v>2025</v>
      </c>
      <c r="B226" t="s">
        <v>106</v>
      </c>
      <c r="C226" t="s">
        <v>248</v>
      </c>
      <c r="D226" t="s">
        <v>194</v>
      </c>
      <c r="E226" t="s">
        <v>195</v>
      </c>
      <c r="F226" t="s">
        <v>196</v>
      </c>
      <c r="G226" t="s">
        <v>197</v>
      </c>
      <c r="H226" t="s">
        <v>194</v>
      </c>
      <c r="I226" t="s">
        <v>199</v>
      </c>
      <c r="J226" t="s">
        <v>196</v>
      </c>
      <c r="K226" t="s">
        <v>194</v>
      </c>
      <c r="L226" t="s">
        <v>377</v>
      </c>
      <c r="M226" t="s">
        <v>931</v>
      </c>
      <c r="N226" s="19">
        <v>445930.33</v>
      </c>
    </row>
    <row r="227" spans="1:14" x14ac:dyDescent="0.25">
      <c r="A227">
        <v>2025</v>
      </c>
      <c r="B227" t="s">
        <v>102</v>
      </c>
      <c r="C227" t="s">
        <v>207</v>
      </c>
      <c r="D227" t="s">
        <v>194</v>
      </c>
      <c r="E227" t="s">
        <v>195</v>
      </c>
      <c r="F227" t="s">
        <v>196</v>
      </c>
      <c r="G227" t="s">
        <v>197</v>
      </c>
      <c r="H227" t="s">
        <v>194</v>
      </c>
      <c r="I227" t="s">
        <v>199</v>
      </c>
      <c r="J227" t="s">
        <v>196</v>
      </c>
      <c r="K227" t="s">
        <v>194</v>
      </c>
      <c r="L227" t="s">
        <v>377</v>
      </c>
      <c r="M227" t="s">
        <v>201</v>
      </c>
      <c r="N227" s="19">
        <v>0</v>
      </c>
    </row>
    <row r="228" spans="1:14" x14ac:dyDescent="0.25">
      <c r="A228">
        <v>2025</v>
      </c>
      <c r="B228" t="s">
        <v>103</v>
      </c>
      <c r="C228" t="s">
        <v>247</v>
      </c>
      <c r="D228" t="s">
        <v>194</v>
      </c>
      <c r="E228" t="s">
        <v>195</v>
      </c>
      <c r="F228" t="s">
        <v>196</v>
      </c>
      <c r="G228" t="s">
        <v>197</v>
      </c>
      <c r="H228" t="s">
        <v>194</v>
      </c>
      <c r="I228" t="s">
        <v>199</v>
      </c>
      <c r="J228" t="s">
        <v>196</v>
      </c>
      <c r="K228" t="s">
        <v>194</v>
      </c>
      <c r="L228" t="s">
        <v>377</v>
      </c>
      <c r="M228" t="s">
        <v>388</v>
      </c>
      <c r="N228" s="19">
        <v>500000</v>
      </c>
    </row>
    <row r="229" spans="1:14" x14ac:dyDescent="0.25">
      <c r="A229">
        <v>2025</v>
      </c>
      <c r="B229" t="s">
        <v>99</v>
      </c>
      <c r="C229" t="s">
        <v>217</v>
      </c>
      <c r="D229" t="s">
        <v>194</v>
      </c>
      <c r="E229" t="s">
        <v>195</v>
      </c>
      <c r="F229" t="s">
        <v>196</v>
      </c>
      <c r="G229" t="s">
        <v>197</v>
      </c>
      <c r="H229" t="s">
        <v>194</v>
      </c>
      <c r="I229" t="s">
        <v>199</v>
      </c>
      <c r="J229" t="s">
        <v>196</v>
      </c>
      <c r="K229" t="s">
        <v>194</v>
      </c>
      <c r="L229" t="s">
        <v>377</v>
      </c>
      <c r="M229" t="s">
        <v>932</v>
      </c>
      <c r="N229" s="19">
        <v>168804</v>
      </c>
    </row>
    <row r="230" spans="1:14" x14ac:dyDescent="0.25">
      <c r="A230">
        <v>2025</v>
      </c>
      <c r="B230" t="s">
        <v>112</v>
      </c>
      <c r="C230" t="s">
        <v>215</v>
      </c>
      <c r="D230" t="s">
        <v>194</v>
      </c>
      <c r="E230" t="s">
        <v>195</v>
      </c>
      <c r="F230" t="s">
        <v>196</v>
      </c>
      <c r="G230" t="s">
        <v>197</v>
      </c>
      <c r="H230" t="s">
        <v>194</v>
      </c>
      <c r="I230" t="s">
        <v>199</v>
      </c>
      <c r="J230" t="s">
        <v>196</v>
      </c>
      <c r="K230" t="s">
        <v>194</v>
      </c>
      <c r="L230" t="s">
        <v>377</v>
      </c>
      <c r="M230" t="s">
        <v>933</v>
      </c>
      <c r="N230" s="19">
        <v>2004738</v>
      </c>
    </row>
    <row r="231" spans="1:14" x14ac:dyDescent="0.25">
      <c r="A231">
        <v>2025</v>
      </c>
      <c r="B231" t="s">
        <v>110</v>
      </c>
      <c r="C231" t="s">
        <v>209</v>
      </c>
      <c r="D231" t="s">
        <v>194</v>
      </c>
      <c r="E231" t="s">
        <v>195</v>
      </c>
      <c r="F231" t="s">
        <v>196</v>
      </c>
      <c r="G231" t="s">
        <v>197</v>
      </c>
      <c r="H231" t="s">
        <v>194</v>
      </c>
      <c r="I231" t="s">
        <v>199</v>
      </c>
      <c r="J231" t="s">
        <v>196</v>
      </c>
      <c r="K231" t="s">
        <v>194</v>
      </c>
      <c r="L231" t="s">
        <v>377</v>
      </c>
      <c r="M231" t="s">
        <v>934</v>
      </c>
      <c r="N231" s="19">
        <v>70025</v>
      </c>
    </row>
    <row r="232" spans="1:14" x14ac:dyDescent="0.25">
      <c r="A232">
        <v>2025</v>
      </c>
      <c r="B232" t="s">
        <v>111</v>
      </c>
      <c r="C232" t="s">
        <v>250</v>
      </c>
      <c r="D232" t="s">
        <v>194</v>
      </c>
      <c r="E232" t="s">
        <v>195</v>
      </c>
      <c r="F232" t="s">
        <v>196</v>
      </c>
      <c r="G232" t="s">
        <v>197</v>
      </c>
      <c r="H232" t="s">
        <v>194</v>
      </c>
      <c r="I232" t="s">
        <v>199</v>
      </c>
      <c r="J232" t="s">
        <v>196</v>
      </c>
      <c r="K232" t="s">
        <v>194</v>
      </c>
      <c r="L232" t="s">
        <v>377</v>
      </c>
      <c r="M232" t="s">
        <v>935</v>
      </c>
      <c r="N232" s="19">
        <v>2568290</v>
      </c>
    </row>
    <row r="233" spans="1:14" x14ac:dyDescent="0.25">
      <c r="A233">
        <v>2025</v>
      </c>
      <c r="B233" t="s">
        <v>107</v>
      </c>
      <c r="C233" t="s">
        <v>249</v>
      </c>
      <c r="D233" t="s">
        <v>194</v>
      </c>
      <c r="E233" t="s">
        <v>195</v>
      </c>
      <c r="F233" t="s">
        <v>196</v>
      </c>
      <c r="G233" t="s">
        <v>197</v>
      </c>
      <c r="H233" t="s">
        <v>194</v>
      </c>
      <c r="I233" t="s">
        <v>199</v>
      </c>
      <c r="J233" t="s">
        <v>196</v>
      </c>
      <c r="K233" t="s">
        <v>194</v>
      </c>
      <c r="L233" t="s">
        <v>377</v>
      </c>
      <c r="M233" t="s">
        <v>201</v>
      </c>
      <c r="N233" s="19">
        <v>0</v>
      </c>
    </row>
    <row r="234" spans="1:14" x14ac:dyDescent="0.25">
      <c r="A234">
        <v>2025</v>
      </c>
      <c r="B234" t="s">
        <v>108</v>
      </c>
      <c r="C234" t="s">
        <v>249</v>
      </c>
      <c r="D234" t="s">
        <v>194</v>
      </c>
      <c r="E234" t="s">
        <v>195</v>
      </c>
      <c r="F234" t="s">
        <v>196</v>
      </c>
      <c r="G234" t="s">
        <v>197</v>
      </c>
      <c r="H234" t="s">
        <v>194</v>
      </c>
      <c r="I234" t="s">
        <v>199</v>
      </c>
      <c r="J234" t="s">
        <v>196</v>
      </c>
      <c r="K234" t="s">
        <v>194</v>
      </c>
      <c r="L234" t="s">
        <v>377</v>
      </c>
      <c r="M234" t="s">
        <v>415</v>
      </c>
      <c r="N234" s="19">
        <v>342653.41</v>
      </c>
    </row>
    <row r="235" spans="1:14" x14ac:dyDescent="0.25">
      <c r="A235">
        <v>2025</v>
      </c>
      <c r="B235" t="s">
        <v>109</v>
      </c>
      <c r="C235" t="s">
        <v>249</v>
      </c>
      <c r="D235" t="s">
        <v>194</v>
      </c>
      <c r="E235" t="s">
        <v>195</v>
      </c>
      <c r="F235" t="s">
        <v>196</v>
      </c>
      <c r="G235" t="s">
        <v>197</v>
      </c>
      <c r="H235" t="s">
        <v>194</v>
      </c>
      <c r="I235" t="s">
        <v>199</v>
      </c>
      <c r="J235" t="s">
        <v>196</v>
      </c>
      <c r="K235" t="s">
        <v>400</v>
      </c>
      <c r="L235" t="s">
        <v>377</v>
      </c>
      <c r="M235" t="s">
        <v>936</v>
      </c>
      <c r="N235" s="19">
        <v>15977643.24</v>
      </c>
    </row>
    <row r="236" spans="1:14" x14ac:dyDescent="0.25">
      <c r="A236">
        <v>2025</v>
      </c>
      <c r="B236" t="s">
        <v>104</v>
      </c>
      <c r="C236" t="s">
        <v>248</v>
      </c>
      <c r="D236" t="s">
        <v>194</v>
      </c>
      <c r="E236" t="s">
        <v>195</v>
      </c>
      <c r="F236" t="s">
        <v>196</v>
      </c>
      <c r="G236" t="s">
        <v>197</v>
      </c>
      <c r="H236" t="s">
        <v>194</v>
      </c>
      <c r="I236" t="s">
        <v>199</v>
      </c>
      <c r="J236" t="s">
        <v>196</v>
      </c>
      <c r="K236" t="s">
        <v>194</v>
      </c>
      <c r="L236" t="s">
        <v>377</v>
      </c>
      <c r="M236" t="s">
        <v>937</v>
      </c>
      <c r="N236" s="19">
        <v>54623.56</v>
      </c>
    </row>
    <row r="237" spans="1:14" x14ac:dyDescent="0.25">
      <c r="A237">
        <v>2025</v>
      </c>
      <c r="B237" t="s">
        <v>117</v>
      </c>
      <c r="C237" t="s">
        <v>253</v>
      </c>
      <c r="D237" t="s">
        <v>194</v>
      </c>
      <c r="E237" t="s">
        <v>195</v>
      </c>
      <c r="F237" t="s">
        <v>196</v>
      </c>
      <c r="G237" t="s">
        <v>197</v>
      </c>
      <c r="H237" t="s">
        <v>194</v>
      </c>
      <c r="I237" t="s">
        <v>199</v>
      </c>
      <c r="J237" t="s">
        <v>196</v>
      </c>
      <c r="K237" t="s">
        <v>194</v>
      </c>
      <c r="L237" t="s">
        <v>377</v>
      </c>
      <c r="M237" t="s">
        <v>938</v>
      </c>
      <c r="N237" s="19">
        <v>2322757.58</v>
      </c>
    </row>
    <row r="238" spans="1:14" x14ac:dyDescent="0.25">
      <c r="A238">
        <v>2025</v>
      </c>
      <c r="B238" t="s">
        <v>116</v>
      </c>
      <c r="C238" t="s">
        <v>252</v>
      </c>
      <c r="D238" t="s">
        <v>194</v>
      </c>
      <c r="E238" t="s">
        <v>195</v>
      </c>
      <c r="F238" t="s">
        <v>196</v>
      </c>
      <c r="G238" t="s">
        <v>197</v>
      </c>
      <c r="H238" t="s">
        <v>194</v>
      </c>
      <c r="I238" t="s">
        <v>199</v>
      </c>
      <c r="J238" t="s">
        <v>196</v>
      </c>
      <c r="K238" t="s">
        <v>194</v>
      </c>
      <c r="L238" t="s">
        <v>377</v>
      </c>
      <c r="M238" t="s">
        <v>384</v>
      </c>
      <c r="N238" s="19">
        <v>200000</v>
      </c>
    </row>
    <row r="239" spans="1:14" x14ac:dyDescent="0.25">
      <c r="A239">
        <v>2025</v>
      </c>
      <c r="B239" t="s">
        <v>113</v>
      </c>
      <c r="C239" t="s">
        <v>215</v>
      </c>
      <c r="D239" t="s">
        <v>194</v>
      </c>
      <c r="E239" t="s">
        <v>195</v>
      </c>
      <c r="F239" t="s">
        <v>196</v>
      </c>
      <c r="G239" t="s">
        <v>197</v>
      </c>
      <c r="H239" t="s">
        <v>194</v>
      </c>
      <c r="I239" t="s">
        <v>199</v>
      </c>
      <c r="J239" t="s">
        <v>196</v>
      </c>
      <c r="K239" t="s">
        <v>194</v>
      </c>
      <c r="L239" t="s">
        <v>377</v>
      </c>
      <c r="M239" t="s">
        <v>939</v>
      </c>
      <c r="N239" s="19">
        <v>335467.26</v>
      </c>
    </row>
    <row r="240" spans="1:14" x14ac:dyDescent="0.25">
      <c r="A240">
        <v>2025</v>
      </c>
      <c r="B240" t="s">
        <v>114</v>
      </c>
      <c r="C240" t="s">
        <v>215</v>
      </c>
      <c r="D240" t="s">
        <v>194</v>
      </c>
      <c r="E240" t="s">
        <v>195</v>
      </c>
      <c r="F240" t="s">
        <v>196</v>
      </c>
      <c r="G240" t="s">
        <v>197</v>
      </c>
      <c r="H240" t="s">
        <v>194</v>
      </c>
      <c r="I240" t="s">
        <v>199</v>
      </c>
      <c r="J240" t="s">
        <v>196</v>
      </c>
      <c r="K240" t="s">
        <v>194</v>
      </c>
      <c r="L240" t="s">
        <v>377</v>
      </c>
      <c r="M240" t="s">
        <v>940</v>
      </c>
      <c r="N240" s="19">
        <v>55416</v>
      </c>
    </row>
    <row r="241" spans="1:14" x14ac:dyDescent="0.25">
      <c r="A241">
        <v>2025</v>
      </c>
      <c r="B241" t="s">
        <v>115</v>
      </c>
      <c r="C241" t="s">
        <v>251</v>
      </c>
      <c r="D241" t="s">
        <v>194</v>
      </c>
      <c r="E241" t="s">
        <v>195</v>
      </c>
      <c r="F241" t="s">
        <v>196</v>
      </c>
      <c r="G241" t="s">
        <v>197</v>
      </c>
      <c r="H241" t="s">
        <v>194</v>
      </c>
      <c r="I241" t="s">
        <v>199</v>
      </c>
      <c r="J241" t="s">
        <v>196</v>
      </c>
      <c r="K241" t="s">
        <v>194</v>
      </c>
      <c r="L241" t="s">
        <v>377</v>
      </c>
      <c r="M241" t="s">
        <v>201</v>
      </c>
      <c r="N241" s="19">
        <v>0</v>
      </c>
    </row>
    <row r="242" spans="1:14" x14ac:dyDescent="0.25">
      <c r="A242">
        <v>2025</v>
      </c>
      <c r="B242" t="s">
        <v>122</v>
      </c>
      <c r="C242" t="s">
        <v>217</v>
      </c>
      <c r="D242" t="s">
        <v>194</v>
      </c>
      <c r="E242" t="s">
        <v>195</v>
      </c>
      <c r="F242" t="s">
        <v>196</v>
      </c>
      <c r="G242" t="s">
        <v>197</v>
      </c>
      <c r="H242" t="s">
        <v>194</v>
      </c>
      <c r="I242" t="s">
        <v>199</v>
      </c>
      <c r="J242" t="s">
        <v>196</v>
      </c>
      <c r="K242" t="s">
        <v>194</v>
      </c>
      <c r="L242" t="s">
        <v>377</v>
      </c>
      <c r="M242" t="s">
        <v>201</v>
      </c>
      <c r="N242" s="19">
        <v>0</v>
      </c>
    </row>
    <row r="243" spans="1:14" x14ac:dyDescent="0.25">
      <c r="A243">
        <v>2025</v>
      </c>
      <c r="B243" t="s">
        <v>123</v>
      </c>
      <c r="C243" t="s">
        <v>222</v>
      </c>
      <c r="D243" t="s">
        <v>194</v>
      </c>
      <c r="E243" t="s">
        <v>195</v>
      </c>
      <c r="F243" t="s">
        <v>196</v>
      </c>
      <c r="G243" t="s">
        <v>197</v>
      </c>
      <c r="H243" t="s">
        <v>194</v>
      </c>
      <c r="I243" t="s">
        <v>199</v>
      </c>
      <c r="J243" t="s">
        <v>196</v>
      </c>
      <c r="K243" t="s">
        <v>194</v>
      </c>
      <c r="L243" t="s">
        <v>377</v>
      </c>
      <c r="M243" t="s">
        <v>201</v>
      </c>
      <c r="N243" s="19">
        <v>0</v>
      </c>
    </row>
    <row r="244" spans="1:14" x14ac:dyDescent="0.25">
      <c r="A244">
        <v>2025</v>
      </c>
      <c r="B244" t="s">
        <v>124</v>
      </c>
      <c r="C244" t="s">
        <v>222</v>
      </c>
      <c r="D244" t="s">
        <v>194</v>
      </c>
      <c r="E244" t="s">
        <v>195</v>
      </c>
      <c r="F244" t="s">
        <v>196</v>
      </c>
      <c r="G244" t="s">
        <v>197</v>
      </c>
      <c r="H244" t="s">
        <v>194</v>
      </c>
      <c r="I244" t="s">
        <v>199</v>
      </c>
      <c r="J244" t="s">
        <v>196</v>
      </c>
      <c r="K244" t="s">
        <v>194</v>
      </c>
      <c r="L244" t="s">
        <v>377</v>
      </c>
      <c r="M244" t="s">
        <v>201</v>
      </c>
      <c r="N244" s="19">
        <v>0</v>
      </c>
    </row>
    <row r="245" spans="1:14" x14ac:dyDescent="0.25">
      <c r="A245">
        <v>2025</v>
      </c>
      <c r="B245" t="s">
        <v>120</v>
      </c>
      <c r="C245" t="s">
        <v>253</v>
      </c>
      <c r="D245" t="s">
        <v>194</v>
      </c>
      <c r="E245" t="s">
        <v>195</v>
      </c>
      <c r="F245" t="s">
        <v>196</v>
      </c>
      <c r="G245" t="s">
        <v>197</v>
      </c>
      <c r="H245" t="s">
        <v>194</v>
      </c>
      <c r="I245" t="s">
        <v>199</v>
      </c>
      <c r="J245" t="s">
        <v>196</v>
      </c>
      <c r="K245" t="s">
        <v>194</v>
      </c>
      <c r="L245" t="s">
        <v>377</v>
      </c>
      <c r="M245" t="s">
        <v>201</v>
      </c>
      <c r="N245" s="19">
        <v>0</v>
      </c>
    </row>
    <row r="246" spans="1:14" x14ac:dyDescent="0.25">
      <c r="A246">
        <v>2025</v>
      </c>
      <c r="B246" t="s">
        <v>121</v>
      </c>
      <c r="C246" t="s">
        <v>217</v>
      </c>
      <c r="D246" t="s">
        <v>194</v>
      </c>
      <c r="E246" t="s">
        <v>195</v>
      </c>
      <c r="F246" t="s">
        <v>196</v>
      </c>
      <c r="G246" t="s">
        <v>197</v>
      </c>
      <c r="H246" t="s">
        <v>194</v>
      </c>
      <c r="I246" t="s">
        <v>199</v>
      </c>
      <c r="J246" t="s">
        <v>196</v>
      </c>
      <c r="K246" t="s">
        <v>194</v>
      </c>
      <c r="L246" t="s">
        <v>377</v>
      </c>
      <c r="M246" t="s">
        <v>201</v>
      </c>
      <c r="N246" s="19">
        <v>0</v>
      </c>
    </row>
    <row r="247" spans="1:14" x14ac:dyDescent="0.25">
      <c r="A247">
        <v>2025</v>
      </c>
      <c r="B247" t="s">
        <v>118</v>
      </c>
      <c r="C247" t="s">
        <v>254</v>
      </c>
      <c r="D247" t="s">
        <v>194</v>
      </c>
      <c r="E247" t="s">
        <v>195</v>
      </c>
      <c r="F247" t="s">
        <v>196</v>
      </c>
      <c r="G247" t="s">
        <v>197</v>
      </c>
      <c r="H247" t="s">
        <v>194</v>
      </c>
      <c r="I247" t="s">
        <v>199</v>
      </c>
      <c r="J247" t="s">
        <v>196</v>
      </c>
      <c r="K247" t="s">
        <v>194</v>
      </c>
      <c r="L247" t="s">
        <v>377</v>
      </c>
      <c r="M247" t="s">
        <v>201</v>
      </c>
      <c r="N247" s="19">
        <v>0</v>
      </c>
    </row>
    <row r="248" spans="1:14" x14ac:dyDescent="0.25">
      <c r="A248">
        <v>2025</v>
      </c>
      <c r="B248" t="s">
        <v>119</v>
      </c>
      <c r="C248" t="s">
        <v>253</v>
      </c>
      <c r="D248" t="s">
        <v>194</v>
      </c>
      <c r="E248" t="s">
        <v>195</v>
      </c>
      <c r="F248" t="s">
        <v>196</v>
      </c>
      <c r="G248" t="s">
        <v>197</v>
      </c>
      <c r="H248" t="s">
        <v>194</v>
      </c>
      <c r="I248" t="s">
        <v>199</v>
      </c>
      <c r="J248" t="s">
        <v>196</v>
      </c>
      <c r="K248" t="s">
        <v>194</v>
      </c>
      <c r="L248" t="s">
        <v>377</v>
      </c>
      <c r="M248" t="s">
        <v>941</v>
      </c>
      <c r="N248" s="19">
        <v>9252.26</v>
      </c>
    </row>
    <row r="249" spans="1:14" x14ac:dyDescent="0.25">
      <c r="A249">
        <v>2025</v>
      </c>
      <c r="B249" t="s">
        <v>131</v>
      </c>
      <c r="C249" t="s">
        <v>248</v>
      </c>
      <c r="D249" t="s">
        <v>194</v>
      </c>
      <c r="E249" t="s">
        <v>195</v>
      </c>
      <c r="F249" t="s">
        <v>196</v>
      </c>
      <c r="G249" t="s">
        <v>197</v>
      </c>
      <c r="H249" t="s">
        <v>194</v>
      </c>
      <c r="I249" t="s">
        <v>199</v>
      </c>
      <c r="J249" t="s">
        <v>196</v>
      </c>
      <c r="K249" t="s">
        <v>194</v>
      </c>
      <c r="L249" t="s">
        <v>377</v>
      </c>
      <c r="M249" t="s">
        <v>942</v>
      </c>
      <c r="N249" s="19">
        <v>533366.01</v>
      </c>
    </row>
    <row r="250" spans="1:14" x14ac:dyDescent="0.25">
      <c r="A250">
        <v>2025</v>
      </c>
      <c r="B250" t="s">
        <v>132</v>
      </c>
      <c r="C250" t="s">
        <v>248</v>
      </c>
      <c r="D250" t="s">
        <v>194</v>
      </c>
      <c r="E250" t="s">
        <v>195</v>
      </c>
      <c r="F250" t="s">
        <v>196</v>
      </c>
      <c r="G250" t="s">
        <v>197</v>
      </c>
      <c r="H250" t="s">
        <v>194</v>
      </c>
      <c r="I250" t="s">
        <v>199</v>
      </c>
      <c r="J250" t="s">
        <v>196</v>
      </c>
      <c r="K250" t="s">
        <v>194</v>
      </c>
      <c r="L250" t="s">
        <v>377</v>
      </c>
      <c r="M250" t="s">
        <v>943</v>
      </c>
      <c r="N250" s="19">
        <v>166945.97</v>
      </c>
    </row>
    <row r="251" spans="1:14" x14ac:dyDescent="0.25">
      <c r="A251">
        <v>2025</v>
      </c>
      <c r="B251" t="s">
        <v>128</v>
      </c>
      <c r="C251" t="s">
        <v>252</v>
      </c>
      <c r="D251" t="s">
        <v>194</v>
      </c>
      <c r="E251" t="s">
        <v>195</v>
      </c>
      <c r="F251" t="s">
        <v>196</v>
      </c>
      <c r="G251" t="s">
        <v>197</v>
      </c>
      <c r="H251" t="s">
        <v>194</v>
      </c>
      <c r="I251" t="s">
        <v>199</v>
      </c>
      <c r="J251" t="s">
        <v>196</v>
      </c>
      <c r="K251" t="s">
        <v>194</v>
      </c>
      <c r="L251" t="s">
        <v>377</v>
      </c>
      <c r="M251" t="s">
        <v>363</v>
      </c>
      <c r="N251" s="19">
        <v>526000</v>
      </c>
    </row>
    <row r="252" spans="1:14" x14ac:dyDescent="0.25">
      <c r="A252">
        <v>2025</v>
      </c>
      <c r="B252" t="s">
        <v>129</v>
      </c>
      <c r="C252" t="s">
        <v>221</v>
      </c>
      <c r="D252" t="s">
        <v>194</v>
      </c>
      <c r="E252" t="s">
        <v>195</v>
      </c>
      <c r="F252" t="s">
        <v>196</v>
      </c>
      <c r="G252" t="s">
        <v>197</v>
      </c>
      <c r="H252" t="s">
        <v>194</v>
      </c>
      <c r="I252" t="s">
        <v>199</v>
      </c>
      <c r="J252" t="s">
        <v>196</v>
      </c>
      <c r="K252" t="s">
        <v>194</v>
      </c>
      <c r="L252" t="s">
        <v>377</v>
      </c>
      <c r="M252" t="s">
        <v>944</v>
      </c>
      <c r="N252" s="19">
        <v>744873.39</v>
      </c>
    </row>
    <row r="253" spans="1:14" x14ac:dyDescent="0.25">
      <c r="A253">
        <v>2025</v>
      </c>
      <c r="B253" t="s">
        <v>125</v>
      </c>
      <c r="C253" t="s">
        <v>217</v>
      </c>
      <c r="D253" t="s">
        <v>194</v>
      </c>
      <c r="E253" t="s">
        <v>195</v>
      </c>
      <c r="F253" t="s">
        <v>196</v>
      </c>
      <c r="G253" t="s">
        <v>197</v>
      </c>
      <c r="H253" t="s">
        <v>194</v>
      </c>
      <c r="I253" t="s">
        <v>199</v>
      </c>
      <c r="J253" t="s">
        <v>196</v>
      </c>
      <c r="K253" t="s">
        <v>194</v>
      </c>
      <c r="L253" t="s">
        <v>377</v>
      </c>
      <c r="M253" t="s">
        <v>201</v>
      </c>
      <c r="N253" s="19">
        <v>0</v>
      </c>
    </row>
    <row r="254" spans="1:14" x14ac:dyDescent="0.25">
      <c r="A254">
        <v>2025</v>
      </c>
      <c r="B254" t="s">
        <v>126</v>
      </c>
      <c r="C254" t="s">
        <v>217</v>
      </c>
      <c r="D254" t="s">
        <v>194</v>
      </c>
      <c r="E254" t="s">
        <v>195</v>
      </c>
      <c r="F254" t="s">
        <v>196</v>
      </c>
      <c r="G254" t="s">
        <v>197</v>
      </c>
      <c r="H254" t="s">
        <v>194</v>
      </c>
      <c r="I254" t="s">
        <v>199</v>
      </c>
      <c r="J254" t="s">
        <v>196</v>
      </c>
      <c r="K254" t="s">
        <v>194</v>
      </c>
      <c r="L254" t="s">
        <v>377</v>
      </c>
      <c r="M254" t="s">
        <v>945</v>
      </c>
      <c r="N254" s="19">
        <v>14987.84</v>
      </c>
    </row>
    <row r="255" spans="1:14" x14ac:dyDescent="0.25">
      <c r="A255">
        <v>2025</v>
      </c>
      <c r="B255" t="s">
        <v>127</v>
      </c>
      <c r="C255" t="s">
        <v>252</v>
      </c>
      <c r="D255" t="s">
        <v>194</v>
      </c>
      <c r="E255" t="s">
        <v>195</v>
      </c>
      <c r="F255" t="s">
        <v>196</v>
      </c>
      <c r="G255" t="s">
        <v>197</v>
      </c>
      <c r="H255" t="s">
        <v>194</v>
      </c>
      <c r="I255" t="s">
        <v>199</v>
      </c>
      <c r="J255" t="s">
        <v>196</v>
      </c>
      <c r="K255" t="s">
        <v>194</v>
      </c>
      <c r="L255" t="s">
        <v>377</v>
      </c>
      <c r="M255" t="s">
        <v>946</v>
      </c>
      <c r="N255" s="19">
        <v>494281.39</v>
      </c>
    </row>
    <row r="256" spans="1:14" x14ac:dyDescent="0.25">
      <c r="A256">
        <v>2025</v>
      </c>
      <c r="B256" t="s">
        <v>67</v>
      </c>
      <c r="C256" t="s">
        <v>222</v>
      </c>
      <c r="D256" t="s">
        <v>194</v>
      </c>
      <c r="E256" t="s">
        <v>195</v>
      </c>
      <c r="F256" t="s">
        <v>196</v>
      </c>
      <c r="G256" t="s">
        <v>197</v>
      </c>
      <c r="H256" t="s">
        <v>194</v>
      </c>
      <c r="I256" t="s">
        <v>199</v>
      </c>
      <c r="J256" t="s">
        <v>196</v>
      </c>
      <c r="K256" t="s">
        <v>194</v>
      </c>
      <c r="L256" t="s">
        <v>377</v>
      </c>
      <c r="M256" t="s">
        <v>201</v>
      </c>
      <c r="N256" s="19">
        <v>0</v>
      </c>
    </row>
    <row r="257" spans="1:14" x14ac:dyDescent="0.25">
      <c r="A257">
        <v>2025</v>
      </c>
      <c r="B257" t="s">
        <v>65</v>
      </c>
      <c r="C257" t="s">
        <v>240</v>
      </c>
      <c r="D257" t="s">
        <v>194</v>
      </c>
      <c r="E257" t="s">
        <v>195</v>
      </c>
      <c r="F257" t="s">
        <v>196</v>
      </c>
      <c r="G257" t="s">
        <v>197</v>
      </c>
      <c r="H257" t="s">
        <v>194</v>
      </c>
      <c r="I257" t="s">
        <v>199</v>
      </c>
      <c r="J257" t="s">
        <v>196</v>
      </c>
      <c r="K257" t="s">
        <v>194</v>
      </c>
      <c r="L257" t="s">
        <v>377</v>
      </c>
      <c r="M257" t="s">
        <v>947</v>
      </c>
      <c r="N257" s="19">
        <v>1384994.86</v>
      </c>
    </row>
    <row r="258" spans="1:14" x14ac:dyDescent="0.25">
      <c r="A258">
        <v>2025</v>
      </c>
      <c r="B258" t="s">
        <v>63</v>
      </c>
      <c r="C258" t="s">
        <v>229</v>
      </c>
      <c r="D258" t="s">
        <v>194</v>
      </c>
      <c r="E258" t="s">
        <v>195</v>
      </c>
      <c r="F258" t="s">
        <v>196</v>
      </c>
      <c r="G258" t="s">
        <v>197</v>
      </c>
      <c r="H258" t="s">
        <v>194</v>
      </c>
      <c r="I258" t="s">
        <v>199</v>
      </c>
      <c r="J258" t="s">
        <v>196</v>
      </c>
      <c r="K258" t="s">
        <v>194</v>
      </c>
      <c r="L258" t="s">
        <v>377</v>
      </c>
      <c r="M258" t="s">
        <v>201</v>
      </c>
      <c r="N258" s="19">
        <v>0</v>
      </c>
    </row>
    <row r="259" spans="1:14" x14ac:dyDescent="0.25">
      <c r="A259">
        <v>2025</v>
      </c>
      <c r="B259" t="s">
        <v>64</v>
      </c>
      <c r="C259" t="s">
        <v>229</v>
      </c>
      <c r="D259" t="s">
        <v>194</v>
      </c>
      <c r="E259" t="s">
        <v>195</v>
      </c>
      <c r="F259" t="s">
        <v>196</v>
      </c>
      <c r="G259" t="s">
        <v>197</v>
      </c>
      <c r="H259" t="s">
        <v>194</v>
      </c>
      <c r="I259" t="s">
        <v>199</v>
      </c>
      <c r="J259" t="s">
        <v>196</v>
      </c>
      <c r="K259" t="s">
        <v>194</v>
      </c>
      <c r="L259" t="s">
        <v>377</v>
      </c>
      <c r="M259" t="s">
        <v>201</v>
      </c>
      <c r="N259" s="19">
        <v>0</v>
      </c>
    </row>
    <row r="260" spans="1:14" x14ac:dyDescent="0.25">
      <c r="A260">
        <v>2025</v>
      </c>
      <c r="B260" t="s">
        <v>78</v>
      </c>
      <c r="C260" t="s">
        <v>241</v>
      </c>
      <c r="D260" t="s">
        <v>194</v>
      </c>
      <c r="E260" t="s">
        <v>195</v>
      </c>
      <c r="F260" t="s">
        <v>196</v>
      </c>
      <c r="G260" t="s">
        <v>197</v>
      </c>
      <c r="H260" t="s">
        <v>194</v>
      </c>
      <c r="I260" t="s">
        <v>199</v>
      </c>
      <c r="J260" t="s">
        <v>196</v>
      </c>
      <c r="K260" t="s">
        <v>194</v>
      </c>
      <c r="L260" t="s">
        <v>377</v>
      </c>
      <c r="M260" t="s">
        <v>201</v>
      </c>
      <c r="N260" s="19">
        <v>0</v>
      </c>
    </row>
    <row r="261" spans="1:14" x14ac:dyDescent="0.25">
      <c r="A261">
        <v>2025</v>
      </c>
      <c r="B261" t="s">
        <v>74</v>
      </c>
      <c r="C261" t="s">
        <v>242</v>
      </c>
      <c r="D261" t="s">
        <v>194</v>
      </c>
      <c r="E261" t="s">
        <v>195</v>
      </c>
      <c r="F261" t="s">
        <v>196</v>
      </c>
      <c r="G261" t="s">
        <v>197</v>
      </c>
      <c r="H261" t="s">
        <v>194</v>
      </c>
      <c r="I261" t="s">
        <v>199</v>
      </c>
      <c r="J261" t="s">
        <v>196</v>
      </c>
      <c r="K261" t="s">
        <v>194</v>
      </c>
      <c r="L261" t="s">
        <v>377</v>
      </c>
      <c r="M261" t="s">
        <v>948</v>
      </c>
      <c r="N261" s="19">
        <v>3792556.24</v>
      </c>
    </row>
    <row r="262" spans="1:14" x14ac:dyDescent="0.25">
      <c r="A262">
        <v>2025</v>
      </c>
      <c r="B262" t="s">
        <v>72</v>
      </c>
      <c r="C262" t="s">
        <v>241</v>
      </c>
      <c r="D262" t="s">
        <v>194</v>
      </c>
      <c r="E262" t="s">
        <v>195</v>
      </c>
      <c r="F262" t="s">
        <v>196</v>
      </c>
      <c r="G262" t="s">
        <v>197</v>
      </c>
      <c r="H262" t="s">
        <v>194</v>
      </c>
      <c r="I262" t="s">
        <v>199</v>
      </c>
      <c r="J262" t="s">
        <v>196</v>
      </c>
      <c r="K262" t="s">
        <v>194</v>
      </c>
      <c r="L262" t="s">
        <v>377</v>
      </c>
      <c r="M262" t="s">
        <v>417</v>
      </c>
      <c r="N262" s="19">
        <v>1071473</v>
      </c>
    </row>
    <row r="263" spans="1:14" x14ac:dyDescent="0.25">
      <c r="A263">
        <v>2025</v>
      </c>
      <c r="B263" t="s">
        <v>73</v>
      </c>
      <c r="C263" t="s">
        <v>241</v>
      </c>
      <c r="D263" t="s">
        <v>194</v>
      </c>
      <c r="E263" t="s">
        <v>195</v>
      </c>
      <c r="F263" t="s">
        <v>196</v>
      </c>
      <c r="G263" t="s">
        <v>197</v>
      </c>
      <c r="H263" t="s">
        <v>194</v>
      </c>
      <c r="I263" t="s">
        <v>199</v>
      </c>
      <c r="J263" t="s">
        <v>196</v>
      </c>
      <c r="K263" t="s">
        <v>194</v>
      </c>
      <c r="L263" t="s">
        <v>377</v>
      </c>
      <c r="M263" t="s">
        <v>877</v>
      </c>
      <c r="N263" s="19">
        <v>2309916.17</v>
      </c>
    </row>
    <row r="264" spans="1:14" x14ac:dyDescent="0.25">
      <c r="A264">
        <v>2025</v>
      </c>
      <c r="B264" t="s">
        <v>69</v>
      </c>
      <c r="C264" t="s">
        <v>350</v>
      </c>
      <c r="D264" t="s">
        <v>194</v>
      </c>
      <c r="E264" t="s">
        <v>195</v>
      </c>
      <c r="F264" t="s">
        <v>196</v>
      </c>
      <c r="G264" t="s">
        <v>197</v>
      </c>
      <c r="H264" t="s">
        <v>194</v>
      </c>
      <c r="I264" t="s">
        <v>199</v>
      </c>
      <c r="J264" t="s">
        <v>196</v>
      </c>
      <c r="K264" t="s">
        <v>194</v>
      </c>
      <c r="L264" t="s">
        <v>377</v>
      </c>
      <c r="M264" t="s">
        <v>949</v>
      </c>
      <c r="N264" s="19">
        <v>9221540.4800000004</v>
      </c>
    </row>
    <row r="265" spans="1:14" x14ac:dyDescent="0.25">
      <c r="A265">
        <v>2025</v>
      </c>
      <c r="B265" t="s">
        <v>70</v>
      </c>
      <c r="C265" t="s">
        <v>350</v>
      </c>
      <c r="D265" t="s">
        <v>194</v>
      </c>
      <c r="E265" t="s">
        <v>195</v>
      </c>
      <c r="F265" t="s">
        <v>196</v>
      </c>
      <c r="G265" t="s">
        <v>197</v>
      </c>
      <c r="H265" t="s">
        <v>194</v>
      </c>
      <c r="I265" t="s">
        <v>199</v>
      </c>
      <c r="J265" t="s">
        <v>196</v>
      </c>
      <c r="K265" t="s">
        <v>194</v>
      </c>
      <c r="L265" t="s">
        <v>377</v>
      </c>
      <c r="M265" t="s">
        <v>418</v>
      </c>
      <c r="N265" s="19">
        <v>2158668.9700000002</v>
      </c>
    </row>
    <row r="266" spans="1:14" x14ac:dyDescent="0.25">
      <c r="A266">
        <v>2025</v>
      </c>
      <c r="B266" t="s">
        <v>71</v>
      </c>
      <c r="C266" t="s">
        <v>221</v>
      </c>
      <c r="D266" t="s">
        <v>194</v>
      </c>
      <c r="E266" t="s">
        <v>195</v>
      </c>
      <c r="F266" t="s">
        <v>196</v>
      </c>
      <c r="G266" t="s">
        <v>197</v>
      </c>
      <c r="H266" t="s">
        <v>194</v>
      </c>
      <c r="I266" t="s">
        <v>199</v>
      </c>
      <c r="J266" t="s">
        <v>196</v>
      </c>
      <c r="K266" t="s">
        <v>194</v>
      </c>
      <c r="L266" t="s">
        <v>377</v>
      </c>
      <c r="M266" t="s">
        <v>201</v>
      </c>
      <c r="N266" s="19">
        <v>0</v>
      </c>
    </row>
    <row r="267" spans="1:14" x14ac:dyDescent="0.25">
      <c r="A267">
        <v>2025</v>
      </c>
      <c r="B267" t="s">
        <v>81</v>
      </c>
      <c r="C267" t="s">
        <v>216</v>
      </c>
      <c r="D267" t="s">
        <v>194</v>
      </c>
      <c r="E267" t="s">
        <v>195</v>
      </c>
      <c r="F267" t="s">
        <v>196</v>
      </c>
      <c r="G267" t="s">
        <v>197</v>
      </c>
      <c r="H267" t="s">
        <v>194</v>
      </c>
      <c r="I267" t="s">
        <v>199</v>
      </c>
      <c r="J267" t="s">
        <v>196</v>
      </c>
      <c r="K267" t="s">
        <v>194</v>
      </c>
      <c r="L267" t="s">
        <v>377</v>
      </c>
      <c r="M267" t="s">
        <v>201</v>
      </c>
      <c r="N267" s="19">
        <v>0</v>
      </c>
    </row>
    <row r="268" spans="1:14" x14ac:dyDescent="0.25">
      <c r="A268">
        <v>2025</v>
      </c>
      <c r="B268" t="s">
        <v>79</v>
      </c>
      <c r="C268" t="s">
        <v>243</v>
      </c>
      <c r="D268" t="s">
        <v>194</v>
      </c>
      <c r="E268" t="s">
        <v>195</v>
      </c>
      <c r="F268" t="s">
        <v>196</v>
      </c>
      <c r="G268" t="s">
        <v>197</v>
      </c>
      <c r="H268" t="s">
        <v>194</v>
      </c>
      <c r="I268" t="s">
        <v>199</v>
      </c>
      <c r="J268" t="s">
        <v>196</v>
      </c>
      <c r="K268" t="s">
        <v>194</v>
      </c>
      <c r="L268" t="s">
        <v>377</v>
      </c>
      <c r="M268" t="s">
        <v>950</v>
      </c>
      <c r="N268" s="19">
        <v>148807547.06</v>
      </c>
    </row>
    <row r="269" spans="1:14" x14ac:dyDescent="0.25">
      <c r="A269">
        <v>2025</v>
      </c>
      <c r="B269" t="s">
        <v>75</v>
      </c>
      <c r="C269" t="s">
        <v>242</v>
      </c>
      <c r="D269" t="s">
        <v>194</v>
      </c>
      <c r="E269" t="s">
        <v>195</v>
      </c>
      <c r="F269" t="s">
        <v>196</v>
      </c>
      <c r="G269" t="s">
        <v>197</v>
      </c>
      <c r="H269" t="s">
        <v>194</v>
      </c>
      <c r="I269" t="s">
        <v>199</v>
      </c>
      <c r="J269" t="s">
        <v>196</v>
      </c>
      <c r="K269" t="s">
        <v>194</v>
      </c>
      <c r="L269" t="s">
        <v>377</v>
      </c>
      <c r="M269" t="s">
        <v>201</v>
      </c>
      <c r="N269" s="19">
        <v>0</v>
      </c>
    </row>
    <row r="270" spans="1:14" x14ac:dyDescent="0.25">
      <c r="A270">
        <v>2025</v>
      </c>
      <c r="B270" t="s">
        <v>77</v>
      </c>
      <c r="C270" t="s">
        <v>222</v>
      </c>
      <c r="D270" t="s">
        <v>194</v>
      </c>
      <c r="E270" t="s">
        <v>195</v>
      </c>
      <c r="F270" t="s">
        <v>196</v>
      </c>
      <c r="G270" t="s">
        <v>197</v>
      </c>
      <c r="H270" t="s">
        <v>194</v>
      </c>
      <c r="I270" t="s">
        <v>199</v>
      </c>
      <c r="J270" t="s">
        <v>196</v>
      </c>
      <c r="K270" t="s">
        <v>194</v>
      </c>
      <c r="L270" t="s">
        <v>377</v>
      </c>
      <c r="M270" t="s">
        <v>201</v>
      </c>
      <c r="N270" s="19">
        <v>0</v>
      </c>
    </row>
    <row r="271" spans="1:14" x14ac:dyDescent="0.25">
      <c r="A271">
        <v>2025</v>
      </c>
      <c r="B271" t="s">
        <v>86</v>
      </c>
      <c r="C271" t="s">
        <v>207</v>
      </c>
      <c r="D271" t="s">
        <v>194</v>
      </c>
      <c r="E271" t="s">
        <v>195</v>
      </c>
      <c r="F271" t="s">
        <v>196</v>
      </c>
      <c r="G271" t="s">
        <v>197</v>
      </c>
      <c r="H271" t="s">
        <v>194</v>
      </c>
      <c r="I271" t="s">
        <v>199</v>
      </c>
      <c r="J271" t="s">
        <v>196</v>
      </c>
      <c r="K271" t="s">
        <v>194</v>
      </c>
      <c r="L271" t="s">
        <v>377</v>
      </c>
      <c r="M271" t="s">
        <v>402</v>
      </c>
      <c r="N271" s="19">
        <v>348137</v>
      </c>
    </row>
    <row r="272" spans="1:14" x14ac:dyDescent="0.25">
      <c r="A272">
        <v>2025</v>
      </c>
      <c r="B272" t="s">
        <v>87</v>
      </c>
      <c r="C272" t="s">
        <v>220</v>
      </c>
      <c r="D272" t="s">
        <v>194</v>
      </c>
      <c r="E272" t="s">
        <v>195</v>
      </c>
      <c r="F272" t="s">
        <v>381</v>
      </c>
      <c r="G272" t="s">
        <v>197</v>
      </c>
      <c r="H272" t="s">
        <v>194</v>
      </c>
      <c r="I272" t="s">
        <v>199</v>
      </c>
      <c r="J272" t="s">
        <v>196</v>
      </c>
      <c r="K272" t="s">
        <v>194</v>
      </c>
      <c r="L272" t="s">
        <v>377</v>
      </c>
      <c r="M272" t="s">
        <v>951</v>
      </c>
      <c r="N272" s="19">
        <v>1839945.64</v>
      </c>
    </row>
    <row r="273" spans="1:14" x14ac:dyDescent="0.25">
      <c r="A273">
        <v>2025</v>
      </c>
      <c r="B273" t="s">
        <v>82</v>
      </c>
      <c r="C273" t="s">
        <v>207</v>
      </c>
      <c r="D273" t="s">
        <v>194</v>
      </c>
      <c r="E273" t="s">
        <v>195</v>
      </c>
      <c r="F273" t="s">
        <v>196</v>
      </c>
      <c r="G273" t="s">
        <v>197</v>
      </c>
      <c r="H273" t="s">
        <v>194</v>
      </c>
      <c r="I273" t="s">
        <v>199</v>
      </c>
      <c r="J273" t="s">
        <v>196</v>
      </c>
      <c r="K273" t="s">
        <v>194</v>
      </c>
      <c r="L273" t="s">
        <v>377</v>
      </c>
      <c r="M273" t="s">
        <v>201</v>
      </c>
      <c r="N273" s="19">
        <v>0</v>
      </c>
    </row>
    <row r="274" spans="1:14" x14ac:dyDescent="0.25">
      <c r="A274">
        <v>2025</v>
      </c>
      <c r="B274" t="s">
        <v>83</v>
      </c>
      <c r="C274" t="s">
        <v>207</v>
      </c>
      <c r="D274" t="s">
        <v>194</v>
      </c>
      <c r="E274" t="s">
        <v>195</v>
      </c>
      <c r="F274" t="s">
        <v>196</v>
      </c>
      <c r="G274" t="s">
        <v>197</v>
      </c>
      <c r="H274" t="s">
        <v>194</v>
      </c>
      <c r="I274" t="s">
        <v>199</v>
      </c>
      <c r="J274" t="s">
        <v>196</v>
      </c>
      <c r="K274" t="s">
        <v>194</v>
      </c>
      <c r="L274" t="s">
        <v>377</v>
      </c>
      <c r="M274" t="s">
        <v>201</v>
      </c>
      <c r="N274" s="19">
        <v>0</v>
      </c>
    </row>
    <row r="275" spans="1:14" x14ac:dyDescent="0.25">
      <c r="A275">
        <v>2025</v>
      </c>
      <c r="B275" t="s">
        <v>84</v>
      </c>
      <c r="C275" t="s">
        <v>207</v>
      </c>
      <c r="D275" t="s">
        <v>194</v>
      </c>
      <c r="E275" t="s">
        <v>195</v>
      </c>
      <c r="F275" t="s">
        <v>196</v>
      </c>
      <c r="G275" t="s">
        <v>197</v>
      </c>
      <c r="H275" t="s">
        <v>194</v>
      </c>
      <c r="I275" t="s">
        <v>199</v>
      </c>
      <c r="J275" t="s">
        <v>196</v>
      </c>
      <c r="K275" t="s">
        <v>194</v>
      </c>
      <c r="L275" t="s">
        <v>377</v>
      </c>
      <c r="M275" t="s">
        <v>201</v>
      </c>
      <c r="N275" s="19">
        <v>0</v>
      </c>
    </row>
    <row r="276" spans="1:14" x14ac:dyDescent="0.25">
      <c r="A276">
        <v>2025</v>
      </c>
      <c r="B276" t="s">
        <v>80</v>
      </c>
      <c r="C276" t="s">
        <v>216</v>
      </c>
      <c r="D276" t="s">
        <v>194</v>
      </c>
      <c r="E276" t="s">
        <v>195</v>
      </c>
      <c r="F276" t="s">
        <v>225</v>
      </c>
      <c r="G276" t="s">
        <v>197</v>
      </c>
      <c r="H276" t="s">
        <v>194</v>
      </c>
      <c r="I276" t="s">
        <v>199</v>
      </c>
      <c r="J276" t="s">
        <v>196</v>
      </c>
      <c r="K276" t="s">
        <v>194</v>
      </c>
      <c r="L276" t="s">
        <v>377</v>
      </c>
      <c r="M276" t="s">
        <v>201</v>
      </c>
      <c r="N276" s="19">
        <v>0</v>
      </c>
    </row>
    <row r="277" spans="1:14" x14ac:dyDescent="0.25">
      <c r="A277">
        <v>2025</v>
      </c>
      <c r="B277" t="s">
        <v>92</v>
      </c>
      <c r="C277" t="s">
        <v>245</v>
      </c>
      <c r="D277" t="s">
        <v>194</v>
      </c>
      <c r="E277" t="s">
        <v>195</v>
      </c>
      <c r="F277" t="s">
        <v>196</v>
      </c>
      <c r="G277" t="s">
        <v>197</v>
      </c>
      <c r="H277" t="s">
        <v>194</v>
      </c>
      <c r="I277" t="s">
        <v>199</v>
      </c>
      <c r="J277" t="s">
        <v>196</v>
      </c>
      <c r="K277" t="s">
        <v>194</v>
      </c>
      <c r="L277" t="s">
        <v>377</v>
      </c>
      <c r="M277" t="s">
        <v>952</v>
      </c>
      <c r="N277" s="19">
        <v>38234173.530000001</v>
      </c>
    </row>
    <row r="278" spans="1:14" x14ac:dyDescent="0.25">
      <c r="A278">
        <v>2025</v>
      </c>
      <c r="B278" t="s">
        <v>91</v>
      </c>
      <c r="C278" t="s">
        <v>244</v>
      </c>
      <c r="D278" t="s">
        <v>194</v>
      </c>
      <c r="E278" t="s">
        <v>195</v>
      </c>
      <c r="F278" t="s">
        <v>196</v>
      </c>
      <c r="G278" t="s">
        <v>197</v>
      </c>
      <c r="H278" t="s">
        <v>194</v>
      </c>
      <c r="I278" t="s">
        <v>199</v>
      </c>
      <c r="J278" t="s">
        <v>196</v>
      </c>
      <c r="K278" t="s">
        <v>194</v>
      </c>
      <c r="L278" t="s">
        <v>377</v>
      </c>
      <c r="M278" t="s">
        <v>881</v>
      </c>
      <c r="N278" s="19">
        <v>65008379</v>
      </c>
    </row>
    <row r="279" spans="1:14" x14ac:dyDescent="0.25">
      <c r="A279">
        <v>2025</v>
      </c>
      <c r="B279" t="s">
        <v>89</v>
      </c>
      <c r="C279" t="s">
        <v>215</v>
      </c>
      <c r="D279" t="s">
        <v>36</v>
      </c>
      <c r="E279" t="s">
        <v>195</v>
      </c>
      <c r="F279" t="s">
        <v>196</v>
      </c>
      <c r="G279" t="s">
        <v>197</v>
      </c>
      <c r="H279" t="s">
        <v>194</v>
      </c>
      <c r="I279" t="s">
        <v>199</v>
      </c>
      <c r="J279" t="s">
        <v>196</v>
      </c>
      <c r="K279" t="s">
        <v>194</v>
      </c>
      <c r="L279" t="s">
        <v>377</v>
      </c>
      <c r="M279" t="s">
        <v>953</v>
      </c>
      <c r="N279" s="19">
        <v>2318120</v>
      </c>
    </row>
    <row r="280" spans="1:14" x14ac:dyDescent="0.25">
      <c r="A280">
        <v>2025</v>
      </c>
      <c r="B280" t="s">
        <v>90</v>
      </c>
      <c r="C280" t="s">
        <v>215</v>
      </c>
      <c r="D280" t="s">
        <v>194</v>
      </c>
      <c r="E280" t="s">
        <v>195</v>
      </c>
      <c r="F280" t="s">
        <v>196</v>
      </c>
      <c r="G280" t="s">
        <v>197</v>
      </c>
      <c r="H280" t="s">
        <v>194</v>
      </c>
      <c r="I280" t="s">
        <v>199</v>
      </c>
      <c r="J280" t="s">
        <v>196</v>
      </c>
      <c r="K280" t="s">
        <v>194</v>
      </c>
      <c r="L280" t="s">
        <v>377</v>
      </c>
      <c r="M280" t="s">
        <v>416</v>
      </c>
      <c r="N280" s="19">
        <v>783108.94</v>
      </c>
    </row>
    <row r="281" spans="1:14" x14ac:dyDescent="0.25">
      <c r="A281">
        <v>2025</v>
      </c>
      <c r="B281" t="s">
        <v>88</v>
      </c>
      <c r="C281" t="s">
        <v>349</v>
      </c>
      <c r="D281" t="s">
        <v>194</v>
      </c>
      <c r="E281" t="s">
        <v>195</v>
      </c>
      <c r="F281" t="s">
        <v>196</v>
      </c>
      <c r="G281" t="s">
        <v>197</v>
      </c>
      <c r="H281" t="s">
        <v>194</v>
      </c>
      <c r="I281" t="s">
        <v>199</v>
      </c>
      <c r="J281" t="s">
        <v>196</v>
      </c>
      <c r="K281" t="s">
        <v>194</v>
      </c>
      <c r="L281" t="s">
        <v>377</v>
      </c>
      <c r="M281" t="s">
        <v>401</v>
      </c>
      <c r="N281" s="19">
        <v>8791015.5399999991</v>
      </c>
    </row>
    <row r="282" spans="1:14" x14ac:dyDescent="0.25">
      <c r="A282">
        <v>2025</v>
      </c>
      <c r="B282" t="s">
        <v>85</v>
      </c>
      <c r="C282" t="s">
        <v>207</v>
      </c>
      <c r="D282" t="s">
        <v>194</v>
      </c>
      <c r="E282" t="s">
        <v>195</v>
      </c>
      <c r="F282" t="s">
        <v>196</v>
      </c>
      <c r="G282" t="s">
        <v>197</v>
      </c>
      <c r="H282" t="s">
        <v>194</v>
      </c>
      <c r="I282" t="s">
        <v>199</v>
      </c>
      <c r="J282" t="s">
        <v>196</v>
      </c>
      <c r="K282" t="s">
        <v>194</v>
      </c>
      <c r="L282" t="s">
        <v>377</v>
      </c>
      <c r="M282" t="s">
        <v>201</v>
      </c>
      <c r="N282" s="19">
        <v>0</v>
      </c>
    </row>
    <row r="283" spans="1:14" x14ac:dyDescent="0.25">
      <c r="A283">
        <v>2025</v>
      </c>
      <c r="B283" t="s">
        <v>100</v>
      </c>
      <c r="C283" t="s">
        <v>207</v>
      </c>
      <c r="D283" t="s">
        <v>194</v>
      </c>
      <c r="E283" t="s">
        <v>195</v>
      </c>
      <c r="F283" t="s">
        <v>196</v>
      </c>
      <c r="G283" t="s">
        <v>197</v>
      </c>
      <c r="H283" t="s">
        <v>194</v>
      </c>
      <c r="I283" t="s">
        <v>199</v>
      </c>
      <c r="J283" t="s">
        <v>196</v>
      </c>
      <c r="K283" t="s">
        <v>194</v>
      </c>
      <c r="L283" t="s">
        <v>377</v>
      </c>
      <c r="M283" t="s">
        <v>201</v>
      </c>
      <c r="N283" s="19">
        <v>0</v>
      </c>
    </row>
    <row r="284" spans="1:14" x14ac:dyDescent="0.25">
      <c r="A284">
        <v>2025</v>
      </c>
      <c r="B284" t="s">
        <v>101</v>
      </c>
      <c r="C284" t="s">
        <v>207</v>
      </c>
      <c r="D284" t="s">
        <v>194</v>
      </c>
      <c r="E284" t="s">
        <v>195</v>
      </c>
      <c r="F284" t="s">
        <v>196</v>
      </c>
      <c r="G284" t="s">
        <v>197</v>
      </c>
      <c r="H284" t="s">
        <v>194</v>
      </c>
      <c r="I284" t="s">
        <v>199</v>
      </c>
      <c r="J284" t="s">
        <v>196</v>
      </c>
      <c r="K284" t="s">
        <v>194</v>
      </c>
      <c r="L284" t="s">
        <v>377</v>
      </c>
      <c r="M284" t="s">
        <v>201</v>
      </c>
      <c r="N284" s="19">
        <v>0</v>
      </c>
    </row>
    <row r="285" spans="1:14" x14ac:dyDescent="0.25">
      <c r="A285">
        <v>2025</v>
      </c>
      <c r="B285" t="s">
        <v>95</v>
      </c>
      <c r="C285" t="s">
        <v>222</v>
      </c>
      <c r="D285" t="s">
        <v>194</v>
      </c>
      <c r="E285" t="s">
        <v>195</v>
      </c>
      <c r="F285" t="s">
        <v>196</v>
      </c>
      <c r="G285" t="s">
        <v>197</v>
      </c>
      <c r="H285" t="s">
        <v>194</v>
      </c>
      <c r="I285" t="s">
        <v>199</v>
      </c>
      <c r="J285" t="s">
        <v>196</v>
      </c>
      <c r="K285" t="s">
        <v>194</v>
      </c>
      <c r="L285" t="s">
        <v>377</v>
      </c>
      <c r="M285" t="s">
        <v>954</v>
      </c>
      <c r="N285" s="19">
        <v>136728.62</v>
      </c>
    </row>
    <row r="286" spans="1:14" x14ac:dyDescent="0.25">
      <c r="A286">
        <v>2025</v>
      </c>
      <c r="B286" t="s">
        <v>96</v>
      </c>
      <c r="C286" t="s">
        <v>222</v>
      </c>
      <c r="D286" t="s">
        <v>194</v>
      </c>
      <c r="E286" t="s">
        <v>195</v>
      </c>
      <c r="F286" t="s">
        <v>196</v>
      </c>
      <c r="G286" t="s">
        <v>197</v>
      </c>
      <c r="H286" t="s">
        <v>194</v>
      </c>
      <c r="I286" t="s">
        <v>199</v>
      </c>
      <c r="J286" t="s">
        <v>196</v>
      </c>
      <c r="K286" t="s">
        <v>194</v>
      </c>
      <c r="L286" t="s">
        <v>377</v>
      </c>
      <c r="M286" t="s">
        <v>201</v>
      </c>
      <c r="N286" s="19">
        <v>0</v>
      </c>
    </row>
    <row r="287" spans="1:14" x14ac:dyDescent="0.25">
      <c r="A287">
        <v>2025</v>
      </c>
      <c r="B287" t="s">
        <v>97</v>
      </c>
      <c r="C287" t="s">
        <v>222</v>
      </c>
      <c r="D287" t="s">
        <v>194</v>
      </c>
      <c r="E287" t="s">
        <v>195</v>
      </c>
      <c r="F287" t="s">
        <v>196</v>
      </c>
      <c r="G287" t="s">
        <v>197</v>
      </c>
      <c r="H287" t="s">
        <v>194</v>
      </c>
      <c r="I287" t="s">
        <v>199</v>
      </c>
      <c r="J287" t="s">
        <v>196</v>
      </c>
      <c r="K287" t="s">
        <v>194</v>
      </c>
      <c r="L287" t="s">
        <v>377</v>
      </c>
      <c r="M287" t="s">
        <v>201</v>
      </c>
      <c r="N287" s="19">
        <v>0</v>
      </c>
    </row>
    <row r="288" spans="1:14" x14ac:dyDescent="0.25">
      <c r="A288">
        <v>2025</v>
      </c>
      <c r="B288" t="s">
        <v>98</v>
      </c>
      <c r="C288" t="s">
        <v>222</v>
      </c>
      <c r="D288" t="s">
        <v>194</v>
      </c>
      <c r="E288" t="s">
        <v>195</v>
      </c>
      <c r="F288" t="s">
        <v>225</v>
      </c>
      <c r="G288" t="s">
        <v>197</v>
      </c>
      <c r="H288" t="s">
        <v>194</v>
      </c>
      <c r="I288" t="s">
        <v>199</v>
      </c>
      <c r="J288" t="s">
        <v>196</v>
      </c>
      <c r="K288" t="s">
        <v>194</v>
      </c>
      <c r="L288" t="s">
        <v>377</v>
      </c>
      <c r="M288" t="s">
        <v>201</v>
      </c>
      <c r="N288" s="19">
        <v>0</v>
      </c>
    </row>
    <row r="289" spans="1:14" x14ac:dyDescent="0.25">
      <c r="A289">
        <v>2025</v>
      </c>
      <c r="B289" t="s">
        <v>93</v>
      </c>
      <c r="C289" t="s">
        <v>246</v>
      </c>
      <c r="D289" t="s">
        <v>194</v>
      </c>
      <c r="E289" t="s">
        <v>195</v>
      </c>
      <c r="F289" t="s">
        <v>196</v>
      </c>
      <c r="G289" t="s">
        <v>197</v>
      </c>
      <c r="H289" t="s">
        <v>194</v>
      </c>
      <c r="I289" t="s">
        <v>199</v>
      </c>
      <c r="J289" t="s">
        <v>196</v>
      </c>
      <c r="K289" t="s">
        <v>194</v>
      </c>
      <c r="L289" t="s">
        <v>377</v>
      </c>
      <c r="M289" t="s">
        <v>955</v>
      </c>
      <c r="N289" s="19">
        <v>3500442</v>
      </c>
    </row>
    <row r="290" spans="1:14" x14ac:dyDescent="0.25">
      <c r="A290">
        <v>2025</v>
      </c>
      <c r="B290" t="s">
        <v>94</v>
      </c>
      <c r="C290" t="s">
        <v>222</v>
      </c>
      <c r="D290" t="s">
        <v>194</v>
      </c>
      <c r="E290" t="s">
        <v>195</v>
      </c>
      <c r="F290" t="s">
        <v>196</v>
      </c>
      <c r="G290" t="s">
        <v>197</v>
      </c>
      <c r="H290" t="s">
        <v>194</v>
      </c>
      <c r="I290" t="s">
        <v>199</v>
      </c>
      <c r="J290" t="s">
        <v>196</v>
      </c>
      <c r="K290" t="s">
        <v>194</v>
      </c>
      <c r="L290" t="s">
        <v>377</v>
      </c>
      <c r="M290" t="s">
        <v>201</v>
      </c>
      <c r="N290" s="19">
        <v>0</v>
      </c>
    </row>
    <row r="291" spans="1:14" x14ac:dyDescent="0.25">
      <c r="A291">
        <v>2025</v>
      </c>
      <c r="B291" t="s">
        <v>38</v>
      </c>
      <c r="C291" t="s">
        <v>222</v>
      </c>
      <c r="D291" t="s">
        <v>194</v>
      </c>
      <c r="E291" t="s">
        <v>195</v>
      </c>
      <c r="F291" t="s">
        <v>196</v>
      </c>
      <c r="G291" t="s">
        <v>197</v>
      </c>
      <c r="H291" t="s">
        <v>194</v>
      </c>
      <c r="I291" t="s">
        <v>199</v>
      </c>
      <c r="J291" t="s">
        <v>196</v>
      </c>
      <c r="K291" t="s">
        <v>194</v>
      </c>
      <c r="L291" t="s">
        <v>377</v>
      </c>
      <c r="M291" t="s">
        <v>956</v>
      </c>
      <c r="N291" s="19">
        <v>344107.22</v>
      </c>
    </row>
    <row r="292" spans="1:14" x14ac:dyDescent="0.25">
      <c r="A292">
        <v>2025</v>
      </c>
      <c r="B292" t="s">
        <v>39</v>
      </c>
      <c r="C292" t="s">
        <v>222</v>
      </c>
      <c r="D292" t="s">
        <v>194</v>
      </c>
      <c r="E292" t="s">
        <v>195</v>
      </c>
      <c r="F292" t="s">
        <v>196</v>
      </c>
      <c r="G292" t="s">
        <v>197</v>
      </c>
      <c r="H292" t="s">
        <v>194</v>
      </c>
      <c r="I292" t="s">
        <v>199</v>
      </c>
      <c r="J292" t="s">
        <v>196</v>
      </c>
      <c r="K292" t="s">
        <v>194</v>
      </c>
      <c r="L292" t="s">
        <v>377</v>
      </c>
      <c r="M292" t="s">
        <v>201</v>
      </c>
      <c r="N292" s="19">
        <v>0</v>
      </c>
    </row>
    <row r="293" spans="1:14" x14ac:dyDescent="0.25">
      <c r="A293">
        <v>2025</v>
      </c>
      <c r="B293" t="s">
        <v>33</v>
      </c>
      <c r="C293" t="s">
        <v>209</v>
      </c>
      <c r="D293" t="s">
        <v>194</v>
      </c>
      <c r="E293" t="s">
        <v>195</v>
      </c>
      <c r="F293" t="s">
        <v>196</v>
      </c>
      <c r="G293" t="s">
        <v>197</v>
      </c>
      <c r="H293" t="s">
        <v>194</v>
      </c>
      <c r="I293" t="s">
        <v>199</v>
      </c>
      <c r="J293" t="s">
        <v>196</v>
      </c>
      <c r="K293" t="s">
        <v>194</v>
      </c>
      <c r="L293" t="s">
        <v>377</v>
      </c>
      <c r="M293" t="s">
        <v>201</v>
      </c>
      <c r="N293" s="19">
        <v>0</v>
      </c>
    </row>
    <row r="294" spans="1:14" x14ac:dyDescent="0.25">
      <c r="A294">
        <v>2025</v>
      </c>
      <c r="B294" t="s">
        <v>34</v>
      </c>
      <c r="C294" t="s">
        <v>209</v>
      </c>
      <c r="D294" t="s">
        <v>194</v>
      </c>
      <c r="E294" t="s">
        <v>195</v>
      </c>
      <c r="F294" t="s">
        <v>196</v>
      </c>
      <c r="G294" t="s">
        <v>197</v>
      </c>
      <c r="H294" t="s">
        <v>194</v>
      </c>
      <c r="I294" t="s">
        <v>199</v>
      </c>
      <c r="J294" t="s">
        <v>196</v>
      </c>
      <c r="K294" t="s">
        <v>194</v>
      </c>
      <c r="L294" t="s">
        <v>377</v>
      </c>
      <c r="M294" t="s">
        <v>201</v>
      </c>
      <c r="N294" s="19">
        <v>0</v>
      </c>
    </row>
    <row r="295" spans="1:14" x14ac:dyDescent="0.25">
      <c r="A295">
        <v>2025</v>
      </c>
      <c r="B295" t="s">
        <v>35</v>
      </c>
      <c r="C295" t="s">
        <v>209</v>
      </c>
      <c r="D295" t="s">
        <v>194</v>
      </c>
      <c r="E295" t="s">
        <v>195</v>
      </c>
      <c r="F295" t="s">
        <v>196</v>
      </c>
      <c r="G295" t="s">
        <v>197</v>
      </c>
      <c r="H295" t="s">
        <v>194</v>
      </c>
      <c r="I295" t="s">
        <v>199</v>
      </c>
      <c r="J295" t="s">
        <v>196</v>
      </c>
      <c r="K295" t="s">
        <v>194</v>
      </c>
      <c r="L295" t="s">
        <v>377</v>
      </c>
      <c r="M295" t="s">
        <v>201</v>
      </c>
      <c r="N295" s="19">
        <v>0</v>
      </c>
    </row>
    <row r="296" spans="1:14" x14ac:dyDescent="0.25">
      <c r="A296">
        <v>2025</v>
      </c>
      <c r="B296" t="s">
        <v>36</v>
      </c>
      <c r="C296" t="s">
        <v>209</v>
      </c>
      <c r="D296" t="s">
        <v>362</v>
      </c>
      <c r="E296" t="s">
        <v>195</v>
      </c>
      <c r="F296" t="s">
        <v>196</v>
      </c>
      <c r="G296" t="s">
        <v>197</v>
      </c>
      <c r="H296" t="s">
        <v>194</v>
      </c>
      <c r="I296" t="s">
        <v>199</v>
      </c>
      <c r="J296" t="s">
        <v>196</v>
      </c>
      <c r="K296" t="s">
        <v>194</v>
      </c>
      <c r="L296" t="s">
        <v>377</v>
      </c>
      <c r="M296" t="s">
        <v>201</v>
      </c>
      <c r="N296" s="19">
        <v>0</v>
      </c>
    </row>
    <row r="297" spans="1:14" x14ac:dyDescent="0.25">
      <c r="A297">
        <v>2025</v>
      </c>
      <c r="B297" t="s">
        <v>31</v>
      </c>
      <c r="C297" t="s">
        <v>207</v>
      </c>
      <c r="D297" t="s">
        <v>194</v>
      </c>
      <c r="E297" t="s">
        <v>195</v>
      </c>
      <c r="F297" t="s">
        <v>196</v>
      </c>
      <c r="G297" t="s">
        <v>197</v>
      </c>
      <c r="H297" t="s">
        <v>194</v>
      </c>
      <c r="I297" t="s">
        <v>199</v>
      </c>
      <c r="J297" t="s">
        <v>196</v>
      </c>
      <c r="K297" t="s">
        <v>194</v>
      </c>
      <c r="L297" t="s">
        <v>377</v>
      </c>
      <c r="M297" t="s">
        <v>957</v>
      </c>
      <c r="N297" s="19">
        <v>1599832.72</v>
      </c>
    </row>
    <row r="298" spans="1:14" x14ac:dyDescent="0.25">
      <c r="A298">
        <v>2025</v>
      </c>
      <c r="B298" t="s">
        <v>44</v>
      </c>
      <c r="C298" t="s">
        <v>227</v>
      </c>
      <c r="D298" t="s">
        <v>194</v>
      </c>
      <c r="E298" t="s">
        <v>195</v>
      </c>
      <c r="F298" t="s">
        <v>225</v>
      </c>
      <c r="G298" t="s">
        <v>197</v>
      </c>
      <c r="H298" t="s">
        <v>194</v>
      </c>
      <c r="I298" t="s">
        <v>199</v>
      </c>
      <c r="J298" t="s">
        <v>196</v>
      </c>
      <c r="K298" t="s">
        <v>194</v>
      </c>
      <c r="L298" t="s">
        <v>377</v>
      </c>
      <c r="M298" t="s">
        <v>201</v>
      </c>
      <c r="N298" s="19">
        <v>0</v>
      </c>
    </row>
    <row r="299" spans="1:14" x14ac:dyDescent="0.25">
      <c r="A299">
        <v>2025</v>
      </c>
      <c r="B299" t="s">
        <v>43</v>
      </c>
      <c r="C299" t="s">
        <v>226</v>
      </c>
      <c r="D299" t="s">
        <v>194</v>
      </c>
      <c r="E299" t="s">
        <v>195</v>
      </c>
      <c r="F299" t="s">
        <v>196</v>
      </c>
      <c r="G299" t="s">
        <v>197</v>
      </c>
      <c r="H299" t="s">
        <v>194</v>
      </c>
      <c r="I299" t="s">
        <v>199</v>
      </c>
      <c r="J299" t="s">
        <v>196</v>
      </c>
      <c r="K299" t="s">
        <v>194</v>
      </c>
      <c r="L299" t="s">
        <v>377</v>
      </c>
      <c r="M299" t="s">
        <v>884</v>
      </c>
      <c r="N299" s="19">
        <v>139706492</v>
      </c>
    </row>
    <row r="300" spans="1:14" x14ac:dyDescent="0.25">
      <c r="A300">
        <v>2025</v>
      </c>
      <c r="B300" t="s">
        <v>42</v>
      </c>
      <c r="C300" t="s">
        <v>215</v>
      </c>
      <c r="D300" t="s">
        <v>194</v>
      </c>
      <c r="E300" t="s">
        <v>195</v>
      </c>
      <c r="F300" t="s">
        <v>196</v>
      </c>
      <c r="G300" t="s">
        <v>197</v>
      </c>
      <c r="H300" t="s">
        <v>194</v>
      </c>
      <c r="I300" t="s">
        <v>199</v>
      </c>
      <c r="J300" t="s">
        <v>196</v>
      </c>
      <c r="K300" t="s">
        <v>194</v>
      </c>
      <c r="L300" t="s">
        <v>377</v>
      </c>
      <c r="M300" t="s">
        <v>958</v>
      </c>
      <c r="N300" s="19">
        <v>272535</v>
      </c>
    </row>
    <row r="301" spans="1:14" x14ac:dyDescent="0.25">
      <c r="A301">
        <v>2025</v>
      </c>
      <c r="B301" t="s">
        <v>41</v>
      </c>
      <c r="C301" t="s">
        <v>224</v>
      </c>
      <c r="D301" t="s">
        <v>194</v>
      </c>
      <c r="E301" t="s">
        <v>195</v>
      </c>
      <c r="F301" t="s">
        <v>225</v>
      </c>
      <c r="G301" t="s">
        <v>197</v>
      </c>
      <c r="H301" t="s">
        <v>194</v>
      </c>
      <c r="I301" t="s">
        <v>199</v>
      </c>
      <c r="J301" t="s">
        <v>196</v>
      </c>
      <c r="K301" t="s">
        <v>194</v>
      </c>
      <c r="L301" t="s">
        <v>377</v>
      </c>
      <c r="M301" t="s">
        <v>959</v>
      </c>
      <c r="N301" s="19">
        <v>284529816.05000001</v>
      </c>
    </row>
    <row r="302" spans="1:14" x14ac:dyDescent="0.25">
      <c r="A302">
        <v>2025</v>
      </c>
      <c r="B302" t="s">
        <v>40</v>
      </c>
      <c r="C302" t="s">
        <v>223</v>
      </c>
      <c r="D302" t="s">
        <v>194</v>
      </c>
      <c r="E302" t="s">
        <v>195</v>
      </c>
      <c r="F302" t="s">
        <v>196</v>
      </c>
      <c r="G302" t="s">
        <v>197</v>
      </c>
      <c r="H302" t="s">
        <v>194</v>
      </c>
      <c r="I302" t="s">
        <v>199</v>
      </c>
      <c r="J302" t="s">
        <v>196</v>
      </c>
      <c r="K302" t="s">
        <v>194</v>
      </c>
      <c r="L302" t="s">
        <v>377</v>
      </c>
      <c r="M302" t="s">
        <v>201</v>
      </c>
      <c r="N302" s="19">
        <v>0</v>
      </c>
    </row>
    <row r="303" spans="1:14" x14ac:dyDescent="0.25">
      <c r="A303">
        <v>2025</v>
      </c>
      <c r="B303" t="s">
        <v>49</v>
      </c>
      <c r="C303" t="s">
        <v>207</v>
      </c>
      <c r="D303" t="s">
        <v>194</v>
      </c>
      <c r="E303" t="s">
        <v>195</v>
      </c>
      <c r="F303" t="s">
        <v>196</v>
      </c>
      <c r="G303" t="s">
        <v>197</v>
      </c>
      <c r="H303" t="s">
        <v>194</v>
      </c>
      <c r="I303" t="s">
        <v>199</v>
      </c>
      <c r="J303" t="s">
        <v>196</v>
      </c>
      <c r="K303" t="s">
        <v>194</v>
      </c>
      <c r="L303" t="s">
        <v>377</v>
      </c>
      <c r="M303" t="s">
        <v>201</v>
      </c>
      <c r="N303" s="19">
        <v>0</v>
      </c>
    </row>
    <row r="304" spans="1:14" x14ac:dyDescent="0.25">
      <c r="A304">
        <v>2025</v>
      </c>
      <c r="B304" t="s">
        <v>50</v>
      </c>
      <c r="C304" t="s">
        <v>229</v>
      </c>
      <c r="D304" t="s">
        <v>194</v>
      </c>
      <c r="E304" t="s">
        <v>195</v>
      </c>
      <c r="F304" t="s">
        <v>196</v>
      </c>
      <c r="G304" t="s">
        <v>197</v>
      </c>
      <c r="H304" t="s">
        <v>194</v>
      </c>
      <c r="I304" t="s">
        <v>199</v>
      </c>
      <c r="J304" t="s">
        <v>196</v>
      </c>
      <c r="K304" t="s">
        <v>194</v>
      </c>
      <c r="L304" t="s">
        <v>377</v>
      </c>
      <c r="M304" t="s">
        <v>201</v>
      </c>
      <c r="N304" s="19">
        <v>0</v>
      </c>
    </row>
    <row r="305" spans="1:14" x14ac:dyDescent="0.25">
      <c r="A305">
        <v>2025</v>
      </c>
      <c r="B305" t="s">
        <v>51</v>
      </c>
      <c r="C305" t="s">
        <v>230</v>
      </c>
      <c r="D305" t="s">
        <v>194</v>
      </c>
      <c r="E305" t="s">
        <v>195</v>
      </c>
      <c r="F305" t="s">
        <v>225</v>
      </c>
      <c r="G305" t="s">
        <v>197</v>
      </c>
      <c r="H305" t="s">
        <v>194</v>
      </c>
      <c r="I305" t="s">
        <v>199</v>
      </c>
      <c r="J305" t="s">
        <v>196</v>
      </c>
      <c r="K305" t="s">
        <v>194</v>
      </c>
      <c r="L305" t="s">
        <v>377</v>
      </c>
      <c r="M305" t="s">
        <v>960</v>
      </c>
      <c r="N305" s="19">
        <v>15339307.970000001</v>
      </c>
    </row>
    <row r="306" spans="1:14" x14ac:dyDescent="0.25">
      <c r="A306">
        <v>2025</v>
      </c>
      <c r="B306" t="s">
        <v>47</v>
      </c>
      <c r="C306" t="s">
        <v>229</v>
      </c>
      <c r="D306" t="s">
        <v>194</v>
      </c>
      <c r="E306" t="s">
        <v>195</v>
      </c>
      <c r="F306" t="s">
        <v>196</v>
      </c>
      <c r="G306" t="s">
        <v>197</v>
      </c>
      <c r="H306" t="s">
        <v>194</v>
      </c>
      <c r="I306" t="s">
        <v>199</v>
      </c>
      <c r="J306" t="s">
        <v>196</v>
      </c>
      <c r="K306" t="s">
        <v>194</v>
      </c>
      <c r="L306" t="s">
        <v>377</v>
      </c>
      <c r="M306" t="s">
        <v>201</v>
      </c>
      <c r="N306" s="19">
        <v>0</v>
      </c>
    </row>
    <row r="307" spans="1:14" x14ac:dyDescent="0.25">
      <c r="A307">
        <v>2025</v>
      </c>
      <c r="B307" t="s">
        <v>48</v>
      </c>
      <c r="C307" t="s">
        <v>229</v>
      </c>
      <c r="D307" t="s">
        <v>194</v>
      </c>
      <c r="E307" t="s">
        <v>195</v>
      </c>
      <c r="F307" t="s">
        <v>196</v>
      </c>
      <c r="G307" t="s">
        <v>197</v>
      </c>
      <c r="H307" t="s">
        <v>194</v>
      </c>
      <c r="I307" t="s">
        <v>199</v>
      </c>
      <c r="J307" t="s">
        <v>196</v>
      </c>
      <c r="K307" t="s">
        <v>194</v>
      </c>
      <c r="L307" t="s">
        <v>377</v>
      </c>
      <c r="M307" t="s">
        <v>201</v>
      </c>
      <c r="N307" s="19">
        <v>0</v>
      </c>
    </row>
    <row r="308" spans="1:14" x14ac:dyDescent="0.25">
      <c r="A308">
        <v>2025</v>
      </c>
      <c r="B308" t="s">
        <v>45</v>
      </c>
      <c r="C308" t="s">
        <v>228</v>
      </c>
      <c r="D308" t="s">
        <v>194</v>
      </c>
      <c r="E308" t="s">
        <v>195</v>
      </c>
      <c r="F308" t="s">
        <v>225</v>
      </c>
      <c r="G308" t="s">
        <v>197</v>
      </c>
      <c r="H308" t="s">
        <v>194</v>
      </c>
      <c r="I308" t="s">
        <v>199</v>
      </c>
      <c r="J308" t="s">
        <v>196</v>
      </c>
      <c r="K308" t="s">
        <v>194</v>
      </c>
      <c r="L308" t="s">
        <v>377</v>
      </c>
      <c r="M308" t="s">
        <v>961</v>
      </c>
      <c r="N308" s="19">
        <v>1658983.73</v>
      </c>
    </row>
    <row r="309" spans="1:14" x14ac:dyDescent="0.25">
      <c r="A309">
        <v>2025</v>
      </c>
      <c r="B309" t="s">
        <v>46</v>
      </c>
      <c r="C309" t="s">
        <v>207</v>
      </c>
      <c r="D309" t="s">
        <v>194</v>
      </c>
      <c r="E309" t="s">
        <v>195</v>
      </c>
      <c r="F309" t="s">
        <v>196</v>
      </c>
      <c r="G309" t="s">
        <v>197</v>
      </c>
      <c r="H309" t="s">
        <v>194</v>
      </c>
      <c r="I309" t="s">
        <v>199</v>
      </c>
      <c r="J309" t="s">
        <v>196</v>
      </c>
      <c r="K309" t="s">
        <v>194</v>
      </c>
      <c r="L309" t="s">
        <v>377</v>
      </c>
      <c r="M309" t="s">
        <v>201</v>
      </c>
      <c r="N309" s="19">
        <v>0</v>
      </c>
    </row>
    <row r="310" spans="1:14" x14ac:dyDescent="0.25">
      <c r="A310">
        <v>2025</v>
      </c>
      <c r="B310" t="s">
        <v>55</v>
      </c>
      <c r="C310" t="s">
        <v>234</v>
      </c>
      <c r="D310" t="s">
        <v>194</v>
      </c>
      <c r="E310" t="s">
        <v>195</v>
      </c>
      <c r="F310" t="s">
        <v>196</v>
      </c>
      <c r="G310" t="s">
        <v>197</v>
      </c>
      <c r="H310" t="s">
        <v>194</v>
      </c>
      <c r="I310" t="s">
        <v>199</v>
      </c>
      <c r="J310" t="s">
        <v>196</v>
      </c>
      <c r="K310" t="s">
        <v>194</v>
      </c>
      <c r="L310" t="s">
        <v>377</v>
      </c>
      <c r="M310" t="s">
        <v>887</v>
      </c>
      <c r="N310" s="19">
        <v>10003036</v>
      </c>
    </row>
    <row r="311" spans="1:14" x14ac:dyDescent="0.25">
      <c r="A311">
        <v>2025</v>
      </c>
      <c r="B311" t="s">
        <v>56</v>
      </c>
      <c r="C311" t="s">
        <v>845</v>
      </c>
      <c r="D311" t="s">
        <v>194</v>
      </c>
      <c r="E311" t="s">
        <v>195</v>
      </c>
      <c r="F311" t="s">
        <v>196</v>
      </c>
      <c r="G311" t="s">
        <v>197</v>
      </c>
      <c r="H311" t="s">
        <v>194</v>
      </c>
      <c r="I311" t="s">
        <v>199</v>
      </c>
      <c r="J311" t="s">
        <v>196</v>
      </c>
      <c r="K311" t="s">
        <v>194</v>
      </c>
      <c r="L311" t="s">
        <v>377</v>
      </c>
      <c r="M311" t="s">
        <v>962</v>
      </c>
      <c r="N311" s="19">
        <v>4338250.08</v>
      </c>
    </row>
    <row r="312" spans="1:14" x14ac:dyDescent="0.25">
      <c r="A312">
        <v>2025</v>
      </c>
      <c r="B312" t="s">
        <v>54</v>
      </c>
      <c r="C312" t="s">
        <v>233</v>
      </c>
      <c r="D312" t="s">
        <v>194</v>
      </c>
      <c r="E312" t="s">
        <v>195</v>
      </c>
      <c r="F312" t="s">
        <v>196</v>
      </c>
      <c r="G312" t="s">
        <v>197</v>
      </c>
      <c r="H312" t="s">
        <v>194</v>
      </c>
      <c r="I312" t="s">
        <v>199</v>
      </c>
      <c r="J312" t="s">
        <v>196</v>
      </c>
      <c r="K312" t="s">
        <v>194</v>
      </c>
      <c r="L312" t="s">
        <v>377</v>
      </c>
      <c r="M312" t="s">
        <v>847</v>
      </c>
      <c r="N312" s="19">
        <v>81112348.030000001</v>
      </c>
    </row>
    <row r="313" spans="1:14" x14ac:dyDescent="0.25">
      <c r="A313">
        <v>2025</v>
      </c>
      <c r="B313" t="s">
        <v>53</v>
      </c>
      <c r="C313" t="s">
        <v>232</v>
      </c>
      <c r="D313" t="s">
        <v>194</v>
      </c>
      <c r="E313" t="s">
        <v>195</v>
      </c>
      <c r="F313" t="s">
        <v>196</v>
      </c>
      <c r="G313" t="s">
        <v>197</v>
      </c>
      <c r="H313" t="s">
        <v>194</v>
      </c>
      <c r="I313" t="s">
        <v>199</v>
      </c>
      <c r="J313" t="s">
        <v>196</v>
      </c>
      <c r="K313" t="s">
        <v>194</v>
      </c>
      <c r="L313" t="s">
        <v>377</v>
      </c>
      <c r="M313" t="s">
        <v>963</v>
      </c>
      <c r="N313" s="19">
        <v>1200348.1000000001</v>
      </c>
    </row>
    <row r="314" spans="1:14" x14ac:dyDescent="0.25">
      <c r="A314">
        <v>2025</v>
      </c>
      <c r="B314" t="s">
        <v>52</v>
      </c>
      <c r="C314" t="s">
        <v>231</v>
      </c>
      <c r="D314" t="s">
        <v>194</v>
      </c>
      <c r="E314" t="s">
        <v>195</v>
      </c>
      <c r="F314" t="s">
        <v>196</v>
      </c>
      <c r="G314" t="s">
        <v>197</v>
      </c>
      <c r="H314" t="s">
        <v>194</v>
      </c>
      <c r="I314" t="s">
        <v>199</v>
      </c>
      <c r="J314" t="s">
        <v>196</v>
      </c>
      <c r="K314" t="s">
        <v>194</v>
      </c>
      <c r="L314" t="s">
        <v>377</v>
      </c>
      <c r="M314" t="s">
        <v>964</v>
      </c>
      <c r="N314" s="19">
        <v>9699952.8000000007</v>
      </c>
    </row>
    <row r="315" spans="1:14" x14ac:dyDescent="0.25">
      <c r="A315">
        <v>2025</v>
      </c>
      <c r="B315" t="s">
        <v>62</v>
      </c>
      <c r="C315" t="s">
        <v>239</v>
      </c>
      <c r="D315" t="s">
        <v>194</v>
      </c>
      <c r="E315" t="s">
        <v>195</v>
      </c>
      <c r="F315" t="s">
        <v>196</v>
      </c>
      <c r="G315" t="s">
        <v>197</v>
      </c>
      <c r="H315" t="s">
        <v>194</v>
      </c>
      <c r="I315" t="s">
        <v>199</v>
      </c>
      <c r="J315" t="s">
        <v>196</v>
      </c>
      <c r="K315" t="s">
        <v>194</v>
      </c>
      <c r="L315" t="s">
        <v>377</v>
      </c>
      <c r="M315" t="s">
        <v>965</v>
      </c>
      <c r="N315" s="19">
        <v>31658303</v>
      </c>
    </row>
    <row r="316" spans="1:14" x14ac:dyDescent="0.25">
      <c r="A316">
        <v>2025</v>
      </c>
      <c r="B316" t="s">
        <v>61</v>
      </c>
      <c r="C316" t="s">
        <v>237</v>
      </c>
      <c r="D316" t="s">
        <v>194</v>
      </c>
      <c r="E316" t="s">
        <v>195</v>
      </c>
      <c r="F316" t="s">
        <v>196</v>
      </c>
      <c r="G316" t="s">
        <v>197</v>
      </c>
      <c r="H316" t="s">
        <v>194</v>
      </c>
      <c r="I316" t="s">
        <v>199</v>
      </c>
      <c r="J316" t="s">
        <v>196</v>
      </c>
      <c r="K316" t="s">
        <v>194</v>
      </c>
      <c r="L316" t="s">
        <v>377</v>
      </c>
      <c r="M316" t="s">
        <v>966</v>
      </c>
      <c r="N316" s="19">
        <v>3990425.5</v>
      </c>
    </row>
    <row r="317" spans="1:14" x14ac:dyDescent="0.25">
      <c r="A317">
        <v>2025</v>
      </c>
      <c r="B317" t="s">
        <v>60</v>
      </c>
      <c r="C317" t="s">
        <v>229</v>
      </c>
      <c r="D317" t="s">
        <v>194</v>
      </c>
      <c r="E317" t="s">
        <v>195</v>
      </c>
      <c r="F317" t="s">
        <v>196</v>
      </c>
      <c r="G317" t="s">
        <v>197</v>
      </c>
      <c r="H317" t="s">
        <v>194</v>
      </c>
      <c r="I317" t="s">
        <v>199</v>
      </c>
      <c r="J317" t="s">
        <v>196</v>
      </c>
      <c r="K317" t="s">
        <v>194</v>
      </c>
      <c r="L317" t="s">
        <v>377</v>
      </c>
      <c r="M317" t="s">
        <v>201</v>
      </c>
      <c r="N317" s="19">
        <v>0</v>
      </c>
    </row>
    <row r="318" spans="1:14" x14ac:dyDescent="0.25">
      <c r="A318">
        <v>2025</v>
      </c>
      <c r="B318" t="s">
        <v>58</v>
      </c>
      <c r="C318" t="s">
        <v>229</v>
      </c>
      <c r="D318" t="s">
        <v>194</v>
      </c>
      <c r="E318" t="s">
        <v>195</v>
      </c>
      <c r="F318" t="s">
        <v>196</v>
      </c>
      <c r="G318" t="s">
        <v>197</v>
      </c>
      <c r="H318" t="s">
        <v>194</v>
      </c>
      <c r="I318" t="s">
        <v>199</v>
      </c>
      <c r="J318" t="s">
        <v>196</v>
      </c>
      <c r="K318" t="s">
        <v>194</v>
      </c>
      <c r="L318" t="s">
        <v>377</v>
      </c>
      <c r="M318" t="s">
        <v>201</v>
      </c>
      <c r="N318" s="19">
        <v>0</v>
      </c>
    </row>
    <row r="319" spans="1:14" x14ac:dyDescent="0.25">
      <c r="A319">
        <v>2025</v>
      </c>
      <c r="B319" t="s">
        <v>59</v>
      </c>
      <c r="C319" t="s">
        <v>229</v>
      </c>
      <c r="D319" t="s">
        <v>194</v>
      </c>
      <c r="E319" t="s">
        <v>195</v>
      </c>
      <c r="F319" t="s">
        <v>196</v>
      </c>
      <c r="G319" t="s">
        <v>197</v>
      </c>
      <c r="H319" t="s">
        <v>194</v>
      </c>
      <c r="I319" t="s">
        <v>199</v>
      </c>
      <c r="J319" t="s">
        <v>196</v>
      </c>
      <c r="K319" t="s">
        <v>194</v>
      </c>
      <c r="L319" t="s">
        <v>377</v>
      </c>
      <c r="M319" t="s">
        <v>201</v>
      </c>
      <c r="N319" s="19">
        <v>0</v>
      </c>
    </row>
    <row r="320" spans="1:14" x14ac:dyDescent="0.25">
      <c r="A320">
        <v>2025</v>
      </c>
      <c r="B320" t="s">
        <v>57</v>
      </c>
      <c r="C320" t="s">
        <v>236</v>
      </c>
      <c r="D320" t="s">
        <v>194</v>
      </c>
      <c r="E320" t="s">
        <v>195</v>
      </c>
      <c r="F320" t="s">
        <v>196</v>
      </c>
      <c r="G320" t="s">
        <v>197</v>
      </c>
      <c r="H320" t="s">
        <v>194</v>
      </c>
      <c r="I320" t="s">
        <v>199</v>
      </c>
      <c r="J320" t="s">
        <v>196</v>
      </c>
      <c r="K320" t="s">
        <v>194</v>
      </c>
      <c r="L320" t="s">
        <v>377</v>
      </c>
      <c r="M320" t="s">
        <v>967</v>
      </c>
      <c r="N320" s="19">
        <v>26471406.989999998</v>
      </c>
    </row>
    <row r="321" spans="1:14" x14ac:dyDescent="0.25">
      <c r="A321">
        <v>2025</v>
      </c>
      <c r="B321" t="s">
        <v>68</v>
      </c>
      <c r="C321" t="s">
        <v>361</v>
      </c>
      <c r="D321" t="s">
        <v>194</v>
      </c>
      <c r="E321" t="s">
        <v>195</v>
      </c>
      <c r="F321" t="s">
        <v>196</v>
      </c>
      <c r="G321" t="s">
        <v>197</v>
      </c>
      <c r="H321" t="s">
        <v>194</v>
      </c>
      <c r="I321" t="s">
        <v>199</v>
      </c>
      <c r="J321" t="s">
        <v>196</v>
      </c>
      <c r="K321" t="s">
        <v>194</v>
      </c>
      <c r="L321" t="s">
        <v>377</v>
      </c>
      <c r="M321" t="s">
        <v>968</v>
      </c>
      <c r="N321" s="19">
        <v>17197187.670000002</v>
      </c>
    </row>
    <row r="322" spans="1:14" x14ac:dyDescent="0.25">
      <c r="A322">
        <v>2025</v>
      </c>
      <c r="B322" t="s">
        <v>66</v>
      </c>
      <c r="C322" t="s">
        <v>229</v>
      </c>
      <c r="D322" t="s">
        <v>194</v>
      </c>
      <c r="E322" t="s">
        <v>195</v>
      </c>
      <c r="F322" t="s">
        <v>196</v>
      </c>
      <c r="G322" t="s">
        <v>197</v>
      </c>
      <c r="H322" t="s">
        <v>194</v>
      </c>
      <c r="I322" t="s">
        <v>199</v>
      </c>
      <c r="J322" t="s">
        <v>196</v>
      </c>
      <c r="K322" t="s">
        <v>194</v>
      </c>
      <c r="L322" t="s">
        <v>377</v>
      </c>
      <c r="M322" t="s">
        <v>201</v>
      </c>
      <c r="N322" s="19">
        <v>0</v>
      </c>
    </row>
    <row r="323" spans="1:14" x14ac:dyDescent="0.25">
      <c r="A323">
        <v>2025</v>
      </c>
      <c r="B323" t="s">
        <v>6</v>
      </c>
      <c r="C323" t="s">
        <v>207</v>
      </c>
      <c r="D323" t="s">
        <v>194</v>
      </c>
      <c r="E323" t="s">
        <v>195</v>
      </c>
      <c r="F323" t="s">
        <v>196</v>
      </c>
      <c r="G323" t="s">
        <v>197</v>
      </c>
      <c r="H323" t="s">
        <v>194</v>
      </c>
      <c r="I323" t="s">
        <v>199</v>
      </c>
      <c r="J323" t="s">
        <v>196</v>
      </c>
      <c r="K323" t="s">
        <v>194</v>
      </c>
      <c r="L323" t="s">
        <v>377</v>
      </c>
      <c r="M323" t="s">
        <v>201</v>
      </c>
      <c r="N323" s="19">
        <v>0</v>
      </c>
    </row>
    <row r="324" spans="1:14" x14ac:dyDescent="0.25">
      <c r="A324">
        <v>2025</v>
      </c>
      <c r="B324" t="s">
        <v>7</v>
      </c>
      <c r="C324" t="s">
        <v>207</v>
      </c>
      <c r="D324" t="s">
        <v>194</v>
      </c>
      <c r="E324" t="s">
        <v>195</v>
      </c>
      <c r="F324" t="s">
        <v>196</v>
      </c>
      <c r="G324" t="s">
        <v>197</v>
      </c>
      <c r="H324" t="s">
        <v>194</v>
      </c>
      <c r="I324" t="s">
        <v>199</v>
      </c>
      <c r="J324" t="s">
        <v>196</v>
      </c>
      <c r="K324" t="s">
        <v>194</v>
      </c>
      <c r="L324" t="s">
        <v>377</v>
      </c>
      <c r="M324" t="s">
        <v>854</v>
      </c>
      <c r="N324" s="19">
        <v>299941</v>
      </c>
    </row>
    <row r="325" spans="1:14" x14ac:dyDescent="0.25">
      <c r="A325">
        <v>2025</v>
      </c>
      <c r="B325" t="s">
        <v>5</v>
      </c>
      <c r="C325" t="s">
        <v>206</v>
      </c>
      <c r="D325" t="s">
        <v>194</v>
      </c>
      <c r="E325" t="s">
        <v>195</v>
      </c>
      <c r="F325" t="s">
        <v>196</v>
      </c>
      <c r="G325" t="s">
        <v>197</v>
      </c>
      <c r="H325" t="s">
        <v>194</v>
      </c>
      <c r="I325" t="s">
        <v>199</v>
      </c>
      <c r="J325" t="s">
        <v>196</v>
      </c>
      <c r="K325" t="s">
        <v>194</v>
      </c>
      <c r="L325" t="s">
        <v>377</v>
      </c>
      <c r="M325" t="s">
        <v>855</v>
      </c>
      <c r="N325" s="19">
        <v>26436973</v>
      </c>
    </row>
    <row r="326" spans="1:14" x14ac:dyDescent="0.25">
      <c r="A326">
        <v>2025</v>
      </c>
      <c r="B326" t="s">
        <v>4</v>
      </c>
      <c r="C326" t="s">
        <v>205</v>
      </c>
      <c r="D326" t="s">
        <v>194</v>
      </c>
      <c r="E326" t="s">
        <v>195</v>
      </c>
      <c r="F326" t="s">
        <v>196</v>
      </c>
      <c r="G326" t="s">
        <v>197</v>
      </c>
      <c r="H326" t="s">
        <v>194</v>
      </c>
      <c r="I326" t="s">
        <v>199</v>
      </c>
      <c r="J326" t="s">
        <v>196</v>
      </c>
      <c r="K326" t="s">
        <v>194</v>
      </c>
      <c r="L326" t="s">
        <v>377</v>
      </c>
      <c r="M326" t="s">
        <v>856</v>
      </c>
      <c r="N326" s="19">
        <v>14890000</v>
      </c>
    </row>
    <row r="327" spans="1:14" x14ac:dyDescent="0.25">
      <c r="A327">
        <v>2025</v>
      </c>
      <c r="B327" t="s">
        <v>3</v>
      </c>
      <c r="C327" t="s">
        <v>204</v>
      </c>
      <c r="D327" t="s">
        <v>194</v>
      </c>
      <c r="E327" t="s">
        <v>195</v>
      </c>
      <c r="F327" t="s">
        <v>196</v>
      </c>
      <c r="G327" t="s">
        <v>197</v>
      </c>
      <c r="H327" t="s">
        <v>194</v>
      </c>
      <c r="I327" t="s">
        <v>199</v>
      </c>
      <c r="J327" t="s">
        <v>196</v>
      </c>
      <c r="K327" t="s">
        <v>194</v>
      </c>
      <c r="L327" t="s">
        <v>377</v>
      </c>
      <c r="M327" t="s">
        <v>969</v>
      </c>
      <c r="N327" s="19">
        <v>68926053</v>
      </c>
    </row>
    <row r="328" spans="1:14" x14ac:dyDescent="0.25">
      <c r="A328">
        <v>2025</v>
      </c>
      <c r="B328" t="s">
        <v>2</v>
      </c>
      <c r="C328" t="s">
        <v>193</v>
      </c>
      <c r="D328" t="s">
        <v>194</v>
      </c>
      <c r="E328" t="s">
        <v>195</v>
      </c>
      <c r="F328" t="s">
        <v>196</v>
      </c>
      <c r="G328" t="s">
        <v>197</v>
      </c>
      <c r="H328" t="s">
        <v>194</v>
      </c>
      <c r="I328" t="s">
        <v>199</v>
      </c>
      <c r="J328" t="s">
        <v>196</v>
      </c>
      <c r="K328" t="s">
        <v>194</v>
      </c>
      <c r="L328" t="s">
        <v>377</v>
      </c>
      <c r="M328" t="s">
        <v>858</v>
      </c>
      <c r="N328" s="19">
        <v>19570783</v>
      </c>
    </row>
    <row r="329" spans="1:14" x14ac:dyDescent="0.25">
      <c r="A329">
        <v>2025</v>
      </c>
      <c r="B329" t="s">
        <v>13</v>
      </c>
      <c r="C329" t="s">
        <v>212</v>
      </c>
      <c r="D329" t="s">
        <v>194</v>
      </c>
      <c r="E329" t="s">
        <v>195</v>
      </c>
      <c r="F329" t="s">
        <v>196</v>
      </c>
      <c r="G329" t="s">
        <v>197</v>
      </c>
      <c r="H329" t="s">
        <v>194</v>
      </c>
      <c r="I329" t="s">
        <v>199</v>
      </c>
      <c r="J329" t="s">
        <v>196</v>
      </c>
      <c r="K329" t="s">
        <v>194</v>
      </c>
      <c r="L329" t="s">
        <v>377</v>
      </c>
      <c r="M329" t="s">
        <v>859</v>
      </c>
      <c r="N329" s="19">
        <v>203636000</v>
      </c>
    </row>
    <row r="330" spans="1:14" x14ac:dyDescent="0.25">
      <c r="A330">
        <v>2025</v>
      </c>
      <c r="B330" t="s">
        <v>12</v>
      </c>
      <c r="C330" t="s">
        <v>211</v>
      </c>
      <c r="D330" t="s">
        <v>194</v>
      </c>
      <c r="E330" t="s">
        <v>195</v>
      </c>
      <c r="F330" t="s">
        <v>196</v>
      </c>
      <c r="G330" t="s">
        <v>197</v>
      </c>
      <c r="H330" t="s">
        <v>194</v>
      </c>
      <c r="I330" t="s">
        <v>199</v>
      </c>
      <c r="J330" t="s">
        <v>196</v>
      </c>
      <c r="K330" t="s">
        <v>194</v>
      </c>
      <c r="L330" t="s">
        <v>377</v>
      </c>
      <c r="M330" t="s">
        <v>970</v>
      </c>
      <c r="N330" s="19">
        <v>3844493.59</v>
      </c>
    </row>
    <row r="331" spans="1:14" x14ac:dyDescent="0.25">
      <c r="A331">
        <v>2025</v>
      </c>
      <c r="B331" t="s">
        <v>10</v>
      </c>
      <c r="C331" t="s">
        <v>209</v>
      </c>
      <c r="D331" t="s">
        <v>194</v>
      </c>
      <c r="E331" t="s">
        <v>195</v>
      </c>
      <c r="F331" t="s">
        <v>196</v>
      </c>
      <c r="G331" t="s">
        <v>197</v>
      </c>
      <c r="H331" t="s">
        <v>194</v>
      </c>
      <c r="I331" t="s">
        <v>199</v>
      </c>
      <c r="J331" t="s">
        <v>196</v>
      </c>
      <c r="K331" t="s">
        <v>194</v>
      </c>
      <c r="L331" t="s">
        <v>377</v>
      </c>
      <c r="M331" t="s">
        <v>201</v>
      </c>
      <c r="N331" s="19">
        <v>0</v>
      </c>
    </row>
    <row r="332" spans="1:14" x14ac:dyDescent="0.25">
      <c r="A332">
        <v>2025</v>
      </c>
      <c r="B332" t="s">
        <v>11</v>
      </c>
      <c r="C332" t="s">
        <v>210</v>
      </c>
      <c r="D332" t="s">
        <v>194</v>
      </c>
      <c r="E332" t="s">
        <v>195</v>
      </c>
      <c r="F332" t="s">
        <v>196</v>
      </c>
      <c r="G332" t="s">
        <v>197</v>
      </c>
      <c r="H332" t="s">
        <v>194</v>
      </c>
      <c r="I332" t="s">
        <v>199</v>
      </c>
      <c r="J332" t="s">
        <v>196</v>
      </c>
      <c r="K332" t="s">
        <v>194</v>
      </c>
      <c r="L332" t="s">
        <v>377</v>
      </c>
      <c r="M332" t="s">
        <v>201</v>
      </c>
      <c r="N332" s="19">
        <v>0</v>
      </c>
    </row>
    <row r="333" spans="1:14" x14ac:dyDescent="0.25">
      <c r="A333">
        <v>2025</v>
      </c>
      <c r="B333" t="s">
        <v>9</v>
      </c>
      <c r="C333" t="s">
        <v>209</v>
      </c>
      <c r="D333" t="s">
        <v>194</v>
      </c>
      <c r="E333" t="s">
        <v>195</v>
      </c>
      <c r="F333" t="s">
        <v>196</v>
      </c>
      <c r="G333" t="s">
        <v>197</v>
      </c>
      <c r="H333" t="s">
        <v>194</v>
      </c>
      <c r="I333" t="s">
        <v>199</v>
      </c>
      <c r="J333" t="s">
        <v>196</v>
      </c>
      <c r="K333" t="s">
        <v>194</v>
      </c>
      <c r="L333" t="s">
        <v>377</v>
      </c>
      <c r="M333" t="s">
        <v>201</v>
      </c>
      <c r="N333" s="19">
        <v>0</v>
      </c>
    </row>
    <row r="334" spans="1:14" x14ac:dyDescent="0.25">
      <c r="A334">
        <v>2025</v>
      </c>
      <c r="B334" t="s">
        <v>8</v>
      </c>
      <c r="C334" t="s">
        <v>208</v>
      </c>
      <c r="D334" t="s">
        <v>194</v>
      </c>
      <c r="E334" t="s">
        <v>195</v>
      </c>
      <c r="F334" t="s">
        <v>196</v>
      </c>
      <c r="G334" t="s">
        <v>197</v>
      </c>
      <c r="H334" t="s">
        <v>194</v>
      </c>
      <c r="I334" t="s">
        <v>199</v>
      </c>
      <c r="J334" t="s">
        <v>196</v>
      </c>
      <c r="K334" t="s">
        <v>194</v>
      </c>
      <c r="L334" t="s">
        <v>377</v>
      </c>
      <c r="M334" t="s">
        <v>971</v>
      </c>
      <c r="N334" s="19">
        <v>27671756.52</v>
      </c>
    </row>
    <row r="335" spans="1:14" x14ac:dyDescent="0.25">
      <c r="A335">
        <v>2025</v>
      </c>
      <c r="B335" t="s">
        <v>18</v>
      </c>
      <c r="C335" t="s">
        <v>215</v>
      </c>
      <c r="D335" t="s">
        <v>194</v>
      </c>
      <c r="E335" t="s">
        <v>195</v>
      </c>
      <c r="F335" t="s">
        <v>196</v>
      </c>
      <c r="G335" t="s">
        <v>197</v>
      </c>
      <c r="H335" t="s">
        <v>194</v>
      </c>
      <c r="I335" t="s">
        <v>199</v>
      </c>
      <c r="J335" t="s">
        <v>196</v>
      </c>
      <c r="K335" t="s">
        <v>194</v>
      </c>
      <c r="L335" t="s">
        <v>377</v>
      </c>
      <c r="M335" t="s">
        <v>972</v>
      </c>
      <c r="N335" s="19">
        <v>1690744.77</v>
      </c>
    </row>
    <row r="336" spans="1:14" x14ac:dyDescent="0.25">
      <c r="A336">
        <v>2025</v>
      </c>
      <c r="B336" t="s">
        <v>19</v>
      </c>
      <c r="C336" t="s">
        <v>216</v>
      </c>
      <c r="D336" t="s">
        <v>194</v>
      </c>
      <c r="E336" t="s">
        <v>195</v>
      </c>
      <c r="F336" t="s">
        <v>196</v>
      </c>
      <c r="G336" t="s">
        <v>197</v>
      </c>
      <c r="H336" t="s">
        <v>194</v>
      </c>
      <c r="I336" t="s">
        <v>199</v>
      </c>
      <c r="J336" t="s">
        <v>196</v>
      </c>
      <c r="K336" t="s">
        <v>194</v>
      </c>
      <c r="L336" t="s">
        <v>377</v>
      </c>
      <c r="M336" t="s">
        <v>201</v>
      </c>
      <c r="N336" s="19">
        <v>0</v>
      </c>
    </row>
    <row r="337" spans="1:14" x14ac:dyDescent="0.25">
      <c r="A337">
        <v>2025</v>
      </c>
      <c r="B337" t="s">
        <v>17</v>
      </c>
      <c r="C337" t="s">
        <v>207</v>
      </c>
      <c r="D337" t="s">
        <v>194</v>
      </c>
      <c r="E337" t="s">
        <v>195</v>
      </c>
      <c r="F337" t="s">
        <v>196</v>
      </c>
      <c r="G337" t="s">
        <v>197</v>
      </c>
      <c r="H337" t="s">
        <v>194</v>
      </c>
      <c r="I337" t="s">
        <v>199</v>
      </c>
      <c r="J337" t="s">
        <v>196</v>
      </c>
      <c r="K337" t="s">
        <v>194</v>
      </c>
      <c r="L337" t="s">
        <v>377</v>
      </c>
      <c r="M337" t="s">
        <v>973</v>
      </c>
      <c r="N337" s="19">
        <v>238589.08</v>
      </c>
    </row>
    <row r="338" spans="1:14" x14ac:dyDescent="0.25">
      <c r="A338">
        <v>2025</v>
      </c>
      <c r="B338" t="s">
        <v>16</v>
      </c>
      <c r="C338" t="s">
        <v>214</v>
      </c>
      <c r="D338" t="s">
        <v>194</v>
      </c>
      <c r="E338" t="s">
        <v>195</v>
      </c>
      <c r="F338" t="s">
        <v>196</v>
      </c>
      <c r="G338" t="s">
        <v>197</v>
      </c>
      <c r="H338" t="s">
        <v>194</v>
      </c>
      <c r="I338" t="s">
        <v>199</v>
      </c>
      <c r="J338" t="s">
        <v>196</v>
      </c>
      <c r="K338" t="s">
        <v>194</v>
      </c>
      <c r="L338" t="s">
        <v>377</v>
      </c>
      <c r="M338" t="s">
        <v>974</v>
      </c>
      <c r="N338" s="19">
        <v>124813520</v>
      </c>
    </row>
    <row r="339" spans="1:14" x14ac:dyDescent="0.25">
      <c r="A339">
        <v>2025</v>
      </c>
      <c r="B339" t="s">
        <v>15</v>
      </c>
      <c r="C339" t="s">
        <v>207</v>
      </c>
      <c r="D339" t="s">
        <v>409</v>
      </c>
      <c r="E339" t="s">
        <v>195</v>
      </c>
      <c r="F339" t="s">
        <v>196</v>
      </c>
      <c r="G339" t="s">
        <v>197</v>
      </c>
      <c r="H339" t="s">
        <v>194</v>
      </c>
      <c r="I339" t="s">
        <v>199</v>
      </c>
      <c r="J339" t="s">
        <v>196</v>
      </c>
      <c r="K339" t="s">
        <v>194</v>
      </c>
      <c r="L339" t="s">
        <v>377</v>
      </c>
      <c r="M339" t="s">
        <v>201</v>
      </c>
      <c r="N339" s="19">
        <v>0</v>
      </c>
    </row>
    <row r="340" spans="1:14" x14ac:dyDescent="0.25">
      <c r="A340">
        <v>2025</v>
      </c>
      <c r="B340" t="s">
        <v>14</v>
      </c>
      <c r="C340" t="s">
        <v>213</v>
      </c>
      <c r="D340" t="s">
        <v>194</v>
      </c>
      <c r="E340" t="s">
        <v>195</v>
      </c>
      <c r="F340" t="s">
        <v>196</v>
      </c>
      <c r="G340" t="s">
        <v>197</v>
      </c>
      <c r="H340" t="s">
        <v>194</v>
      </c>
      <c r="I340" t="s">
        <v>199</v>
      </c>
      <c r="J340" t="s">
        <v>196</v>
      </c>
      <c r="K340" t="s">
        <v>194</v>
      </c>
      <c r="L340" t="s">
        <v>377</v>
      </c>
      <c r="M340" t="s">
        <v>975</v>
      </c>
      <c r="N340" s="19">
        <v>22812605.210000001</v>
      </c>
    </row>
    <row r="341" spans="1:14" x14ac:dyDescent="0.25">
      <c r="A341">
        <v>2025</v>
      </c>
      <c r="B341" t="s">
        <v>26</v>
      </c>
      <c r="C341" t="s">
        <v>218</v>
      </c>
      <c r="D341" t="s">
        <v>194</v>
      </c>
      <c r="E341" t="s">
        <v>195</v>
      </c>
      <c r="F341" t="s">
        <v>196</v>
      </c>
      <c r="G341" t="s">
        <v>197</v>
      </c>
      <c r="H341" t="s">
        <v>194</v>
      </c>
      <c r="I341" t="s">
        <v>199</v>
      </c>
      <c r="J341" t="s">
        <v>196</v>
      </c>
      <c r="K341" t="s">
        <v>194</v>
      </c>
      <c r="L341" t="s">
        <v>377</v>
      </c>
      <c r="M341" t="s">
        <v>976</v>
      </c>
      <c r="N341" s="19">
        <v>70201964.099999994</v>
      </c>
    </row>
    <row r="342" spans="1:14" x14ac:dyDescent="0.25">
      <c r="A342">
        <v>2025</v>
      </c>
      <c r="B342" t="s">
        <v>23</v>
      </c>
      <c r="C342" t="s">
        <v>216</v>
      </c>
      <c r="D342" t="s">
        <v>194</v>
      </c>
      <c r="E342" t="s">
        <v>195</v>
      </c>
      <c r="F342" t="s">
        <v>196</v>
      </c>
      <c r="G342" t="s">
        <v>197</v>
      </c>
      <c r="H342" t="s">
        <v>194</v>
      </c>
      <c r="I342" t="s">
        <v>199</v>
      </c>
      <c r="J342" t="s">
        <v>196</v>
      </c>
      <c r="K342" t="s">
        <v>194</v>
      </c>
      <c r="L342" t="s">
        <v>377</v>
      </c>
      <c r="M342" t="s">
        <v>977</v>
      </c>
      <c r="N342" s="19">
        <v>146025</v>
      </c>
    </row>
    <row r="343" spans="1:14" x14ac:dyDescent="0.25">
      <c r="A343">
        <v>2025</v>
      </c>
      <c r="B343" t="s">
        <v>24</v>
      </c>
      <c r="C343" t="s">
        <v>217</v>
      </c>
      <c r="D343" t="s">
        <v>194</v>
      </c>
      <c r="E343" t="s">
        <v>195</v>
      </c>
      <c r="F343" t="s">
        <v>196</v>
      </c>
      <c r="G343" t="s">
        <v>197</v>
      </c>
      <c r="H343" t="s">
        <v>194</v>
      </c>
      <c r="I343" t="s">
        <v>199</v>
      </c>
      <c r="J343" t="s">
        <v>196</v>
      </c>
      <c r="K343" t="s">
        <v>194</v>
      </c>
      <c r="L343" t="s">
        <v>377</v>
      </c>
      <c r="M343" t="s">
        <v>201</v>
      </c>
      <c r="N343" s="19">
        <v>0</v>
      </c>
    </row>
    <row r="344" spans="1:14" x14ac:dyDescent="0.25">
      <c r="A344">
        <v>2025</v>
      </c>
      <c r="B344" t="s">
        <v>25</v>
      </c>
      <c r="C344" t="s">
        <v>216</v>
      </c>
      <c r="D344" t="s">
        <v>194</v>
      </c>
      <c r="E344" t="s">
        <v>195</v>
      </c>
      <c r="F344" t="s">
        <v>196</v>
      </c>
      <c r="G344" t="s">
        <v>197</v>
      </c>
      <c r="H344" t="s">
        <v>194</v>
      </c>
      <c r="I344" t="s">
        <v>199</v>
      </c>
      <c r="J344" t="s">
        <v>196</v>
      </c>
      <c r="K344" t="s">
        <v>194</v>
      </c>
      <c r="L344" t="s">
        <v>377</v>
      </c>
      <c r="M344" t="s">
        <v>201</v>
      </c>
      <c r="N344" s="19">
        <v>0</v>
      </c>
    </row>
    <row r="345" spans="1:14" x14ac:dyDescent="0.25">
      <c r="A345">
        <v>2025</v>
      </c>
      <c r="B345" t="s">
        <v>20</v>
      </c>
      <c r="C345" t="s">
        <v>216</v>
      </c>
      <c r="D345" t="s">
        <v>194</v>
      </c>
      <c r="E345" t="s">
        <v>195</v>
      </c>
      <c r="F345" t="s">
        <v>196</v>
      </c>
      <c r="G345" t="s">
        <v>197</v>
      </c>
      <c r="H345" t="s">
        <v>194</v>
      </c>
      <c r="I345" t="s">
        <v>199</v>
      </c>
      <c r="J345" t="s">
        <v>196</v>
      </c>
      <c r="K345" t="s">
        <v>194</v>
      </c>
      <c r="L345" t="s">
        <v>377</v>
      </c>
      <c r="M345" t="s">
        <v>201</v>
      </c>
      <c r="N345" s="19">
        <v>0</v>
      </c>
    </row>
    <row r="346" spans="1:14" x14ac:dyDescent="0.25">
      <c r="A346">
        <v>2025</v>
      </c>
      <c r="B346" t="s">
        <v>21</v>
      </c>
      <c r="C346" t="s">
        <v>216</v>
      </c>
      <c r="D346" t="s">
        <v>194</v>
      </c>
      <c r="E346" t="s">
        <v>195</v>
      </c>
      <c r="F346" t="s">
        <v>196</v>
      </c>
      <c r="G346" t="s">
        <v>197</v>
      </c>
      <c r="H346" t="s">
        <v>194</v>
      </c>
      <c r="I346" t="s">
        <v>199</v>
      </c>
      <c r="J346" t="s">
        <v>196</v>
      </c>
      <c r="K346" t="s">
        <v>194</v>
      </c>
      <c r="L346" t="s">
        <v>377</v>
      </c>
      <c r="M346" t="s">
        <v>201</v>
      </c>
      <c r="N346" s="19">
        <v>0</v>
      </c>
    </row>
    <row r="347" spans="1:14" x14ac:dyDescent="0.25">
      <c r="A347">
        <v>2025</v>
      </c>
      <c r="B347" t="s">
        <v>22</v>
      </c>
      <c r="C347" t="s">
        <v>216</v>
      </c>
      <c r="D347" t="s">
        <v>194</v>
      </c>
      <c r="E347" t="s">
        <v>195</v>
      </c>
      <c r="F347" t="s">
        <v>196</v>
      </c>
      <c r="G347" t="s">
        <v>197</v>
      </c>
      <c r="H347" t="s">
        <v>194</v>
      </c>
      <c r="I347" t="s">
        <v>199</v>
      </c>
      <c r="J347" t="s">
        <v>196</v>
      </c>
      <c r="K347" t="s">
        <v>194</v>
      </c>
      <c r="L347" t="s">
        <v>377</v>
      </c>
      <c r="M347" t="s">
        <v>201</v>
      </c>
      <c r="N347" s="19">
        <v>0</v>
      </c>
    </row>
    <row r="348" spans="1:14" x14ac:dyDescent="0.25">
      <c r="A348">
        <v>2025</v>
      </c>
      <c r="B348" t="s">
        <v>32</v>
      </c>
      <c r="C348" t="s">
        <v>221</v>
      </c>
      <c r="D348" t="s">
        <v>194</v>
      </c>
      <c r="E348" t="s">
        <v>195</v>
      </c>
      <c r="F348" t="s">
        <v>196</v>
      </c>
      <c r="G348" t="s">
        <v>197</v>
      </c>
      <c r="H348" t="s">
        <v>194</v>
      </c>
      <c r="I348" t="s">
        <v>199</v>
      </c>
      <c r="J348" t="s">
        <v>196</v>
      </c>
      <c r="K348" t="s">
        <v>194</v>
      </c>
      <c r="L348" t="s">
        <v>377</v>
      </c>
      <c r="M348" t="s">
        <v>978</v>
      </c>
      <c r="N348" s="19">
        <v>2947950.99</v>
      </c>
    </row>
    <row r="349" spans="1:14" x14ac:dyDescent="0.25">
      <c r="A349">
        <v>2025</v>
      </c>
      <c r="B349" t="s">
        <v>29</v>
      </c>
      <c r="C349" t="s">
        <v>220</v>
      </c>
      <c r="D349" t="s">
        <v>194</v>
      </c>
      <c r="E349" t="s">
        <v>195</v>
      </c>
      <c r="F349" t="s">
        <v>196</v>
      </c>
      <c r="G349" t="s">
        <v>197</v>
      </c>
      <c r="H349" t="s">
        <v>194</v>
      </c>
      <c r="I349" t="s">
        <v>199</v>
      </c>
      <c r="J349" t="s">
        <v>196</v>
      </c>
      <c r="K349" t="s">
        <v>194</v>
      </c>
      <c r="L349" t="s">
        <v>377</v>
      </c>
      <c r="M349" t="s">
        <v>865</v>
      </c>
      <c r="N349" s="19">
        <v>2913315</v>
      </c>
    </row>
    <row r="350" spans="1:14" x14ac:dyDescent="0.25">
      <c r="A350">
        <v>2025</v>
      </c>
      <c r="B350" t="s">
        <v>30</v>
      </c>
      <c r="C350" t="s">
        <v>207</v>
      </c>
      <c r="D350" t="s">
        <v>194</v>
      </c>
      <c r="E350" t="s">
        <v>195</v>
      </c>
      <c r="F350" t="s">
        <v>196</v>
      </c>
      <c r="G350" t="s">
        <v>197</v>
      </c>
      <c r="H350" t="s">
        <v>194</v>
      </c>
      <c r="I350" t="s">
        <v>199</v>
      </c>
      <c r="J350" t="s">
        <v>196</v>
      </c>
      <c r="K350" t="s">
        <v>194</v>
      </c>
      <c r="L350" t="s">
        <v>377</v>
      </c>
      <c r="M350" t="s">
        <v>979</v>
      </c>
      <c r="N350" s="19">
        <v>424684.29</v>
      </c>
    </row>
    <row r="351" spans="1:14" x14ac:dyDescent="0.25">
      <c r="A351">
        <v>2025</v>
      </c>
      <c r="B351" t="s">
        <v>28</v>
      </c>
      <c r="C351" t="s">
        <v>220</v>
      </c>
      <c r="D351" t="s">
        <v>194</v>
      </c>
      <c r="E351" t="s">
        <v>195</v>
      </c>
      <c r="F351" t="s">
        <v>196</v>
      </c>
      <c r="G351" t="s">
        <v>197</v>
      </c>
      <c r="H351" t="s">
        <v>194</v>
      </c>
      <c r="I351" t="s">
        <v>199</v>
      </c>
      <c r="J351" t="s">
        <v>196</v>
      </c>
      <c r="K351" t="s">
        <v>194</v>
      </c>
      <c r="L351" t="s">
        <v>377</v>
      </c>
      <c r="M351" t="s">
        <v>867</v>
      </c>
      <c r="N351" s="19">
        <v>3383102</v>
      </c>
    </row>
    <row r="352" spans="1:14" x14ac:dyDescent="0.25">
      <c r="A352">
        <v>2025</v>
      </c>
      <c r="B352" t="s">
        <v>27</v>
      </c>
      <c r="C352" t="s">
        <v>219</v>
      </c>
      <c r="D352" t="s">
        <v>194</v>
      </c>
      <c r="E352" t="s">
        <v>195</v>
      </c>
      <c r="F352" t="s">
        <v>225</v>
      </c>
      <c r="G352" t="s">
        <v>197</v>
      </c>
      <c r="H352" t="s">
        <v>194</v>
      </c>
      <c r="I352" t="s">
        <v>199</v>
      </c>
      <c r="J352" t="s">
        <v>196</v>
      </c>
      <c r="K352" t="s">
        <v>194</v>
      </c>
      <c r="L352" t="s">
        <v>377</v>
      </c>
      <c r="M352" t="s">
        <v>980</v>
      </c>
      <c r="N352" s="19">
        <v>80826044</v>
      </c>
    </row>
    <row r="353" spans="1:14" x14ac:dyDescent="0.25">
      <c r="A353">
        <v>2025</v>
      </c>
      <c r="B353" t="s">
        <v>37</v>
      </c>
      <c r="C353" t="s">
        <v>209</v>
      </c>
      <c r="D353" t="s">
        <v>194</v>
      </c>
      <c r="E353" t="s">
        <v>195</v>
      </c>
      <c r="F353" t="s">
        <v>196</v>
      </c>
      <c r="G353" t="s">
        <v>197</v>
      </c>
      <c r="H353" t="s">
        <v>194</v>
      </c>
      <c r="I353" t="s">
        <v>199</v>
      </c>
      <c r="J353" t="s">
        <v>196</v>
      </c>
      <c r="K353" t="s">
        <v>194</v>
      </c>
      <c r="L353" t="s">
        <v>377</v>
      </c>
      <c r="M353" t="s">
        <v>201</v>
      </c>
      <c r="N353" s="19">
        <v>0</v>
      </c>
    </row>
    <row r="354" spans="1:14" x14ac:dyDescent="0.25">
      <c r="A354">
        <v>2025</v>
      </c>
      <c r="B354" t="s">
        <v>7</v>
      </c>
      <c r="C354" t="s">
        <v>207</v>
      </c>
      <c r="D354" t="s">
        <v>194</v>
      </c>
      <c r="E354" t="s">
        <v>195</v>
      </c>
      <c r="F354" t="s">
        <v>196</v>
      </c>
      <c r="G354" t="s">
        <v>197</v>
      </c>
      <c r="H354" t="s">
        <v>194</v>
      </c>
      <c r="I354" t="s">
        <v>200</v>
      </c>
      <c r="J354" t="s">
        <v>196</v>
      </c>
      <c r="K354" t="s">
        <v>194</v>
      </c>
      <c r="L354" t="s">
        <v>377</v>
      </c>
      <c r="M354" t="s">
        <v>201</v>
      </c>
      <c r="N354" s="19">
        <v>0</v>
      </c>
    </row>
    <row r="355" spans="1:14" x14ac:dyDescent="0.25">
      <c r="A355">
        <v>2025</v>
      </c>
      <c r="B355" t="s">
        <v>8</v>
      </c>
      <c r="C355" t="s">
        <v>208</v>
      </c>
      <c r="D355" t="s">
        <v>194</v>
      </c>
      <c r="E355" t="s">
        <v>195</v>
      </c>
      <c r="F355" t="s">
        <v>196</v>
      </c>
      <c r="G355" t="s">
        <v>197</v>
      </c>
      <c r="H355" t="s">
        <v>194</v>
      </c>
      <c r="I355" t="s">
        <v>200</v>
      </c>
      <c r="J355" t="s">
        <v>196</v>
      </c>
      <c r="K355" t="s">
        <v>194</v>
      </c>
      <c r="L355" t="s">
        <v>377</v>
      </c>
      <c r="M355" t="s">
        <v>201</v>
      </c>
      <c r="N355" s="19">
        <v>0</v>
      </c>
    </row>
    <row r="356" spans="1:14" x14ac:dyDescent="0.25">
      <c r="A356">
        <v>2025</v>
      </c>
      <c r="B356" t="s">
        <v>6</v>
      </c>
      <c r="C356" t="s">
        <v>207</v>
      </c>
      <c r="D356" t="s">
        <v>194</v>
      </c>
      <c r="E356" t="s">
        <v>195</v>
      </c>
      <c r="F356" t="s">
        <v>196</v>
      </c>
      <c r="G356" t="s">
        <v>197</v>
      </c>
      <c r="H356" t="s">
        <v>194</v>
      </c>
      <c r="I356" t="s">
        <v>200</v>
      </c>
      <c r="J356" t="s">
        <v>196</v>
      </c>
      <c r="K356" t="s">
        <v>194</v>
      </c>
      <c r="L356" t="s">
        <v>377</v>
      </c>
      <c r="M356" t="s">
        <v>201</v>
      </c>
      <c r="N356" s="19">
        <v>0</v>
      </c>
    </row>
    <row r="357" spans="1:14" x14ac:dyDescent="0.25">
      <c r="A357">
        <v>2025</v>
      </c>
      <c r="B357" t="s">
        <v>5</v>
      </c>
      <c r="C357" t="s">
        <v>206</v>
      </c>
      <c r="D357" t="s">
        <v>194</v>
      </c>
      <c r="E357" t="s">
        <v>195</v>
      </c>
      <c r="F357" t="s">
        <v>196</v>
      </c>
      <c r="G357" t="s">
        <v>197</v>
      </c>
      <c r="H357" t="s">
        <v>194</v>
      </c>
      <c r="I357" t="s">
        <v>200</v>
      </c>
      <c r="J357" t="s">
        <v>196</v>
      </c>
      <c r="K357" t="s">
        <v>194</v>
      </c>
      <c r="L357" t="s">
        <v>377</v>
      </c>
      <c r="M357" t="s">
        <v>981</v>
      </c>
      <c r="N357" s="19">
        <v>5334893</v>
      </c>
    </row>
    <row r="358" spans="1:14" x14ac:dyDescent="0.25">
      <c r="A358">
        <v>2025</v>
      </c>
      <c r="B358" t="s">
        <v>4</v>
      </c>
      <c r="C358" t="s">
        <v>205</v>
      </c>
      <c r="D358" t="s">
        <v>194</v>
      </c>
      <c r="E358" t="s">
        <v>195</v>
      </c>
      <c r="F358" t="s">
        <v>196</v>
      </c>
      <c r="G358" t="s">
        <v>197</v>
      </c>
      <c r="H358" t="s">
        <v>194</v>
      </c>
      <c r="I358" t="s">
        <v>200</v>
      </c>
      <c r="J358" t="s">
        <v>196</v>
      </c>
      <c r="K358" t="s">
        <v>194</v>
      </c>
      <c r="L358" t="s">
        <v>377</v>
      </c>
      <c r="M358" t="s">
        <v>201</v>
      </c>
      <c r="N358" s="19">
        <v>0</v>
      </c>
    </row>
    <row r="359" spans="1:14" x14ac:dyDescent="0.25">
      <c r="A359">
        <v>2025</v>
      </c>
      <c r="B359" t="s">
        <v>3</v>
      </c>
      <c r="C359" t="s">
        <v>204</v>
      </c>
      <c r="D359" t="s">
        <v>194</v>
      </c>
      <c r="E359" t="s">
        <v>195</v>
      </c>
      <c r="F359" t="s">
        <v>196</v>
      </c>
      <c r="G359" t="s">
        <v>197</v>
      </c>
      <c r="H359" t="s">
        <v>194</v>
      </c>
      <c r="I359" t="s">
        <v>200</v>
      </c>
      <c r="J359" t="s">
        <v>196</v>
      </c>
      <c r="K359" t="s">
        <v>194</v>
      </c>
      <c r="L359" t="s">
        <v>377</v>
      </c>
      <c r="M359" t="s">
        <v>982</v>
      </c>
      <c r="N359" s="19">
        <v>6305023</v>
      </c>
    </row>
    <row r="360" spans="1:14" x14ac:dyDescent="0.25">
      <c r="A360">
        <v>2025</v>
      </c>
      <c r="B360" t="s">
        <v>2</v>
      </c>
      <c r="C360" t="s">
        <v>193</v>
      </c>
      <c r="D360" t="s">
        <v>194</v>
      </c>
      <c r="E360" t="s">
        <v>195</v>
      </c>
      <c r="F360" t="s">
        <v>196</v>
      </c>
      <c r="G360" t="s">
        <v>197</v>
      </c>
      <c r="H360" t="s">
        <v>194</v>
      </c>
      <c r="I360" t="s">
        <v>200</v>
      </c>
      <c r="J360" t="s">
        <v>196</v>
      </c>
      <c r="K360" t="s">
        <v>194</v>
      </c>
      <c r="L360" t="s">
        <v>377</v>
      </c>
      <c r="M360" t="s">
        <v>201</v>
      </c>
      <c r="N360" s="19">
        <v>0</v>
      </c>
    </row>
    <row r="361" spans="1:14" x14ac:dyDescent="0.25">
      <c r="A361">
        <v>2025</v>
      </c>
      <c r="B361" t="s">
        <v>13</v>
      </c>
      <c r="C361" t="s">
        <v>212</v>
      </c>
      <c r="D361" t="s">
        <v>194</v>
      </c>
      <c r="E361" t="s">
        <v>195</v>
      </c>
      <c r="F361" t="s">
        <v>196</v>
      </c>
      <c r="G361" t="s">
        <v>197</v>
      </c>
      <c r="H361" t="s">
        <v>194</v>
      </c>
      <c r="I361" t="s">
        <v>200</v>
      </c>
      <c r="J361" t="s">
        <v>196</v>
      </c>
      <c r="K361" t="s">
        <v>194</v>
      </c>
      <c r="L361" t="s">
        <v>377</v>
      </c>
      <c r="M361" t="s">
        <v>983</v>
      </c>
      <c r="N361" s="19">
        <v>4161292.68</v>
      </c>
    </row>
    <row r="362" spans="1:14" x14ac:dyDescent="0.25">
      <c r="A362">
        <v>2025</v>
      </c>
      <c r="B362" t="s">
        <v>11</v>
      </c>
      <c r="C362" t="s">
        <v>210</v>
      </c>
      <c r="D362" t="s">
        <v>194</v>
      </c>
      <c r="E362" t="s">
        <v>195</v>
      </c>
      <c r="F362" t="s">
        <v>196</v>
      </c>
      <c r="G362" t="s">
        <v>197</v>
      </c>
      <c r="H362" t="s">
        <v>194</v>
      </c>
      <c r="I362" t="s">
        <v>200</v>
      </c>
      <c r="J362" t="s">
        <v>196</v>
      </c>
      <c r="K362" t="s">
        <v>194</v>
      </c>
      <c r="L362" t="s">
        <v>377</v>
      </c>
      <c r="M362" t="s">
        <v>201</v>
      </c>
      <c r="N362" s="19">
        <v>0</v>
      </c>
    </row>
    <row r="363" spans="1:14" x14ac:dyDescent="0.25">
      <c r="A363">
        <v>2025</v>
      </c>
      <c r="B363" t="s">
        <v>12</v>
      </c>
      <c r="C363" t="s">
        <v>211</v>
      </c>
      <c r="D363" t="s">
        <v>194</v>
      </c>
      <c r="E363" t="s">
        <v>195</v>
      </c>
      <c r="F363" t="s">
        <v>196</v>
      </c>
      <c r="G363" t="s">
        <v>197</v>
      </c>
      <c r="H363" t="s">
        <v>194</v>
      </c>
      <c r="I363" t="s">
        <v>200</v>
      </c>
      <c r="J363" t="s">
        <v>196</v>
      </c>
      <c r="K363" t="s">
        <v>194</v>
      </c>
      <c r="L363" t="s">
        <v>377</v>
      </c>
      <c r="M363" t="s">
        <v>201</v>
      </c>
      <c r="N363" s="19">
        <v>0</v>
      </c>
    </row>
    <row r="364" spans="1:14" x14ac:dyDescent="0.25">
      <c r="A364">
        <v>2025</v>
      </c>
      <c r="B364" t="s">
        <v>9</v>
      </c>
      <c r="C364" t="s">
        <v>209</v>
      </c>
      <c r="D364" t="s">
        <v>194</v>
      </c>
      <c r="E364" t="s">
        <v>195</v>
      </c>
      <c r="F364" t="s">
        <v>196</v>
      </c>
      <c r="G364" t="s">
        <v>197</v>
      </c>
      <c r="H364" t="s">
        <v>194</v>
      </c>
      <c r="I364" t="s">
        <v>200</v>
      </c>
      <c r="J364" t="s">
        <v>196</v>
      </c>
      <c r="K364" t="s">
        <v>194</v>
      </c>
      <c r="L364" t="s">
        <v>377</v>
      </c>
      <c r="M364" t="s">
        <v>201</v>
      </c>
      <c r="N364" s="19">
        <v>0</v>
      </c>
    </row>
    <row r="365" spans="1:14" x14ac:dyDescent="0.25">
      <c r="A365">
        <v>2025</v>
      </c>
      <c r="B365" t="s">
        <v>10</v>
      </c>
      <c r="C365" t="s">
        <v>209</v>
      </c>
      <c r="D365" t="s">
        <v>194</v>
      </c>
      <c r="E365" t="s">
        <v>195</v>
      </c>
      <c r="F365" t="s">
        <v>196</v>
      </c>
      <c r="G365" t="s">
        <v>197</v>
      </c>
      <c r="H365" t="s">
        <v>194</v>
      </c>
      <c r="I365" t="s">
        <v>200</v>
      </c>
      <c r="J365" t="s">
        <v>196</v>
      </c>
      <c r="K365" t="s">
        <v>194</v>
      </c>
      <c r="L365" t="s">
        <v>377</v>
      </c>
      <c r="M365" t="s">
        <v>201</v>
      </c>
      <c r="N365" s="19">
        <v>0</v>
      </c>
    </row>
    <row r="366" spans="1:14" x14ac:dyDescent="0.25">
      <c r="A366">
        <v>2025</v>
      </c>
      <c r="B366" t="s">
        <v>18</v>
      </c>
      <c r="C366" t="s">
        <v>215</v>
      </c>
      <c r="D366" t="s">
        <v>194</v>
      </c>
      <c r="E366" t="s">
        <v>195</v>
      </c>
      <c r="F366" t="s">
        <v>196</v>
      </c>
      <c r="G366" t="s">
        <v>197</v>
      </c>
      <c r="H366" t="s">
        <v>194</v>
      </c>
      <c r="I366" t="s">
        <v>200</v>
      </c>
      <c r="J366" t="s">
        <v>196</v>
      </c>
      <c r="K366" t="s">
        <v>194</v>
      </c>
      <c r="L366" t="s">
        <v>377</v>
      </c>
      <c r="M366" t="s">
        <v>984</v>
      </c>
      <c r="N366" s="19">
        <v>108987.39</v>
      </c>
    </row>
    <row r="367" spans="1:14" x14ac:dyDescent="0.25">
      <c r="A367">
        <v>2025</v>
      </c>
      <c r="B367" t="s">
        <v>19</v>
      </c>
      <c r="C367" t="s">
        <v>216</v>
      </c>
      <c r="D367" t="s">
        <v>194</v>
      </c>
      <c r="E367" t="s">
        <v>195</v>
      </c>
      <c r="F367" t="s">
        <v>196</v>
      </c>
      <c r="G367" t="s">
        <v>197</v>
      </c>
      <c r="H367" t="s">
        <v>194</v>
      </c>
      <c r="I367" t="s">
        <v>200</v>
      </c>
      <c r="J367" t="s">
        <v>196</v>
      </c>
      <c r="K367" t="s">
        <v>194</v>
      </c>
      <c r="L367" t="s">
        <v>377</v>
      </c>
      <c r="M367" t="s">
        <v>201</v>
      </c>
      <c r="N367" s="19">
        <v>0</v>
      </c>
    </row>
    <row r="368" spans="1:14" x14ac:dyDescent="0.25">
      <c r="A368">
        <v>2025</v>
      </c>
      <c r="B368" t="s">
        <v>17</v>
      </c>
      <c r="C368" t="s">
        <v>207</v>
      </c>
      <c r="D368" t="s">
        <v>194</v>
      </c>
      <c r="E368" t="s">
        <v>195</v>
      </c>
      <c r="F368" t="s">
        <v>196</v>
      </c>
      <c r="G368" t="s">
        <v>197</v>
      </c>
      <c r="H368" t="s">
        <v>194</v>
      </c>
      <c r="I368" t="s">
        <v>200</v>
      </c>
      <c r="J368" t="s">
        <v>196</v>
      </c>
      <c r="K368" t="s">
        <v>194</v>
      </c>
      <c r="L368" t="s">
        <v>377</v>
      </c>
      <c r="M368" t="s">
        <v>201</v>
      </c>
      <c r="N368" s="19">
        <v>0</v>
      </c>
    </row>
    <row r="369" spans="1:14" x14ac:dyDescent="0.25">
      <c r="A369">
        <v>2025</v>
      </c>
      <c r="B369" t="s">
        <v>16</v>
      </c>
      <c r="C369" t="s">
        <v>214</v>
      </c>
      <c r="D369" t="s">
        <v>194</v>
      </c>
      <c r="E369" t="s">
        <v>195</v>
      </c>
      <c r="F369" t="s">
        <v>196</v>
      </c>
      <c r="G369" t="s">
        <v>197</v>
      </c>
      <c r="H369" t="s">
        <v>194</v>
      </c>
      <c r="I369" t="s">
        <v>200</v>
      </c>
      <c r="J369" t="s">
        <v>196</v>
      </c>
      <c r="K369" t="s">
        <v>194</v>
      </c>
      <c r="L369" t="s">
        <v>377</v>
      </c>
      <c r="M369" t="s">
        <v>985</v>
      </c>
      <c r="N369" s="19">
        <v>19668467</v>
      </c>
    </row>
    <row r="370" spans="1:14" x14ac:dyDescent="0.25">
      <c r="A370">
        <v>2025</v>
      </c>
      <c r="B370" t="s">
        <v>14</v>
      </c>
      <c r="C370" t="s">
        <v>213</v>
      </c>
      <c r="D370" t="s">
        <v>194</v>
      </c>
      <c r="E370" t="s">
        <v>195</v>
      </c>
      <c r="F370" t="s">
        <v>196</v>
      </c>
      <c r="G370" t="s">
        <v>197</v>
      </c>
      <c r="H370" t="s">
        <v>194</v>
      </c>
      <c r="I370" t="s">
        <v>200</v>
      </c>
      <c r="J370" t="s">
        <v>196</v>
      </c>
      <c r="K370" t="s">
        <v>194</v>
      </c>
      <c r="L370" t="s">
        <v>377</v>
      </c>
      <c r="M370" t="s">
        <v>986</v>
      </c>
      <c r="N370" s="19">
        <v>1012665.96</v>
      </c>
    </row>
    <row r="371" spans="1:14" x14ac:dyDescent="0.25">
      <c r="A371">
        <v>2025</v>
      </c>
      <c r="B371" t="s">
        <v>15</v>
      </c>
      <c r="C371" t="s">
        <v>207</v>
      </c>
      <c r="D371" t="s">
        <v>409</v>
      </c>
      <c r="E371" t="s">
        <v>195</v>
      </c>
      <c r="F371" t="s">
        <v>196</v>
      </c>
      <c r="G371" t="s">
        <v>197</v>
      </c>
      <c r="H371" t="s">
        <v>194</v>
      </c>
      <c r="I371" t="s">
        <v>200</v>
      </c>
      <c r="J371" t="s">
        <v>196</v>
      </c>
      <c r="K371" t="s">
        <v>194</v>
      </c>
      <c r="L371" t="s">
        <v>377</v>
      </c>
      <c r="M371" t="s">
        <v>201</v>
      </c>
      <c r="N371" s="19">
        <v>0</v>
      </c>
    </row>
    <row r="372" spans="1:14" x14ac:dyDescent="0.25">
      <c r="A372">
        <v>2025</v>
      </c>
      <c r="B372" t="s">
        <v>26</v>
      </c>
      <c r="C372" t="s">
        <v>218</v>
      </c>
      <c r="D372" t="s">
        <v>194</v>
      </c>
      <c r="E372" t="s">
        <v>195</v>
      </c>
      <c r="F372" t="s">
        <v>196</v>
      </c>
      <c r="G372" t="s">
        <v>197</v>
      </c>
      <c r="H372" t="s">
        <v>194</v>
      </c>
      <c r="I372" t="s">
        <v>200</v>
      </c>
      <c r="J372" t="s">
        <v>196</v>
      </c>
      <c r="K372" t="s">
        <v>194</v>
      </c>
      <c r="L372" t="s">
        <v>377</v>
      </c>
      <c r="M372" t="s">
        <v>987</v>
      </c>
      <c r="N372" s="19">
        <v>6951089</v>
      </c>
    </row>
    <row r="373" spans="1:14" x14ac:dyDescent="0.25">
      <c r="A373">
        <v>2025</v>
      </c>
      <c r="B373" t="s">
        <v>23</v>
      </c>
      <c r="C373" t="s">
        <v>216</v>
      </c>
      <c r="D373" t="s">
        <v>194</v>
      </c>
      <c r="E373" t="s">
        <v>195</v>
      </c>
      <c r="F373" t="s">
        <v>196</v>
      </c>
      <c r="G373" t="s">
        <v>197</v>
      </c>
      <c r="H373" t="s">
        <v>194</v>
      </c>
      <c r="I373" t="s">
        <v>200</v>
      </c>
      <c r="J373" t="s">
        <v>196</v>
      </c>
      <c r="K373" t="s">
        <v>194</v>
      </c>
      <c r="L373" t="s">
        <v>377</v>
      </c>
      <c r="M373" t="s">
        <v>201</v>
      </c>
      <c r="N373" s="19">
        <v>0</v>
      </c>
    </row>
    <row r="374" spans="1:14" x14ac:dyDescent="0.25">
      <c r="A374">
        <v>2025</v>
      </c>
      <c r="B374" t="s">
        <v>24</v>
      </c>
      <c r="C374" t="s">
        <v>217</v>
      </c>
      <c r="D374" t="s">
        <v>194</v>
      </c>
      <c r="E374" t="s">
        <v>195</v>
      </c>
      <c r="F374" t="s">
        <v>196</v>
      </c>
      <c r="G374" t="s">
        <v>197</v>
      </c>
      <c r="H374" t="s">
        <v>194</v>
      </c>
      <c r="I374" t="s">
        <v>200</v>
      </c>
      <c r="J374" t="s">
        <v>196</v>
      </c>
      <c r="K374" t="s">
        <v>194</v>
      </c>
      <c r="L374" t="s">
        <v>377</v>
      </c>
      <c r="M374" t="s">
        <v>201</v>
      </c>
      <c r="N374" s="19">
        <v>0</v>
      </c>
    </row>
    <row r="375" spans="1:14" x14ac:dyDescent="0.25">
      <c r="A375">
        <v>2025</v>
      </c>
      <c r="B375" t="s">
        <v>25</v>
      </c>
      <c r="C375" t="s">
        <v>216</v>
      </c>
      <c r="D375" t="s">
        <v>194</v>
      </c>
      <c r="E375" t="s">
        <v>195</v>
      </c>
      <c r="F375" t="s">
        <v>196</v>
      </c>
      <c r="G375" t="s">
        <v>197</v>
      </c>
      <c r="H375" t="s">
        <v>194</v>
      </c>
      <c r="I375" t="s">
        <v>200</v>
      </c>
      <c r="J375" t="s">
        <v>196</v>
      </c>
      <c r="K375" t="s">
        <v>194</v>
      </c>
      <c r="L375" t="s">
        <v>377</v>
      </c>
      <c r="M375" t="s">
        <v>201</v>
      </c>
      <c r="N375" s="19">
        <v>0</v>
      </c>
    </row>
    <row r="376" spans="1:14" x14ac:dyDescent="0.25">
      <c r="A376">
        <v>2025</v>
      </c>
      <c r="B376" t="s">
        <v>20</v>
      </c>
      <c r="C376" t="s">
        <v>216</v>
      </c>
      <c r="D376" t="s">
        <v>194</v>
      </c>
      <c r="E376" t="s">
        <v>195</v>
      </c>
      <c r="F376" t="s">
        <v>196</v>
      </c>
      <c r="G376" t="s">
        <v>197</v>
      </c>
      <c r="H376" t="s">
        <v>194</v>
      </c>
      <c r="I376" t="s">
        <v>200</v>
      </c>
      <c r="J376" t="s">
        <v>196</v>
      </c>
      <c r="K376" t="s">
        <v>194</v>
      </c>
      <c r="L376" t="s">
        <v>377</v>
      </c>
      <c r="M376" t="s">
        <v>201</v>
      </c>
      <c r="N376" s="19">
        <v>0</v>
      </c>
    </row>
    <row r="377" spans="1:14" x14ac:dyDescent="0.25">
      <c r="A377">
        <v>2025</v>
      </c>
      <c r="B377" t="s">
        <v>21</v>
      </c>
      <c r="C377" t="s">
        <v>216</v>
      </c>
      <c r="D377" t="s">
        <v>194</v>
      </c>
      <c r="E377" t="s">
        <v>195</v>
      </c>
      <c r="F377" t="s">
        <v>196</v>
      </c>
      <c r="G377" t="s">
        <v>197</v>
      </c>
      <c r="H377" t="s">
        <v>194</v>
      </c>
      <c r="I377" t="s">
        <v>200</v>
      </c>
      <c r="J377" t="s">
        <v>196</v>
      </c>
      <c r="K377" t="s">
        <v>194</v>
      </c>
      <c r="L377" t="s">
        <v>377</v>
      </c>
      <c r="M377" t="s">
        <v>201</v>
      </c>
      <c r="N377" s="19">
        <v>0</v>
      </c>
    </row>
    <row r="378" spans="1:14" x14ac:dyDescent="0.25">
      <c r="A378">
        <v>2025</v>
      </c>
      <c r="B378" t="s">
        <v>22</v>
      </c>
      <c r="C378" t="s">
        <v>216</v>
      </c>
      <c r="D378" t="s">
        <v>194</v>
      </c>
      <c r="E378" t="s">
        <v>195</v>
      </c>
      <c r="F378" t="s">
        <v>196</v>
      </c>
      <c r="G378" t="s">
        <v>197</v>
      </c>
      <c r="H378" t="s">
        <v>194</v>
      </c>
      <c r="I378" t="s">
        <v>200</v>
      </c>
      <c r="J378" t="s">
        <v>196</v>
      </c>
      <c r="K378" t="s">
        <v>194</v>
      </c>
      <c r="L378" t="s">
        <v>377</v>
      </c>
      <c r="M378" t="s">
        <v>201</v>
      </c>
      <c r="N378" s="19">
        <v>0</v>
      </c>
    </row>
    <row r="379" spans="1:14" x14ac:dyDescent="0.25">
      <c r="A379">
        <v>2025</v>
      </c>
      <c r="B379" t="s">
        <v>33</v>
      </c>
      <c r="C379" t="s">
        <v>209</v>
      </c>
      <c r="D379" t="s">
        <v>194</v>
      </c>
      <c r="E379" t="s">
        <v>195</v>
      </c>
      <c r="F379" t="s">
        <v>196</v>
      </c>
      <c r="G379" t="s">
        <v>197</v>
      </c>
      <c r="H379" t="s">
        <v>194</v>
      </c>
      <c r="I379" t="s">
        <v>200</v>
      </c>
      <c r="J379" t="s">
        <v>196</v>
      </c>
      <c r="K379" t="s">
        <v>194</v>
      </c>
      <c r="L379" t="s">
        <v>377</v>
      </c>
      <c r="M379" t="s">
        <v>201</v>
      </c>
      <c r="N379" s="19">
        <v>0</v>
      </c>
    </row>
    <row r="380" spans="1:14" x14ac:dyDescent="0.25">
      <c r="A380">
        <v>2025</v>
      </c>
      <c r="B380" t="s">
        <v>29</v>
      </c>
      <c r="C380" t="s">
        <v>220</v>
      </c>
      <c r="D380" t="s">
        <v>194</v>
      </c>
      <c r="E380" t="s">
        <v>195</v>
      </c>
      <c r="F380" t="s">
        <v>196</v>
      </c>
      <c r="G380" t="s">
        <v>197</v>
      </c>
      <c r="H380" t="s">
        <v>194</v>
      </c>
      <c r="I380" t="s">
        <v>200</v>
      </c>
      <c r="J380" t="s">
        <v>196</v>
      </c>
      <c r="K380" t="s">
        <v>194</v>
      </c>
      <c r="L380" t="s">
        <v>377</v>
      </c>
      <c r="M380" t="s">
        <v>201</v>
      </c>
      <c r="N380" s="19">
        <v>0</v>
      </c>
    </row>
    <row r="381" spans="1:14" x14ac:dyDescent="0.25">
      <c r="A381">
        <v>2025</v>
      </c>
      <c r="B381" t="s">
        <v>30</v>
      </c>
      <c r="C381" t="s">
        <v>207</v>
      </c>
      <c r="D381" t="s">
        <v>194</v>
      </c>
      <c r="E381" t="s">
        <v>195</v>
      </c>
      <c r="F381" t="s">
        <v>196</v>
      </c>
      <c r="G381" t="s">
        <v>197</v>
      </c>
      <c r="H381" t="s">
        <v>194</v>
      </c>
      <c r="I381" t="s">
        <v>200</v>
      </c>
      <c r="J381" t="s">
        <v>196</v>
      </c>
      <c r="K381" t="s">
        <v>194</v>
      </c>
      <c r="L381" t="s">
        <v>377</v>
      </c>
      <c r="M381" t="s">
        <v>201</v>
      </c>
      <c r="N381" s="19">
        <v>0</v>
      </c>
    </row>
    <row r="382" spans="1:14" x14ac:dyDescent="0.25">
      <c r="A382">
        <v>2025</v>
      </c>
      <c r="B382" t="s">
        <v>28</v>
      </c>
      <c r="C382" t="s">
        <v>220</v>
      </c>
      <c r="D382" t="s">
        <v>194</v>
      </c>
      <c r="E382" t="s">
        <v>195</v>
      </c>
      <c r="F382" t="s">
        <v>196</v>
      </c>
      <c r="G382" t="s">
        <v>197</v>
      </c>
      <c r="H382" t="s">
        <v>194</v>
      </c>
      <c r="I382" t="s">
        <v>200</v>
      </c>
      <c r="J382" t="s">
        <v>196</v>
      </c>
      <c r="K382" t="s">
        <v>194</v>
      </c>
      <c r="L382" t="s">
        <v>377</v>
      </c>
      <c r="M382" t="s">
        <v>201</v>
      </c>
      <c r="N382" s="19">
        <v>0</v>
      </c>
    </row>
    <row r="383" spans="1:14" x14ac:dyDescent="0.25">
      <c r="A383">
        <v>2025</v>
      </c>
      <c r="B383" t="s">
        <v>27</v>
      </c>
      <c r="C383" t="s">
        <v>219</v>
      </c>
      <c r="D383" t="s">
        <v>194</v>
      </c>
      <c r="E383" t="s">
        <v>195</v>
      </c>
      <c r="F383" t="s">
        <v>225</v>
      </c>
      <c r="G383" t="s">
        <v>197</v>
      </c>
      <c r="H383" t="s">
        <v>194</v>
      </c>
      <c r="I383" t="s">
        <v>200</v>
      </c>
      <c r="J383" t="s">
        <v>196</v>
      </c>
      <c r="K383" t="s">
        <v>194</v>
      </c>
      <c r="L383" t="s">
        <v>377</v>
      </c>
      <c r="M383" t="s">
        <v>988</v>
      </c>
      <c r="N383" s="19">
        <v>7174515</v>
      </c>
    </row>
    <row r="384" spans="1:14" x14ac:dyDescent="0.25">
      <c r="A384">
        <v>2025</v>
      </c>
      <c r="B384" t="s">
        <v>38</v>
      </c>
      <c r="C384" t="s">
        <v>222</v>
      </c>
      <c r="D384" t="s">
        <v>194</v>
      </c>
      <c r="E384" t="s">
        <v>195</v>
      </c>
      <c r="F384" t="s">
        <v>196</v>
      </c>
      <c r="G384" t="s">
        <v>197</v>
      </c>
      <c r="H384" t="s">
        <v>194</v>
      </c>
      <c r="I384" t="s">
        <v>200</v>
      </c>
      <c r="J384" t="s">
        <v>196</v>
      </c>
      <c r="K384" t="s">
        <v>194</v>
      </c>
      <c r="L384" t="s">
        <v>377</v>
      </c>
      <c r="M384" t="s">
        <v>201</v>
      </c>
      <c r="N384" s="19">
        <v>0</v>
      </c>
    </row>
    <row r="385" spans="1:14" x14ac:dyDescent="0.25">
      <c r="A385">
        <v>2025</v>
      </c>
      <c r="B385" t="s">
        <v>34</v>
      </c>
      <c r="C385" t="s">
        <v>209</v>
      </c>
      <c r="D385" t="s">
        <v>194</v>
      </c>
      <c r="E385" t="s">
        <v>195</v>
      </c>
      <c r="F385" t="s">
        <v>196</v>
      </c>
      <c r="G385" t="s">
        <v>197</v>
      </c>
      <c r="H385" t="s">
        <v>194</v>
      </c>
      <c r="I385" t="s">
        <v>200</v>
      </c>
      <c r="J385" t="s">
        <v>196</v>
      </c>
      <c r="K385" t="s">
        <v>194</v>
      </c>
      <c r="L385" t="s">
        <v>377</v>
      </c>
      <c r="M385" t="s">
        <v>201</v>
      </c>
      <c r="N385" s="19">
        <v>0</v>
      </c>
    </row>
    <row r="386" spans="1:14" x14ac:dyDescent="0.25">
      <c r="A386">
        <v>2025</v>
      </c>
      <c r="B386" t="s">
        <v>35</v>
      </c>
      <c r="C386" t="s">
        <v>209</v>
      </c>
      <c r="D386" t="s">
        <v>194</v>
      </c>
      <c r="E386" t="s">
        <v>195</v>
      </c>
      <c r="F386" t="s">
        <v>196</v>
      </c>
      <c r="G386" t="s">
        <v>197</v>
      </c>
      <c r="H386" t="s">
        <v>194</v>
      </c>
      <c r="I386" t="s">
        <v>200</v>
      </c>
      <c r="J386" t="s">
        <v>196</v>
      </c>
      <c r="K386" t="s">
        <v>194</v>
      </c>
      <c r="L386" t="s">
        <v>377</v>
      </c>
      <c r="M386" t="s">
        <v>201</v>
      </c>
      <c r="N386" s="19">
        <v>0</v>
      </c>
    </row>
    <row r="387" spans="1:14" x14ac:dyDescent="0.25">
      <c r="A387">
        <v>2025</v>
      </c>
      <c r="B387" t="s">
        <v>36</v>
      </c>
      <c r="C387" t="s">
        <v>209</v>
      </c>
      <c r="D387" t="s">
        <v>362</v>
      </c>
      <c r="E387" t="s">
        <v>195</v>
      </c>
      <c r="F387" t="s">
        <v>196</v>
      </c>
      <c r="G387" t="s">
        <v>197</v>
      </c>
      <c r="H387" t="s">
        <v>194</v>
      </c>
      <c r="I387" t="s">
        <v>200</v>
      </c>
      <c r="J387" t="s">
        <v>196</v>
      </c>
      <c r="K387" t="s">
        <v>194</v>
      </c>
      <c r="L387" t="s">
        <v>377</v>
      </c>
      <c r="M387" t="s">
        <v>201</v>
      </c>
      <c r="N387" s="19">
        <v>0</v>
      </c>
    </row>
    <row r="388" spans="1:14" x14ac:dyDescent="0.25">
      <c r="A388">
        <v>2025</v>
      </c>
      <c r="B388" t="s">
        <v>31</v>
      </c>
      <c r="C388" t="s">
        <v>207</v>
      </c>
      <c r="D388" t="s">
        <v>194</v>
      </c>
      <c r="E388" t="s">
        <v>195</v>
      </c>
      <c r="F388" t="s">
        <v>196</v>
      </c>
      <c r="G388" t="s">
        <v>197</v>
      </c>
      <c r="H388" t="s">
        <v>194</v>
      </c>
      <c r="I388" t="s">
        <v>200</v>
      </c>
      <c r="J388" t="s">
        <v>196</v>
      </c>
      <c r="K388" t="s">
        <v>194</v>
      </c>
      <c r="L388" t="s">
        <v>377</v>
      </c>
      <c r="M388" t="s">
        <v>201</v>
      </c>
      <c r="N388" s="19">
        <v>0</v>
      </c>
    </row>
    <row r="389" spans="1:14" x14ac:dyDescent="0.25">
      <c r="A389">
        <v>2025</v>
      </c>
      <c r="B389" t="s">
        <v>32</v>
      </c>
      <c r="C389" t="s">
        <v>221</v>
      </c>
      <c r="D389" t="s">
        <v>194</v>
      </c>
      <c r="E389" t="s">
        <v>195</v>
      </c>
      <c r="F389" t="s">
        <v>196</v>
      </c>
      <c r="G389" t="s">
        <v>197</v>
      </c>
      <c r="H389" t="s">
        <v>194</v>
      </c>
      <c r="I389" t="s">
        <v>200</v>
      </c>
      <c r="J389" t="s">
        <v>196</v>
      </c>
      <c r="K389" t="s">
        <v>194</v>
      </c>
      <c r="L389" t="s">
        <v>377</v>
      </c>
      <c r="M389" t="s">
        <v>989</v>
      </c>
      <c r="N389" s="19">
        <v>333098.65000000002</v>
      </c>
    </row>
    <row r="390" spans="1:14" x14ac:dyDescent="0.25">
      <c r="A390">
        <v>2025</v>
      </c>
      <c r="B390" t="s">
        <v>44</v>
      </c>
      <c r="C390" t="s">
        <v>227</v>
      </c>
      <c r="D390" t="s">
        <v>194</v>
      </c>
      <c r="E390" t="s">
        <v>195</v>
      </c>
      <c r="F390" t="s">
        <v>225</v>
      </c>
      <c r="G390" t="s">
        <v>197</v>
      </c>
      <c r="H390" t="s">
        <v>194</v>
      </c>
      <c r="I390" t="s">
        <v>200</v>
      </c>
      <c r="J390" t="s">
        <v>196</v>
      </c>
      <c r="K390" t="s">
        <v>194</v>
      </c>
      <c r="L390" t="s">
        <v>377</v>
      </c>
      <c r="M390" t="s">
        <v>201</v>
      </c>
      <c r="N390" s="19">
        <v>0</v>
      </c>
    </row>
    <row r="391" spans="1:14" x14ac:dyDescent="0.25">
      <c r="A391">
        <v>2025</v>
      </c>
      <c r="B391" t="s">
        <v>43</v>
      </c>
      <c r="C391" t="s">
        <v>226</v>
      </c>
      <c r="D391" t="s">
        <v>194</v>
      </c>
      <c r="E391" t="s">
        <v>195</v>
      </c>
      <c r="F391" t="s">
        <v>196</v>
      </c>
      <c r="G391" t="s">
        <v>197</v>
      </c>
      <c r="H391" t="s">
        <v>194</v>
      </c>
      <c r="I391" t="s">
        <v>200</v>
      </c>
      <c r="J391" t="s">
        <v>196</v>
      </c>
      <c r="K391" t="s">
        <v>194</v>
      </c>
      <c r="L391" t="s">
        <v>377</v>
      </c>
      <c r="M391" t="s">
        <v>990</v>
      </c>
      <c r="N391" s="19">
        <v>33860755.509999998</v>
      </c>
    </row>
    <row r="392" spans="1:14" x14ac:dyDescent="0.25">
      <c r="A392">
        <v>2025</v>
      </c>
      <c r="B392" t="s">
        <v>42</v>
      </c>
      <c r="C392" t="s">
        <v>215</v>
      </c>
      <c r="D392" t="s">
        <v>194</v>
      </c>
      <c r="E392" t="s">
        <v>195</v>
      </c>
      <c r="F392" t="s">
        <v>196</v>
      </c>
      <c r="G392" t="s">
        <v>197</v>
      </c>
      <c r="H392" t="s">
        <v>194</v>
      </c>
      <c r="I392" t="s">
        <v>200</v>
      </c>
      <c r="J392" t="s">
        <v>196</v>
      </c>
      <c r="K392" t="s">
        <v>194</v>
      </c>
      <c r="L392" t="s">
        <v>377</v>
      </c>
      <c r="M392" t="s">
        <v>201</v>
      </c>
      <c r="N392" s="19">
        <v>0</v>
      </c>
    </row>
    <row r="393" spans="1:14" x14ac:dyDescent="0.25">
      <c r="A393">
        <v>2025</v>
      </c>
      <c r="B393" t="s">
        <v>41</v>
      </c>
      <c r="C393" t="s">
        <v>224</v>
      </c>
      <c r="D393" t="s">
        <v>194</v>
      </c>
      <c r="E393" t="s">
        <v>195</v>
      </c>
      <c r="F393" t="s">
        <v>225</v>
      </c>
      <c r="G393" t="s">
        <v>197</v>
      </c>
      <c r="H393" t="s">
        <v>194</v>
      </c>
      <c r="I393" t="s">
        <v>200</v>
      </c>
      <c r="J393" t="s">
        <v>196</v>
      </c>
      <c r="K393" t="s">
        <v>194</v>
      </c>
      <c r="L393" t="s">
        <v>377</v>
      </c>
      <c r="M393" t="s">
        <v>991</v>
      </c>
      <c r="N393" s="19">
        <v>76871896.469999999</v>
      </c>
    </row>
    <row r="394" spans="1:14" x14ac:dyDescent="0.25">
      <c r="A394">
        <v>2025</v>
      </c>
      <c r="B394" t="s">
        <v>39</v>
      </c>
      <c r="C394" t="s">
        <v>222</v>
      </c>
      <c r="D394" t="s">
        <v>194</v>
      </c>
      <c r="E394" t="s">
        <v>195</v>
      </c>
      <c r="F394" t="s">
        <v>196</v>
      </c>
      <c r="G394" t="s">
        <v>197</v>
      </c>
      <c r="H394" t="s">
        <v>194</v>
      </c>
      <c r="I394" t="s">
        <v>200</v>
      </c>
      <c r="J394" t="s">
        <v>196</v>
      </c>
      <c r="K394" t="s">
        <v>194</v>
      </c>
      <c r="L394" t="s">
        <v>377</v>
      </c>
      <c r="M394" t="s">
        <v>201</v>
      </c>
      <c r="N394" s="19">
        <v>0</v>
      </c>
    </row>
    <row r="395" spans="1:14" x14ac:dyDescent="0.25">
      <c r="A395">
        <v>2025</v>
      </c>
      <c r="B395" t="s">
        <v>40</v>
      </c>
      <c r="C395" t="s">
        <v>223</v>
      </c>
      <c r="D395" t="s">
        <v>194</v>
      </c>
      <c r="E395" t="s">
        <v>195</v>
      </c>
      <c r="F395" t="s">
        <v>196</v>
      </c>
      <c r="G395" t="s">
        <v>197</v>
      </c>
      <c r="H395" t="s">
        <v>194</v>
      </c>
      <c r="I395" t="s">
        <v>200</v>
      </c>
      <c r="J395" t="s">
        <v>196</v>
      </c>
      <c r="K395" t="s">
        <v>194</v>
      </c>
      <c r="L395" t="s">
        <v>377</v>
      </c>
      <c r="M395" t="s">
        <v>201</v>
      </c>
      <c r="N395" s="19">
        <v>0</v>
      </c>
    </row>
    <row r="396" spans="1:14" x14ac:dyDescent="0.25">
      <c r="A396">
        <v>2025</v>
      </c>
      <c r="B396" t="s">
        <v>37</v>
      </c>
      <c r="C396" t="s">
        <v>209</v>
      </c>
      <c r="D396" t="s">
        <v>194</v>
      </c>
      <c r="E396" t="s">
        <v>195</v>
      </c>
      <c r="F396" t="s">
        <v>196</v>
      </c>
      <c r="G396" t="s">
        <v>197</v>
      </c>
      <c r="H396" t="s">
        <v>194</v>
      </c>
      <c r="I396" t="s">
        <v>200</v>
      </c>
      <c r="J396" t="s">
        <v>196</v>
      </c>
      <c r="K396" t="s">
        <v>194</v>
      </c>
      <c r="L396" t="s">
        <v>377</v>
      </c>
      <c r="M396" t="s">
        <v>201</v>
      </c>
      <c r="N396" s="19">
        <v>0</v>
      </c>
    </row>
    <row r="397" spans="1:14" x14ac:dyDescent="0.25">
      <c r="A397">
        <v>2025</v>
      </c>
      <c r="B397" t="s">
        <v>50</v>
      </c>
      <c r="C397" t="s">
        <v>229</v>
      </c>
      <c r="D397" t="s">
        <v>194</v>
      </c>
      <c r="E397" t="s">
        <v>195</v>
      </c>
      <c r="F397" t="s">
        <v>196</v>
      </c>
      <c r="G397" t="s">
        <v>197</v>
      </c>
      <c r="H397" t="s">
        <v>194</v>
      </c>
      <c r="I397" t="s">
        <v>200</v>
      </c>
      <c r="J397" t="s">
        <v>196</v>
      </c>
      <c r="K397" t="s">
        <v>194</v>
      </c>
      <c r="L397" t="s">
        <v>377</v>
      </c>
      <c r="M397" t="s">
        <v>201</v>
      </c>
      <c r="N397" s="19">
        <v>0</v>
      </c>
    </row>
    <row r="398" spans="1:14" x14ac:dyDescent="0.25">
      <c r="A398">
        <v>2025</v>
      </c>
      <c r="B398" t="s">
        <v>51</v>
      </c>
      <c r="C398" t="s">
        <v>230</v>
      </c>
      <c r="D398" t="s">
        <v>194</v>
      </c>
      <c r="E398" t="s">
        <v>195</v>
      </c>
      <c r="F398" t="s">
        <v>225</v>
      </c>
      <c r="G398" t="s">
        <v>197</v>
      </c>
      <c r="H398" t="s">
        <v>194</v>
      </c>
      <c r="I398" t="s">
        <v>200</v>
      </c>
      <c r="J398" t="s">
        <v>196</v>
      </c>
      <c r="K398" t="s">
        <v>194</v>
      </c>
      <c r="L398" t="s">
        <v>377</v>
      </c>
      <c r="M398" t="s">
        <v>992</v>
      </c>
      <c r="N398" s="19">
        <v>4956831.3600000003</v>
      </c>
    </row>
    <row r="399" spans="1:14" x14ac:dyDescent="0.25">
      <c r="A399">
        <v>2025</v>
      </c>
      <c r="B399" t="s">
        <v>47</v>
      </c>
      <c r="C399" t="s">
        <v>229</v>
      </c>
      <c r="D399" t="s">
        <v>194</v>
      </c>
      <c r="E399" t="s">
        <v>195</v>
      </c>
      <c r="F399" t="s">
        <v>196</v>
      </c>
      <c r="G399" t="s">
        <v>197</v>
      </c>
      <c r="H399" t="s">
        <v>194</v>
      </c>
      <c r="I399" t="s">
        <v>200</v>
      </c>
      <c r="J399" t="s">
        <v>196</v>
      </c>
      <c r="K399" t="s">
        <v>194</v>
      </c>
      <c r="L399" t="s">
        <v>377</v>
      </c>
      <c r="M399" t="s">
        <v>201</v>
      </c>
      <c r="N399" s="19">
        <v>0</v>
      </c>
    </row>
    <row r="400" spans="1:14" x14ac:dyDescent="0.25">
      <c r="A400">
        <v>2025</v>
      </c>
      <c r="B400" t="s">
        <v>48</v>
      </c>
      <c r="C400" t="s">
        <v>229</v>
      </c>
      <c r="D400" t="s">
        <v>194</v>
      </c>
      <c r="E400" t="s">
        <v>195</v>
      </c>
      <c r="F400" t="s">
        <v>196</v>
      </c>
      <c r="G400" t="s">
        <v>197</v>
      </c>
      <c r="H400" t="s">
        <v>194</v>
      </c>
      <c r="I400" t="s">
        <v>200</v>
      </c>
      <c r="J400" t="s">
        <v>196</v>
      </c>
      <c r="K400" t="s">
        <v>194</v>
      </c>
      <c r="L400" t="s">
        <v>377</v>
      </c>
      <c r="M400" t="s">
        <v>201</v>
      </c>
      <c r="N400" s="19">
        <v>0</v>
      </c>
    </row>
    <row r="401" spans="1:14" x14ac:dyDescent="0.25">
      <c r="A401">
        <v>2025</v>
      </c>
      <c r="B401" t="s">
        <v>49</v>
      </c>
      <c r="C401" t="s">
        <v>207</v>
      </c>
      <c r="D401" t="s">
        <v>194</v>
      </c>
      <c r="E401" t="s">
        <v>195</v>
      </c>
      <c r="F401" t="s">
        <v>196</v>
      </c>
      <c r="G401" t="s">
        <v>197</v>
      </c>
      <c r="H401" t="s">
        <v>194</v>
      </c>
      <c r="I401" t="s">
        <v>200</v>
      </c>
      <c r="J401" t="s">
        <v>196</v>
      </c>
      <c r="K401" t="s">
        <v>194</v>
      </c>
      <c r="L401" t="s">
        <v>377</v>
      </c>
      <c r="M401" t="s">
        <v>201</v>
      </c>
      <c r="N401" s="19">
        <v>0</v>
      </c>
    </row>
    <row r="402" spans="1:14" x14ac:dyDescent="0.25">
      <c r="A402">
        <v>2025</v>
      </c>
      <c r="B402" t="s">
        <v>46</v>
      </c>
      <c r="C402" t="s">
        <v>207</v>
      </c>
      <c r="D402" t="s">
        <v>194</v>
      </c>
      <c r="E402" t="s">
        <v>195</v>
      </c>
      <c r="F402" t="s">
        <v>196</v>
      </c>
      <c r="G402" t="s">
        <v>197</v>
      </c>
      <c r="H402" t="s">
        <v>194</v>
      </c>
      <c r="I402" t="s">
        <v>200</v>
      </c>
      <c r="J402" t="s">
        <v>196</v>
      </c>
      <c r="K402" t="s">
        <v>194</v>
      </c>
      <c r="L402" t="s">
        <v>377</v>
      </c>
      <c r="M402" t="s">
        <v>201</v>
      </c>
      <c r="N402" s="19">
        <v>0</v>
      </c>
    </row>
    <row r="403" spans="1:14" x14ac:dyDescent="0.25">
      <c r="A403">
        <v>2025</v>
      </c>
      <c r="B403" t="s">
        <v>45</v>
      </c>
      <c r="C403" t="s">
        <v>228</v>
      </c>
      <c r="D403" t="s">
        <v>194</v>
      </c>
      <c r="E403" t="s">
        <v>195</v>
      </c>
      <c r="F403" t="s">
        <v>225</v>
      </c>
      <c r="G403" t="s">
        <v>197</v>
      </c>
      <c r="H403" t="s">
        <v>194</v>
      </c>
      <c r="I403" t="s">
        <v>200</v>
      </c>
      <c r="J403" t="s">
        <v>196</v>
      </c>
      <c r="K403" t="s">
        <v>194</v>
      </c>
      <c r="L403" t="s">
        <v>377</v>
      </c>
      <c r="M403" t="s">
        <v>993</v>
      </c>
      <c r="N403" s="19">
        <v>352630.37</v>
      </c>
    </row>
    <row r="404" spans="1:14" x14ac:dyDescent="0.25">
      <c r="A404">
        <v>2025</v>
      </c>
      <c r="B404" t="s">
        <v>56</v>
      </c>
      <c r="C404" t="s">
        <v>845</v>
      </c>
      <c r="D404" t="s">
        <v>194</v>
      </c>
      <c r="E404" t="s">
        <v>195</v>
      </c>
      <c r="F404" t="s">
        <v>196</v>
      </c>
      <c r="G404" t="s">
        <v>197</v>
      </c>
      <c r="H404" t="s">
        <v>194</v>
      </c>
      <c r="I404" t="s">
        <v>200</v>
      </c>
      <c r="J404" t="s">
        <v>196</v>
      </c>
      <c r="K404" t="s">
        <v>194</v>
      </c>
      <c r="L404" t="s">
        <v>377</v>
      </c>
      <c r="M404" t="s">
        <v>201</v>
      </c>
      <c r="N404" s="19">
        <v>0</v>
      </c>
    </row>
    <row r="405" spans="1:14" x14ac:dyDescent="0.25">
      <c r="A405">
        <v>2025</v>
      </c>
      <c r="B405" t="s">
        <v>55</v>
      </c>
      <c r="C405" t="s">
        <v>234</v>
      </c>
      <c r="D405" t="s">
        <v>194</v>
      </c>
      <c r="E405" t="s">
        <v>195</v>
      </c>
      <c r="F405" t="s">
        <v>196</v>
      </c>
      <c r="G405" t="s">
        <v>197</v>
      </c>
      <c r="H405" t="s">
        <v>194</v>
      </c>
      <c r="I405" t="s">
        <v>200</v>
      </c>
      <c r="J405" t="s">
        <v>196</v>
      </c>
      <c r="K405" t="s">
        <v>194</v>
      </c>
      <c r="L405" t="s">
        <v>377</v>
      </c>
      <c r="M405" t="s">
        <v>201</v>
      </c>
      <c r="N405" s="19">
        <v>0</v>
      </c>
    </row>
    <row r="406" spans="1:14" x14ac:dyDescent="0.25">
      <c r="A406">
        <v>2025</v>
      </c>
      <c r="B406" t="s">
        <v>54</v>
      </c>
      <c r="C406" t="s">
        <v>233</v>
      </c>
      <c r="D406" t="s">
        <v>194</v>
      </c>
      <c r="E406" t="s">
        <v>195</v>
      </c>
      <c r="F406" t="s">
        <v>196</v>
      </c>
      <c r="G406" t="s">
        <v>197</v>
      </c>
      <c r="H406" t="s">
        <v>194</v>
      </c>
      <c r="I406" t="s">
        <v>200</v>
      </c>
      <c r="J406" t="s">
        <v>196</v>
      </c>
      <c r="K406" t="s">
        <v>194</v>
      </c>
      <c r="L406" t="s">
        <v>377</v>
      </c>
      <c r="M406" t="s">
        <v>994</v>
      </c>
      <c r="N406" s="19">
        <v>8369387.5599999996</v>
      </c>
    </row>
    <row r="407" spans="1:14" x14ac:dyDescent="0.25">
      <c r="A407">
        <v>2025</v>
      </c>
      <c r="B407" t="s">
        <v>53</v>
      </c>
      <c r="C407" t="s">
        <v>232</v>
      </c>
      <c r="D407" t="s">
        <v>194</v>
      </c>
      <c r="E407" t="s">
        <v>195</v>
      </c>
      <c r="F407" t="s">
        <v>196</v>
      </c>
      <c r="G407" t="s">
        <v>197</v>
      </c>
      <c r="H407" t="s">
        <v>194</v>
      </c>
      <c r="I407" t="s">
        <v>200</v>
      </c>
      <c r="J407" t="s">
        <v>196</v>
      </c>
      <c r="K407" t="s">
        <v>194</v>
      </c>
      <c r="L407" t="s">
        <v>377</v>
      </c>
      <c r="M407" t="s">
        <v>201</v>
      </c>
      <c r="N407" s="19">
        <v>0</v>
      </c>
    </row>
    <row r="408" spans="1:14" x14ac:dyDescent="0.25">
      <c r="A408">
        <v>2025</v>
      </c>
      <c r="B408" t="s">
        <v>52</v>
      </c>
      <c r="C408" t="s">
        <v>231</v>
      </c>
      <c r="D408" t="s">
        <v>194</v>
      </c>
      <c r="E408" t="s">
        <v>195</v>
      </c>
      <c r="F408" t="s">
        <v>196</v>
      </c>
      <c r="G408" t="s">
        <v>197</v>
      </c>
      <c r="H408" t="s">
        <v>194</v>
      </c>
      <c r="I408" t="s">
        <v>200</v>
      </c>
      <c r="J408" t="s">
        <v>196</v>
      </c>
      <c r="K408" t="s">
        <v>194</v>
      </c>
      <c r="L408" t="s">
        <v>377</v>
      </c>
      <c r="M408" t="s">
        <v>995</v>
      </c>
      <c r="N408" s="19">
        <v>79044</v>
      </c>
    </row>
    <row r="409" spans="1:14" x14ac:dyDescent="0.25">
      <c r="A409">
        <v>2025</v>
      </c>
      <c r="B409" t="s">
        <v>65</v>
      </c>
      <c r="C409" t="s">
        <v>240</v>
      </c>
      <c r="D409" t="s">
        <v>194</v>
      </c>
      <c r="E409" t="s">
        <v>195</v>
      </c>
      <c r="F409" t="s">
        <v>196</v>
      </c>
      <c r="G409" t="s">
        <v>197</v>
      </c>
      <c r="H409" t="s">
        <v>194</v>
      </c>
      <c r="I409" t="s">
        <v>200</v>
      </c>
      <c r="J409" t="s">
        <v>196</v>
      </c>
      <c r="K409" t="s">
        <v>194</v>
      </c>
      <c r="L409" t="s">
        <v>377</v>
      </c>
      <c r="M409" t="s">
        <v>996</v>
      </c>
      <c r="N409" s="19">
        <v>101667.34</v>
      </c>
    </row>
    <row r="410" spans="1:14" x14ac:dyDescent="0.25">
      <c r="A410">
        <v>2025</v>
      </c>
      <c r="B410" t="s">
        <v>62</v>
      </c>
      <c r="C410" t="s">
        <v>239</v>
      </c>
      <c r="D410" t="s">
        <v>194</v>
      </c>
      <c r="E410" t="s">
        <v>195</v>
      </c>
      <c r="F410" t="s">
        <v>196</v>
      </c>
      <c r="G410" t="s">
        <v>197</v>
      </c>
      <c r="H410" t="s">
        <v>194</v>
      </c>
      <c r="I410" t="s">
        <v>200</v>
      </c>
      <c r="J410" t="s">
        <v>196</v>
      </c>
      <c r="K410" t="s">
        <v>194</v>
      </c>
      <c r="L410" t="s">
        <v>377</v>
      </c>
      <c r="M410" t="s">
        <v>997</v>
      </c>
      <c r="N410" s="19">
        <v>3364274</v>
      </c>
    </row>
    <row r="411" spans="1:14" x14ac:dyDescent="0.25">
      <c r="A411">
        <v>2025</v>
      </c>
      <c r="B411" t="s">
        <v>61</v>
      </c>
      <c r="C411" t="s">
        <v>237</v>
      </c>
      <c r="D411" t="s">
        <v>194</v>
      </c>
      <c r="E411" t="s">
        <v>195</v>
      </c>
      <c r="F411" t="s">
        <v>196</v>
      </c>
      <c r="G411" t="s">
        <v>197</v>
      </c>
      <c r="H411" t="s">
        <v>194</v>
      </c>
      <c r="I411" t="s">
        <v>200</v>
      </c>
      <c r="J411" t="s">
        <v>196</v>
      </c>
      <c r="K411" t="s">
        <v>194</v>
      </c>
      <c r="L411" t="s">
        <v>377</v>
      </c>
      <c r="M411" t="s">
        <v>998</v>
      </c>
      <c r="N411" s="19">
        <v>705230.17</v>
      </c>
    </row>
    <row r="412" spans="1:14" x14ac:dyDescent="0.25">
      <c r="A412">
        <v>2025</v>
      </c>
      <c r="B412" t="s">
        <v>60</v>
      </c>
      <c r="C412" t="s">
        <v>229</v>
      </c>
      <c r="D412" t="s">
        <v>194</v>
      </c>
      <c r="E412" t="s">
        <v>195</v>
      </c>
      <c r="F412" t="s">
        <v>196</v>
      </c>
      <c r="G412" t="s">
        <v>197</v>
      </c>
      <c r="H412" t="s">
        <v>194</v>
      </c>
      <c r="I412" t="s">
        <v>200</v>
      </c>
      <c r="J412" t="s">
        <v>196</v>
      </c>
      <c r="K412" t="s">
        <v>194</v>
      </c>
      <c r="L412" t="s">
        <v>377</v>
      </c>
      <c r="M412" t="s">
        <v>201</v>
      </c>
      <c r="N412" s="19">
        <v>0</v>
      </c>
    </row>
    <row r="413" spans="1:14" x14ac:dyDescent="0.25">
      <c r="A413">
        <v>2025</v>
      </c>
      <c r="B413" t="s">
        <v>58</v>
      </c>
      <c r="C413" t="s">
        <v>229</v>
      </c>
      <c r="D413" t="s">
        <v>194</v>
      </c>
      <c r="E413" t="s">
        <v>195</v>
      </c>
      <c r="F413" t="s">
        <v>196</v>
      </c>
      <c r="G413" t="s">
        <v>197</v>
      </c>
      <c r="H413" t="s">
        <v>194</v>
      </c>
      <c r="I413" t="s">
        <v>200</v>
      </c>
      <c r="J413" t="s">
        <v>196</v>
      </c>
      <c r="K413" t="s">
        <v>194</v>
      </c>
      <c r="L413" t="s">
        <v>377</v>
      </c>
      <c r="M413" t="s">
        <v>201</v>
      </c>
      <c r="N413" s="19">
        <v>0</v>
      </c>
    </row>
    <row r="414" spans="1:14" x14ac:dyDescent="0.25">
      <c r="A414">
        <v>2025</v>
      </c>
      <c r="B414" t="s">
        <v>59</v>
      </c>
      <c r="C414" t="s">
        <v>229</v>
      </c>
      <c r="D414" t="s">
        <v>194</v>
      </c>
      <c r="E414" t="s">
        <v>195</v>
      </c>
      <c r="F414" t="s">
        <v>196</v>
      </c>
      <c r="G414" t="s">
        <v>197</v>
      </c>
      <c r="H414" t="s">
        <v>194</v>
      </c>
      <c r="I414" t="s">
        <v>200</v>
      </c>
      <c r="J414" t="s">
        <v>196</v>
      </c>
      <c r="K414" t="s">
        <v>194</v>
      </c>
      <c r="L414" t="s">
        <v>377</v>
      </c>
      <c r="M414" t="s">
        <v>201</v>
      </c>
      <c r="N414" s="19">
        <v>0</v>
      </c>
    </row>
    <row r="415" spans="1:14" x14ac:dyDescent="0.25">
      <c r="A415">
        <v>2025</v>
      </c>
      <c r="B415" t="s">
        <v>57</v>
      </c>
      <c r="C415" t="s">
        <v>236</v>
      </c>
      <c r="D415" t="s">
        <v>194</v>
      </c>
      <c r="E415" t="s">
        <v>195</v>
      </c>
      <c r="F415" t="s">
        <v>196</v>
      </c>
      <c r="G415" t="s">
        <v>197</v>
      </c>
      <c r="H415" t="s">
        <v>194</v>
      </c>
      <c r="I415" t="s">
        <v>200</v>
      </c>
      <c r="J415" t="s">
        <v>196</v>
      </c>
      <c r="K415" t="s">
        <v>194</v>
      </c>
      <c r="L415" t="s">
        <v>377</v>
      </c>
      <c r="M415" t="s">
        <v>999</v>
      </c>
      <c r="N415" s="19">
        <v>2810173.6</v>
      </c>
    </row>
    <row r="416" spans="1:14" x14ac:dyDescent="0.25">
      <c r="A416">
        <v>2025</v>
      </c>
      <c r="B416" t="s">
        <v>69</v>
      </c>
      <c r="C416" t="s">
        <v>350</v>
      </c>
      <c r="D416" t="s">
        <v>194</v>
      </c>
      <c r="E416" t="s">
        <v>195</v>
      </c>
      <c r="F416" t="s">
        <v>196</v>
      </c>
      <c r="G416" t="s">
        <v>197</v>
      </c>
      <c r="H416" t="s">
        <v>194</v>
      </c>
      <c r="I416" t="s">
        <v>200</v>
      </c>
      <c r="J416" t="s">
        <v>196</v>
      </c>
      <c r="K416" t="s">
        <v>194</v>
      </c>
      <c r="L416" t="s">
        <v>377</v>
      </c>
      <c r="M416" t="s">
        <v>201</v>
      </c>
      <c r="N416" s="19">
        <v>0</v>
      </c>
    </row>
    <row r="417" spans="1:14" x14ac:dyDescent="0.25">
      <c r="A417">
        <v>2025</v>
      </c>
      <c r="B417" t="s">
        <v>68</v>
      </c>
      <c r="C417" t="s">
        <v>361</v>
      </c>
      <c r="D417" t="s">
        <v>194</v>
      </c>
      <c r="E417" t="s">
        <v>195</v>
      </c>
      <c r="F417" t="s">
        <v>196</v>
      </c>
      <c r="G417" t="s">
        <v>197</v>
      </c>
      <c r="H417" t="s">
        <v>194</v>
      </c>
      <c r="I417" t="s">
        <v>200</v>
      </c>
      <c r="J417" t="s">
        <v>196</v>
      </c>
      <c r="K417" t="s">
        <v>194</v>
      </c>
      <c r="L417" t="s">
        <v>377</v>
      </c>
      <c r="M417" t="s">
        <v>1000</v>
      </c>
      <c r="N417" s="19">
        <v>1615859.48</v>
      </c>
    </row>
    <row r="418" spans="1:14" x14ac:dyDescent="0.25">
      <c r="A418">
        <v>2025</v>
      </c>
      <c r="B418" t="s">
        <v>66</v>
      </c>
      <c r="C418" t="s">
        <v>229</v>
      </c>
      <c r="D418" t="s">
        <v>194</v>
      </c>
      <c r="E418" t="s">
        <v>195</v>
      </c>
      <c r="F418" t="s">
        <v>196</v>
      </c>
      <c r="G418" t="s">
        <v>197</v>
      </c>
      <c r="H418" t="s">
        <v>194</v>
      </c>
      <c r="I418" t="s">
        <v>200</v>
      </c>
      <c r="J418" t="s">
        <v>196</v>
      </c>
      <c r="K418" t="s">
        <v>194</v>
      </c>
      <c r="L418" t="s">
        <v>377</v>
      </c>
      <c r="M418" t="s">
        <v>201</v>
      </c>
      <c r="N418" s="19">
        <v>0</v>
      </c>
    </row>
    <row r="419" spans="1:14" x14ac:dyDescent="0.25">
      <c r="A419">
        <v>2025</v>
      </c>
      <c r="B419" t="s">
        <v>67</v>
      </c>
      <c r="C419" t="s">
        <v>222</v>
      </c>
      <c r="D419" t="s">
        <v>194</v>
      </c>
      <c r="E419" t="s">
        <v>195</v>
      </c>
      <c r="F419" t="s">
        <v>196</v>
      </c>
      <c r="G419" t="s">
        <v>197</v>
      </c>
      <c r="H419" t="s">
        <v>194</v>
      </c>
      <c r="I419" t="s">
        <v>200</v>
      </c>
      <c r="J419" t="s">
        <v>196</v>
      </c>
      <c r="K419" t="s">
        <v>194</v>
      </c>
      <c r="L419" t="s">
        <v>377</v>
      </c>
      <c r="M419" t="s">
        <v>201</v>
      </c>
      <c r="N419" s="19">
        <v>0</v>
      </c>
    </row>
    <row r="420" spans="1:14" x14ac:dyDescent="0.25">
      <c r="A420">
        <v>2025</v>
      </c>
      <c r="B420" t="s">
        <v>63</v>
      </c>
      <c r="C420" t="s">
        <v>229</v>
      </c>
      <c r="D420" t="s">
        <v>194</v>
      </c>
      <c r="E420" t="s">
        <v>195</v>
      </c>
      <c r="F420" t="s">
        <v>196</v>
      </c>
      <c r="G420" t="s">
        <v>197</v>
      </c>
      <c r="H420" t="s">
        <v>194</v>
      </c>
      <c r="I420" t="s">
        <v>200</v>
      </c>
      <c r="J420" t="s">
        <v>196</v>
      </c>
      <c r="K420" t="s">
        <v>194</v>
      </c>
      <c r="L420" t="s">
        <v>377</v>
      </c>
      <c r="M420" t="s">
        <v>201</v>
      </c>
      <c r="N420" s="19">
        <v>0</v>
      </c>
    </row>
    <row r="421" spans="1:14" x14ac:dyDescent="0.25">
      <c r="A421">
        <v>2025</v>
      </c>
      <c r="B421" t="s">
        <v>64</v>
      </c>
      <c r="C421" t="s">
        <v>229</v>
      </c>
      <c r="D421" t="s">
        <v>194</v>
      </c>
      <c r="E421" t="s">
        <v>195</v>
      </c>
      <c r="F421" t="s">
        <v>196</v>
      </c>
      <c r="G421" t="s">
        <v>197</v>
      </c>
      <c r="H421" t="s">
        <v>194</v>
      </c>
      <c r="I421" t="s">
        <v>200</v>
      </c>
      <c r="J421" t="s">
        <v>196</v>
      </c>
      <c r="K421" t="s">
        <v>194</v>
      </c>
      <c r="L421" t="s">
        <v>377</v>
      </c>
      <c r="M421" t="s">
        <v>201</v>
      </c>
      <c r="N421" s="19">
        <v>0</v>
      </c>
    </row>
    <row r="422" spans="1:14" x14ac:dyDescent="0.25">
      <c r="A422">
        <v>2025</v>
      </c>
      <c r="B422" t="s">
        <v>74</v>
      </c>
      <c r="C422" t="s">
        <v>242</v>
      </c>
      <c r="D422" t="s">
        <v>194</v>
      </c>
      <c r="E422" t="s">
        <v>195</v>
      </c>
      <c r="F422" t="s">
        <v>196</v>
      </c>
      <c r="G422" t="s">
        <v>197</v>
      </c>
      <c r="H422" t="s">
        <v>194</v>
      </c>
      <c r="I422" t="s">
        <v>200</v>
      </c>
      <c r="J422" t="s">
        <v>196</v>
      </c>
      <c r="K422" t="s">
        <v>194</v>
      </c>
      <c r="L422" t="s">
        <v>377</v>
      </c>
      <c r="M422" t="s">
        <v>1001</v>
      </c>
      <c r="N422" s="19">
        <v>61641.22</v>
      </c>
    </row>
    <row r="423" spans="1:14" x14ac:dyDescent="0.25">
      <c r="A423">
        <v>2025</v>
      </c>
      <c r="B423" t="s">
        <v>72</v>
      </c>
      <c r="C423" t="s">
        <v>241</v>
      </c>
      <c r="D423" t="s">
        <v>194</v>
      </c>
      <c r="E423" t="s">
        <v>195</v>
      </c>
      <c r="F423" t="s">
        <v>196</v>
      </c>
      <c r="G423" t="s">
        <v>197</v>
      </c>
      <c r="H423" t="s">
        <v>194</v>
      </c>
      <c r="I423" t="s">
        <v>200</v>
      </c>
      <c r="J423" t="s">
        <v>196</v>
      </c>
      <c r="K423" t="s">
        <v>194</v>
      </c>
      <c r="L423" t="s">
        <v>377</v>
      </c>
      <c r="M423" t="s">
        <v>201</v>
      </c>
      <c r="N423" s="19">
        <v>0</v>
      </c>
    </row>
    <row r="424" spans="1:14" x14ac:dyDescent="0.25">
      <c r="A424">
        <v>2025</v>
      </c>
      <c r="B424" t="s">
        <v>73</v>
      </c>
      <c r="C424" t="s">
        <v>241</v>
      </c>
      <c r="D424" t="s">
        <v>194</v>
      </c>
      <c r="E424" t="s">
        <v>195</v>
      </c>
      <c r="F424" t="s">
        <v>196</v>
      </c>
      <c r="G424" t="s">
        <v>197</v>
      </c>
      <c r="H424" t="s">
        <v>194</v>
      </c>
      <c r="I424" t="s">
        <v>200</v>
      </c>
      <c r="J424" t="s">
        <v>196</v>
      </c>
      <c r="K424" t="s">
        <v>194</v>
      </c>
      <c r="L424" t="s">
        <v>377</v>
      </c>
      <c r="M424" t="s">
        <v>201</v>
      </c>
      <c r="N424" s="19">
        <v>0</v>
      </c>
    </row>
    <row r="425" spans="1:14" x14ac:dyDescent="0.25">
      <c r="A425">
        <v>2025</v>
      </c>
      <c r="B425" t="s">
        <v>70</v>
      </c>
      <c r="C425" t="s">
        <v>350</v>
      </c>
      <c r="D425" t="s">
        <v>194</v>
      </c>
      <c r="E425" t="s">
        <v>195</v>
      </c>
      <c r="F425" t="s">
        <v>196</v>
      </c>
      <c r="G425" t="s">
        <v>197</v>
      </c>
      <c r="H425" t="s">
        <v>194</v>
      </c>
      <c r="I425" t="s">
        <v>200</v>
      </c>
      <c r="J425" t="s">
        <v>196</v>
      </c>
      <c r="K425" t="s">
        <v>194</v>
      </c>
      <c r="L425" t="s">
        <v>377</v>
      </c>
      <c r="M425" t="s">
        <v>201</v>
      </c>
      <c r="N425" s="19">
        <v>0</v>
      </c>
    </row>
    <row r="426" spans="1:14" x14ac:dyDescent="0.25">
      <c r="A426">
        <v>2025</v>
      </c>
      <c r="B426" t="s">
        <v>71</v>
      </c>
      <c r="C426" t="s">
        <v>221</v>
      </c>
      <c r="D426" t="s">
        <v>194</v>
      </c>
      <c r="E426" t="s">
        <v>195</v>
      </c>
      <c r="F426" t="s">
        <v>196</v>
      </c>
      <c r="G426" t="s">
        <v>197</v>
      </c>
      <c r="H426" t="s">
        <v>194</v>
      </c>
      <c r="I426" t="s">
        <v>200</v>
      </c>
      <c r="J426" t="s">
        <v>196</v>
      </c>
      <c r="K426" t="s">
        <v>194</v>
      </c>
      <c r="L426" t="s">
        <v>377</v>
      </c>
      <c r="M426" t="s">
        <v>201</v>
      </c>
      <c r="N426" s="19">
        <v>0</v>
      </c>
    </row>
    <row r="427" spans="1:14" x14ac:dyDescent="0.25">
      <c r="A427">
        <v>2025</v>
      </c>
      <c r="B427" t="s">
        <v>81</v>
      </c>
      <c r="C427" t="s">
        <v>216</v>
      </c>
      <c r="D427" t="s">
        <v>194</v>
      </c>
      <c r="E427" t="s">
        <v>195</v>
      </c>
      <c r="F427" t="s">
        <v>196</v>
      </c>
      <c r="G427" t="s">
        <v>197</v>
      </c>
      <c r="H427" t="s">
        <v>194</v>
      </c>
      <c r="I427" t="s">
        <v>200</v>
      </c>
      <c r="J427" t="s">
        <v>196</v>
      </c>
      <c r="K427" t="s">
        <v>194</v>
      </c>
      <c r="L427" t="s">
        <v>377</v>
      </c>
      <c r="M427" t="s">
        <v>201</v>
      </c>
      <c r="N427" s="19">
        <v>0</v>
      </c>
    </row>
    <row r="428" spans="1:14" x14ac:dyDescent="0.25">
      <c r="A428">
        <v>2025</v>
      </c>
      <c r="B428" t="s">
        <v>79</v>
      </c>
      <c r="C428" t="s">
        <v>243</v>
      </c>
      <c r="D428" t="s">
        <v>194</v>
      </c>
      <c r="E428" t="s">
        <v>195</v>
      </c>
      <c r="F428" t="s">
        <v>196</v>
      </c>
      <c r="G428" t="s">
        <v>197</v>
      </c>
      <c r="H428" t="s">
        <v>194</v>
      </c>
      <c r="I428" t="s">
        <v>200</v>
      </c>
      <c r="J428" t="s">
        <v>196</v>
      </c>
      <c r="K428" t="s">
        <v>194</v>
      </c>
      <c r="L428" t="s">
        <v>377</v>
      </c>
      <c r="M428" t="s">
        <v>1002</v>
      </c>
      <c r="N428" s="19">
        <v>16375279.109999999</v>
      </c>
    </row>
    <row r="429" spans="1:14" x14ac:dyDescent="0.25">
      <c r="A429">
        <v>2025</v>
      </c>
      <c r="B429" t="s">
        <v>78</v>
      </c>
      <c r="C429" t="s">
        <v>241</v>
      </c>
      <c r="D429" t="s">
        <v>194</v>
      </c>
      <c r="E429" t="s">
        <v>195</v>
      </c>
      <c r="F429" t="s">
        <v>196</v>
      </c>
      <c r="G429" t="s">
        <v>197</v>
      </c>
      <c r="H429" t="s">
        <v>194</v>
      </c>
      <c r="I429" t="s">
        <v>200</v>
      </c>
      <c r="J429" t="s">
        <v>196</v>
      </c>
      <c r="K429" t="s">
        <v>194</v>
      </c>
      <c r="L429" t="s">
        <v>377</v>
      </c>
      <c r="M429" t="s">
        <v>201</v>
      </c>
      <c r="N429" s="19">
        <v>0</v>
      </c>
    </row>
    <row r="430" spans="1:14" x14ac:dyDescent="0.25">
      <c r="A430">
        <v>2025</v>
      </c>
      <c r="B430" t="s">
        <v>75</v>
      </c>
      <c r="C430" t="s">
        <v>242</v>
      </c>
      <c r="D430" t="s">
        <v>194</v>
      </c>
      <c r="E430" t="s">
        <v>195</v>
      </c>
      <c r="F430" t="s">
        <v>196</v>
      </c>
      <c r="G430" t="s">
        <v>197</v>
      </c>
      <c r="H430" t="s">
        <v>194</v>
      </c>
      <c r="I430" t="s">
        <v>200</v>
      </c>
      <c r="J430" t="s">
        <v>196</v>
      </c>
      <c r="K430" t="s">
        <v>194</v>
      </c>
      <c r="L430" t="s">
        <v>377</v>
      </c>
      <c r="M430" t="s">
        <v>201</v>
      </c>
      <c r="N430" s="19">
        <v>0</v>
      </c>
    </row>
    <row r="431" spans="1:14" x14ac:dyDescent="0.25">
      <c r="A431">
        <v>2025</v>
      </c>
      <c r="B431" t="s">
        <v>77</v>
      </c>
      <c r="C431" t="s">
        <v>222</v>
      </c>
      <c r="D431" t="s">
        <v>194</v>
      </c>
      <c r="E431" t="s">
        <v>195</v>
      </c>
      <c r="F431" t="s">
        <v>196</v>
      </c>
      <c r="G431" t="s">
        <v>197</v>
      </c>
      <c r="H431" t="s">
        <v>194</v>
      </c>
      <c r="I431" t="s">
        <v>200</v>
      </c>
      <c r="J431" t="s">
        <v>196</v>
      </c>
      <c r="K431" t="s">
        <v>194</v>
      </c>
      <c r="L431" t="s">
        <v>377</v>
      </c>
      <c r="M431" t="s">
        <v>201</v>
      </c>
      <c r="N431" s="19">
        <v>0</v>
      </c>
    </row>
    <row r="432" spans="1:14" x14ac:dyDescent="0.25">
      <c r="A432">
        <v>2025</v>
      </c>
      <c r="B432" t="s">
        <v>86</v>
      </c>
      <c r="C432" t="s">
        <v>207</v>
      </c>
      <c r="D432" t="s">
        <v>194</v>
      </c>
      <c r="E432" t="s">
        <v>195</v>
      </c>
      <c r="F432" t="s">
        <v>196</v>
      </c>
      <c r="G432" t="s">
        <v>197</v>
      </c>
      <c r="H432" t="s">
        <v>194</v>
      </c>
      <c r="I432" t="s">
        <v>200</v>
      </c>
      <c r="J432" t="s">
        <v>196</v>
      </c>
      <c r="K432" t="s">
        <v>194</v>
      </c>
      <c r="L432" t="s">
        <v>377</v>
      </c>
      <c r="M432" t="s">
        <v>201</v>
      </c>
      <c r="N432" s="19">
        <v>0</v>
      </c>
    </row>
    <row r="433" spans="1:14" x14ac:dyDescent="0.25">
      <c r="A433">
        <v>2025</v>
      </c>
      <c r="B433" t="s">
        <v>87</v>
      </c>
      <c r="C433" t="s">
        <v>220</v>
      </c>
      <c r="D433" t="s">
        <v>194</v>
      </c>
      <c r="E433" t="s">
        <v>195</v>
      </c>
      <c r="F433" t="s">
        <v>381</v>
      </c>
      <c r="G433" t="s">
        <v>197</v>
      </c>
      <c r="H433" t="s">
        <v>194</v>
      </c>
      <c r="I433" t="s">
        <v>200</v>
      </c>
      <c r="J433" t="s">
        <v>196</v>
      </c>
      <c r="K433" t="s">
        <v>194</v>
      </c>
      <c r="L433" t="s">
        <v>377</v>
      </c>
      <c r="M433" t="s">
        <v>201</v>
      </c>
      <c r="N433" s="19">
        <v>0</v>
      </c>
    </row>
    <row r="434" spans="1:14" x14ac:dyDescent="0.25">
      <c r="A434">
        <v>2025</v>
      </c>
      <c r="B434" t="s">
        <v>82</v>
      </c>
      <c r="C434" t="s">
        <v>207</v>
      </c>
      <c r="D434" t="s">
        <v>194</v>
      </c>
      <c r="E434" t="s">
        <v>195</v>
      </c>
      <c r="F434" t="s">
        <v>196</v>
      </c>
      <c r="G434" t="s">
        <v>197</v>
      </c>
      <c r="H434" t="s">
        <v>194</v>
      </c>
      <c r="I434" t="s">
        <v>200</v>
      </c>
      <c r="J434" t="s">
        <v>196</v>
      </c>
      <c r="K434" t="s">
        <v>194</v>
      </c>
      <c r="L434" t="s">
        <v>377</v>
      </c>
      <c r="M434" t="s">
        <v>201</v>
      </c>
      <c r="N434" s="19">
        <v>0</v>
      </c>
    </row>
    <row r="435" spans="1:14" x14ac:dyDescent="0.25">
      <c r="A435">
        <v>2025</v>
      </c>
      <c r="B435" t="s">
        <v>83</v>
      </c>
      <c r="C435" t="s">
        <v>207</v>
      </c>
      <c r="D435" t="s">
        <v>194</v>
      </c>
      <c r="E435" t="s">
        <v>195</v>
      </c>
      <c r="F435" t="s">
        <v>196</v>
      </c>
      <c r="G435" t="s">
        <v>197</v>
      </c>
      <c r="H435" t="s">
        <v>194</v>
      </c>
      <c r="I435" t="s">
        <v>200</v>
      </c>
      <c r="J435" t="s">
        <v>196</v>
      </c>
      <c r="K435" t="s">
        <v>194</v>
      </c>
      <c r="L435" t="s">
        <v>377</v>
      </c>
      <c r="M435" t="s">
        <v>201</v>
      </c>
      <c r="N435" s="19">
        <v>0</v>
      </c>
    </row>
    <row r="436" spans="1:14" x14ac:dyDescent="0.25">
      <c r="A436">
        <v>2025</v>
      </c>
      <c r="B436" t="s">
        <v>84</v>
      </c>
      <c r="C436" t="s">
        <v>207</v>
      </c>
      <c r="D436" t="s">
        <v>194</v>
      </c>
      <c r="E436" t="s">
        <v>195</v>
      </c>
      <c r="F436" t="s">
        <v>196</v>
      </c>
      <c r="G436" t="s">
        <v>197</v>
      </c>
      <c r="H436" t="s">
        <v>194</v>
      </c>
      <c r="I436" t="s">
        <v>200</v>
      </c>
      <c r="J436" t="s">
        <v>196</v>
      </c>
      <c r="K436" t="s">
        <v>194</v>
      </c>
      <c r="L436" t="s">
        <v>377</v>
      </c>
      <c r="M436" t="s">
        <v>201</v>
      </c>
      <c r="N436" s="19">
        <v>0</v>
      </c>
    </row>
    <row r="437" spans="1:14" x14ac:dyDescent="0.25">
      <c r="A437">
        <v>2025</v>
      </c>
      <c r="B437" t="s">
        <v>80</v>
      </c>
      <c r="C437" t="s">
        <v>216</v>
      </c>
      <c r="D437" t="s">
        <v>194</v>
      </c>
      <c r="E437" t="s">
        <v>195</v>
      </c>
      <c r="F437" t="s">
        <v>225</v>
      </c>
      <c r="G437" t="s">
        <v>197</v>
      </c>
      <c r="H437" t="s">
        <v>194</v>
      </c>
      <c r="I437" t="s">
        <v>200</v>
      </c>
      <c r="J437" t="s">
        <v>196</v>
      </c>
      <c r="K437" t="s">
        <v>194</v>
      </c>
      <c r="L437" t="s">
        <v>377</v>
      </c>
      <c r="M437" t="s">
        <v>201</v>
      </c>
      <c r="N437" s="19">
        <v>0</v>
      </c>
    </row>
    <row r="438" spans="1:14" x14ac:dyDescent="0.25">
      <c r="A438">
        <v>2025</v>
      </c>
      <c r="B438" t="s">
        <v>93</v>
      </c>
      <c r="C438" t="s">
        <v>246</v>
      </c>
      <c r="D438" t="s">
        <v>194</v>
      </c>
      <c r="E438" t="s">
        <v>195</v>
      </c>
      <c r="F438" t="s">
        <v>196</v>
      </c>
      <c r="G438" t="s">
        <v>197</v>
      </c>
      <c r="H438" t="s">
        <v>194</v>
      </c>
      <c r="I438" t="s">
        <v>200</v>
      </c>
      <c r="J438" t="s">
        <v>196</v>
      </c>
      <c r="K438" t="s">
        <v>194</v>
      </c>
      <c r="L438" t="s">
        <v>377</v>
      </c>
      <c r="M438" t="s">
        <v>201</v>
      </c>
      <c r="N438" s="19">
        <v>0</v>
      </c>
    </row>
    <row r="439" spans="1:14" x14ac:dyDescent="0.25">
      <c r="A439">
        <v>2025</v>
      </c>
      <c r="B439" t="s">
        <v>92</v>
      </c>
      <c r="C439" t="s">
        <v>245</v>
      </c>
      <c r="D439" t="s">
        <v>194</v>
      </c>
      <c r="E439" t="s">
        <v>195</v>
      </c>
      <c r="F439" t="s">
        <v>196</v>
      </c>
      <c r="G439" t="s">
        <v>197</v>
      </c>
      <c r="H439" t="s">
        <v>194</v>
      </c>
      <c r="I439" t="s">
        <v>200</v>
      </c>
      <c r="J439" t="s">
        <v>196</v>
      </c>
      <c r="K439" t="s">
        <v>194</v>
      </c>
      <c r="L439" t="s">
        <v>377</v>
      </c>
      <c r="M439" t="s">
        <v>1003</v>
      </c>
      <c r="N439" s="19">
        <v>3900959.84</v>
      </c>
    </row>
    <row r="440" spans="1:14" x14ac:dyDescent="0.25">
      <c r="A440">
        <v>2025</v>
      </c>
      <c r="B440" t="s">
        <v>91</v>
      </c>
      <c r="C440" t="s">
        <v>244</v>
      </c>
      <c r="D440" t="s">
        <v>194</v>
      </c>
      <c r="E440" t="s">
        <v>195</v>
      </c>
      <c r="F440" t="s">
        <v>196</v>
      </c>
      <c r="G440" t="s">
        <v>197</v>
      </c>
      <c r="H440" t="s">
        <v>194</v>
      </c>
      <c r="I440" t="s">
        <v>200</v>
      </c>
      <c r="J440" t="s">
        <v>196</v>
      </c>
      <c r="K440" t="s">
        <v>194</v>
      </c>
      <c r="L440" t="s">
        <v>377</v>
      </c>
      <c r="M440" t="s">
        <v>1004</v>
      </c>
      <c r="N440" s="19">
        <v>6105075</v>
      </c>
    </row>
    <row r="441" spans="1:14" x14ac:dyDescent="0.25">
      <c r="A441">
        <v>2025</v>
      </c>
      <c r="B441" t="s">
        <v>89</v>
      </c>
      <c r="C441" t="s">
        <v>215</v>
      </c>
      <c r="D441" t="s">
        <v>36</v>
      </c>
      <c r="E441" t="s">
        <v>195</v>
      </c>
      <c r="F441" t="s">
        <v>196</v>
      </c>
      <c r="G441" t="s">
        <v>197</v>
      </c>
      <c r="H441" t="s">
        <v>194</v>
      </c>
      <c r="I441" t="s">
        <v>200</v>
      </c>
      <c r="J441" t="s">
        <v>196</v>
      </c>
      <c r="K441" t="s">
        <v>194</v>
      </c>
      <c r="L441" t="s">
        <v>377</v>
      </c>
      <c r="M441" t="s">
        <v>201</v>
      </c>
      <c r="N441" s="19">
        <v>0</v>
      </c>
    </row>
    <row r="442" spans="1:14" x14ac:dyDescent="0.25">
      <c r="A442">
        <v>2025</v>
      </c>
      <c r="B442" t="s">
        <v>90</v>
      </c>
      <c r="C442" t="s">
        <v>215</v>
      </c>
      <c r="D442" t="s">
        <v>194</v>
      </c>
      <c r="E442" t="s">
        <v>195</v>
      </c>
      <c r="F442" t="s">
        <v>196</v>
      </c>
      <c r="G442" t="s">
        <v>197</v>
      </c>
      <c r="H442" t="s">
        <v>194</v>
      </c>
      <c r="I442" t="s">
        <v>200</v>
      </c>
      <c r="J442" t="s">
        <v>196</v>
      </c>
      <c r="K442" t="s">
        <v>194</v>
      </c>
      <c r="L442" t="s">
        <v>377</v>
      </c>
      <c r="M442" t="s">
        <v>201</v>
      </c>
      <c r="N442" s="19">
        <v>0</v>
      </c>
    </row>
    <row r="443" spans="1:14" x14ac:dyDescent="0.25">
      <c r="A443">
        <v>2025</v>
      </c>
      <c r="B443" t="s">
        <v>88</v>
      </c>
      <c r="C443" t="s">
        <v>349</v>
      </c>
      <c r="D443" t="s">
        <v>194</v>
      </c>
      <c r="E443" t="s">
        <v>195</v>
      </c>
      <c r="F443" t="s">
        <v>196</v>
      </c>
      <c r="G443" t="s">
        <v>197</v>
      </c>
      <c r="H443" t="s">
        <v>194</v>
      </c>
      <c r="I443" t="s">
        <v>200</v>
      </c>
      <c r="J443" t="s">
        <v>196</v>
      </c>
      <c r="K443" t="s">
        <v>194</v>
      </c>
      <c r="L443" t="s">
        <v>377</v>
      </c>
      <c r="M443" t="s">
        <v>406</v>
      </c>
      <c r="N443" s="19">
        <v>637989.65</v>
      </c>
    </row>
    <row r="444" spans="1:14" x14ac:dyDescent="0.25">
      <c r="A444">
        <v>2025</v>
      </c>
      <c r="B444" t="s">
        <v>85</v>
      </c>
      <c r="C444" t="s">
        <v>207</v>
      </c>
      <c r="D444" t="s">
        <v>194</v>
      </c>
      <c r="E444" t="s">
        <v>195</v>
      </c>
      <c r="F444" t="s">
        <v>196</v>
      </c>
      <c r="G444" t="s">
        <v>197</v>
      </c>
      <c r="H444" t="s">
        <v>194</v>
      </c>
      <c r="I444" t="s">
        <v>200</v>
      </c>
      <c r="J444" t="s">
        <v>196</v>
      </c>
      <c r="K444" t="s">
        <v>194</v>
      </c>
      <c r="L444" t="s">
        <v>377</v>
      </c>
      <c r="M444" t="s">
        <v>201</v>
      </c>
      <c r="N444" s="19">
        <v>0</v>
      </c>
    </row>
    <row r="445" spans="1:14" x14ac:dyDescent="0.25">
      <c r="A445">
        <v>2025</v>
      </c>
      <c r="B445" t="s">
        <v>101</v>
      </c>
      <c r="C445" t="s">
        <v>207</v>
      </c>
      <c r="D445" t="s">
        <v>194</v>
      </c>
      <c r="E445" t="s">
        <v>195</v>
      </c>
      <c r="F445" t="s">
        <v>196</v>
      </c>
      <c r="G445" t="s">
        <v>197</v>
      </c>
      <c r="H445" t="s">
        <v>194</v>
      </c>
      <c r="I445" t="s">
        <v>200</v>
      </c>
      <c r="J445" t="s">
        <v>196</v>
      </c>
      <c r="K445" t="s">
        <v>194</v>
      </c>
      <c r="L445" t="s">
        <v>377</v>
      </c>
      <c r="M445" t="s">
        <v>201</v>
      </c>
      <c r="N445" s="19">
        <v>0</v>
      </c>
    </row>
    <row r="446" spans="1:14" x14ac:dyDescent="0.25">
      <c r="A446">
        <v>2025</v>
      </c>
      <c r="B446" t="s">
        <v>95</v>
      </c>
      <c r="C446" t="s">
        <v>222</v>
      </c>
      <c r="D446" t="s">
        <v>194</v>
      </c>
      <c r="E446" t="s">
        <v>195</v>
      </c>
      <c r="F446" t="s">
        <v>196</v>
      </c>
      <c r="G446" t="s">
        <v>197</v>
      </c>
      <c r="H446" t="s">
        <v>194</v>
      </c>
      <c r="I446" t="s">
        <v>200</v>
      </c>
      <c r="J446" t="s">
        <v>196</v>
      </c>
      <c r="K446" t="s">
        <v>194</v>
      </c>
      <c r="L446" t="s">
        <v>377</v>
      </c>
      <c r="M446" t="s">
        <v>201</v>
      </c>
      <c r="N446" s="19">
        <v>0</v>
      </c>
    </row>
    <row r="447" spans="1:14" x14ac:dyDescent="0.25">
      <c r="A447">
        <v>2025</v>
      </c>
      <c r="B447" t="s">
        <v>96</v>
      </c>
      <c r="C447" t="s">
        <v>222</v>
      </c>
      <c r="D447" t="s">
        <v>194</v>
      </c>
      <c r="E447" t="s">
        <v>195</v>
      </c>
      <c r="F447" t="s">
        <v>196</v>
      </c>
      <c r="G447" t="s">
        <v>197</v>
      </c>
      <c r="H447" t="s">
        <v>194</v>
      </c>
      <c r="I447" t="s">
        <v>200</v>
      </c>
      <c r="J447" t="s">
        <v>196</v>
      </c>
      <c r="K447" t="s">
        <v>194</v>
      </c>
      <c r="L447" t="s">
        <v>377</v>
      </c>
      <c r="M447" t="s">
        <v>201</v>
      </c>
      <c r="N447" s="19">
        <v>0</v>
      </c>
    </row>
    <row r="448" spans="1:14" x14ac:dyDescent="0.25">
      <c r="A448">
        <v>2025</v>
      </c>
      <c r="B448" t="s">
        <v>97</v>
      </c>
      <c r="C448" t="s">
        <v>222</v>
      </c>
      <c r="D448" t="s">
        <v>194</v>
      </c>
      <c r="E448" t="s">
        <v>195</v>
      </c>
      <c r="F448" t="s">
        <v>196</v>
      </c>
      <c r="G448" t="s">
        <v>197</v>
      </c>
      <c r="H448" t="s">
        <v>194</v>
      </c>
      <c r="I448" t="s">
        <v>200</v>
      </c>
      <c r="J448" t="s">
        <v>196</v>
      </c>
      <c r="K448" t="s">
        <v>194</v>
      </c>
      <c r="L448" t="s">
        <v>377</v>
      </c>
      <c r="M448" t="s">
        <v>201</v>
      </c>
      <c r="N448" s="19">
        <v>0</v>
      </c>
    </row>
    <row r="449" spans="1:14" x14ac:dyDescent="0.25">
      <c r="A449">
        <v>2025</v>
      </c>
      <c r="B449" t="s">
        <v>98</v>
      </c>
      <c r="C449" t="s">
        <v>222</v>
      </c>
      <c r="D449" t="s">
        <v>194</v>
      </c>
      <c r="E449" t="s">
        <v>195</v>
      </c>
      <c r="F449" t="s">
        <v>225</v>
      </c>
      <c r="G449" t="s">
        <v>197</v>
      </c>
      <c r="H449" t="s">
        <v>194</v>
      </c>
      <c r="I449" t="s">
        <v>200</v>
      </c>
      <c r="J449" t="s">
        <v>196</v>
      </c>
      <c r="K449" t="s">
        <v>194</v>
      </c>
      <c r="L449" t="s">
        <v>377</v>
      </c>
      <c r="M449" t="s">
        <v>201</v>
      </c>
      <c r="N449" s="19">
        <v>0</v>
      </c>
    </row>
    <row r="450" spans="1:14" x14ac:dyDescent="0.25">
      <c r="A450">
        <v>2025</v>
      </c>
      <c r="B450" t="s">
        <v>94</v>
      </c>
      <c r="C450" t="s">
        <v>222</v>
      </c>
      <c r="D450" t="s">
        <v>194</v>
      </c>
      <c r="E450" t="s">
        <v>195</v>
      </c>
      <c r="F450" t="s">
        <v>196</v>
      </c>
      <c r="G450" t="s">
        <v>197</v>
      </c>
      <c r="H450" t="s">
        <v>194</v>
      </c>
      <c r="I450" t="s">
        <v>200</v>
      </c>
      <c r="J450" t="s">
        <v>196</v>
      </c>
      <c r="K450" t="s">
        <v>194</v>
      </c>
      <c r="L450" t="s">
        <v>377</v>
      </c>
      <c r="M450" t="s">
        <v>201</v>
      </c>
      <c r="N450" s="19">
        <v>0</v>
      </c>
    </row>
    <row r="451" spans="1:14" x14ac:dyDescent="0.25">
      <c r="A451">
        <v>2025</v>
      </c>
      <c r="B451" t="s">
        <v>104</v>
      </c>
      <c r="C451" t="s">
        <v>248</v>
      </c>
      <c r="D451" t="s">
        <v>194</v>
      </c>
      <c r="E451" t="s">
        <v>195</v>
      </c>
      <c r="F451" t="s">
        <v>196</v>
      </c>
      <c r="G451" t="s">
        <v>197</v>
      </c>
      <c r="H451" t="s">
        <v>194</v>
      </c>
      <c r="I451" t="s">
        <v>200</v>
      </c>
      <c r="J451" t="s">
        <v>196</v>
      </c>
      <c r="K451" t="s">
        <v>194</v>
      </c>
      <c r="L451" t="s">
        <v>377</v>
      </c>
      <c r="M451" t="s">
        <v>201</v>
      </c>
      <c r="N451" s="19">
        <v>0</v>
      </c>
    </row>
    <row r="452" spans="1:14" x14ac:dyDescent="0.25">
      <c r="A452">
        <v>2025</v>
      </c>
      <c r="B452" t="s">
        <v>105</v>
      </c>
      <c r="C452" t="s">
        <v>248</v>
      </c>
      <c r="D452" t="s">
        <v>194</v>
      </c>
      <c r="E452" t="s">
        <v>195</v>
      </c>
      <c r="F452" t="s">
        <v>196</v>
      </c>
      <c r="G452" t="s">
        <v>197</v>
      </c>
      <c r="H452" t="s">
        <v>194</v>
      </c>
      <c r="I452" t="s">
        <v>200</v>
      </c>
      <c r="J452" t="s">
        <v>196</v>
      </c>
      <c r="K452" t="s">
        <v>194</v>
      </c>
      <c r="L452" t="s">
        <v>377</v>
      </c>
      <c r="M452" t="s">
        <v>201</v>
      </c>
      <c r="N452" s="19">
        <v>0</v>
      </c>
    </row>
    <row r="453" spans="1:14" x14ac:dyDescent="0.25">
      <c r="A453">
        <v>2025</v>
      </c>
      <c r="B453" t="s">
        <v>106</v>
      </c>
      <c r="C453" t="s">
        <v>248</v>
      </c>
      <c r="D453" t="s">
        <v>194</v>
      </c>
      <c r="E453" t="s">
        <v>195</v>
      </c>
      <c r="F453" t="s">
        <v>196</v>
      </c>
      <c r="G453" t="s">
        <v>197</v>
      </c>
      <c r="H453" t="s">
        <v>194</v>
      </c>
      <c r="I453" t="s">
        <v>200</v>
      </c>
      <c r="J453" t="s">
        <v>196</v>
      </c>
      <c r="K453" t="s">
        <v>194</v>
      </c>
      <c r="L453" t="s">
        <v>377</v>
      </c>
      <c r="M453" t="s">
        <v>201</v>
      </c>
      <c r="N453" s="19">
        <v>0</v>
      </c>
    </row>
    <row r="454" spans="1:14" x14ac:dyDescent="0.25">
      <c r="A454">
        <v>2025</v>
      </c>
      <c r="B454" t="s">
        <v>107</v>
      </c>
      <c r="C454" t="s">
        <v>249</v>
      </c>
      <c r="D454" t="s">
        <v>194</v>
      </c>
      <c r="E454" t="s">
        <v>195</v>
      </c>
      <c r="F454" t="s">
        <v>196</v>
      </c>
      <c r="G454" t="s">
        <v>197</v>
      </c>
      <c r="H454" t="s">
        <v>194</v>
      </c>
      <c r="I454" t="s">
        <v>200</v>
      </c>
      <c r="J454" t="s">
        <v>196</v>
      </c>
      <c r="K454" t="s">
        <v>194</v>
      </c>
      <c r="L454" t="s">
        <v>377</v>
      </c>
      <c r="M454" t="s">
        <v>201</v>
      </c>
      <c r="N454" s="19">
        <v>0</v>
      </c>
    </row>
    <row r="455" spans="1:14" x14ac:dyDescent="0.25">
      <c r="A455">
        <v>2025</v>
      </c>
      <c r="B455" t="s">
        <v>102</v>
      </c>
      <c r="C455" t="s">
        <v>207</v>
      </c>
      <c r="D455" t="s">
        <v>194</v>
      </c>
      <c r="E455" t="s">
        <v>195</v>
      </c>
      <c r="F455" t="s">
        <v>196</v>
      </c>
      <c r="G455" t="s">
        <v>197</v>
      </c>
      <c r="H455" t="s">
        <v>194</v>
      </c>
      <c r="I455" t="s">
        <v>200</v>
      </c>
      <c r="J455" t="s">
        <v>196</v>
      </c>
      <c r="K455" t="s">
        <v>194</v>
      </c>
      <c r="L455" t="s">
        <v>377</v>
      </c>
      <c r="M455" t="s">
        <v>201</v>
      </c>
      <c r="N455" s="19">
        <v>0</v>
      </c>
    </row>
    <row r="456" spans="1:14" x14ac:dyDescent="0.25">
      <c r="A456">
        <v>2025</v>
      </c>
      <c r="B456" t="s">
        <v>103</v>
      </c>
      <c r="C456" t="s">
        <v>247</v>
      </c>
      <c r="D456" t="s">
        <v>194</v>
      </c>
      <c r="E456" t="s">
        <v>195</v>
      </c>
      <c r="F456" t="s">
        <v>196</v>
      </c>
      <c r="G456" t="s">
        <v>197</v>
      </c>
      <c r="H456" t="s">
        <v>194</v>
      </c>
      <c r="I456" t="s">
        <v>200</v>
      </c>
      <c r="J456" t="s">
        <v>196</v>
      </c>
      <c r="K456" t="s">
        <v>194</v>
      </c>
      <c r="L456" t="s">
        <v>377</v>
      </c>
      <c r="M456" t="s">
        <v>201</v>
      </c>
      <c r="N456" s="19">
        <v>0</v>
      </c>
    </row>
    <row r="457" spans="1:14" x14ac:dyDescent="0.25">
      <c r="A457">
        <v>2025</v>
      </c>
      <c r="B457" t="s">
        <v>99</v>
      </c>
      <c r="C457" t="s">
        <v>217</v>
      </c>
      <c r="D457" t="s">
        <v>194</v>
      </c>
      <c r="E457" t="s">
        <v>195</v>
      </c>
      <c r="F457" t="s">
        <v>196</v>
      </c>
      <c r="G457" t="s">
        <v>197</v>
      </c>
      <c r="H457" t="s">
        <v>194</v>
      </c>
      <c r="I457" t="s">
        <v>200</v>
      </c>
      <c r="J457" t="s">
        <v>196</v>
      </c>
      <c r="K457" t="s">
        <v>194</v>
      </c>
      <c r="L457" t="s">
        <v>377</v>
      </c>
      <c r="M457" t="s">
        <v>201</v>
      </c>
      <c r="N457" s="19">
        <v>0</v>
      </c>
    </row>
    <row r="458" spans="1:14" x14ac:dyDescent="0.25">
      <c r="A458">
        <v>2025</v>
      </c>
      <c r="B458" t="s">
        <v>100</v>
      </c>
      <c r="C458" t="s">
        <v>207</v>
      </c>
      <c r="D458" t="s">
        <v>194</v>
      </c>
      <c r="E458" t="s">
        <v>195</v>
      </c>
      <c r="F458" t="s">
        <v>196</v>
      </c>
      <c r="G458" t="s">
        <v>197</v>
      </c>
      <c r="H458" t="s">
        <v>194</v>
      </c>
      <c r="I458" t="s">
        <v>200</v>
      </c>
      <c r="J458" t="s">
        <v>196</v>
      </c>
      <c r="K458" t="s">
        <v>194</v>
      </c>
      <c r="L458" t="s">
        <v>377</v>
      </c>
      <c r="M458" t="s">
        <v>201</v>
      </c>
      <c r="N458" s="19">
        <v>0</v>
      </c>
    </row>
    <row r="459" spans="1:14" x14ac:dyDescent="0.25">
      <c r="A459">
        <v>2025</v>
      </c>
      <c r="B459" t="s">
        <v>113</v>
      </c>
      <c r="C459" t="s">
        <v>215</v>
      </c>
      <c r="D459" t="s">
        <v>194</v>
      </c>
      <c r="E459" t="s">
        <v>195</v>
      </c>
      <c r="F459" t="s">
        <v>196</v>
      </c>
      <c r="G459" t="s">
        <v>197</v>
      </c>
      <c r="H459" t="s">
        <v>194</v>
      </c>
      <c r="I459" t="s">
        <v>200</v>
      </c>
      <c r="J459" t="s">
        <v>196</v>
      </c>
      <c r="K459" t="s">
        <v>194</v>
      </c>
      <c r="L459" t="s">
        <v>377</v>
      </c>
      <c r="M459" t="s">
        <v>201</v>
      </c>
      <c r="N459" s="19">
        <v>0</v>
      </c>
    </row>
    <row r="460" spans="1:14" x14ac:dyDescent="0.25">
      <c r="A460">
        <v>2025</v>
      </c>
      <c r="B460" t="s">
        <v>111</v>
      </c>
      <c r="C460" t="s">
        <v>250</v>
      </c>
      <c r="D460" t="s">
        <v>194</v>
      </c>
      <c r="E460" t="s">
        <v>195</v>
      </c>
      <c r="F460" t="s">
        <v>196</v>
      </c>
      <c r="G460" t="s">
        <v>197</v>
      </c>
      <c r="H460" t="s">
        <v>194</v>
      </c>
      <c r="I460" t="s">
        <v>200</v>
      </c>
      <c r="J460" t="s">
        <v>196</v>
      </c>
      <c r="K460" t="s">
        <v>194</v>
      </c>
      <c r="L460" t="s">
        <v>377</v>
      </c>
      <c r="M460" t="s">
        <v>201</v>
      </c>
      <c r="N460" s="19">
        <v>0</v>
      </c>
    </row>
    <row r="461" spans="1:14" x14ac:dyDescent="0.25">
      <c r="A461">
        <v>2025</v>
      </c>
      <c r="B461" t="s">
        <v>110</v>
      </c>
      <c r="C461" t="s">
        <v>209</v>
      </c>
      <c r="D461" t="s">
        <v>194</v>
      </c>
      <c r="E461" t="s">
        <v>195</v>
      </c>
      <c r="F461" t="s">
        <v>196</v>
      </c>
      <c r="G461" t="s">
        <v>197</v>
      </c>
      <c r="H461" t="s">
        <v>194</v>
      </c>
      <c r="I461" t="s">
        <v>200</v>
      </c>
      <c r="J461" t="s">
        <v>196</v>
      </c>
      <c r="K461" t="s">
        <v>194</v>
      </c>
      <c r="L461" t="s">
        <v>377</v>
      </c>
      <c r="M461" t="s">
        <v>201</v>
      </c>
      <c r="N461" s="19">
        <v>0</v>
      </c>
    </row>
    <row r="462" spans="1:14" x14ac:dyDescent="0.25">
      <c r="A462">
        <v>2025</v>
      </c>
      <c r="B462" t="s">
        <v>108</v>
      </c>
      <c r="C462" t="s">
        <v>249</v>
      </c>
      <c r="D462" t="s">
        <v>194</v>
      </c>
      <c r="E462" t="s">
        <v>195</v>
      </c>
      <c r="F462" t="s">
        <v>196</v>
      </c>
      <c r="G462" t="s">
        <v>197</v>
      </c>
      <c r="H462" t="s">
        <v>194</v>
      </c>
      <c r="I462" t="s">
        <v>200</v>
      </c>
      <c r="J462" t="s">
        <v>196</v>
      </c>
      <c r="K462" t="s">
        <v>194</v>
      </c>
      <c r="L462" t="s">
        <v>377</v>
      </c>
      <c r="M462" t="s">
        <v>201</v>
      </c>
      <c r="N462" s="19">
        <v>0</v>
      </c>
    </row>
    <row r="463" spans="1:14" x14ac:dyDescent="0.25">
      <c r="A463">
        <v>2025</v>
      </c>
      <c r="B463" t="s">
        <v>109</v>
      </c>
      <c r="C463" t="s">
        <v>249</v>
      </c>
      <c r="D463" t="s">
        <v>194</v>
      </c>
      <c r="E463" t="s">
        <v>195</v>
      </c>
      <c r="F463" t="s">
        <v>196</v>
      </c>
      <c r="G463" t="s">
        <v>197</v>
      </c>
      <c r="H463" t="s">
        <v>194</v>
      </c>
      <c r="I463" t="s">
        <v>200</v>
      </c>
      <c r="J463" t="s">
        <v>196</v>
      </c>
      <c r="K463" t="s">
        <v>400</v>
      </c>
      <c r="L463" t="s">
        <v>377</v>
      </c>
      <c r="M463" t="s">
        <v>1005</v>
      </c>
      <c r="N463" s="19">
        <v>837255.08</v>
      </c>
    </row>
    <row r="464" spans="1:14" x14ac:dyDescent="0.25">
      <c r="A464">
        <v>2025</v>
      </c>
      <c r="B464" t="s">
        <v>119</v>
      </c>
      <c r="C464" t="s">
        <v>253</v>
      </c>
      <c r="D464" t="s">
        <v>194</v>
      </c>
      <c r="E464" t="s">
        <v>195</v>
      </c>
      <c r="F464" t="s">
        <v>196</v>
      </c>
      <c r="G464" t="s">
        <v>197</v>
      </c>
      <c r="H464" t="s">
        <v>194</v>
      </c>
      <c r="I464" t="s">
        <v>200</v>
      </c>
      <c r="J464" t="s">
        <v>196</v>
      </c>
      <c r="K464" t="s">
        <v>194</v>
      </c>
      <c r="L464" t="s">
        <v>377</v>
      </c>
      <c r="M464" t="s">
        <v>201</v>
      </c>
      <c r="N464" s="19">
        <v>0</v>
      </c>
    </row>
    <row r="465" spans="1:14" x14ac:dyDescent="0.25">
      <c r="A465">
        <v>2025</v>
      </c>
      <c r="B465" t="s">
        <v>117</v>
      </c>
      <c r="C465" t="s">
        <v>253</v>
      </c>
      <c r="D465" t="s">
        <v>194</v>
      </c>
      <c r="E465" t="s">
        <v>195</v>
      </c>
      <c r="F465" t="s">
        <v>196</v>
      </c>
      <c r="G465" t="s">
        <v>197</v>
      </c>
      <c r="H465" t="s">
        <v>194</v>
      </c>
      <c r="I465" t="s">
        <v>200</v>
      </c>
      <c r="J465" t="s">
        <v>196</v>
      </c>
      <c r="K465" t="s">
        <v>194</v>
      </c>
      <c r="L465" t="s">
        <v>377</v>
      </c>
      <c r="M465" t="s">
        <v>201</v>
      </c>
      <c r="N465" s="19">
        <v>0</v>
      </c>
    </row>
    <row r="466" spans="1:14" x14ac:dyDescent="0.25">
      <c r="A466">
        <v>2025</v>
      </c>
      <c r="B466" t="s">
        <v>118</v>
      </c>
      <c r="C466" t="s">
        <v>254</v>
      </c>
      <c r="D466" t="s">
        <v>194</v>
      </c>
      <c r="E466" t="s">
        <v>195</v>
      </c>
      <c r="F466" t="s">
        <v>196</v>
      </c>
      <c r="G466" t="s">
        <v>197</v>
      </c>
      <c r="H466" t="s">
        <v>194</v>
      </c>
      <c r="I466" t="s">
        <v>200</v>
      </c>
      <c r="J466" t="s">
        <v>196</v>
      </c>
      <c r="K466" t="s">
        <v>194</v>
      </c>
      <c r="L466" t="s">
        <v>377</v>
      </c>
      <c r="M466" t="s">
        <v>201</v>
      </c>
      <c r="N466" s="19">
        <v>0</v>
      </c>
    </row>
    <row r="467" spans="1:14" x14ac:dyDescent="0.25">
      <c r="A467">
        <v>2025</v>
      </c>
      <c r="B467" t="s">
        <v>116</v>
      </c>
      <c r="C467" t="s">
        <v>252</v>
      </c>
      <c r="D467" t="s">
        <v>194</v>
      </c>
      <c r="E467" t="s">
        <v>195</v>
      </c>
      <c r="F467" t="s">
        <v>196</v>
      </c>
      <c r="G467" t="s">
        <v>197</v>
      </c>
      <c r="H467" t="s">
        <v>194</v>
      </c>
      <c r="I467" t="s">
        <v>200</v>
      </c>
      <c r="J467" t="s">
        <v>196</v>
      </c>
      <c r="K467" t="s">
        <v>194</v>
      </c>
      <c r="L467" t="s">
        <v>377</v>
      </c>
      <c r="M467" t="s">
        <v>201</v>
      </c>
      <c r="N467" s="19">
        <v>0</v>
      </c>
    </row>
    <row r="468" spans="1:14" x14ac:dyDescent="0.25">
      <c r="A468">
        <v>2025</v>
      </c>
      <c r="B468" t="s">
        <v>114</v>
      </c>
      <c r="C468" t="s">
        <v>215</v>
      </c>
      <c r="D468" t="s">
        <v>194</v>
      </c>
      <c r="E468" t="s">
        <v>195</v>
      </c>
      <c r="F468" t="s">
        <v>196</v>
      </c>
      <c r="G468" t="s">
        <v>197</v>
      </c>
      <c r="H468" t="s">
        <v>194</v>
      </c>
      <c r="I468" t="s">
        <v>200</v>
      </c>
      <c r="J468" t="s">
        <v>196</v>
      </c>
      <c r="K468" t="s">
        <v>194</v>
      </c>
      <c r="L468" t="s">
        <v>377</v>
      </c>
      <c r="M468" t="s">
        <v>201</v>
      </c>
      <c r="N468" s="19">
        <v>0</v>
      </c>
    </row>
    <row r="469" spans="1:14" x14ac:dyDescent="0.25">
      <c r="A469">
        <v>2025</v>
      </c>
      <c r="B469" t="s">
        <v>115</v>
      </c>
      <c r="C469" t="s">
        <v>251</v>
      </c>
      <c r="D469" t="s">
        <v>194</v>
      </c>
      <c r="E469" t="s">
        <v>195</v>
      </c>
      <c r="F469" t="s">
        <v>196</v>
      </c>
      <c r="G469" t="s">
        <v>197</v>
      </c>
      <c r="H469" t="s">
        <v>194</v>
      </c>
      <c r="I469" t="s">
        <v>200</v>
      </c>
      <c r="J469" t="s">
        <v>196</v>
      </c>
      <c r="K469" t="s">
        <v>194</v>
      </c>
      <c r="L469" t="s">
        <v>377</v>
      </c>
      <c r="M469" t="s">
        <v>201</v>
      </c>
      <c r="N469" s="19">
        <v>0</v>
      </c>
    </row>
    <row r="470" spans="1:14" x14ac:dyDescent="0.25">
      <c r="A470">
        <v>2025</v>
      </c>
      <c r="B470" t="s">
        <v>112</v>
      </c>
      <c r="C470" t="s">
        <v>215</v>
      </c>
      <c r="D470" t="s">
        <v>194</v>
      </c>
      <c r="E470" t="s">
        <v>195</v>
      </c>
      <c r="F470" t="s">
        <v>196</v>
      </c>
      <c r="G470" t="s">
        <v>197</v>
      </c>
      <c r="H470" t="s">
        <v>194</v>
      </c>
      <c r="I470" t="s">
        <v>200</v>
      </c>
      <c r="J470" t="s">
        <v>196</v>
      </c>
      <c r="K470" t="s">
        <v>194</v>
      </c>
      <c r="L470" t="s">
        <v>377</v>
      </c>
      <c r="M470" t="s">
        <v>1006</v>
      </c>
      <c r="N470" s="19">
        <v>343533.13</v>
      </c>
    </row>
    <row r="471" spans="1:14" x14ac:dyDescent="0.25">
      <c r="A471">
        <v>2025</v>
      </c>
      <c r="B471" t="s">
        <v>123</v>
      </c>
      <c r="C471" t="s">
        <v>222</v>
      </c>
      <c r="D471" t="s">
        <v>194</v>
      </c>
      <c r="E471" t="s">
        <v>195</v>
      </c>
      <c r="F471" t="s">
        <v>196</v>
      </c>
      <c r="G471" t="s">
        <v>197</v>
      </c>
      <c r="H471" t="s">
        <v>194</v>
      </c>
      <c r="I471" t="s">
        <v>200</v>
      </c>
      <c r="J471" t="s">
        <v>196</v>
      </c>
      <c r="K471" t="s">
        <v>194</v>
      </c>
      <c r="L471" t="s">
        <v>377</v>
      </c>
      <c r="M471" t="s">
        <v>201</v>
      </c>
      <c r="N471" s="19">
        <v>0</v>
      </c>
    </row>
    <row r="472" spans="1:14" x14ac:dyDescent="0.25">
      <c r="A472">
        <v>2025</v>
      </c>
      <c r="B472" t="s">
        <v>124</v>
      </c>
      <c r="C472" t="s">
        <v>222</v>
      </c>
      <c r="D472" t="s">
        <v>194</v>
      </c>
      <c r="E472" t="s">
        <v>195</v>
      </c>
      <c r="F472" t="s">
        <v>196</v>
      </c>
      <c r="G472" t="s">
        <v>197</v>
      </c>
      <c r="H472" t="s">
        <v>194</v>
      </c>
      <c r="I472" t="s">
        <v>200</v>
      </c>
      <c r="J472" t="s">
        <v>196</v>
      </c>
      <c r="K472" t="s">
        <v>194</v>
      </c>
      <c r="L472" t="s">
        <v>377</v>
      </c>
      <c r="M472" t="s">
        <v>201</v>
      </c>
      <c r="N472" s="19">
        <v>0</v>
      </c>
    </row>
    <row r="473" spans="1:14" x14ac:dyDescent="0.25">
      <c r="A473">
        <v>2025</v>
      </c>
      <c r="B473" t="s">
        <v>120</v>
      </c>
      <c r="C473" t="s">
        <v>253</v>
      </c>
      <c r="D473" t="s">
        <v>194</v>
      </c>
      <c r="E473" t="s">
        <v>195</v>
      </c>
      <c r="F473" t="s">
        <v>196</v>
      </c>
      <c r="G473" t="s">
        <v>197</v>
      </c>
      <c r="H473" t="s">
        <v>194</v>
      </c>
      <c r="I473" t="s">
        <v>200</v>
      </c>
      <c r="J473" t="s">
        <v>196</v>
      </c>
      <c r="K473" t="s">
        <v>194</v>
      </c>
      <c r="L473" t="s">
        <v>377</v>
      </c>
      <c r="M473" t="s">
        <v>201</v>
      </c>
      <c r="N473" s="19">
        <v>0</v>
      </c>
    </row>
    <row r="474" spans="1:14" x14ac:dyDescent="0.25">
      <c r="A474">
        <v>2025</v>
      </c>
      <c r="B474" t="s">
        <v>121</v>
      </c>
      <c r="C474" t="s">
        <v>217</v>
      </c>
      <c r="D474" t="s">
        <v>194</v>
      </c>
      <c r="E474" t="s">
        <v>195</v>
      </c>
      <c r="F474" t="s">
        <v>196</v>
      </c>
      <c r="G474" t="s">
        <v>197</v>
      </c>
      <c r="H474" t="s">
        <v>194</v>
      </c>
      <c r="I474" t="s">
        <v>200</v>
      </c>
      <c r="J474" t="s">
        <v>196</v>
      </c>
      <c r="K474" t="s">
        <v>194</v>
      </c>
      <c r="L474" t="s">
        <v>377</v>
      </c>
      <c r="M474" t="s">
        <v>201</v>
      </c>
      <c r="N474" s="19">
        <v>0</v>
      </c>
    </row>
    <row r="475" spans="1:14" x14ac:dyDescent="0.25">
      <c r="A475">
        <v>2025</v>
      </c>
      <c r="B475" t="s">
        <v>131</v>
      </c>
      <c r="C475" t="s">
        <v>248</v>
      </c>
      <c r="D475" t="s">
        <v>194</v>
      </c>
      <c r="E475" t="s">
        <v>195</v>
      </c>
      <c r="F475" t="s">
        <v>196</v>
      </c>
      <c r="G475" t="s">
        <v>197</v>
      </c>
      <c r="H475" t="s">
        <v>194</v>
      </c>
      <c r="I475" t="s">
        <v>200</v>
      </c>
      <c r="J475" t="s">
        <v>196</v>
      </c>
      <c r="K475" t="s">
        <v>194</v>
      </c>
      <c r="L475" t="s">
        <v>377</v>
      </c>
      <c r="M475" t="s">
        <v>201</v>
      </c>
      <c r="N475" s="19">
        <v>0</v>
      </c>
    </row>
    <row r="476" spans="1:14" x14ac:dyDescent="0.25">
      <c r="A476">
        <v>2025</v>
      </c>
      <c r="B476" t="s">
        <v>128</v>
      </c>
      <c r="C476" t="s">
        <v>252</v>
      </c>
      <c r="D476" t="s">
        <v>194</v>
      </c>
      <c r="E476" t="s">
        <v>195</v>
      </c>
      <c r="F476" t="s">
        <v>196</v>
      </c>
      <c r="G476" t="s">
        <v>197</v>
      </c>
      <c r="H476" t="s">
        <v>194</v>
      </c>
      <c r="I476" t="s">
        <v>200</v>
      </c>
      <c r="J476" t="s">
        <v>196</v>
      </c>
      <c r="K476" t="s">
        <v>194</v>
      </c>
      <c r="L476" t="s">
        <v>377</v>
      </c>
      <c r="M476" t="s">
        <v>201</v>
      </c>
      <c r="N476" s="19">
        <v>0</v>
      </c>
    </row>
    <row r="477" spans="1:14" x14ac:dyDescent="0.25">
      <c r="A477">
        <v>2025</v>
      </c>
      <c r="B477" t="s">
        <v>129</v>
      </c>
      <c r="C477" t="s">
        <v>221</v>
      </c>
      <c r="D477" t="s">
        <v>194</v>
      </c>
      <c r="E477" t="s">
        <v>195</v>
      </c>
      <c r="F477" t="s">
        <v>196</v>
      </c>
      <c r="G477" t="s">
        <v>197</v>
      </c>
      <c r="H477" t="s">
        <v>194</v>
      </c>
      <c r="I477" t="s">
        <v>200</v>
      </c>
      <c r="J477" t="s">
        <v>196</v>
      </c>
      <c r="K477" t="s">
        <v>194</v>
      </c>
      <c r="L477" t="s">
        <v>377</v>
      </c>
      <c r="M477" t="s">
        <v>201</v>
      </c>
      <c r="N477" s="19">
        <v>0</v>
      </c>
    </row>
    <row r="478" spans="1:14" x14ac:dyDescent="0.25">
      <c r="A478">
        <v>2025</v>
      </c>
      <c r="B478" t="s">
        <v>125</v>
      </c>
      <c r="C478" t="s">
        <v>217</v>
      </c>
      <c r="D478" t="s">
        <v>194</v>
      </c>
      <c r="E478" t="s">
        <v>195</v>
      </c>
      <c r="F478" t="s">
        <v>196</v>
      </c>
      <c r="G478" t="s">
        <v>197</v>
      </c>
      <c r="H478" t="s">
        <v>194</v>
      </c>
      <c r="I478" t="s">
        <v>200</v>
      </c>
      <c r="J478" t="s">
        <v>196</v>
      </c>
      <c r="K478" t="s">
        <v>194</v>
      </c>
      <c r="L478" t="s">
        <v>377</v>
      </c>
      <c r="M478" t="s">
        <v>201</v>
      </c>
      <c r="N478" s="19">
        <v>0</v>
      </c>
    </row>
    <row r="479" spans="1:14" x14ac:dyDescent="0.25">
      <c r="A479">
        <v>2025</v>
      </c>
      <c r="B479" t="s">
        <v>126</v>
      </c>
      <c r="C479" t="s">
        <v>217</v>
      </c>
      <c r="D479" t="s">
        <v>194</v>
      </c>
      <c r="E479" t="s">
        <v>195</v>
      </c>
      <c r="F479" t="s">
        <v>196</v>
      </c>
      <c r="G479" t="s">
        <v>197</v>
      </c>
      <c r="H479" t="s">
        <v>194</v>
      </c>
      <c r="I479" t="s">
        <v>200</v>
      </c>
      <c r="J479" t="s">
        <v>196</v>
      </c>
      <c r="K479" t="s">
        <v>194</v>
      </c>
      <c r="L479" t="s">
        <v>377</v>
      </c>
      <c r="M479" t="s">
        <v>201</v>
      </c>
      <c r="N479" s="19">
        <v>0</v>
      </c>
    </row>
    <row r="480" spans="1:14" x14ac:dyDescent="0.25">
      <c r="A480">
        <v>2025</v>
      </c>
      <c r="B480" t="s">
        <v>127</v>
      </c>
      <c r="C480" t="s">
        <v>252</v>
      </c>
      <c r="D480" t="s">
        <v>194</v>
      </c>
      <c r="E480" t="s">
        <v>195</v>
      </c>
      <c r="F480" t="s">
        <v>196</v>
      </c>
      <c r="G480" t="s">
        <v>197</v>
      </c>
      <c r="H480" t="s">
        <v>194</v>
      </c>
      <c r="I480" t="s">
        <v>200</v>
      </c>
      <c r="J480" t="s">
        <v>196</v>
      </c>
      <c r="K480" t="s">
        <v>194</v>
      </c>
      <c r="L480" t="s">
        <v>377</v>
      </c>
      <c r="M480" t="s">
        <v>201</v>
      </c>
      <c r="N480" s="19">
        <v>0</v>
      </c>
    </row>
    <row r="481" spans="1:14" x14ac:dyDescent="0.25">
      <c r="A481">
        <v>2025</v>
      </c>
      <c r="B481" t="s">
        <v>122</v>
      </c>
      <c r="C481" t="s">
        <v>217</v>
      </c>
      <c r="D481" t="s">
        <v>194</v>
      </c>
      <c r="E481" t="s">
        <v>195</v>
      </c>
      <c r="F481" t="s">
        <v>196</v>
      </c>
      <c r="G481" t="s">
        <v>197</v>
      </c>
      <c r="H481" t="s">
        <v>194</v>
      </c>
      <c r="I481" t="s">
        <v>200</v>
      </c>
      <c r="J481" t="s">
        <v>196</v>
      </c>
      <c r="K481" t="s">
        <v>194</v>
      </c>
      <c r="L481" t="s">
        <v>377</v>
      </c>
      <c r="M481" t="s">
        <v>201</v>
      </c>
      <c r="N481" s="19">
        <v>0</v>
      </c>
    </row>
    <row r="482" spans="1:14" x14ac:dyDescent="0.25">
      <c r="A482">
        <v>2025</v>
      </c>
      <c r="B482" t="s">
        <v>136</v>
      </c>
      <c r="C482" t="s">
        <v>216</v>
      </c>
      <c r="D482" t="s">
        <v>194</v>
      </c>
      <c r="E482" t="s">
        <v>195</v>
      </c>
      <c r="F482" t="s">
        <v>196</v>
      </c>
      <c r="G482" t="s">
        <v>197</v>
      </c>
      <c r="H482" t="s">
        <v>194</v>
      </c>
      <c r="I482" t="s">
        <v>200</v>
      </c>
      <c r="J482" t="s">
        <v>196</v>
      </c>
      <c r="K482" t="s">
        <v>194</v>
      </c>
      <c r="L482" t="s">
        <v>377</v>
      </c>
      <c r="M482" t="s">
        <v>201</v>
      </c>
      <c r="N482" s="19">
        <v>0</v>
      </c>
    </row>
    <row r="483" spans="1:14" x14ac:dyDescent="0.25">
      <c r="A483">
        <v>2025</v>
      </c>
      <c r="B483" t="s">
        <v>137</v>
      </c>
      <c r="C483" t="s">
        <v>217</v>
      </c>
      <c r="D483" t="s">
        <v>194</v>
      </c>
      <c r="E483" t="s">
        <v>195</v>
      </c>
      <c r="F483" t="s">
        <v>196</v>
      </c>
      <c r="G483" t="s">
        <v>197</v>
      </c>
      <c r="H483" t="s">
        <v>194</v>
      </c>
      <c r="I483" t="s">
        <v>200</v>
      </c>
      <c r="J483" t="s">
        <v>196</v>
      </c>
      <c r="K483" t="s">
        <v>194</v>
      </c>
      <c r="L483" t="s">
        <v>377</v>
      </c>
      <c r="M483" t="s">
        <v>201</v>
      </c>
      <c r="N483" s="19">
        <v>0</v>
      </c>
    </row>
    <row r="484" spans="1:14" x14ac:dyDescent="0.25">
      <c r="A484">
        <v>2025</v>
      </c>
      <c r="B484" t="s">
        <v>133</v>
      </c>
      <c r="C484" t="s">
        <v>347</v>
      </c>
      <c r="D484" t="s">
        <v>194</v>
      </c>
      <c r="E484" t="s">
        <v>195</v>
      </c>
      <c r="F484" t="s">
        <v>196</v>
      </c>
      <c r="G484" t="s">
        <v>197</v>
      </c>
      <c r="H484" t="s">
        <v>194</v>
      </c>
      <c r="I484" t="s">
        <v>200</v>
      </c>
      <c r="J484" t="s">
        <v>196</v>
      </c>
      <c r="K484" t="s">
        <v>194</v>
      </c>
      <c r="L484" t="s">
        <v>377</v>
      </c>
      <c r="M484" t="s">
        <v>1007</v>
      </c>
      <c r="N484" s="19">
        <v>608457.64</v>
      </c>
    </row>
    <row r="485" spans="1:14" x14ac:dyDescent="0.25">
      <c r="A485">
        <v>2025</v>
      </c>
      <c r="B485" t="s">
        <v>134</v>
      </c>
      <c r="C485" t="s">
        <v>216</v>
      </c>
      <c r="D485" t="s">
        <v>194</v>
      </c>
      <c r="E485" t="s">
        <v>195</v>
      </c>
      <c r="F485" t="s">
        <v>196</v>
      </c>
      <c r="G485" t="s">
        <v>197</v>
      </c>
      <c r="H485" t="s">
        <v>194</v>
      </c>
      <c r="I485" t="s">
        <v>200</v>
      </c>
      <c r="J485" t="s">
        <v>196</v>
      </c>
      <c r="K485" t="s">
        <v>194</v>
      </c>
      <c r="L485" t="s">
        <v>377</v>
      </c>
      <c r="M485" t="s">
        <v>201</v>
      </c>
      <c r="N485" s="19">
        <v>0</v>
      </c>
    </row>
    <row r="486" spans="1:14" x14ac:dyDescent="0.25">
      <c r="A486">
        <v>2025</v>
      </c>
      <c r="B486" t="s">
        <v>135</v>
      </c>
      <c r="C486" t="s">
        <v>216</v>
      </c>
      <c r="D486" t="s">
        <v>194</v>
      </c>
      <c r="E486" t="s">
        <v>195</v>
      </c>
      <c r="F486" t="s">
        <v>196</v>
      </c>
      <c r="G486" t="s">
        <v>197</v>
      </c>
      <c r="H486" t="s">
        <v>194</v>
      </c>
      <c r="I486" t="s">
        <v>200</v>
      </c>
      <c r="J486" t="s">
        <v>196</v>
      </c>
      <c r="K486" t="s">
        <v>194</v>
      </c>
      <c r="L486" t="s">
        <v>377</v>
      </c>
      <c r="M486" t="s">
        <v>201</v>
      </c>
      <c r="N486" s="19">
        <v>0</v>
      </c>
    </row>
    <row r="487" spans="1:14" x14ac:dyDescent="0.25">
      <c r="A487">
        <v>2025</v>
      </c>
      <c r="B487" t="s">
        <v>132</v>
      </c>
      <c r="C487" t="s">
        <v>248</v>
      </c>
      <c r="D487" t="s">
        <v>194</v>
      </c>
      <c r="E487" t="s">
        <v>195</v>
      </c>
      <c r="F487" t="s">
        <v>196</v>
      </c>
      <c r="G487" t="s">
        <v>197</v>
      </c>
      <c r="H487" t="s">
        <v>194</v>
      </c>
      <c r="I487" t="s">
        <v>200</v>
      </c>
      <c r="J487" t="s">
        <v>196</v>
      </c>
      <c r="K487" t="s">
        <v>194</v>
      </c>
      <c r="L487" t="s">
        <v>377</v>
      </c>
      <c r="M487" t="s">
        <v>201</v>
      </c>
      <c r="N487" s="19">
        <v>0</v>
      </c>
    </row>
    <row r="488" spans="1:14" x14ac:dyDescent="0.25">
      <c r="A488">
        <v>2025</v>
      </c>
      <c r="B488" t="s">
        <v>130</v>
      </c>
      <c r="C488" t="s">
        <v>220</v>
      </c>
      <c r="D488" t="s">
        <v>194</v>
      </c>
      <c r="E488" t="s">
        <v>195</v>
      </c>
      <c r="F488" t="s">
        <v>196</v>
      </c>
      <c r="G488" t="s">
        <v>197</v>
      </c>
      <c r="H488" t="s">
        <v>194</v>
      </c>
      <c r="I488" t="s">
        <v>200</v>
      </c>
      <c r="J488" t="s">
        <v>196</v>
      </c>
      <c r="K488" t="s">
        <v>194</v>
      </c>
      <c r="L488" t="s">
        <v>377</v>
      </c>
      <c r="M488" t="s">
        <v>201</v>
      </c>
      <c r="N488" s="19">
        <v>0</v>
      </c>
    </row>
    <row r="489" spans="1:14" x14ac:dyDescent="0.25">
      <c r="A489">
        <v>2025</v>
      </c>
      <c r="B489" t="s">
        <v>141</v>
      </c>
      <c r="C489" t="s">
        <v>257</v>
      </c>
      <c r="D489" t="s">
        <v>194</v>
      </c>
      <c r="E489" t="s">
        <v>195</v>
      </c>
      <c r="F489" t="s">
        <v>196</v>
      </c>
      <c r="G489" t="s">
        <v>197</v>
      </c>
      <c r="H489" t="s">
        <v>194</v>
      </c>
      <c r="I489" t="s">
        <v>200</v>
      </c>
      <c r="J489" t="s">
        <v>196</v>
      </c>
      <c r="K489" t="s">
        <v>194</v>
      </c>
      <c r="L489" t="s">
        <v>377</v>
      </c>
      <c r="M489" t="s">
        <v>201</v>
      </c>
      <c r="N489" s="19">
        <v>0</v>
      </c>
    </row>
    <row r="490" spans="1:14" x14ac:dyDescent="0.25">
      <c r="A490">
        <v>2025</v>
      </c>
      <c r="B490" t="s">
        <v>142</v>
      </c>
      <c r="C490" t="s">
        <v>209</v>
      </c>
      <c r="D490" t="s">
        <v>194</v>
      </c>
      <c r="E490" t="s">
        <v>195</v>
      </c>
      <c r="F490" t="s">
        <v>196</v>
      </c>
      <c r="G490" t="s">
        <v>197</v>
      </c>
      <c r="H490" t="s">
        <v>194</v>
      </c>
      <c r="I490" t="s">
        <v>200</v>
      </c>
      <c r="J490" t="s">
        <v>196</v>
      </c>
      <c r="K490" t="s">
        <v>194</v>
      </c>
      <c r="L490" t="s">
        <v>377</v>
      </c>
      <c r="M490" t="s">
        <v>201</v>
      </c>
      <c r="N490" s="19">
        <v>0</v>
      </c>
    </row>
    <row r="491" spans="1:14" x14ac:dyDescent="0.25">
      <c r="A491">
        <v>2025</v>
      </c>
      <c r="B491" t="s">
        <v>143</v>
      </c>
      <c r="C491" t="s">
        <v>209</v>
      </c>
      <c r="D491" t="s">
        <v>194</v>
      </c>
      <c r="E491" t="s">
        <v>195</v>
      </c>
      <c r="F491" t="s">
        <v>196</v>
      </c>
      <c r="G491" t="s">
        <v>197</v>
      </c>
      <c r="H491" t="s">
        <v>194</v>
      </c>
      <c r="I491" t="s">
        <v>200</v>
      </c>
      <c r="J491" t="s">
        <v>196</v>
      </c>
      <c r="K491" t="s">
        <v>194</v>
      </c>
      <c r="L491" t="s">
        <v>377</v>
      </c>
      <c r="M491" t="s">
        <v>201</v>
      </c>
      <c r="N491" s="19">
        <v>0</v>
      </c>
    </row>
    <row r="492" spans="1:14" x14ac:dyDescent="0.25">
      <c r="A492">
        <v>2025</v>
      </c>
      <c r="B492" t="s">
        <v>140</v>
      </c>
      <c r="C492" t="s">
        <v>257</v>
      </c>
      <c r="D492" t="s">
        <v>194</v>
      </c>
      <c r="E492" t="s">
        <v>195</v>
      </c>
      <c r="F492" t="s">
        <v>196</v>
      </c>
      <c r="G492" t="s">
        <v>197</v>
      </c>
      <c r="H492" t="s">
        <v>194</v>
      </c>
      <c r="I492" t="s">
        <v>200</v>
      </c>
      <c r="J492" t="s">
        <v>196</v>
      </c>
      <c r="K492" t="s">
        <v>194</v>
      </c>
      <c r="L492" t="s">
        <v>377</v>
      </c>
      <c r="M492" t="s">
        <v>201</v>
      </c>
      <c r="N492" s="19">
        <v>0</v>
      </c>
    </row>
    <row r="493" spans="1:14" x14ac:dyDescent="0.25">
      <c r="A493">
        <v>2025</v>
      </c>
      <c r="B493" t="s">
        <v>138</v>
      </c>
      <c r="C493" t="s">
        <v>255</v>
      </c>
      <c r="D493" t="s">
        <v>194</v>
      </c>
      <c r="E493" t="s">
        <v>195</v>
      </c>
      <c r="F493" t="s">
        <v>196</v>
      </c>
      <c r="G493" t="s">
        <v>197</v>
      </c>
      <c r="H493" t="s">
        <v>194</v>
      </c>
      <c r="I493" t="s">
        <v>200</v>
      </c>
      <c r="J493" t="s">
        <v>196</v>
      </c>
      <c r="K493" t="s">
        <v>194</v>
      </c>
      <c r="L493" t="s">
        <v>377</v>
      </c>
      <c r="M493" t="s">
        <v>201</v>
      </c>
      <c r="N493" s="19">
        <v>0</v>
      </c>
    </row>
    <row r="494" spans="1:14" x14ac:dyDescent="0.25">
      <c r="A494">
        <v>2025</v>
      </c>
      <c r="B494" t="s">
        <v>139</v>
      </c>
      <c r="C494" t="s">
        <v>256</v>
      </c>
      <c r="D494" t="s">
        <v>194</v>
      </c>
      <c r="E494" t="s">
        <v>195</v>
      </c>
      <c r="F494" t="s">
        <v>196</v>
      </c>
      <c r="G494" t="s">
        <v>197</v>
      </c>
      <c r="H494" t="s">
        <v>194</v>
      </c>
      <c r="I494" t="s">
        <v>200</v>
      </c>
      <c r="J494" t="s">
        <v>196</v>
      </c>
      <c r="K494" t="s">
        <v>194</v>
      </c>
      <c r="L494" t="s">
        <v>377</v>
      </c>
      <c r="M494" t="s">
        <v>201</v>
      </c>
      <c r="N494" s="19">
        <v>0</v>
      </c>
    </row>
    <row r="495" spans="1:14" x14ac:dyDescent="0.25">
      <c r="A495">
        <v>2025</v>
      </c>
      <c r="B495" t="s">
        <v>146</v>
      </c>
      <c r="C495" t="s">
        <v>414</v>
      </c>
      <c r="D495" t="s">
        <v>194</v>
      </c>
      <c r="E495" t="s">
        <v>195</v>
      </c>
      <c r="F495" t="s">
        <v>196</v>
      </c>
      <c r="G495" t="s">
        <v>197</v>
      </c>
      <c r="H495" t="s">
        <v>194</v>
      </c>
      <c r="I495" t="s">
        <v>200</v>
      </c>
      <c r="J495" t="s">
        <v>196</v>
      </c>
      <c r="K495" t="s">
        <v>194</v>
      </c>
      <c r="L495" t="s">
        <v>377</v>
      </c>
      <c r="M495" t="s">
        <v>1008</v>
      </c>
      <c r="N495" s="19">
        <v>201222.25</v>
      </c>
    </row>
    <row r="496" spans="1:14" x14ac:dyDescent="0.25">
      <c r="A496">
        <v>2025</v>
      </c>
      <c r="B496" t="s">
        <v>148</v>
      </c>
      <c r="C496" t="s">
        <v>209</v>
      </c>
      <c r="D496" t="s">
        <v>354</v>
      </c>
      <c r="E496" t="s">
        <v>195</v>
      </c>
      <c r="F496" t="s">
        <v>196</v>
      </c>
      <c r="G496" t="s">
        <v>197</v>
      </c>
      <c r="H496" t="s">
        <v>194</v>
      </c>
      <c r="I496" t="s">
        <v>200</v>
      </c>
      <c r="J496" t="s">
        <v>196</v>
      </c>
      <c r="K496" t="s">
        <v>194</v>
      </c>
      <c r="L496" t="s">
        <v>377</v>
      </c>
      <c r="M496" t="s">
        <v>201</v>
      </c>
      <c r="N496" s="19">
        <v>0</v>
      </c>
    </row>
    <row r="497" spans="1:14" x14ac:dyDescent="0.25">
      <c r="A497">
        <v>2025</v>
      </c>
      <c r="B497" t="s">
        <v>149</v>
      </c>
      <c r="C497" t="s">
        <v>209</v>
      </c>
      <c r="D497" t="s">
        <v>194</v>
      </c>
      <c r="E497" t="s">
        <v>195</v>
      </c>
      <c r="F497" t="s">
        <v>196</v>
      </c>
      <c r="G497" t="s">
        <v>197</v>
      </c>
      <c r="H497" t="s">
        <v>194</v>
      </c>
      <c r="I497" t="s">
        <v>200</v>
      </c>
      <c r="J497" t="s">
        <v>196</v>
      </c>
      <c r="K497" t="s">
        <v>194</v>
      </c>
      <c r="L497" t="s">
        <v>377</v>
      </c>
      <c r="M497" t="s">
        <v>405</v>
      </c>
      <c r="N497" s="19">
        <v>104949.16</v>
      </c>
    </row>
    <row r="498" spans="1:14" x14ac:dyDescent="0.25">
      <c r="A498">
        <v>2025</v>
      </c>
      <c r="B498" t="s">
        <v>145</v>
      </c>
      <c r="C498" t="s">
        <v>241</v>
      </c>
      <c r="D498" t="s">
        <v>194</v>
      </c>
      <c r="E498" t="s">
        <v>195</v>
      </c>
      <c r="F498" t="s">
        <v>196</v>
      </c>
      <c r="G498" t="s">
        <v>197</v>
      </c>
      <c r="H498" t="s">
        <v>194</v>
      </c>
      <c r="I498" t="s">
        <v>200</v>
      </c>
      <c r="J498" t="s">
        <v>196</v>
      </c>
      <c r="K498" t="s">
        <v>194</v>
      </c>
      <c r="L498" t="s">
        <v>377</v>
      </c>
      <c r="M498" t="s">
        <v>201</v>
      </c>
      <c r="N498" s="19">
        <v>0</v>
      </c>
    </row>
    <row r="499" spans="1:14" x14ac:dyDescent="0.25">
      <c r="A499">
        <v>2025</v>
      </c>
      <c r="B499" t="s">
        <v>144</v>
      </c>
      <c r="C499" t="s">
        <v>209</v>
      </c>
      <c r="D499" t="s">
        <v>194</v>
      </c>
      <c r="E499" t="s">
        <v>195</v>
      </c>
      <c r="F499" t="s">
        <v>196</v>
      </c>
      <c r="G499" t="s">
        <v>197</v>
      </c>
      <c r="H499" t="s">
        <v>194</v>
      </c>
      <c r="I499" t="s">
        <v>200</v>
      </c>
      <c r="J499" t="s">
        <v>196</v>
      </c>
      <c r="K499" t="s">
        <v>194</v>
      </c>
      <c r="L499" t="s">
        <v>377</v>
      </c>
      <c r="M499" t="s">
        <v>201</v>
      </c>
      <c r="N499" s="19">
        <v>0</v>
      </c>
    </row>
    <row r="500" spans="1:14" x14ac:dyDescent="0.25">
      <c r="A500">
        <v>2025</v>
      </c>
      <c r="B500" t="s">
        <v>154</v>
      </c>
      <c r="C500" t="s">
        <v>248</v>
      </c>
      <c r="D500" t="s">
        <v>194</v>
      </c>
      <c r="E500" t="s">
        <v>195</v>
      </c>
      <c r="F500" t="s">
        <v>196</v>
      </c>
      <c r="G500" t="s">
        <v>197</v>
      </c>
      <c r="H500" t="s">
        <v>194</v>
      </c>
      <c r="I500" t="s">
        <v>200</v>
      </c>
      <c r="J500" t="s">
        <v>196</v>
      </c>
      <c r="K500" t="s">
        <v>194</v>
      </c>
      <c r="L500" t="s">
        <v>377</v>
      </c>
      <c r="M500" t="s">
        <v>201</v>
      </c>
      <c r="N500" s="19">
        <v>0</v>
      </c>
    </row>
    <row r="501" spans="1:14" x14ac:dyDescent="0.25">
      <c r="A501">
        <v>2025</v>
      </c>
      <c r="B501" t="s">
        <v>155</v>
      </c>
      <c r="C501" t="s">
        <v>248</v>
      </c>
      <c r="D501" t="s">
        <v>194</v>
      </c>
      <c r="E501" t="s">
        <v>195</v>
      </c>
      <c r="F501" t="s">
        <v>196</v>
      </c>
      <c r="G501" t="s">
        <v>197</v>
      </c>
      <c r="H501" t="s">
        <v>194</v>
      </c>
      <c r="I501" t="s">
        <v>200</v>
      </c>
      <c r="J501" t="s">
        <v>196</v>
      </c>
      <c r="K501" t="s">
        <v>194</v>
      </c>
      <c r="L501" t="s">
        <v>377</v>
      </c>
      <c r="M501" t="s">
        <v>201</v>
      </c>
      <c r="N501" s="19">
        <v>0</v>
      </c>
    </row>
    <row r="502" spans="1:14" x14ac:dyDescent="0.25">
      <c r="A502">
        <v>2025</v>
      </c>
      <c r="B502" t="s">
        <v>152</v>
      </c>
      <c r="C502" t="s">
        <v>252</v>
      </c>
      <c r="D502" t="s">
        <v>194</v>
      </c>
      <c r="E502" t="s">
        <v>195</v>
      </c>
      <c r="F502" t="s">
        <v>196</v>
      </c>
      <c r="G502" t="s">
        <v>197</v>
      </c>
      <c r="H502" t="s">
        <v>194</v>
      </c>
      <c r="I502" t="s">
        <v>200</v>
      </c>
      <c r="J502" t="s">
        <v>196</v>
      </c>
      <c r="K502" t="s">
        <v>194</v>
      </c>
      <c r="L502" t="s">
        <v>377</v>
      </c>
      <c r="M502" t="s">
        <v>201</v>
      </c>
      <c r="N502" s="19">
        <v>0</v>
      </c>
    </row>
    <row r="503" spans="1:14" x14ac:dyDescent="0.25">
      <c r="A503">
        <v>2025</v>
      </c>
      <c r="B503" t="s">
        <v>153</v>
      </c>
      <c r="C503" t="s">
        <v>252</v>
      </c>
      <c r="D503" t="s">
        <v>194</v>
      </c>
      <c r="E503" t="s">
        <v>195</v>
      </c>
      <c r="F503" t="s">
        <v>196</v>
      </c>
      <c r="G503" t="s">
        <v>197</v>
      </c>
      <c r="H503" t="s">
        <v>194</v>
      </c>
      <c r="I503" t="s">
        <v>200</v>
      </c>
      <c r="J503" t="s">
        <v>196</v>
      </c>
      <c r="K503" t="s">
        <v>194</v>
      </c>
      <c r="L503" t="s">
        <v>377</v>
      </c>
      <c r="M503" t="s">
        <v>201</v>
      </c>
      <c r="N503" s="19">
        <v>0</v>
      </c>
    </row>
    <row r="504" spans="1:14" x14ac:dyDescent="0.25">
      <c r="A504">
        <v>2025</v>
      </c>
      <c r="B504" t="s">
        <v>150</v>
      </c>
      <c r="C504" t="s">
        <v>209</v>
      </c>
      <c r="D504" t="s">
        <v>194</v>
      </c>
      <c r="E504" t="s">
        <v>195</v>
      </c>
      <c r="F504" t="s">
        <v>196</v>
      </c>
      <c r="G504" t="s">
        <v>197</v>
      </c>
      <c r="H504" t="s">
        <v>194</v>
      </c>
      <c r="I504" t="s">
        <v>200</v>
      </c>
      <c r="J504" t="s">
        <v>196</v>
      </c>
      <c r="K504" t="s">
        <v>194</v>
      </c>
      <c r="L504" t="s">
        <v>377</v>
      </c>
      <c r="M504" t="s">
        <v>201</v>
      </c>
      <c r="N504" s="19">
        <v>0</v>
      </c>
    </row>
    <row r="505" spans="1:14" x14ac:dyDescent="0.25">
      <c r="A505">
        <v>2025</v>
      </c>
      <c r="B505" t="s">
        <v>151</v>
      </c>
      <c r="C505" t="s">
        <v>215</v>
      </c>
      <c r="D505" t="s">
        <v>194</v>
      </c>
      <c r="E505" t="s">
        <v>195</v>
      </c>
      <c r="F505" t="s">
        <v>196</v>
      </c>
      <c r="G505" t="s">
        <v>197</v>
      </c>
      <c r="H505" t="s">
        <v>194</v>
      </c>
      <c r="I505" t="s">
        <v>200</v>
      </c>
      <c r="J505" t="s">
        <v>196</v>
      </c>
      <c r="K505" t="s">
        <v>194</v>
      </c>
      <c r="L505" t="s">
        <v>377</v>
      </c>
      <c r="M505" t="s">
        <v>201</v>
      </c>
      <c r="N505" s="19">
        <v>0</v>
      </c>
    </row>
    <row r="506" spans="1:14" x14ac:dyDescent="0.25">
      <c r="A506">
        <v>2025</v>
      </c>
      <c r="B506" t="s">
        <v>159</v>
      </c>
      <c r="C506" t="s">
        <v>248</v>
      </c>
      <c r="D506" t="s">
        <v>194</v>
      </c>
      <c r="E506" t="s">
        <v>195</v>
      </c>
      <c r="F506" t="s">
        <v>196</v>
      </c>
      <c r="G506" t="s">
        <v>197</v>
      </c>
      <c r="H506" t="s">
        <v>194</v>
      </c>
      <c r="I506" t="s">
        <v>200</v>
      </c>
      <c r="J506" t="s">
        <v>196</v>
      </c>
      <c r="K506" t="s">
        <v>194</v>
      </c>
      <c r="L506" t="s">
        <v>377</v>
      </c>
      <c r="M506" t="s">
        <v>201</v>
      </c>
      <c r="N506" s="19">
        <v>0</v>
      </c>
    </row>
    <row r="507" spans="1:14" x14ac:dyDescent="0.25">
      <c r="A507">
        <v>2025</v>
      </c>
      <c r="B507" t="s">
        <v>160</v>
      </c>
      <c r="C507" t="s">
        <v>207</v>
      </c>
      <c r="D507" t="s">
        <v>194</v>
      </c>
      <c r="E507" t="s">
        <v>195</v>
      </c>
      <c r="F507" t="s">
        <v>196</v>
      </c>
      <c r="G507" t="s">
        <v>197</v>
      </c>
      <c r="H507" t="s">
        <v>194</v>
      </c>
      <c r="I507" t="s">
        <v>200</v>
      </c>
      <c r="J507" t="s">
        <v>196</v>
      </c>
      <c r="K507" t="s">
        <v>194</v>
      </c>
      <c r="L507" t="s">
        <v>377</v>
      </c>
      <c r="M507" t="s">
        <v>201</v>
      </c>
      <c r="N507" s="19">
        <v>0</v>
      </c>
    </row>
    <row r="508" spans="1:14" x14ac:dyDescent="0.25">
      <c r="A508">
        <v>2025</v>
      </c>
      <c r="B508" t="s">
        <v>161</v>
      </c>
      <c r="C508" t="s">
        <v>248</v>
      </c>
      <c r="D508" t="s">
        <v>194</v>
      </c>
      <c r="E508" t="s">
        <v>195</v>
      </c>
      <c r="F508" t="s">
        <v>196</v>
      </c>
      <c r="G508" t="s">
        <v>197</v>
      </c>
      <c r="H508" t="s">
        <v>194</v>
      </c>
      <c r="I508" t="s">
        <v>200</v>
      </c>
      <c r="J508" t="s">
        <v>196</v>
      </c>
      <c r="K508" t="s">
        <v>194</v>
      </c>
      <c r="L508" t="s">
        <v>377</v>
      </c>
      <c r="M508" t="s">
        <v>201</v>
      </c>
      <c r="N508" s="19">
        <v>0</v>
      </c>
    </row>
    <row r="509" spans="1:14" x14ac:dyDescent="0.25">
      <c r="A509">
        <v>2025</v>
      </c>
      <c r="B509" t="s">
        <v>157</v>
      </c>
      <c r="C509" t="s">
        <v>235</v>
      </c>
      <c r="D509" t="s">
        <v>194</v>
      </c>
      <c r="E509" t="s">
        <v>195</v>
      </c>
      <c r="F509" t="s">
        <v>381</v>
      </c>
      <c r="G509" t="s">
        <v>197</v>
      </c>
      <c r="H509" t="s">
        <v>194</v>
      </c>
      <c r="I509" t="s">
        <v>200</v>
      </c>
      <c r="J509" t="s">
        <v>196</v>
      </c>
      <c r="K509" t="s">
        <v>194</v>
      </c>
      <c r="L509" t="s">
        <v>377</v>
      </c>
      <c r="M509" t="s">
        <v>201</v>
      </c>
      <c r="N509" s="19">
        <v>0</v>
      </c>
    </row>
    <row r="510" spans="1:14" x14ac:dyDescent="0.25">
      <c r="A510">
        <v>2025</v>
      </c>
      <c r="B510" t="s">
        <v>158</v>
      </c>
      <c r="C510" t="s">
        <v>235</v>
      </c>
      <c r="D510" t="s">
        <v>1009</v>
      </c>
      <c r="E510" t="s">
        <v>195</v>
      </c>
      <c r="F510" t="s">
        <v>1010</v>
      </c>
      <c r="G510" t="s">
        <v>197</v>
      </c>
      <c r="H510" t="s">
        <v>194</v>
      </c>
      <c r="I510" t="s">
        <v>200</v>
      </c>
      <c r="J510" t="s">
        <v>196</v>
      </c>
      <c r="K510" t="s">
        <v>194</v>
      </c>
      <c r="L510" t="s">
        <v>377</v>
      </c>
      <c r="M510" t="s">
        <v>1011</v>
      </c>
      <c r="N510" s="19">
        <v>294114</v>
      </c>
    </row>
    <row r="511" spans="1:14" x14ac:dyDescent="0.25">
      <c r="A511">
        <v>2025</v>
      </c>
      <c r="B511" t="s">
        <v>156</v>
      </c>
      <c r="C511" t="s">
        <v>348</v>
      </c>
      <c r="D511" t="s">
        <v>194</v>
      </c>
      <c r="E511" t="s">
        <v>195</v>
      </c>
      <c r="F511" t="s">
        <v>196</v>
      </c>
      <c r="G511" t="s">
        <v>197</v>
      </c>
      <c r="H511" t="s">
        <v>194</v>
      </c>
      <c r="I511" t="s">
        <v>200</v>
      </c>
      <c r="J511" t="s">
        <v>196</v>
      </c>
      <c r="K511" t="s">
        <v>194</v>
      </c>
      <c r="L511" t="s">
        <v>377</v>
      </c>
      <c r="M511" t="s">
        <v>201</v>
      </c>
      <c r="N511" s="19">
        <v>0</v>
      </c>
    </row>
    <row r="512" spans="1:14" x14ac:dyDescent="0.25">
      <c r="A512">
        <v>2025</v>
      </c>
      <c r="B512" t="s">
        <v>167</v>
      </c>
      <c r="C512" t="s">
        <v>259</v>
      </c>
      <c r="D512" t="s">
        <v>194</v>
      </c>
      <c r="E512" t="s">
        <v>195</v>
      </c>
      <c r="F512" t="s">
        <v>196</v>
      </c>
      <c r="G512" t="s">
        <v>197</v>
      </c>
      <c r="H512" t="s">
        <v>194</v>
      </c>
      <c r="I512" t="s">
        <v>200</v>
      </c>
      <c r="J512" t="s">
        <v>196</v>
      </c>
      <c r="K512" t="s">
        <v>194</v>
      </c>
      <c r="L512" t="s">
        <v>377</v>
      </c>
      <c r="M512" t="s">
        <v>1012</v>
      </c>
      <c r="N512" s="19">
        <v>1460403</v>
      </c>
    </row>
    <row r="513" spans="1:14" x14ac:dyDescent="0.25">
      <c r="A513">
        <v>2025</v>
      </c>
      <c r="B513" t="s">
        <v>166</v>
      </c>
      <c r="C513" t="s">
        <v>258</v>
      </c>
      <c r="D513" t="s">
        <v>194</v>
      </c>
      <c r="E513" t="s">
        <v>195</v>
      </c>
      <c r="F513" t="s">
        <v>196</v>
      </c>
      <c r="G513" t="s">
        <v>197</v>
      </c>
      <c r="H513" t="s">
        <v>194</v>
      </c>
      <c r="I513" t="s">
        <v>200</v>
      </c>
      <c r="J513" t="s">
        <v>196</v>
      </c>
      <c r="K513" t="s">
        <v>194</v>
      </c>
      <c r="L513" t="s">
        <v>377</v>
      </c>
      <c r="M513" t="s">
        <v>1013</v>
      </c>
      <c r="N513" s="19">
        <v>329937.61</v>
      </c>
    </row>
    <row r="514" spans="1:14" x14ac:dyDescent="0.25">
      <c r="A514">
        <v>2025</v>
      </c>
      <c r="B514" t="s">
        <v>164</v>
      </c>
      <c r="C514" t="s">
        <v>253</v>
      </c>
      <c r="D514" t="s">
        <v>194</v>
      </c>
      <c r="E514" t="s">
        <v>195</v>
      </c>
      <c r="F514" t="s">
        <v>196</v>
      </c>
      <c r="G514" t="s">
        <v>197</v>
      </c>
      <c r="H514" t="s">
        <v>194</v>
      </c>
      <c r="I514" t="s">
        <v>200</v>
      </c>
      <c r="J514" t="s">
        <v>196</v>
      </c>
      <c r="K514" t="s">
        <v>194</v>
      </c>
      <c r="L514" t="s">
        <v>377</v>
      </c>
      <c r="M514" t="s">
        <v>201</v>
      </c>
      <c r="N514" s="19">
        <v>0</v>
      </c>
    </row>
    <row r="515" spans="1:14" x14ac:dyDescent="0.25">
      <c r="A515">
        <v>2025</v>
      </c>
      <c r="B515" t="s">
        <v>165</v>
      </c>
      <c r="C515" t="s">
        <v>253</v>
      </c>
      <c r="D515" t="s">
        <v>194</v>
      </c>
      <c r="E515" t="s">
        <v>195</v>
      </c>
      <c r="F515" t="s">
        <v>196</v>
      </c>
      <c r="G515" t="s">
        <v>197</v>
      </c>
      <c r="H515" t="s">
        <v>194</v>
      </c>
      <c r="I515" t="s">
        <v>200</v>
      </c>
      <c r="J515" t="s">
        <v>196</v>
      </c>
      <c r="K515" t="s">
        <v>194</v>
      </c>
      <c r="L515" t="s">
        <v>377</v>
      </c>
      <c r="M515" t="s">
        <v>201</v>
      </c>
      <c r="N515" s="19">
        <v>0</v>
      </c>
    </row>
    <row r="516" spans="1:14" x14ac:dyDescent="0.25">
      <c r="A516">
        <v>2025</v>
      </c>
      <c r="B516" t="s">
        <v>162</v>
      </c>
      <c r="C516" t="s">
        <v>248</v>
      </c>
      <c r="D516" t="s">
        <v>194</v>
      </c>
      <c r="E516" t="s">
        <v>195</v>
      </c>
      <c r="F516" t="s">
        <v>196</v>
      </c>
      <c r="G516" t="s">
        <v>197</v>
      </c>
      <c r="H516" t="s">
        <v>194</v>
      </c>
      <c r="I516" t="s">
        <v>200</v>
      </c>
      <c r="J516" t="s">
        <v>196</v>
      </c>
      <c r="K516" t="s">
        <v>194</v>
      </c>
      <c r="L516" t="s">
        <v>377</v>
      </c>
      <c r="M516" t="s">
        <v>201</v>
      </c>
      <c r="N516" s="19">
        <v>0</v>
      </c>
    </row>
    <row r="517" spans="1:14" x14ac:dyDescent="0.25">
      <c r="A517">
        <v>2025</v>
      </c>
      <c r="B517" t="s">
        <v>163</v>
      </c>
      <c r="C517" t="s">
        <v>207</v>
      </c>
      <c r="D517" t="s">
        <v>194</v>
      </c>
      <c r="E517" t="s">
        <v>195</v>
      </c>
      <c r="F517" t="s">
        <v>196</v>
      </c>
      <c r="G517" t="s">
        <v>197</v>
      </c>
      <c r="H517" t="s">
        <v>194</v>
      </c>
      <c r="I517" t="s">
        <v>200</v>
      </c>
      <c r="J517" t="s">
        <v>196</v>
      </c>
      <c r="K517" t="s">
        <v>194</v>
      </c>
      <c r="L517" t="s">
        <v>377</v>
      </c>
      <c r="M517" t="s">
        <v>201</v>
      </c>
      <c r="N517" s="19">
        <v>0</v>
      </c>
    </row>
    <row r="518" spans="1:14" x14ac:dyDescent="0.25">
      <c r="A518">
        <v>2025</v>
      </c>
      <c r="B518" t="s">
        <v>172</v>
      </c>
      <c r="C518" t="s">
        <v>253</v>
      </c>
      <c r="D518" t="s">
        <v>194</v>
      </c>
      <c r="E518" t="s">
        <v>195</v>
      </c>
      <c r="F518" t="s">
        <v>196</v>
      </c>
      <c r="G518" t="s">
        <v>197</v>
      </c>
      <c r="H518" t="s">
        <v>194</v>
      </c>
      <c r="I518" t="s">
        <v>200</v>
      </c>
      <c r="J518" t="s">
        <v>196</v>
      </c>
      <c r="K518" t="s">
        <v>194</v>
      </c>
      <c r="L518" t="s">
        <v>377</v>
      </c>
      <c r="M518" t="s">
        <v>201</v>
      </c>
      <c r="N518" s="19">
        <v>0</v>
      </c>
    </row>
    <row r="519" spans="1:14" x14ac:dyDescent="0.25">
      <c r="A519">
        <v>2025</v>
      </c>
      <c r="B519" t="s">
        <v>173</v>
      </c>
      <c r="C519" t="s">
        <v>253</v>
      </c>
      <c r="D519" t="s">
        <v>351</v>
      </c>
      <c r="E519" t="s">
        <v>195</v>
      </c>
      <c r="F519" t="s">
        <v>196</v>
      </c>
      <c r="G519" t="s">
        <v>197</v>
      </c>
      <c r="H519" t="s">
        <v>194</v>
      </c>
      <c r="I519" t="s">
        <v>200</v>
      </c>
      <c r="J519" t="s">
        <v>196</v>
      </c>
      <c r="K519" t="s">
        <v>194</v>
      </c>
      <c r="L519" t="s">
        <v>377</v>
      </c>
      <c r="M519" t="s">
        <v>201</v>
      </c>
      <c r="N519" s="19">
        <v>0</v>
      </c>
    </row>
    <row r="520" spans="1:14" x14ac:dyDescent="0.25">
      <c r="A520">
        <v>2025</v>
      </c>
      <c r="B520" t="s">
        <v>170</v>
      </c>
      <c r="C520" t="s">
        <v>253</v>
      </c>
      <c r="D520" t="s">
        <v>194</v>
      </c>
      <c r="E520" t="s">
        <v>195</v>
      </c>
      <c r="F520" t="s">
        <v>196</v>
      </c>
      <c r="G520" t="s">
        <v>197</v>
      </c>
      <c r="H520" t="s">
        <v>194</v>
      </c>
      <c r="I520" t="s">
        <v>200</v>
      </c>
      <c r="J520" t="s">
        <v>196</v>
      </c>
      <c r="K520" t="s">
        <v>194</v>
      </c>
      <c r="L520" t="s">
        <v>377</v>
      </c>
      <c r="M520" t="s">
        <v>201</v>
      </c>
      <c r="N520" s="19">
        <v>0</v>
      </c>
    </row>
    <row r="521" spans="1:14" x14ac:dyDescent="0.25">
      <c r="A521">
        <v>2025</v>
      </c>
      <c r="B521" t="s">
        <v>169</v>
      </c>
      <c r="C521" t="s">
        <v>261</v>
      </c>
      <c r="D521" t="s">
        <v>194</v>
      </c>
      <c r="E521" t="s">
        <v>195</v>
      </c>
      <c r="F521" t="s">
        <v>196</v>
      </c>
      <c r="G521" t="s">
        <v>197</v>
      </c>
      <c r="H521" t="s">
        <v>194</v>
      </c>
      <c r="I521" t="s">
        <v>200</v>
      </c>
      <c r="J521" t="s">
        <v>196</v>
      </c>
      <c r="K521" t="s">
        <v>194</v>
      </c>
      <c r="L521" t="s">
        <v>377</v>
      </c>
      <c r="M521" t="s">
        <v>1014</v>
      </c>
      <c r="N521" s="19">
        <v>5496256</v>
      </c>
    </row>
    <row r="522" spans="1:14" x14ac:dyDescent="0.25">
      <c r="A522">
        <v>2025</v>
      </c>
      <c r="B522" t="s">
        <v>168</v>
      </c>
      <c r="C522" t="s">
        <v>260</v>
      </c>
      <c r="D522" t="s">
        <v>194</v>
      </c>
      <c r="E522" t="s">
        <v>195</v>
      </c>
      <c r="F522" t="s">
        <v>196</v>
      </c>
      <c r="G522" t="s">
        <v>197</v>
      </c>
      <c r="H522" t="s">
        <v>194</v>
      </c>
      <c r="I522" t="s">
        <v>200</v>
      </c>
      <c r="J522" t="s">
        <v>196</v>
      </c>
      <c r="K522" t="s">
        <v>194</v>
      </c>
      <c r="L522" t="s">
        <v>377</v>
      </c>
      <c r="M522" t="s">
        <v>1015</v>
      </c>
      <c r="N522" s="19">
        <v>628565</v>
      </c>
    </row>
    <row r="523" spans="1:14" x14ac:dyDescent="0.25">
      <c r="A523">
        <v>2025</v>
      </c>
      <c r="B523" t="s">
        <v>179</v>
      </c>
      <c r="C523" t="s">
        <v>207</v>
      </c>
      <c r="D523" t="s">
        <v>355</v>
      </c>
      <c r="E523" t="s">
        <v>195</v>
      </c>
      <c r="F523" t="s">
        <v>196</v>
      </c>
      <c r="G523" t="s">
        <v>197</v>
      </c>
      <c r="H523" t="s">
        <v>194</v>
      </c>
      <c r="I523" t="s">
        <v>200</v>
      </c>
      <c r="J523" t="s">
        <v>196</v>
      </c>
      <c r="K523" t="s">
        <v>194</v>
      </c>
      <c r="L523" t="s">
        <v>377</v>
      </c>
      <c r="M523" t="s">
        <v>201</v>
      </c>
      <c r="N523" s="19">
        <v>0</v>
      </c>
    </row>
    <row r="524" spans="1:14" x14ac:dyDescent="0.25">
      <c r="A524">
        <v>2025</v>
      </c>
      <c r="B524" t="s">
        <v>177</v>
      </c>
      <c r="C524" t="s">
        <v>248</v>
      </c>
      <c r="D524" t="s">
        <v>194</v>
      </c>
      <c r="E524" t="s">
        <v>195</v>
      </c>
      <c r="F524" t="s">
        <v>196</v>
      </c>
      <c r="G524" t="s">
        <v>197</v>
      </c>
      <c r="H524" t="s">
        <v>194</v>
      </c>
      <c r="I524" t="s">
        <v>200</v>
      </c>
      <c r="J524" t="s">
        <v>196</v>
      </c>
      <c r="K524" t="s">
        <v>194</v>
      </c>
      <c r="L524" t="s">
        <v>377</v>
      </c>
      <c r="M524" t="s">
        <v>201</v>
      </c>
      <c r="N524" s="19">
        <v>0</v>
      </c>
    </row>
    <row r="525" spans="1:14" x14ac:dyDescent="0.25">
      <c r="A525">
        <v>2025</v>
      </c>
      <c r="B525" t="s">
        <v>178</v>
      </c>
      <c r="C525" t="s">
        <v>207</v>
      </c>
      <c r="D525" t="s">
        <v>194</v>
      </c>
      <c r="E525" t="s">
        <v>195</v>
      </c>
      <c r="F525" t="s">
        <v>196</v>
      </c>
      <c r="G525" t="s">
        <v>197</v>
      </c>
      <c r="H525" t="s">
        <v>194</v>
      </c>
      <c r="I525" t="s">
        <v>200</v>
      </c>
      <c r="J525" t="s">
        <v>196</v>
      </c>
      <c r="K525" t="s">
        <v>194</v>
      </c>
      <c r="L525" t="s">
        <v>377</v>
      </c>
      <c r="M525" t="s">
        <v>201</v>
      </c>
      <c r="N525" s="19">
        <v>0</v>
      </c>
    </row>
    <row r="526" spans="1:14" x14ac:dyDescent="0.25">
      <c r="A526">
        <v>2025</v>
      </c>
      <c r="B526" t="s">
        <v>174</v>
      </c>
      <c r="C526" t="s">
        <v>253</v>
      </c>
      <c r="D526" t="s">
        <v>194</v>
      </c>
      <c r="E526" t="s">
        <v>195</v>
      </c>
      <c r="F526" t="s">
        <v>196</v>
      </c>
      <c r="G526" t="s">
        <v>197</v>
      </c>
      <c r="H526" t="s">
        <v>194</v>
      </c>
      <c r="I526" t="s">
        <v>200</v>
      </c>
      <c r="J526" t="s">
        <v>196</v>
      </c>
      <c r="K526" t="s">
        <v>194</v>
      </c>
      <c r="L526" t="s">
        <v>377</v>
      </c>
      <c r="M526" t="s">
        <v>201</v>
      </c>
      <c r="N526" s="19">
        <v>0</v>
      </c>
    </row>
    <row r="527" spans="1:14" x14ac:dyDescent="0.25">
      <c r="A527">
        <v>2025</v>
      </c>
      <c r="B527" t="s">
        <v>175</v>
      </c>
      <c r="C527" t="s">
        <v>253</v>
      </c>
      <c r="D527" t="s">
        <v>194</v>
      </c>
      <c r="E527" t="s">
        <v>195</v>
      </c>
      <c r="F527" t="s">
        <v>196</v>
      </c>
      <c r="G527" t="s">
        <v>197</v>
      </c>
      <c r="H527" t="s">
        <v>194</v>
      </c>
      <c r="I527" t="s">
        <v>200</v>
      </c>
      <c r="J527" t="s">
        <v>196</v>
      </c>
      <c r="K527" t="s">
        <v>194</v>
      </c>
      <c r="L527" t="s">
        <v>377</v>
      </c>
      <c r="M527" t="s">
        <v>201</v>
      </c>
      <c r="N527" s="19">
        <v>0</v>
      </c>
    </row>
    <row r="528" spans="1:14" x14ac:dyDescent="0.25">
      <c r="A528">
        <v>2025</v>
      </c>
      <c r="B528" t="s">
        <v>176</v>
      </c>
      <c r="C528" t="s">
        <v>248</v>
      </c>
      <c r="D528" t="s">
        <v>194</v>
      </c>
      <c r="E528" t="s">
        <v>195</v>
      </c>
      <c r="F528" t="s">
        <v>196</v>
      </c>
      <c r="G528" t="s">
        <v>197</v>
      </c>
      <c r="H528" t="s">
        <v>194</v>
      </c>
      <c r="I528" t="s">
        <v>200</v>
      </c>
      <c r="J528" t="s">
        <v>196</v>
      </c>
      <c r="K528" t="s">
        <v>194</v>
      </c>
      <c r="L528" t="s">
        <v>377</v>
      </c>
      <c r="M528" t="s">
        <v>201</v>
      </c>
      <c r="N528" s="19">
        <v>0</v>
      </c>
    </row>
    <row r="529" spans="1:14" x14ac:dyDescent="0.25">
      <c r="A529">
        <v>2025</v>
      </c>
      <c r="B529" t="s">
        <v>171</v>
      </c>
      <c r="C529" t="s">
        <v>258</v>
      </c>
      <c r="D529" t="s">
        <v>194</v>
      </c>
      <c r="E529" t="s">
        <v>195</v>
      </c>
      <c r="F529" t="s">
        <v>225</v>
      </c>
      <c r="G529" t="s">
        <v>197</v>
      </c>
      <c r="H529" t="s">
        <v>194</v>
      </c>
      <c r="I529" t="s">
        <v>200</v>
      </c>
      <c r="J529" t="s">
        <v>196</v>
      </c>
      <c r="K529" t="s">
        <v>194</v>
      </c>
      <c r="L529" t="s">
        <v>377</v>
      </c>
      <c r="M529" t="s">
        <v>374</v>
      </c>
      <c r="N529" s="19">
        <v>0.01</v>
      </c>
    </row>
    <row r="530" spans="1:14" x14ac:dyDescent="0.25">
      <c r="A530">
        <v>2025</v>
      </c>
      <c r="B530" t="s">
        <v>45</v>
      </c>
      <c r="C530" t="s">
        <v>228</v>
      </c>
      <c r="D530" t="s">
        <v>194</v>
      </c>
      <c r="E530" t="s">
        <v>195</v>
      </c>
      <c r="F530" t="s">
        <v>225</v>
      </c>
      <c r="G530" t="s">
        <v>197</v>
      </c>
      <c r="H530" t="s">
        <v>194</v>
      </c>
      <c r="I530" t="s">
        <v>202</v>
      </c>
      <c r="J530" t="s">
        <v>196</v>
      </c>
      <c r="K530" t="s">
        <v>194</v>
      </c>
      <c r="L530" t="s">
        <v>377</v>
      </c>
      <c r="M530" t="s">
        <v>201</v>
      </c>
      <c r="N530" s="19">
        <v>0</v>
      </c>
    </row>
    <row r="531" spans="1:14" x14ac:dyDescent="0.25">
      <c r="A531">
        <v>2025</v>
      </c>
      <c r="B531" t="s">
        <v>44</v>
      </c>
      <c r="C531" t="s">
        <v>227</v>
      </c>
      <c r="D531" t="s">
        <v>194</v>
      </c>
      <c r="E531" t="s">
        <v>195</v>
      </c>
      <c r="F531" t="s">
        <v>225</v>
      </c>
      <c r="G531" t="s">
        <v>197</v>
      </c>
      <c r="H531" t="s">
        <v>194</v>
      </c>
      <c r="I531" t="s">
        <v>202</v>
      </c>
      <c r="J531" t="s">
        <v>196</v>
      </c>
      <c r="K531" t="s">
        <v>194</v>
      </c>
      <c r="L531" t="s">
        <v>377</v>
      </c>
      <c r="M531" t="s">
        <v>201</v>
      </c>
      <c r="N531" s="19">
        <v>0</v>
      </c>
    </row>
    <row r="532" spans="1:14" x14ac:dyDescent="0.25">
      <c r="A532">
        <v>2025</v>
      </c>
      <c r="B532" t="s">
        <v>57</v>
      </c>
      <c r="C532" t="s">
        <v>236</v>
      </c>
      <c r="D532" t="s">
        <v>194</v>
      </c>
      <c r="E532" t="s">
        <v>195</v>
      </c>
      <c r="F532" t="s">
        <v>196</v>
      </c>
      <c r="G532" t="s">
        <v>197</v>
      </c>
      <c r="H532" t="s">
        <v>194</v>
      </c>
      <c r="I532" t="s">
        <v>202</v>
      </c>
      <c r="J532" t="s">
        <v>196</v>
      </c>
      <c r="K532" t="s">
        <v>194</v>
      </c>
      <c r="L532" t="s">
        <v>377</v>
      </c>
      <c r="M532" t="s">
        <v>201</v>
      </c>
      <c r="N532" s="19">
        <v>0</v>
      </c>
    </row>
    <row r="533" spans="1:14" x14ac:dyDescent="0.25">
      <c r="A533">
        <v>2025</v>
      </c>
      <c r="B533" t="s">
        <v>56</v>
      </c>
      <c r="C533" t="s">
        <v>845</v>
      </c>
      <c r="D533" t="s">
        <v>194</v>
      </c>
      <c r="E533" t="s">
        <v>195</v>
      </c>
      <c r="F533" t="s">
        <v>196</v>
      </c>
      <c r="G533" t="s">
        <v>197</v>
      </c>
      <c r="H533" t="s">
        <v>194</v>
      </c>
      <c r="I533" t="s">
        <v>202</v>
      </c>
      <c r="J533" t="s">
        <v>196</v>
      </c>
      <c r="K533" t="s">
        <v>194</v>
      </c>
      <c r="L533" t="s">
        <v>377</v>
      </c>
      <c r="M533" t="s">
        <v>201</v>
      </c>
      <c r="N533" s="19">
        <v>0</v>
      </c>
    </row>
    <row r="534" spans="1:14" x14ac:dyDescent="0.25">
      <c r="A534">
        <v>2025</v>
      </c>
      <c r="B534" t="s">
        <v>55</v>
      </c>
      <c r="C534" t="s">
        <v>234</v>
      </c>
      <c r="D534" t="s">
        <v>194</v>
      </c>
      <c r="E534" t="s">
        <v>195</v>
      </c>
      <c r="F534" t="s">
        <v>196</v>
      </c>
      <c r="G534" t="s">
        <v>197</v>
      </c>
      <c r="H534" t="s">
        <v>194</v>
      </c>
      <c r="I534" t="s">
        <v>202</v>
      </c>
      <c r="J534" t="s">
        <v>196</v>
      </c>
      <c r="K534" t="s">
        <v>194</v>
      </c>
      <c r="L534" t="s">
        <v>377</v>
      </c>
      <c r="M534" t="s">
        <v>201</v>
      </c>
      <c r="N534" s="19">
        <v>0</v>
      </c>
    </row>
    <row r="535" spans="1:14" x14ac:dyDescent="0.25">
      <c r="A535">
        <v>2025</v>
      </c>
      <c r="B535" t="s">
        <v>54</v>
      </c>
      <c r="C535" t="s">
        <v>233</v>
      </c>
      <c r="D535" t="s">
        <v>194</v>
      </c>
      <c r="E535" t="s">
        <v>195</v>
      </c>
      <c r="F535" t="s">
        <v>196</v>
      </c>
      <c r="G535" t="s">
        <v>197</v>
      </c>
      <c r="H535" t="s">
        <v>194</v>
      </c>
      <c r="I535" t="s">
        <v>202</v>
      </c>
      <c r="J535" t="s">
        <v>196</v>
      </c>
      <c r="K535" t="s">
        <v>194</v>
      </c>
      <c r="L535" t="s">
        <v>377</v>
      </c>
      <c r="M535" t="s">
        <v>201</v>
      </c>
      <c r="N535" s="19">
        <v>0</v>
      </c>
    </row>
    <row r="536" spans="1:14" x14ac:dyDescent="0.25">
      <c r="A536">
        <v>2025</v>
      </c>
      <c r="B536" t="s">
        <v>53</v>
      </c>
      <c r="C536" t="s">
        <v>232</v>
      </c>
      <c r="D536" t="s">
        <v>194</v>
      </c>
      <c r="E536" t="s">
        <v>195</v>
      </c>
      <c r="F536" t="s">
        <v>196</v>
      </c>
      <c r="G536" t="s">
        <v>197</v>
      </c>
      <c r="H536" t="s">
        <v>194</v>
      </c>
      <c r="I536" t="s">
        <v>202</v>
      </c>
      <c r="J536" t="s">
        <v>196</v>
      </c>
      <c r="K536" t="s">
        <v>194</v>
      </c>
      <c r="L536" t="s">
        <v>377</v>
      </c>
      <c r="M536" t="s">
        <v>963</v>
      </c>
      <c r="N536" s="19">
        <v>1200348.1000000001</v>
      </c>
    </row>
    <row r="537" spans="1:14" x14ac:dyDescent="0.25">
      <c r="A537">
        <v>2025</v>
      </c>
      <c r="B537" t="s">
        <v>52</v>
      </c>
      <c r="C537" t="s">
        <v>231</v>
      </c>
      <c r="D537" t="s">
        <v>194</v>
      </c>
      <c r="E537" t="s">
        <v>195</v>
      </c>
      <c r="F537" t="s">
        <v>196</v>
      </c>
      <c r="G537" t="s">
        <v>197</v>
      </c>
      <c r="H537" t="s">
        <v>194</v>
      </c>
      <c r="I537" t="s">
        <v>202</v>
      </c>
      <c r="J537" t="s">
        <v>196</v>
      </c>
      <c r="K537" t="s">
        <v>194</v>
      </c>
      <c r="L537" t="s">
        <v>377</v>
      </c>
      <c r="M537" t="s">
        <v>201</v>
      </c>
      <c r="N537" s="19">
        <v>0</v>
      </c>
    </row>
    <row r="538" spans="1:14" x14ac:dyDescent="0.25">
      <c r="A538">
        <v>2025</v>
      </c>
      <c r="B538" t="s">
        <v>51</v>
      </c>
      <c r="C538" t="s">
        <v>230</v>
      </c>
      <c r="D538" t="s">
        <v>194</v>
      </c>
      <c r="E538" t="s">
        <v>195</v>
      </c>
      <c r="F538" t="s">
        <v>225</v>
      </c>
      <c r="G538" t="s">
        <v>197</v>
      </c>
      <c r="H538" t="s">
        <v>194</v>
      </c>
      <c r="I538" t="s">
        <v>202</v>
      </c>
      <c r="J538" t="s">
        <v>196</v>
      </c>
      <c r="K538" t="s">
        <v>194</v>
      </c>
      <c r="L538" t="s">
        <v>377</v>
      </c>
      <c r="M538" t="s">
        <v>201</v>
      </c>
      <c r="N538" s="19">
        <v>0</v>
      </c>
    </row>
    <row r="539" spans="1:14" x14ac:dyDescent="0.25">
      <c r="A539">
        <v>2025</v>
      </c>
      <c r="B539" t="s">
        <v>65</v>
      </c>
      <c r="C539" t="s">
        <v>240</v>
      </c>
      <c r="D539" t="s">
        <v>194</v>
      </c>
      <c r="E539" t="s">
        <v>195</v>
      </c>
      <c r="F539" t="s">
        <v>196</v>
      </c>
      <c r="G539" t="s">
        <v>197</v>
      </c>
      <c r="H539" t="s">
        <v>194</v>
      </c>
      <c r="I539" t="s">
        <v>202</v>
      </c>
      <c r="J539" t="s">
        <v>196</v>
      </c>
      <c r="K539" t="s">
        <v>194</v>
      </c>
      <c r="L539" t="s">
        <v>377</v>
      </c>
      <c r="M539" t="s">
        <v>201</v>
      </c>
      <c r="N539" s="19">
        <v>0</v>
      </c>
    </row>
    <row r="540" spans="1:14" x14ac:dyDescent="0.25">
      <c r="A540">
        <v>2025</v>
      </c>
      <c r="B540" t="s">
        <v>62</v>
      </c>
      <c r="C540" t="s">
        <v>239</v>
      </c>
      <c r="D540" t="s">
        <v>194</v>
      </c>
      <c r="E540" t="s">
        <v>195</v>
      </c>
      <c r="F540" t="s">
        <v>196</v>
      </c>
      <c r="G540" t="s">
        <v>197</v>
      </c>
      <c r="H540" t="s">
        <v>194</v>
      </c>
      <c r="I540" t="s">
        <v>202</v>
      </c>
      <c r="J540" t="s">
        <v>196</v>
      </c>
      <c r="K540" t="s">
        <v>194</v>
      </c>
      <c r="L540" t="s">
        <v>377</v>
      </c>
      <c r="M540" t="s">
        <v>1016</v>
      </c>
      <c r="N540" s="19">
        <v>7136158</v>
      </c>
    </row>
    <row r="541" spans="1:14" x14ac:dyDescent="0.25">
      <c r="A541">
        <v>2025</v>
      </c>
      <c r="B541" t="s">
        <v>61</v>
      </c>
      <c r="C541" t="s">
        <v>237</v>
      </c>
      <c r="D541" t="s">
        <v>194</v>
      </c>
      <c r="E541" t="s">
        <v>195</v>
      </c>
      <c r="F541" t="s">
        <v>196</v>
      </c>
      <c r="G541" t="s">
        <v>197</v>
      </c>
      <c r="H541" t="s">
        <v>194</v>
      </c>
      <c r="I541" t="s">
        <v>202</v>
      </c>
      <c r="J541" t="s">
        <v>196</v>
      </c>
      <c r="K541" t="s">
        <v>194</v>
      </c>
      <c r="L541" t="s">
        <v>377</v>
      </c>
      <c r="M541" t="s">
        <v>1017</v>
      </c>
      <c r="N541" s="19">
        <v>3285195.32</v>
      </c>
    </row>
    <row r="542" spans="1:14" x14ac:dyDescent="0.25">
      <c r="A542">
        <v>2025</v>
      </c>
      <c r="B542" t="s">
        <v>60</v>
      </c>
      <c r="C542" t="s">
        <v>229</v>
      </c>
      <c r="D542" t="s">
        <v>194</v>
      </c>
      <c r="E542" t="s">
        <v>195</v>
      </c>
      <c r="F542" t="s">
        <v>196</v>
      </c>
      <c r="G542" t="s">
        <v>197</v>
      </c>
      <c r="H542" t="s">
        <v>194</v>
      </c>
      <c r="I542" t="s">
        <v>202</v>
      </c>
      <c r="J542" t="s">
        <v>196</v>
      </c>
      <c r="K542" t="s">
        <v>194</v>
      </c>
      <c r="L542" t="s">
        <v>377</v>
      </c>
      <c r="M542" t="s">
        <v>201</v>
      </c>
      <c r="N542" s="19">
        <v>0</v>
      </c>
    </row>
    <row r="543" spans="1:14" x14ac:dyDescent="0.25">
      <c r="A543">
        <v>2025</v>
      </c>
      <c r="B543" t="s">
        <v>58</v>
      </c>
      <c r="C543" t="s">
        <v>229</v>
      </c>
      <c r="D543" t="s">
        <v>194</v>
      </c>
      <c r="E543" t="s">
        <v>195</v>
      </c>
      <c r="F543" t="s">
        <v>196</v>
      </c>
      <c r="G543" t="s">
        <v>197</v>
      </c>
      <c r="H543" t="s">
        <v>194</v>
      </c>
      <c r="I543" t="s">
        <v>202</v>
      </c>
      <c r="J543" t="s">
        <v>196</v>
      </c>
      <c r="K543" t="s">
        <v>194</v>
      </c>
      <c r="L543" t="s">
        <v>377</v>
      </c>
      <c r="M543" t="s">
        <v>201</v>
      </c>
      <c r="N543" s="19">
        <v>0</v>
      </c>
    </row>
    <row r="544" spans="1:14" x14ac:dyDescent="0.25">
      <c r="A544">
        <v>2025</v>
      </c>
      <c r="B544" t="s">
        <v>59</v>
      </c>
      <c r="C544" t="s">
        <v>229</v>
      </c>
      <c r="D544" t="s">
        <v>194</v>
      </c>
      <c r="E544" t="s">
        <v>195</v>
      </c>
      <c r="F544" t="s">
        <v>196</v>
      </c>
      <c r="G544" t="s">
        <v>197</v>
      </c>
      <c r="H544" t="s">
        <v>194</v>
      </c>
      <c r="I544" t="s">
        <v>202</v>
      </c>
      <c r="J544" t="s">
        <v>196</v>
      </c>
      <c r="K544" t="s">
        <v>194</v>
      </c>
      <c r="L544" t="s">
        <v>377</v>
      </c>
      <c r="M544" t="s">
        <v>201</v>
      </c>
      <c r="N544" s="19">
        <v>0</v>
      </c>
    </row>
    <row r="545" spans="1:14" x14ac:dyDescent="0.25">
      <c r="A545">
        <v>2025</v>
      </c>
      <c r="B545" t="s">
        <v>69</v>
      </c>
      <c r="C545" t="s">
        <v>350</v>
      </c>
      <c r="D545" t="s">
        <v>194</v>
      </c>
      <c r="E545" t="s">
        <v>195</v>
      </c>
      <c r="F545" t="s">
        <v>196</v>
      </c>
      <c r="G545" t="s">
        <v>197</v>
      </c>
      <c r="H545" t="s">
        <v>194</v>
      </c>
      <c r="I545" t="s">
        <v>202</v>
      </c>
      <c r="J545" t="s">
        <v>196</v>
      </c>
      <c r="K545" t="s">
        <v>194</v>
      </c>
      <c r="L545" t="s">
        <v>377</v>
      </c>
      <c r="M545" t="s">
        <v>201</v>
      </c>
      <c r="N545" s="19">
        <v>0</v>
      </c>
    </row>
    <row r="546" spans="1:14" x14ac:dyDescent="0.25">
      <c r="A546">
        <v>2025</v>
      </c>
      <c r="B546" t="s">
        <v>68</v>
      </c>
      <c r="C546" t="s">
        <v>361</v>
      </c>
      <c r="D546" t="s">
        <v>194</v>
      </c>
      <c r="E546" t="s">
        <v>195</v>
      </c>
      <c r="F546" t="s">
        <v>196</v>
      </c>
      <c r="G546" t="s">
        <v>197</v>
      </c>
      <c r="H546" t="s">
        <v>194</v>
      </c>
      <c r="I546" t="s">
        <v>202</v>
      </c>
      <c r="J546" t="s">
        <v>196</v>
      </c>
      <c r="K546" t="s">
        <v>194</v>
      </c>
      <c r="L546" t="s">
        <v>377</v>
      </c>
      <c r="M546" t="s">
        <v>201</v>
      </c>
      <c r="N546" s="19">
        <v>0</v>
      </c>
    </row>
    <row r="547" spans="1:14" x14ac:dyDescent="0.25">
      <c r="A547">
        <v>2025</v>
      </c>
      <c r="B547" t="s">
        <v>8</v>
      </c>
      <c r="C547" t="s">
        <v>208</v>
      </c>
      <c r="D547" t="s">
        <v>194</v>
      </c>
      <c r="E547" t="s">
        <v>195</v>
      </c>
      <c r="F547" t="s">
        <v>196</v>
      </c>
      <c r="G547" t="s">
        <v>197</v>
      </c>
      <c r="H547" t="s">
        <v>194</v>
      </c>
      <c r="I547" t="s">
        <v>202</v>
      </c>
      <c r="J547" t="s">
        <v>196</v>
      </c>
      <c r="K547" t="s">
        <v>194</v>
      </c>
      <c r="L547" t="s">
        <v>377</v>
      </c>
      <c r="M547" t="s">
        <v>201</v>
      </c>
      <c r="N547" s="19">
        <v>0</v>
      </c>
    </row>
    <row r="548" spans="1:14" x14ac:dyDescent="0.25">
      <c r="A548">
        <v>2025</v>
      </c>
      <c r="B548" t="s">
        <v>6</v>
      </c>
      <c r="C548" t="s">
        <v>207</v>
      </c>
      <c r="D548" t="s">
        <v>194</v>
      </c>
      <c r="E548" t="s">
        <v>195</v>
      </c>
      <c r="F548" t="s">
        <v>196</v>
      </c>
      <c r="G548" t="s">
        <v>197</v>
      </c>
      <c r="H548" t="s">
        <v>194</v>
      </c>
      <c r="I548" t="s">
        <v>202</v>
      </c>
      <c r="J548" t="s">
        <v>196</v>
      </c>
      <c r="K548" t="s">
        <v>194</v>
      </c>
      <c r="L548" t="s">
        <v>377</v>
      </c>
      <c r="M548" t="s">
        <v>201</v>
      </c>
      <c r="N548" s="19">
        <v>0</v>
      </c>
    </row>
    <row r="549" spans="1:14" x14ac:dyDescent="0.25">
      <c r="A549">
        <v>2025</v>
      </c>
      <c r="B549" t="s">
        <v>7</v>
      </c>
      <c r="C549" t="s">
        <v>207</v>
      </c>
      <c r="D549" t="s">
        <v>194</v>
      </c>
      <c r="E549" t="s">
        <v>195</v>
      </c>
      <c r="F549" t="s">
        <v>196</v>
      </c>
      <c r="G549" t="s">
        <v>197</v>
      </c>
      <c r="H549" t="s">
        <v>194</v>
      </c>
      <c r="I549" t="s">
        <v>202</v>
      </c>
      <c r="J549" t="s">
        <v>196</v>
      </c>
      <c r="K549" t="s">
        <v>194</v>
      </c>
      <c r="L549" t="s">
        <v>377</v>
      </c>
      <c r="M549" t="s">
        <v>201</v>
      </c>
      <c r="N549" s="19">
        <v>0</v>
      </c>
    </row>
    <row r="550" spans="1:14" x14ac:dyDescent="0.25">
      <c r="A550">
        <v>2025</v>
      </c>
      <c r="B550" t="s">
        <v>5</v>
      </c>
      <c r="C550" t="s">
        <v>206</v>
      </c>
      <c r="D550" t="s">
        <v>194</v>
      </c>
      <c r="E550" t="s">
        <v>195</v>
      </c>
      <c r="F550" t="s">
        <v>196</v>
      </c>
      <c r="G550" t="s">
        <v>197</v>
      </c>
      <c r="H550" t="s">
        <v>194</v>
      </c>
      <c r="I550" t="s">
        <v>202</v>
      </c>
      <c r="J550" t="s">
        <v>196</v>
      </c>
      <c r="K550" t="s">
        <v>194</v>
      </c>
      <c r="L550" t="s">
        <v>377</v>
      </c>
      <c r="M550" t="s">
        <v>201</v>
      </c>
      <c r="N550" s="19">
        <v>0</v>
      </c>
    </row>
    <row r="551" spans="1:14" x14ac:dyDescent="0.25">
      <c r="A551">
        <v>2025</v>
      </c>
      <c r="B551" t="s">
        <v>4</v>
      </c>
      <c r="C551" t="s">
        <v>205</v>
      </c>
      <c r="D551" t="s">
        <v>194</v>
      </c>
      <c r="E551" t="s">
        <v>195</v>
      </c>
      <c r="F551" t="s">
        <v>196</v>
      </c>
      <c r="G551" t="s">
        <v>197</v>
      </c>
      <c r="H551" t="s">
        <v>194</v>
      </c>
      <c r="I551" t="s">
        <v>202</v>
      </c>
      <c r="J551" t="s">
        <v>196</v>
      </c>
      <c r="K551" t="s">
        <v>194</v>
      </c>
      <c r="L551" t="s">
        <v>377</v>
      </c>
      <c r="M551" t="s">
        <v>856</v>
      </c>
      <c r="N551" s="19">
        <v>14890000</v>
      </c>
    </row>
    <row r="552" spans="1:14" x14ac:dyDescent="0.25">
      <c r="A552">
        <v>2025</v>
      </c>
      <c r="B552" t="s">
        <v>3</v>
      </c>
      <c r="C552" t="s">
        <v>204</v>
      </c>
      <c r="D552" t="s">
        <v>194</v>
      </c>
      <c r="E552" t="s">
        <v>195</v>
      </c>
      <c r="F552" t="s">
        <v>196</v>
      </c>
      <c r="G552" t="s">
        <v>197</v>
      </c>
      <c r="H552" t="s">
        <v>194</v>
      </c>
      <c r="I552" t="s">
        <v>202</v>
      </c>
      <c r="J552" t="s">
        <v>196</v>
      </c>
      <c r="K552" t="s">
        <v>194</v>
      </c>
      <c r="L552" t="s">
        <v>377</v>
      </c>
      <c r="M552" t="s">
        <v>201</v>
      </c>
      <c r="N552" s="19">
        <v>0</v>
      </c>
    </row>
    <row r="553" spans="1:14" x14ac:dyDescent="0.25">
      <c r="A553">
        <v>2025</v>
      </c>
      <c r="B553" t="s">
        <v>2</v>
      </c>
      <c r="C553" t="s">
        <v>193</v>
      </c>
      <c r="D553" t="s">
        <v>194</v>
      </c>
      <c r="E553" t="s">
        <v>195</v>
      </c>
      <c r="F553" t="s">
        <v>196</v>
      </c>
      <c r="G553" t="s">
        <v>197</v>
      </c>
      <c r="H553" t="s">
        <v>194</v>
      </c>
      <c r="I553" t="s">
        <v>202</v>
      </c>
      <c r="J553" t="s">
        <v>196</v>
      </c>
      <c r="K553" t="s">
        <v>194</v>
      </c>
      <c r="L553" t="s">
        <v>377</v>
      </c>
      <c r="M553" t="s">
        <v>201</v>
      </c>
      <c r="N553" s="19">
        <v>0</v>
      </c>
    </row>
    <row r="554" spans="1:14" x14ac:dyDescent="0.25">
      <c r="A554">
        <v>2025</v>
      </c>
      <c r="B554" t="s">
        <v>12</v>
      </c>
      <c r="C554" t="s">
        <v>211</v>
      </c>
      <c r="D554" t="s">
        <v>194</v>
      </c>
      <c r="E554" t="s">
        <v>195</v>
      </c>
      <c r="F554" t="s">
        <v>196</v>
      </c>
      <c r="G554" t="s">
        <v>197</v>
      </c>
      <c r="H554" t="s">
        <v>194</v>
      </c>
      <c r="I554" t="s">
        <v>202</v>
      </c>
      <c r="J554" t="s">
        <v>196</v>
      </c>
      <c r="K554" t="s">
        <v>194</v>
      </c>
      <c r="L554" t="s">
        <v>377</v>
      </c>
      <c r="M554" t="s">
        <v>201</v>
      </c>
      <c r="N554" s="19">
        <v>0</v>
      </c>
    </row>
    <row r="555" spans="1:14" x14ac:dyDescent="0.25">
      <c r="A555">
        <v>2025</v>
      </c>
      <c r="B555" t="s">
        <v>13</v>
      </c>
      <c r="C555" t="s">
        <v>212</v>
      </c>
      <c r="D555" t="s">
        <v>194</v>
      </c>
      <c r="E555" t="s">
        <v>195</v>
      </c>
      <c r="F555" t="s">
        <v>196</v>
      </c>
      <c r="G555" t="s">
        <v>197</v>
      </c>
      <c r="H555" t="s">
        <v>194</v>
      </c>
      <c r="I555" t="s">
        <v>202</v>
      </c>
      <c r="J555" t="s">
        <v>196</v>
      </c>
      <c r="K555" t="s">
        <v>194</v>
      </c>
      <c r="L555" t="s">
        <v>377</v>
      </c>
      <c r="M555" t="s">
        <v>201</v>
      </c>
      <c r="N555" s="19">
        <v>0</v>
      </c>
    </row>
    <row r="556" spans="1:14" x14ac:dyDescent="0.25">
      <c r="A556">
        <v>2025</v>
      </c>
      <c r="B556" t="s">
        <v>10</v>
      </c>
      <c r="C556" t="s">
        <v>209</v>
      </c>
      <c r="D556" t="s">
        <v>194</v>
      </c>
      <c r="E556" t="s">
        <v>195</v>
      </c>
      <c r="F556" t="s">
        <v>196</v>
      </c>
      <c r="G556" t="s">
        <v>197</v>
      </c>
      <c r="H556" t="s">
        <v>194</v>
      </c>
      <c r="I556" t="s">
        <v>202</v>
      </c>
      <c r="J556" t="s">
        <v>196</v>
      </c>
      <c r="K556" t="s">
        <v>194</v>
      </c>
      <c r="L556" t="s">
        <v>377</v>
      </c>
      <c r="M556" t="s">
        <v>201</v>
      </c>
      <c r="N556" s="19">
        <v>0</v>
      </c>
    </row>
    <row r="557" spans="1:14" x14ac:dyDescent="0.25">
      <c r="A557">
        <v>2025</v>
      </c>
      <c r="B557" t="s">
        <v>11</v>
      </c>
      <c r="C557" t="s">
        <v>210</v>
      </c>
      <c r="D557" t="s">
        <v>194</v>
      </c>
      <c r="E557" t="s">
        <v>195</v>
      </c>
      <c r="F557" t="s">
        <v>196</v>
      </c>
      <c r="G557" t="s">
        <v>197</v>
      </c>
      <c r="H557" t="s">
        <v>194</v>
      </c>
      <c r="I557" t="s">
        <v>202</v>
      </c>
      <c r="J557" t="s">
        <v>196</v>
      </c>
      <c r="K557" t="s">
        <v>194</v>
      </c>
      <c r="L557" t="s">
        <v>377</v>
      </c>
      <c r="M557" t="s">
        <v>201</v>
      </c>
      <c r="N557" s="19">
        <v>0</v>
      </c>
    </row>
    <row r="558" spans="1:14" x14ac:dyDescent="0.25">
      <c r="A558">
        <v>2025</v>
      </c>
      <c r="B558" t="s">
        <v>9</v>
      </c>
      <c r="C558" t="s">
        <v>209</v>
      </c>
      <c r="D558" t="s">
        <v>194</v>
      </c>
      <c r="E558" t="s">
        <v>195</v>
      </c>
      <c r="F558" t="s">
        <v>196</v>
      </c>
      <c r="G558" t="s">
        <v>197</v>
      </c>
      <c r="H558" t="s">
        <v>194</v>
      </c>
      <c r="I558" t="s">
        <v>202</v>
      </c>
      <c r="J558" t="s">
        <v>196</v>
      </c>
      <c r="K558" t="s">
        <v>194</v>
      </c>
      <c r="L558" t="s">
        <v>377</v>
      </c>
      <c r="M558" t="s">
        <v>201</v>
      </c>
      <c r="N558" s="19">
        <v>0</v>
      </c>
    </row>
    <row r="559" spans="1:14" x14ac:dyDescent="0.25">
      <c r="A559">
        <v>2025</v>
      </c>
      <c r="B559" t="s">
        <v>19</v>
      </c>
      <c r="C559" t="s">
        <v>216</v>
      </c>
      <c r="D559" t="s">
        <v>194</v>
      </c>
      <c r="E559" t="s">
        <v>195</v>
      </c>
      <c r="F559" t="s">
        <v>196</v>
      </c>
      <c r="G559" t="s">
        <v>197</v>
      </c>
      <c r="H559" t="s">
        <v>194</v>
      </c>
      <c r="I559" t="s">
        <v>202</v>
      </c>
      <c r="J559" t="s">
        <v>196</v>
      </c>
      <c r="K559" t="s">
        <v>194</v>
      </c>
      <c r="L559" t="s">
        <v>377</v>
      </c>
      <c r="M559" t="s">
        <v>201</v>
      </c>
      <c r="N559" s="19">
        <v>0</v>
      </c>
    </row>
    <row r="560" spans="1:14" x14ac:dyDescent="0.25">
      <c r="A560">
        <v>2025</v>
      </c>
      <c r="B560" t="s">
        <v>17</v>
      </c>
      <c r="C560" t="s">
        <v>207</v>
      </c>
      <c r="D560" t="s">
        <v>194</v>
      </c>
      <c r="E560" t="s">
        <v>195</v>
      </c>
      <c r="F560" t="s">
        <v>196</v>
      </c>
      <c r="G560" t="s">
        <v>197</v>
      </c>
      <c r="H560" t="s">
        <v>194</v>
      </c>
      <c r="I560" t="s">
        <v>202</v>
      </c>
      <c r="J560" t="s">
        <v>196</v>
      </c>
      <c r="K560" t="s">
        <v>194</v>
      </c>
      <c r="L560" t="s">
        <v>377</v>
      </c>
      <c r="M560" t="s">
        <v>201</v>
      </c>
      <c r="N560" s="19">
        <v>0</v>
      </c>
    </row>
    <row r="561" spans="1:14" x14ac:dyDescent="0.25">
      <c r="A561">
        <v>2025</v>
      </c>
      <c r="B561" t="s">
        <v>16</v>
      </c>
      <c r="C561" t="s">
        <v>214</v>
      </c>
      <c r="D561" t="s">
        <v>194</v>
      </c>
      <c r="E561" t="s">
        <v>195</v>
      </c>
      <c r="F561" t="s">
        <v>196</v>
      </c>
      <c r="G561" t="s">
        <v>197</v>
      </c>
      <c r="H561" t="s">
        <v>194</v>
      </c>
      <c r="I561" t="s">
        <v>202</v>
      </c>
      <c r="J561" t="s">
        <v>196</v>
      </c>
      <c r="K561" t="s">
        <v>194</v>
      </c>
      <c r="L561" t="s">
        <v>377</v>
      </c>
      <c r="M561" t="s">
        <v>1018</v>
      </c>
      <c r="N561" s="19">
        <v>99351669</v>
      </c>
    </row>
    <row r="562" spans="1:14" x14ac:dyDescent="0.25">
      <c r="A562">
        <v>2025</v>
      </c>
      <c r="B562" t="s">
        <v>14</v>
      </c>
      <c r="C562" t="s">
        <v>213</v>
      </c>
      <c r="D562" t="s">
        <v>194</v>
      </c>
      <c r="E562" t="s">
        <v>195</v>
      </c>
      <c r="F562" t="s">
        <v>196</v>
      </c>
      <c r="G562" t="s">
        <v>197</v>
      </c>
      <c r="H562" t="s">
        <v>194</v>
      </c>
      <c r="I562" t="s">
        <v>202</v>
      </c>
      <c r="J562" t="s">
        <v>196</v>
      </c>
      <c r="K562" t="s">
        <v>194</v>
      </c>
      <c r="L562" t="s">
        <v>377</v>
      </c>
      <c r="M562" t="s">
        <v>201</v>
      </c>
      <c r="N562" s="19">
        <v>0</v>
      </c>
    </row>
    <row r="563" spans="1:14" x14ac:dyDescent="0.25">
      <c r="A563">
        <v>2025</v>
      </c>
      <c r="B563" t="s">
        <v>15</v>
      </c>
      <c r="C563" t="s">
        <v>207</v>
      </c>
      <c r="D563" t="s">
        <v>409</v>
      </c>
      <c r="E563" t="s">
        <v>195</v>
      </c>
      <c r="F563" t="s">
        <v>196</v>
      </c>
      <c r="G563" t="s">
        <v>197</v>
      </c>
      <c r="H563" t="s">
        <v>194</v>
      </c>
      <c r="I563" t="s">
        <v>202</v>
      </c>
      <c r="J563" t="s">
        <v>196</v>
      </c>
      <c r="K563" t="s">
        <v>194</v>
      </c>
      <c r="L563" t="s">
        <v>377</v>
      </c>
      <c r="M563" t="s">
        <v>201</v>
      </c>
      <c r="N563" s="19">
        <v>0</v>
      </c>
    </row>
    <row r="564" spans="1:14" x14ac:dyDescent="0.25">
      <c r="A564">
        <v>2025</v>
      </c>
      <c r="B564" t="s">
        <v>23</v>
      </c>
      <c r="C564" t="s">
        <v>216</v>
      </c>
      <c r="D564" t="s">
        <v>194</v>
      </c>
      <c r="E564" t="s">
        <v>195</v>
      </c>
      <c r="F564" t="s">
        <v>196</v>
      </c>
      <c r="G564" t="s">
        <v>197</v>
      </c>
      <c r="H564" t="s">
        <v>194</v>
      </c>
      <c r="I564" t="s">
        <v>202</v>
      </c>
      <c r="J564" t="s">
        <v>196</v>
      </c>
      <c r="K564" t="s">
        <v>194</v>
      </c>
      <c r="L564" t="s">
        <v>377</v>
      </c>
      <c r="M564" t="s">
        <v>201</v>
      </c>
      <c r="N564" s="19">
        <v>0</v>
      </c>
    </row>
    <row r="565" spans="1:14" x14ac:dyDescent="0.25">
      <c r="A565">
        <v>2025</v>
      </c>
      <c r="B565" t="s">
        <v>24</v>
      </c>
      <c r="C565" t="s">
        <v>217</v>
      </c>
      <c r="D565" t="s">
        <v>194</v>
      </c>
      <c r="E565" t="s">
        <v>195</v>
      </c>
      <c r="F565" t="s">
        <v>196</v>
      </c>
      <c r="G565" t="s">
        <v>197</v>
      </c>
      <c r="H565" t="s">
        <v>194</v>
      </c>
      <c r="I565" t="s">
        <v>202</v>
      </c>
      <c r="J565" t="s">
        <v>196</v>
      </c>
      <c r="K565" t="s">
        <v>194</v>
      </c>
      <c r="L565" t="s">
        <v>377</v>
      </c>
      <c r="M565" t="s">
        <v>201</v>
      </c>
      <c r="N565" s="19">
        <v>0</v>
      </c>
    </row>
    <row r="566" spans="1:14" x14ac:dyDescent="0.25">
      <c r="A566">
        <v>2025</v>
      </c>
      <c r="B566" t="s">
        <v>25</v>
      </c>
      <c r="C566" t="s">
        <v>216</v>
      </c>
      <c r="D566" t="s">
        <v>194</v>
      </c>
      <c r="E566" t="s">
        <v>195</v>
      </c>
      <c r="F566" t="s">
        <v>196</v>
      </c>
      <c r="G566" t="s">
        <v>197</v>
      </c>
      <c r="H566" t="s">
        <v>194</v>
      </c>
      <c r="I566" t="s">
        <v>202</v>
      </c>
      <c r="J566" t="s">
        <v>196</v>
      </c>
      <c r="K566" t="s">
        <v>194</v>
      </c>
      <c r="L566" t="s">
        <v>377</v>
      </c>
      <c r="M566" t="s">
        <v>201</v>
      </c>
      <c r="N566" s="19">
        <v>0</v>
      </c>
    </row>
    <row r="567" spans="1:14" x14ac:dyDescent="0.25">
      <c r="A567">
        <v>2025</v>
      </c>
      <c r="B567" t="s">
        <v>20</v>
      </c>
      <c r="C567" t="s">
        <v>216</v>
      </c>
      <c r="D567" t="s">
        <v>194</v>
      </c>
      <c r="E567" t="s">
        <v>195</v>
      </c>
      <c r="F567" t="s">
        <v>196</v>
      </c>
      <c r="G567" t="s">
        <v>197</v>
      </c>
      <c r="H567" t="s">
        <v>194</v>
      </c>
      <c r="I567" t="s">
        <v>202</v>
      </c>
      <c r="J567" t="s">
        <v>196</v>
      </c>
      <c r="K567" t="s">
        <v>194</v>
      </c>
      <c r="L567" t="s">
        <v>377</v>
      </c>
      <c r="M567" t="s">
        <v>201</v>
      </c>
      <c r="N567" s="19">
        <v>0</v>
      </c>
    </row>
    <row r="568" spans="1:14" x14ac:dyDescent="0.25">
      <c r="A568">
        <v>2025</v>
      </c>
      <c r="B568" t="s">
        <v>21</v>
      </c>
      <c r="C568" t="s">
        <v>216</v>
      </c>
      <c r="D568" t="s">
        <v>194</v>
      </c>
      <c r="E568" t="s">
        <v>195</v>
      </c>
      <c r="F568" t="s">
        <v>196</v>
      </c>
      <c r="G568" t="s">
        <v>197</v>
      </c>
      <c r="H568" t="s">
        <v>194</v>
      </c>
      <c r="I568" t="s">
        <v>202</v>
      </c>
      <c r="J568" t="s">
        <v>196</v>
      </c>
      <c r="K568" t="s">
        <v>194</v>
      </c>
      <c r="L568" t="s">
        <v>377</v>
      </c>
      <c r="M568" t="s">
        <v>201</v>
      </c>
      <c r="N568" s="19">
        <v>0</v>
      </c>
    </row>
    <row r="569" spans="1:14" x14ac:dyDescent="0.25">
      <c r="A569">
        <v>2025</v>
      </c>
      <c r="B569" t="s">
        <v>22</v>
      </c>
      <c r="C569" t="s">
        <v>216</v>
      </c>
      <c r="D569" t="s">
        <v>194</v>
      </c>
      <c r="E569" t="s">
        <v>195</v>
      </c>
      <c r="F569" t="s">
        <v>196</v>
      </c>
      <c r="G569" t="s">
        <v>197</v>
      </c>
      <c r="H569" t="s">
        <v>194</v>
      </c>
      <c r="I569" t="s">
        <v>202</v>
      </c>
      <c r="J569" t="s">
        <v>196</v>
      </c>
      <c r="K569" t="s">
        <v>194</v>
      </c>
      <c r="L569" t="s">
        <v>377</v>
      </c>
      <c r="M569" t="s">
        <v>201</v>
      </c>
      <c r="N569" s="19">
        <v>0</v>
      </c>
    </row>
    <row r="570" spans="1:14" x14ac:dyDescent="0.25">
      <c r="A570">
        <v>2025</v>
      </c>
      <c r="B570" t="s">
        <v>18</v>
      </c>
      <c r="C570" t="s">
        <v>215</v>
      </c>
      <c r="D570" t="s">
        <v>194</v>
      </c>
      <c r="E570" t="s">
        <v>195</v>
      </c>
      <c r="F570" t="s">
        <v>196</v>
      </c>
      <c r="G570" t="s">
        <v>197</v>
      </c>
      <c r="H570" t="s">
        <v>194</v>
      </c>
      <c r="I570" t="s">
        <v>202</v>
      </c>
      <c r="J570" t="s">
        <v>196</v>
      </c>
      <c r="K570" t="s">
        <v>194</v>
      </c>
      <c r="L570" t="s">
        <v>377</v>
      </c>
      <c r="M570" t="s">
        <v>201</v>
      </c>
      <c r="N570" s="19">
        <v>0</v>
      </c>
    </row>
    <row r="571" spans="1:14" x14ac:dyDescent="0.25">
      <c r="A571">
        <v>2025</v>
      </c>
      <c r="B571" t="s">
        <v>32</v>
      </c>
      <c r="C571" t="s">
        <v>221</v>
      </c>
      <c r="D571" t="s">
        <v>194</v>
      </c>
      <c r="E571" t="s">
        <v>195</v>
      </c>
      <c r="F571" t="s">
        <v>196</v>
      </c>
      <c r="G571" t="s">
        <v>197</v>
      </c>
      <c r="H571" t="s">
        <v>194</v>
      </c>
      <c r="I571" t="s">
        <v>202</v>
      </c>
      <c r="J571" t="s">
        <v>196</v>
      </c>
      <c r="K571" t="s">
        <v>194</v>
      </c>
      <c r="L571" t="s">
        <v>377</v>
      </c>
      <c r="M571" t="s">
        <v>1019</v>
      </c>
      <c r="N571" s="19">
        <v>1673505.5</v>
      </c>
    </row>
    <row r="572" spans="1:14" x14ac:dyDescent="0.25">
      <c r="A572">
        <v>2025</v>
      </c>
      <c r="B572" t="s">
        <v>28</v>
      </c>
      <c r="C572" t="s">
        <v>220</v>
      </c>
      <c r="D572" t="s">
        <v>194</v>
      </c>
      <c r="E572" t="s">
        <v>195</v>
      </c>
      <c r="F572" t="s">
        <v>196</v>
      </c>
      <c r="G572" t="s">
        <v>197</v>
      </c>
      <c r="H572" t="s">
        <v>194</v>
      </c>
      <c r="I572" t="s">
        <v>202</v>
      </c>
      <c r="J572" t="s">
        <v>196</v>
      </c>
      <c r="K572" t="s">
        <v>194</v>
      </c>
      <c r="L572" t="s">
        <v>377</v>
      </c>
      <c r="M572" t="s">
        <v>1020</v>
      </c>
      <c r="N572" s="19">
        <v>3233102</v>
      </c>
    </row>
    <row r="573" spans="1:14" x14ac:dyDescent="0.25">
      <c r="A573">
        <v>2025</v>
      </c>
      <c r="B573" t="s">
        <v>29</v>
      </c>
      <c r="C573" t="s">
        <v>220</v>
      </c>
      <c r="D573" t="s">
        <v>194</v>
      </c>
      <c r="E573" t="s">
        <v>195</v>
      </c>
      <c r="F573" t="s">
        <v>196</v>
      </c>
      <c r="G573" t="s">
        <v>197</v>
      </c>
      <c r="H573" t="s">
        <v>194</v>
      </c>
      <c r="I573" t="s">
        <v>202</v>
      </c>
      <c r="J573" t="s">
        <v>196</v>
      </c>
      <c r="K573" t="s">
        <v>194</v>
      </c>
      <c r="L573" t="s">
        <v>377</v>
      </c>
      <c r="M573" t="s">
        <v>201</v>
      </c>
      <c r="N573" s="19">
        <v>0</v>
      </c>
    </row>
    <row r="574" spans="1:14" x14ac:dyDescent="0.25">
      <c r="A574">
        <v>2025</v>
      </c>
      <c r="B574" t="s">
        <v>30</v>
      </c>
      <c r="C574" t="s">
        <v>207</v>
      </c>
      <c r="D574" t="s">
        <v>194</v>
      </c>
      <c r="E574" t="s">
        <v>195</v>
      </c>
      <c r="F574" t="s">
        <v>196</v>
      </c>
      <c r="G574" t="s">
        <v>197</v>
      </c>
      <c r="H574" t="s">
        <v>194</v>
      </c>
      <c r="I574" t="s">
        <v>202</v>
      </c>
      <c r="J574" t="s">
        <v>196</v>
      </c>
      <c r="K574" t="s">
        <v>194</v>
      </c>
      <c r="L574" t="s">
        <v>377</v>
      </c>
      <c r="M574" t="s">
        <v>201</v>
      </c>
      <c r="N574" s="19">
        <v>0</v>
      </c>
    </row>
    <row r="575" spans="1:14" x14ac:dyDescent="0.25">
      <c r="A575">
        <v>2025</v>
      </c>
      <c r="B575" t="s">
        <v>27</v>
      </c>
      <c r="C575" t="s">
        <v>219</v>
      </c>
      <c r="D575" t="s">
        <v>194</v>
      </c>
      <c r="E575" t="s">
        <v>195</v>
      </c>
      <c r="F575" t="s">
        <v>225</v>
      </c>
      <c r="G575" t="s">
        <v>197</v>
      </c>
      <c r="H575" t="s">
        <v>194</v>
      </c>
      <c r="I575" t="s">
        <v>202</v>
      </c>
      <c r="J575" t="s">
        <v>196</v>
      </c>
      <c r="K575" t="s">
        <v>194</v>
      </c>
      <c r="L575" t="s">
        <v>377</v>
      </c>
      <c r="M575" t="s">
        <v>201</v>
      </c>
      <c r="N575" s="19">
        <v>0</v>
      </c>
    </row>
    <row r="576" spans="1:14" x14ac:dyDescent="0.25">
      <c r="A576">
        <v>2025</v>
      </c>
      <c r="B576" t="s">
        <v>26</v>
      </c>
      <c r="C576" t="s">
        <v>218</v>
      </c>
      <c r="D576" t="s">
        <v>194</v>
      </c>
      <c r="E576" t="s">
        <v>195</v>
      </c>
      <c r="F576" t="s">
        <v>196</v>
      </c>
      <c r="G576" t="s">
        <v>197</v>
      </c>
      <c r="H576" t="s">
        <v>194</v>
      </c>
      <c r="I576" t="s">
        <v>202</v>
      </c>
      <c r="J576" t="s">
        <v>196</v>
      </c>
      <c r="K576" t="s">
        <v>194</v>
      </c>
      <c r="L576" t="s">
        <v>377</v>
      </c>
      <c r="M576" t="s">
        <v>201</v>
      </c>
      <c r="N576" s="19">
        <v>0</v>
      </c>
    </row>
    <row r="577" spans="1:14" x14ac:dyDescent="0.25">
      <c r="A577">
        <v>2025</v>
      </c>
      <c r="B577" t="s">
        <v>38</v>
      </c>
      <c r="C577" t="s">
        <v>222</v>
      </c>
      <c r="D577" t="s">
        <v>194</v>
      </c>
      <c r="E577" t="s">
        <v>195</v>
      </c>
      <c r="F577" t="s">
        <v>196</v>
      </c>
      <c r="G577" t="s">
        <v>197</v>
      </c>
      <c r="H577" t="s">
        <v>194</v>
      </c>
      <c r="I577" t="s">
        <v>202</v>
      </c>
      <c r="J577" t="s">
        <v>196</v>
      </c>
      <c r="K577" t="s">
        <v>194</v>
      </c>
      <c r="L577" t="s">
        <v>377</v>
      </c>
      <c r="M577" t="s">
        <v>201</v>
      </c>
      <c r="N577" s="19">
        <v>0</v>
      </c>
    </row>
    <row r="578" spans="1:14" x14ac:dyDescent="0.25">
      <c r="A578">
        <v>2025</v>
      </c>
      <c r="B578" t="s">
        <v>118</v>
      </c>
      <c r="C578" t="s">
        <v>254</v>
      </c>
      <c r="D578" t="s">
        <v>194</v>
      </c>
      <c r="E578" t="s">
        <v>195</v>
      </c>
      <c r="F578" t="s">
        <v>196</v>
      </c>
      <c r="G578" t="s">
        <v>197</v>
      </c>
      <c r="H578" t="s">
        <v>194</v>
      </c>
      <c r="I578" t="s">
        <v>202</v>
      </c>
      <c r="J578" t="s">
        <v>196</v>
      </c>
      <c r="K578" t="s">
        <v>194</v>
      </c>
      <c r="L578" t="s">
        <v>377</v>
      </c>
      <c r="M578" t="s">
        <v>201</v>
      </c>
      <c r="N578" s="19">
        <v>0</v>
      </c>
    </row>
    <row r="579" spans="1:14" x14ac:dyDescent="0.25">
      <c r="A579">
        <v>2025</v>
      </c>
      <c r="B579" t="s">
        <v>116</v>
      </c>
      <c r="C579" t="s">
        <v>252</v>
      </c>
      <c r="D579" t="s">
        <v>194</v>
      </c>
      <c r="E579" t="s">
        <v>195</v>
      </c>
      <c r="F579" t="s">
        <v>196</v>
      </c>
      <c r="G579" t="s">
        <v>197</v>
      </c>
      <c r="H579" t="s">
        <v>194</v>
      </c>
      <c r="I579" t="s">
        <v>202</v>
      </c>
      <c r="J579" t="s">
        <v>196</v>
      </c>
      <c r="K579" t="s">
        <v>194</v>
      </c>
      <c r="L579" t="s">
        <v>377</v>
      </c>
      <c r="M579" t="s">
        <v>201</v>
      </c>
      <c r="N579" s="19">
        <v>0</v>
      </c>
    </row>
    <row r="580" spans="1:14" x14ac:dyDescent="0.25">
      <c r="A580">
        <v>2025</v>
      </c>
      <c r="B580" t="s">
        <v>115</v>
      </c>
      <c r="C580" t="s">
        <v>251</v>
      </c>
      <c r="D580" t="s">
        <v>194</v>
      </c>
      <c r="E580" t="s">
        <v>195</v>
      </c>
      <c r="F580" t="s">
        <v>196</v>
      </c>
      <c r="G580" t="s">
        <v>197</v>
      </c>
      <c r="H580" t="s">
        <v>194</v>
      </c>
      <c r="I580" t="s">
        <v>202</v>
      </c>
      <c r="J580" t="s">
        <v>196</v>
      </c>
      <c r="K580" t="s">
        <v>194</v>
      </c>
      <c r="L580" t="s">
        <v>377</v>
      </c>
      <c r="M580" t="s">
        <v>201</v>
      </c>
      <c r="N580" s="19">
        <v>0</v>
      </c>
    </row>
    <row r="581" spans="1:14" x14ac:dyDescent="0.25">
      <c r="A581">
        <v>2025</v>
      </c>
      <c r="B581" t="s">
        <v>114</v>
      </c>
      <c r="C581" t="s">
        <v>215</v>
      </c>
      <c r="D581" t="s">
        <v>194</v>
      </c>
      <c r="E581" t="s">
        <v>195</v>
      </c>
      <c r="F581" t="s">
        <v>196</v>
      </c>
      <c r="G581" t="s">
        <v>197</v>
      </c>
      <c r="H581" t="s">
        <v>194</v>
      </c>
      <c r="I581" t="s">
        <v>202</v>
      </c>
      <c r="J581" t="s">
        <v>196</v>
      </c>
      <c r="K581" t="s">
        <v>194</v>
      </c>
      <c r="L581" t="s">
        <v>377</v>
      </c>
      <c r="M581" t="s">
        <v>201</v>
      </c>
      <c r="N581" s="19">
        <v>0</v>
      </c>
    </row>
    <row r="582" spans="1:14" x14ac:dyDescent="0.25">
      <c r="A582">
        <v>2025</v>
      </c>
      <c r="B582" t="s">
        <v>113</v>
      </c>
      <c r="C582" t="s">
        <v>215</v>
      </c>
      <c r="D582" t="s">
        <v>194</v>
      </c>
      <c r="E582" t="s">
        <v>195</v>
      </c>
      <c r="F582" t="s">
        <v>196</v>
      </c>
      <c r="G582" t="s">
        <v>197</v>
      </c>
      <c r="H582" t="s">
        <v>194</v>
      </c>
      <c r="I582" t="s">
        <v>202</v>
      </c>
      <c r="J582" t="s">
        <v>196</v>
      </c>
      <c r="K582" t="s">
        <v>194</v>
      </c>
      <c r="L582" t="s">
        <v>377</v>
      </c>
      <c r="M582" t="s">
        <v>201</v>
      </c>
      <c r="N582" s="19">
        <v>0</v>
      </c>
    </row>
    <row r="583" spans="1:14" x14ac:dyDescent="0.25">
      <c r="A583">
        <v>2025</v>
      </c>
      <c r="B583" t="s">
        <v>122</v>
      </c>
      <c r="C583" t="s">
        <v>217</v>
      </c>
      <c r="D583" t="s">
        <v>194</v>
      </c>
      <c r="E583" t="s">
        <v>195</v>
      </c>
      <c r="F583" t="s">
        <v>196</v>
      </c>
      <c r="G583" t="s">
        <v>197</v>
      </c>
      <c r="H583" t="s">
        <v>194</v>
      </c>
      <c r="I583" t="s">
        <v>202</v>
      </c>
      <c r="J583" t="s">
        <v>196</v>
      </c>
      <c r="K583" t="s">
        <v>194</v>
      </c>
      <c r="L583" t="s">
        <v>377</v>
      </c>
      <c r="M583" t="s">
        <v>201</v>
      </c>
      <c r="N583" s="19">
        <v>0</v>
      </c>
    </row>
    <row r="584" spans="1:14" x14ac:dyDescent="0.25">
      <c r="A584">
        <v>2025</v>
      </c>
      <c r="B584" t="s">
        <v>123</v>
      </c>
      <c r="C584" t="s">
        <v>222</v>
      </c>
      <c r="D584" t="s">
        <v>194</v>
      </c>
      <c r="E584" t="s">
        <v>195</v>
      </c>
      <c r="F584" t="s">
        <v>196</v>
      </c>
      <c r="G584" t="s">
        <v>197</v>
      </c>
      <c r="H584" t="s">
        <v>194</v>
      </c>
      <c r="I584" t="s">
        <v>202</v>
      </c>
      <c r="J584" t="s">
        <v>196</v>
      </c>
      <c r="K584" t="s">
        <v>194</v>
      </c>
      <c r="L584" t="s">
        <v>377</v>
      </c>
      <c r="M584" t="s">
        <v>201</v>
      </c>
      <c r="N584" s="19">
        <v>0</v>
      </c>
    </row>
    <row r="585" spans="1:14" x14ac:dyDescent="0.25">
      <c r="A585">
        <v>2025</v>
      </c>
      <c r="B585" t="s">
        <v>124</v>
      </c>
      <c r="C585" t="s">
        <v>222</v>
      </c>
      <c r="D585" t="s">
        <v>194</v>
      </c>
      <c r="E585" t="s">
        <v>195</v>
      </c>
      <c r="F585" t="s">
        <v>196</v>
      </c>
      <c r="G585" t="s">
        <v>197</v>
      </c>
      <c r="H585" t="s">
        <v>194</v>
      </c>
      <c r="I585" t="s">
        <v>202</v>
      </c>
      <c r="J585" t="s">
        <v>196</v>
      </c>
      <c r="K585" t="s">
        <v>194</v>
      </c>
      <c r="L585" t="s">
        <v>377</v>
      </c>
      <c r="M585" t="s">
        <v>201</v>
      </c>
      <c r="N585" s="19">
        <v>0</v>
      </c>
    </row>
    <row r="586" spans="1:14" x14ac:dyDescent="0.25">
      <c r="A586">
        <v>2025</v>
      </c>
      <c r="B586" t="s">
        <v>120</v>
      </c>
      <c r="C586" t="s">
        <v>253</v>
      </c>
      <c r="D586" t="s">
        <v>194</v>
      </c>
      <c r="E586" t="s">
        <v>195</v>
      </c>
      <c r="F586" t="s">
        <v>196</v>
      </c>
      <c r="G586" t="s">
        <v>197</v>
      </c>
      <c r="H586" t="s">
        <v>194</v>
      </c>
      <c r="I586" t="s">
        <v>202</v>
      </c>
      <c r="J586" t="s">
        <v>196</v>
      </c>
      <c r="K586" t="s">
        <v>194</v>
      </c>
      <c r="L586" t="s">
        <v>377</v>
      </c>
      <c r="M586" t="s">
        <v>201</v>
      </c>
      <c r="N586" s="19">
        <v>0</v>
      </c>
    </row>
    <row r="587" spans="1:14" x14ac:dyDescent="0.25">
      <c r="A587">
        <v>2025</v>
      </c>
      <c r="B587" t="s">
        <v>121</v>
      </c>
      <c r="C587" t="s">
        <v>217</v>
      </c>
      <c r="D587" t="s">
        <v>194</v>
      </c>
      <c r="E587" t="s">
        <v>195</v>
      </c>
      <c r="F587" t="s">
        <v>196</v>
      </c>
      <c r="G587" t="s">
        <v>197</v>
      </c>
      <c r="H587" t="s">
        <v>194</v>
      </c>
      <c r="I587" t="s">
        <v>202</v>
      </c>
      <c r="J587" t="s">
        <v>196</v>
      </c>
      <c r="K587" t="s">
        <v>194</v>
      </c>
      <c r="L587" t="s">
        <v>377</v>
      </c>
      <c r="M587" t="s">
        <v>201</v>
      </c>
      <c r="N587" s="19">
        <v>0</v>
      </c>
    </row>
    <row r="588" spans="1:14" x14ac:dyDescent="0.25">
      <c r="A588">
        <v>2025</v>
      </c>
      <c r="B588" t="s">
        <v>132</v>
      </c>
      <c r="C588" t="s">
        <v>248</v>
      </c>
      <c r="D588" t="s">
        <v>194</v>
      </c>
      <c r="E588" t="s">
        <v>195</v>
      </c>
      <c r="F588" t="s">
        <v>196</v>
      </c>
      <c r="G588" t="s">
        <v>197</v>
      </c>
      <c r="H588" t="s">
        <v>194</v>
      </c>
      <c r="I588" t="s">
        <v>202</v>
      </c>
      <c r="J588" t="s">
        <v>196</v>
      </c>
      <c r="K588" t="s">
        <v>194</v>
      </c>
      <c r="L588" t="s">
        <v>377</v>
      </c>
      <c r="M588" t="s">
        <v>201</v>
      </c>
      <c r="N588" s="19">
        <v>0</v>
      </c>
    </row>
    <row r="589" spans="1:14" x14ac:dyDescent="0.25">
      <c r="A589">
        <v>2025</v>
      </c>
      <c r="B589" t="s">
        <v>128</v>
      </c>
      <c r="C589" t="s">
        <v>252</v>
      </c>
      <c r="D589" t="s">
        <v>194</v>
      </c>
      <c r="E589" t="s">
        <v>195</v>
      </c>
      <c r="F589" t="s">
        <v>196</v>
      </c>
      <c r="G589" t="s">
        <v>197</v>
      </c>
      <c r="H589" t="s">
        <v>194</v>
      </c>
      <c r="I589" t="s">
        <v>202</v>
      </c>
      <c r="J589" t="s">
        <v>196</v>
      </c>
      <c r="K589" t="s">
        <v>194</v>
      </c>
      <c r="L589" t="s">
        <v>377</v>
      </c>
      <c r="M589" t="s">
        <v>201</v>
      </c>
      <c r="N589" s="19">
        <v>0</v>
      </c>
    </row>
    <row r="590" spans="1:14" x14ac:dyDescent="0.25">
      <c r="A590">
        <v>2025</v>
      </c>
      <c r="B590" t="s">
        <v>129</v>
      </c>
      <c r="C590" t="s">
        <v>221</v>
      </c>
      <c r="D590" t="s">
        <v>194</v>
      </c>
      <c r="E590" t="s">
        <v>195</v>
      </c>
      <c r="F590" t="s">
        <v>196</v>
      </c>
      <c r="G590" t="s">
        <v>197</v>
      </c>
      <c r="H590" t="s">
        <v>194</v>
      </c>
      <c r="I590" t="s">
        <v>202</v>
      </c>
      <c r="J590" t="s">
        <v>196</v>
      </c>
      <c r="K590" t="s">
        <v>194</v>
      </c>
      <c r="L590" t="s">
        <v>377</v>
      </c>
      <c r="M590" t="s">
        <v>201</v>
      </c>
      <c r="N590" s="19">
        <v>0</v>
      </c>
    </row>
    <row r="591" spans="1:14" x14ac:dyDescent="0.25">
      <c r="A591">
        <v>2025</v>
      </c>
      <c r="B591" t="s">
        <v>125</v>
      </c>
      <c r="C591" t="s">
        <v>217</v>
      </c>
      <c r="D591" t="s">
        <v>194</v>
      </c>
      <c r="E591" t="s">
        <v>195</v>
      </c>
      <c r="F591" t="s">
        <v>196</v>
      </c>
      <c r="G591" t="s">
        <v>197</v>
      </c>
      <c r="H591" t="s">
        <v>194</v>
      </c>
      <c r="I591" t="s">
        <v>202</v>
      </c>
      <c r="J591" t="s">
        <v>196</v>
      </c>
      <c r="K591" t="s">
        <v>194</v>
      </c>
      <c r="L591" t="s">
        <v>377</v>
      </c>
      <c r="M591" t="s">
        <v>201</v>
      </c>
      <c r="N591" s="19">
        <v>0</v>
      </c>
    </row>
    <row r="592" spans="1:14" x14ac:dyDescent="0.25">
      <c r="A592">
        <v>2025</v>
      </c>
      <c r="B592" t="s">
        <v>126</v>
      </c>
      <c r="C592" t="s">
        <v>217</v>
      </c>
      <c r="D592" t="s">
        <v>194</v>
      </c>
      <c r="E592" t="s">
        <v>195</v>
      </c>
      <c r="F592" t="s">
        <v>196</v>
      </c>
      <c r="G592" t="s">
        <v>197</v>
      </c>
      <c r="H592" t="s">
        <v>194</v>
      </c>
      <c r="I592" t="s">
        <v>202</v>
      </c>
      <c r="J592" t="s">
        <v>196</v>
      </c>
      <c r="K592" t="s">
        <v>194</v>
      </c>
      <c r="L592" t="s">
        <v>377</v>
      </c>
      <c r="M592" t="s">
        <v>201</v>
      </c>
      <c r="N592" s="19">
        <v>0</v>
      </c>
    </row>
    <row r="593" spans="1:14" x14ac:dyDescent="0.25">
      <c r="A593">
        <v>2025</v>
      </c>
      <c r="B593" t="s">
        <v>66</v>
      </c>
      <c r="C593" t="s">
        <v>229</v>
      </c>
      <c r="D593" t="s">
        <v>194</v>
      </c>
      <c r="E593" t="s">
        <v>195</v>
      </c>
      <c r="F593" t="s">
        <v>196</v>
      </c>
      <c r="G593" t="s">
        <v>197</v>
      </c>
      <c r="H593" t="s">
        <v>194</v>
      </c>
      <c r="I593" t="s">
        <v>202</v>
      </c>
      <c r="J593" t="s">
        <v>196</v>
      </c>
      <c r="K593" t="s">
        <v>194</v>
      </c>
      <c r="L593" t="s">
        <v>377</v>
      </c>
      <c r="M593" t="s">
        <v>201</v>
      </c>
      <c r="N593" s="19">
        <v>0</v>
      </c>
    </row>
    <row r="594" spans="1:14" x14ac:dyDescent="0.25">
      <c r="A594">
        <v>2025</v>
      </c>
      <c r="B594" t="s">
        <v>67</v>
      </c>
      <c r="C594" t="s">
        <v>222</v>
      </c>
      <c r="D594" t="s">
        <v>194</v>
      </c>
      <c r="E594" t="s">
        <v>195</v>
      </c>
      <c r="F594" t="s">
        <v>196</v>
      </c>
      <c r="G594" t="s">
        <v>197</v>
      </c>
      <c r="H594" t="s">
        <v>194</v>
      </c>
      <c r="I594" t="s">
        <v>202</v>
      </c>
      <c r="J594" t="s">
        <v>196</v>
      </c>
      <c r="K594" t="s">
        <v>194</v>
      </c>
      <c r="L594" t="s">
        <v>377</v>
      </c>
      <c r="M594" t="s">
        <v>201</v>
      </c>
      <c r="N594" s="19">
        <v>0</v>
      </c>
    </row>
    <row r="595" spans="1:14" x14ac:dyDescent="0.25">
      <c r="A595">
        <v>2025</v>
      </c>
      <c r="B595" t="s">
        <v>63</v>
      </c>
      <c r="C595" t="s">
        <v>229</v>
      </c>
      <c r="D595" t="s">
        <v>194</v>
      </c>
      <c r="E595" t="s">
        <v>195</v>
      </c>
      <c r="F595" t="s">
        <v>196</v>
      </c>
      <c r="G595" t="s">
        <v>197</v>
      </c>
      <c r="H595" t="s">
        <v>194</v>
      </c>
      <c r="I595" t="s">
        <v>202</v>
      </c>
      <c r="J595" t="s">
        <v>196</v>
      </c>
      <c r="K595" t="s">
        <v>194</v>
      </c>
      <c r="L595" t="s">
        <v>377</v>
      </c>
      <c r="M595" t="s">
        <v>201</v>
      </c>
      <c r="N595" s="19">
        <v>0</v>
      </c>
    </row>
    <row r="596" spans="1:14" x14ac:dyDescent="0.25">
      <c r="A596">
        <v>2025</v>
      </c>
      <c r="B596" t="s">
        <v>64</v>
      </c>
      <c r="C596" t="s">
        <v>229</v>
      </c>
      <c r="D596" t="s">
        <v>194</v>
      </c>
      <c r="E596" t="s">
        <v>195</v>
      </c>
      <c r="F596" t="s">
        <v>196</v>
      </c>
      <c r="G596" t="s">
        <v>197</v>
      </c>
      <c r="H596" t="s">
        <v>194</v>
      </c>
      <c r="I596" t="s">
        <v>202</v>
      </c>
      <c r="J596" t="s">
        <v>196</v>
      </c>
      <c r="K596" t="s">
        <v>194</v>
      </c>
      <c r="L596" t="s">
        <v>377</v>
      </c>
      <c r="M596" t="s">
        <v>201</v>
      </c>
      <c r="N596" s="19">
        <v>0</v>
      </c>
    </row>
    <row r="597" spans="1:14" x14ac:dyDescent="0.25">
      <c r="A597">
        <v>2025</v>
      </c>
      <c r="B597" t="s">
        <v>78</v>
      </c>
      <c r="C597" t="s">
        <v>241</v>
      </c>
      <c r="D597" t="s">
        <v>194</v>
      </c>
      <c r="E597" t="s">
        <v>195</v>
      </c>
      <c r="F597" t="s">
        <v>196</v>
      </c>
      <c r="G597" t="s">
        <v>197</v>
      </c>
      <c r="H597" t="s">
        <v>194</v>
      </c>
      <c r="I597" t="s">
        <v>202</v>
      </c>
      <c r="J597" t="s">
        <v>196</v>
      </c>
      <c r="K597" t="s">
        <v>194</v>
      </c>
      <c r="L597" t="s">
        <v>377</v>
      </c>
      <c r="M597" t="s">
        <v>201</v>
      </c>
      <c r="N597" s="19">
        <v>0</v>
      </c>
    </row>
    <row r="598" spans="1:14" x14ac:dyDescent="0.25">
      <c r="A598">
        <v>2025</v>
      </c>
      <c r="B598" t="s">
        <v>74</v>
      </c>
      <c r="C598" t="s">
        <v>242</v>
      </c>
      <c r="D598" t="s">
        <v>194</v>
      </c>
      <c r="E598" t="s">
        <v>195</v>
      </c>
      <c r="F598" t="s">
        <v>196</v>
      </c>
      <c r="G598" t="s">
        <v>197</v>
      </c>
      <c r="H598" t="s">
        <v>194</v>
      </c>
      <c r="I598" t="s">
        <v>202</v>
      </c>
      <c r="J598" t="s">
        <v>196</v>
      </c>
      <c r="K598" t="s">
        <v>194</v>
      </c>
      <c r="L598" t="s">
        <v>377</v>
      </c>
      <c r="M598" t="s">
        <v>201</v>
      </c>
      <c r="N598" s="19">
        <v>0</v>
      </c>
    </row>
    <row r="599" spans="1:14" x14ac:dyDescent="0.25">
      <c r="A599">
        <v>2025</v>
      </c>
      <c r="B599" t="s">
        <v>72</v>
      </c>
      <c r="C599" t="s">
        <v>241</v>
      </c>
      <c r="D599" t="s">
        <v>194</v>
      </c>
      <c r="E599" t="s">
        <v>195</v>
      </c>
      <c r="F599" t="s">
        <v>196</v>
      </c>
      <c r="G599" t="s">
        <v>197</v>
      </c>
      <c r="H599" t="s">
        <v>194</v>
      </c>
      <c r="I599" t="s">
        <v>202</v>
      </c>
      <c r="J599" t="s">
        <v>196</v>
      </c>
      <c r="K599" t="s">
        <v>194</v>
      </c>
      <c r="L599" t="s">
        <v>377</v>
      </c>
      <c r="M599" t="s">
        <v>201</v>
      </c>
      <c r="N599" s="19">
        <v>0</v>
      </c>
    </row>
    <row r="600" spans="1:14" x14ac:dyDescent="0.25">
      <c r="A600">
        <v>2025</v>
      </c>
      <c r="B600" t="s">
        <v>73</v>
      </c>
      <c r="C600" t="s">
        <v>241</v>
      </c>
      <c r="D600" t="s">
        <v>194</v>
      </c>
      <c r="E600" t="s">
        <v>195</v>
      </c>
      <c r="F600" t="s">
        <v>196</v>
      </c>
      <c r="G600" t="s">
        <v>197</v>
      </c>
      <c r="H600" t="s">
        <v>194</v>
      </c>
      <c r="I600" t="s">
        <v>202</v>
      </c>
      <c r="J600" t="s">
        <v>196</v>
      </c>
      <c r="K600" t="s">
        <v>194</v>
      </c>
      <c r="L600" t="s">
        <v>377</v>
      </c>
      <c r="M600" t="s">
        <v>201</v>
      </c>
      <c r="N600" s="19">
        <v>0</v>
      </c>
    </row>
    <row r="601" spans="1:14" x14ac:dyDescent="0.25">
      <c r="A601">
        <v>2025</v>
      </c>
      <c r="B601" t="s">
        <v>70</v>
      </c>
      <c r="C601" t="s">
        <v>350</v>
      </c>
      <c r="D601" t="s">
        <v>194</v>
      </c>
      <c r="E601" t="s">
        <v>195</v>
      </c>
      <c r="F601" t="s">
        <v>196</v>
      </c>
      <c r="G601" t="s">
        <v>197</v>
      </c>
      <c r="H601" t="s">
        <v>194</v>
      </c>
      <c r="I601" t="s">
        <v>202</v>
      </c>
      <c r="J601" t="s">
        <v>196</v>
      </c>
      <c r="K601" t="s">
        <v>194</v>
      </c>
      <c r="L601" t="s">
        <v>377</v>
      </c>
      <c r="M601" t="s">
        <v>201</v>
      </c>
      <c r="N601" s="19">
        <v>0</v>
      </c>
    </row>
    <row r="602" spans="1:14" x14ac:dyDescent="0.25">
      <c r="A602">
        <v>2025</v>
      </c>
      <c r="B602" t="s">
        <v>71</v>
      </c>
      <c r="C602" t="s">
        <v>221</v>
      </c>
      <c r="D602" t="s">
        <v>194</v>
      </c>
      <c r="E602" t="s">
        <v>195</v>
      </c>
      <c r="F602" t="s">
        <v>196</v>
      </c>
      <c r="G602" t="s">
        <v>197</v>
      </c>
      <c r="H602" t="s">
        <v>194</v>
      </c>
      <c r="I602" t="s">
        <v>202</v>
      </c>
      <c r="J602" t="s">
        <v>196</v>
      </c>
      <c r="K602" t="s">
        <v>194</v>
      </c>
      <c r="L602" t="s">
        <v>377</v>
      </c>
      <c r="M602" t="s">
        <v>201</v>
      </c>
      <c r="N602" s="19">
        <v>0</v>
      </c>
    </row>
    <row r="603" spans="1:14" x14ac:dyDescent="0.25">
      <c r="A603">
        <v>2025</v>
      </c>
      <c r="B603" t="s">
        <v>75</v>
      </c>
      <c r="C603" t="s">
        <v>242</v>
      </c>
      <c r="D603" t="s">
        <v>194</v>
      </c>
      <c r="E603" t="s">
        <v>195</v>
      </c>
      <c r="F603" t="s">
        <v>196</v>
      </c>
      <c r="G603" t="s">
        <v>197</v>
      </c>
      <c r="H603" t="s">
        <v>194</v>
      </c>
      <c r="I603" t="s">
        <v>202</v>
      </c>
      <c r="J603" t="s">
        <v>196</v>
      </c>
      <c r="K603" t="s">
        <v>194</v>
      </c>
      <c r="L603" t="s">
        <v>377</v>
      </c>
      <c r="M603" t="s">
        <v>201</v>
      </c>
      <c r="N603" s="19">
        <v>0</v>
      </c>
    </row>
    <row r="604" spans="1:14" x14ac:dyDescent="0.25">
      <c r="A604">
        <v>2025</v>
      </c>
      <c r="B604" t="s">
        <v>77</v>
      </c>
      <c r="C604" t="s">
        <v>222</v>
      </c>
      <c r="D604" t="s">
        <v>194</v>
      </c>
      <c r="E604" t="s">
        <v>195</v>
      </c>
      <c r="F604" t="s">
        <v>196</v>
      </c>
      <c r="G604" t="s">
        <v>197</v>
      </c>
      <c r="H604" t="s">
        <v>194</v>
      </c>
      <c r="I604" t="s">
        <v>202</v>
      </c>
      <c r="J604" t="s">
        <v>196</v>
      </c>
      <c r="K604" t="s">
        <v>194</v>
      </c>
      <c r="L604" t="s">
        <v>377</v>
      </c>
      <c r="M604" t="s">
        <v>201</v>
      </c>
      <c r="N604" s="19">
        <v>0</v>
      </c>
    </row>
    <row r="605" spans="1:14" x14ac:dyDescent="0.25">
      <c r="A605">
        <v>2025</v>
      </c>
      <c r="B605" t="s">
        <v>85</v>
      </c>
      <c r="C605" t="s">
        <v>207</v>
      </c>
      <c r="D605" t="s">
        <v>194</v>
      </c>
      <c r="E605" t="s">
        <v>195</v>
      </c>
      <c r="F605" t="s">
        <v>196</v>
      </c>
      <c r="G605" t="s">
        <v>197</v>
      </c>
      <c r="H605" t="s">
        <v>194</v>
      </c>
      <c r="I605" t="s">
        <v>202</v>
      </c>
      <c r="J605" t="s">
        <v>196</v>
      </c>
      <c r="K605" t="s">
        <v>194</v>
      </c>
      <c r="L605" t="s">
        <v>377</v>
      </c>
      <c r="M605" t="s">
        <v>201</v>
      </c>
      <c r="N605" s="19">
        <v>0</v>
      </c>
    </row>
    <row r="606" spans="1:14" x14ac:dyDescent="0.25">
      <c r="A606">
        <v>2025</v>
      </c>
      <c r="B606" t="s">
        <v>86</v>
      </c>
      <c r="C606" t="s">
        <v>207</v>
      </c>
      <c r="D606" t="s">
        <v>194</v>
      </c>
      <c r="E606" t="s">
        <v>195</v>
      </c>
      <c r="F606" t="s">
        <v>196</v>
      </c>
      <c r="G606" t="s">
        <v>197</v>
      </c>
      <c r="H606" t="s">
        <v>194</v>
      </c>
      <c r="I606" t="s">
        <v>202</v>
      </c>
      <c r="J606" t="s">
        <v>196</v>
      </c>
      <c r="K606" t="s">
        <v>194</v>
      </c>
      <c r="L606" t="s">
        <v>377</v>
      </c>
      <c r="M606" t="s">
        <v>201</v>
      </c>
      <c r="N606" s="19">
        <v>0</v>
      </c>
    </row>
    <row r="607" spans="1:14" x14ac:dyDescent="0.25">
      <c r="A607">
        <v>2025</v>
      </c>
      <c r="B607" t="s">
        <v>87</v>
      </c>
      <c r="C607" t="s">
        <v>220</v>
      </c>
      <c r="D607" t="s">
        <v>194</v>
      </c>
      <c r="E607" t="s">
        <v>195</v>
      </c>
      <c r="F607" t="s">
        <v>381</v>
      </c>
      <c r="G607" t="s">
        <v>197</v>
      </c>
      <c r="H607" t="s">
        <v>194</v>
      </c>
      <c r="I607" t="s">
        <v>202</v>
      </c>
      <c r="J607" t="s">
        <v>196</v>
      </c>
      <c r="K607" t="s">
        <v>194</v>
      </c>
      <c r="L607" t="s">
        <v>377</v>
      </c>
      <c r="M607" t="s">
        <v>201</v>
      </c>
      <c r="N607" s="19">
        <v>0</v>
      </c>
    </row>
    <row r="608" spans="1:14" x14ac:dyDescent="0.25">
      <c r="A608">
        <v>2025</v>
      </c>
      <c r="B608" t="s">
        <v>81</v>
      </c>
      <c r="C608" t="s">
        <v>216</v>
      </c>
      <c r="D608" t="s">
        <v>194</v>
      </c>
      <c r="E608" t="s">
        <v>195</v>
      </c>
      <c r="F608" t="s">
        <v>196</v>
      </c>
      <c r="G608" t="s">
        <v>197</v>
      </c>
      <c r="H608" t="s">
        <v>194</v>
      </c>
      <c r="I608" t="s">
        <v>202</v>
      </c>
      <c r="J608" t="s">
        <v>196</v>
      </c>
      <c r="K608" t="s">
        <v>194</v>
      </c>
      <c r="L608" t="s">
        <v>377</v>
      </c>
      <c r="M608" t="s">
        <v>201</v>
      </c>
      <c r="N608" s="19">
        <v>0</v>
      </c>
    </row>
    <row r="609" spans="1:14" x14ac:dyDescent="0.25">
      <c r="A609">
        <v>2025</v>
      </c>
      <c r="B609" t="s">
        <v>82</v>
      </c>
      <c r="C609" t="s">
        <v>207</v>
      </c>
      <c r="D609" t="s">
        <v>194</v>
      </c>
      <c r="E609" t="s">
        <v>195</v>
      </c>
      <c r="F609" t="s">
        <v>196</v>
      </c>
      <c r="G609" t="s">
        <v>197</v>
      </c>
      <c r="H609" t="s">
        <v>194</v>
      </c>
      <c r="I609" t="s">
        <v>202</v>
      </c>
      <c r="J609" t="s">
        <v>196</v>
      </c>
      <c r="K609" t="s">
        <v>194</v>
      </c>
      <c r="L609" t="s">
        <v>377</v>
      </c>
      <c r="M609" t="s">
        <v>201</v>
      </c>
      <c r="N609" s="19">
        <v>0</v>
      </c>
    </row>
    <row r="610" spans="1:14" x14ac:dyDescent="0.25">
      <c r="A610">
        <v>2025</v>
      </c>
      <c r="B610" t="s">
        <v>83</v>
      </c>
      <c r="C610" t="s">
        <v>207</v>
      </c>
      <c r="D610" t="s">
        <v>194</v>
      </c>
      <c r="E610" t="s">
        <v>195</v>
      </c>
      <c r="F610" t="s">
        <v>196</v>
      </c>
      <c r="G610" t="s">
        <v>197</v>
      </c>
      <c r="H610" t="s">
        <v>194</v>
      </c>
      <c r="I610" t="s">
        <v>202</v>
      </c>
      <c r="J610" t="s">
        <v>196</v>
      </c>
      <c r="K610" t="s">
        <v>194</v>
      </c>
      <c r="L610" t="s">
        <v>377</v>
      </c>
      <c r="M610" t="s">
        <v>201</v>
      </c>
      <c r="N610" s="19">
        <v>0</v>
      </c>
    </row>
    <row r="611" spans="1:14" x14ac:dyDescent="0.25">
      <c r="A611">
        <v>2025</v>
      </c>
      <c r="B611" t="s">
        <v>84</v>
      </c>
      <c r="C611" t="s">
        <v>207</v>
      </c>
      <c r="D611" t="s">
        <v>194</v>
      </c>
      <c r="E611" t="s">
        <v>195</v>
      </c>
      <c r="F611" t="s">
        <v>196</v>
      </c>
      <c r="G611" t="s">
        <v>197</v>
      </c>
      <c r="H611" t="s">
        <v>194</v>
      </c>
      <c r="I611" t="s">
        <v>202</v>
      </c>
      <c r="J611" t="s">
        <v>196</v>
      </c>
      <c r="K611" t="s">
        <v>194</v>
      </c>
      <c r="L611" t="s">
        <v>377</v>
      </c>
      <c r="M611" t="s">
        <v>201</v>
      </c>
      <c r="N611" s="19">
        <v>0</v>
      </c>
    </row>
    <row r="612" spans="1:14" x14ac:dyDescent="0.25">
      <c r="A612">
        <v>2025</v>
      </c>
      <c r="B612" t="s">
        <v>79</v>
      </c>
      <c r="C612" t="s">
        <v>243</v>
      </c>
      <c r="D612" t="s">
        <v>194</v>
      </c>
      <c r="E612" t="s">
        <v>195</v>
      </c>
      <c r="F612" t="s">
        <v>196</v>
      </c>
      <c r="G612" t="s">
        <v>197</v>
      </c>
      <c r="H612" t="s">
        <v>194</v>
      </c>
      <c r="I612" t="s">
        <v>202</v>
      </c>
      <c r="J612" t="s">
        <v>196</v>
      </c>
      <c r="K612" t="s">
        <v>194</v>
      </c>
      <c r="L612" t="s">
        <v>377</v>
      </c>
      <c r="M612" t="s">
        <v>1021</v>
      </c>
      <c r="N612" s="19">
        <v>132432267.95</v>
      </c>
    </row>
    <row r="613" spans="1:14" x14ac:dyDescent="0.25">
      <c r="A613">
        <v>2025</v>
      </c>
      <c r="B613" t="s">
        <v>80</v>
      </c>
      <c r="C613" t="s">
        <v>216</v>
      </c>
      <c r="D613" t="s">
        <v>194</v>
      </c>
      <c r="E613" t="s">
        <v>195</v>
      </c>
      <c r="F613" t="s">
        <v>225</v>
      </c>
      <c r="G613" t="s">
        <v>197</v>
      </c>
      <c r="H613" t="s">
        <v>194</v>
      </c>
      <c r="I613" t="s">
        <v>202</v>
      </c>
      <c r="J613" t="s">
        <v>196</v>
      </c>
      <c r="K613" t="s">
        <v>194</v>
      </c>
      <c r="L613" t="s">
        <v>377</v>
      </c>
      <c r="M613" t="s">
        <v>201</v>
      </c>
      <c r="N613" s="19">
        <v>0</v>
      </c>
    </row>
    <row r="614" spans="1:14" x14ac:dyDescent="0.25">
      <c r="A614">
        <v>2025</v>
      </c>
      <c r="B614" t="s">
        <v>93</v>
      </c>
      <c r="C614" t="s">
        <v>246</v>
      </c>
      <c r="D614" t="s">
        <v>194</v>
      </c>
      <c r="E614" t="s">
        <v>195</v>
      </c>
      <c r="F614" t="s">
        <v>196</v>
      </c>
      <c r="G614" t="s">
        <v>197</v>
      </c>
      <c r="H614" t="s">
        <v>194</v>
      </c>
      <c r="I614" t="s">
        <v>202</v>
      </c>
      <c r="J614" t="s">
        <v>196</v>
      </c>
      <c r="K614" t="s">
        <v>194</v>
      </c>
      <c r="L614" t="s">
        <v>377</v>
      </c>
      <c r="M614" t="s">
        <v>201</v>
      </c>
      <c r="N614" s="19">
        <v>0</v>
      </c>
    </row>
    <row r="615" spans="1:14" x14ac:dyDescent="0.25">
      <c r="A615">
        <v>2025</v>
      </c>
      <c r="B615" t="s">
        <v>92</v>
      </c>
      <c r="C615" t="s">
        <v>245</v>
      </c>
      <c r="D615" t="s">
        <v>194</v>
      </c>
      <c r="E615" t="s">
        <v>195</v>
      </c>
      <c r="F615" t="s">
        <v>196</v>
      </c>
      <c r="G615" t="s">
        <v>197</v>
      </c>
      <c r="H615" t="s">
        <v>194</v>
      </c>
      <c r="I615" t="s">
        <v>202</v>
      </c>
      <c r="J615" t="s">
        <v>196</v>
      </c>
      <c r="K615" t="s">
        <v>194</v>
      </c>
      <c r="L615" t="s">
        <v>377</v>
      </c>
      <c r="M615" t="s">
        <v>201</v>
      </c>
      <c r="N615" s="19">
        <v>0</v>
      </c>
    </row>
    <row r="616" spans="1:14" x14ac:dyDescent="0.25">
      <c r="A616">
        <v>2025</v>
      </c>
      <c r="B616" t="s">
        <v>91</v>
      </c>
      <c r="C616" t="s">
        <v>244</v>
      </c>
      <c r="D616" t="s">
        <v>194</v>
      </c>
      <c r="E616" t="s">
        <v>195</v>
      </c>
      <c r="F616" t="s">
        <v>196</v>
      </c>
      <c r="G616" t="s">
        <v>197</v>
      </c>
      <c r="H616" t="s">
        <v>194</v>
      </c>
      <c r="I616" t="s">
        <v>202</v>
      </c>
      <c r="J616" t="s">
        <v>196</v>
      </c>
      <c r="K616" t="s">
        <v>194</v>
      </c>
      <c r="L616" t="s">
        <v>377</v>
      </c>
      <c r="M616" t="s">
        <v>201</v>
      </c>
      <c r="N616" s="19">
        <v>0</v>
      </c>
    </row>
    <row r="617" spans="1:14" x14ac:dyDescent="0.25">
      <c r="A617">
        <v>2025</v>
      </c>
      <c r="B617" t="s">
        <v>89</v>
      </c>
      <c r="C617" t="s">
        <v>215</v>
      </c>
      <c r="D617" t="s">
        <v>36</v>
      </c>
      <c r="E617" t="s">
        <v>195</v>
      </c>
      <c r="F617" t="s">
        <v>196</v>
      </c>
      <c r="G617" t="s">
        <v>197</v>
      </c>
      <c r="H617" t="s">
        <v>194</v>
      </c>
      <c r="I617" t="s">
        <v>202</v>
      </c>
      <c r="J617" t="s">
        <v>196</v>
      </c>
      <c r="K617" t="s">
        <v>194</v>
      </c>
      <c r="L617" t="s">
        <v>377</v>
      </c>
      <c r="M617" t="s">
        <v>201</v>
      </c>
      <c r="N617" s="19">
        <v>0</v>
      </c>
    </row>
    <row r="618" spans="1:14" x14ac:dyDescent="0.25">
      <c r="A618">
        <v>2025</v>
      </c>
      <c r="B618" t="s">
        <v>90</v>
      </c>
      <c r="C618" t="s">
        <v>215</v>
      </c>
      <c r="D618" t="s">
        <v>194</v>
      </c>
      <c r="E618" t="s">
        <v>195</v>
      </c>
      <c r="F618" t="s">
        <v>196</v>
      </c>
      <c r="G618" t="s">
        <v>197</v>
      </c>
      <c r="H618" t="s">
        <v>194</v>
      </c>
      <c r="I618" t="s">
        <v>202</v>
      </c>
      <c r="J618" t="s">
        <v>196</v>
      </c>
      <c r="K618" t="s">
        <v>194</v>
      </c>
      <c r="L618" t="s">
        <v>377</v>
      </c>
      <c r="M618" t="s">
        <v>201</v>
      </c>
      <c r="N618" s="19">
        <v>0</v>
      </c>
    </row>
    <row r="619" spans="1:14" x14ac:dyDescent="0.25">
      <c r="A619">
        <v>2025</v>
      </c>
      <c r="B619" t="s">
        <v>88</v>
      </c>
      <c r="C619" t="s">
        <v>349</v>
      </c>
      <c r="D619" t="s">
        <v>194</v>
      </c>
      <c r="E619" t="s">
        <v>195</v>
      </c>
      <c r="F619" t="s">
        <v>196</v>
      </c>
      <c r="G619" t="s">
        <v>197</v>
      </c>
      <c r="H619" t="s">
        <v>194</v>
      </c>
      <c r="I619" t="s">
        <v>202</v>
      </c>
      <c r="J619" t="s">
        <v>196</v>
      </c>
      <c r="K619" t="s">
        <v>194</v>
      </c>
      <c r="L619" t="s">
        <v>377</v>
      </c>
      <c r="M619" t="s">
        <v>201</v>
      </c>
      <c r="N619" s="19">
        <v>0</v>
      </c>
    </row>
    <row r="620" spans="1:14" x14ac:dyDescent="0.25">
      <c r="A620">
        <v>2025</v>
      </c>
      <c r="B620" t="s">
        <v>100</v>
      </c>
      <c r="C620" t="s">
        <v>207</v>
      </c>
      <c r="D620" t="s">
        <v>194</v>
      </c>
      <c r="E620" t="s">
        <v>195</v>
      </c>
      <c r="F620" t="s">
        <v>196</v>
      </c>
      <c r="G620" t="s">
        <v>197</v>
      </c>
      <c r="H620" t="s">
        <v>194</v>
      </c>
      <c r="I620" t="s">
        <v>202</v>
      </c>
      <c r="J620" t="s">
        <v>196</v>
      </c>
      <c r="K620" t="s">
        <v>194</v>
      </c>
      <c r="L620" t="s">
        <v>377</v>
      </c>
      <c r="M620" t="s">
        <v>201</v>
      </c>
      <c r="N620" s="19">
        <v>0</v>
      </c>
    </row>
    <row r="621" spans="1:14" x14ac:dyDescent="0.25">
      <c r="A621">
        <v>2025</v>
      </c>
      <c r="B621" t="s">
        <v>101</v>
      </c>
      <c r="C621" t="s">
        <v>207</v>
      </c>
      <c r="D621" t="s">
        <v>194</v>
      </c>
      <c r="E621" t="s">
        <v>195</v>
      </c>
      <c r="F621" t="s">
        <v>196</v>
      </c>
      <c r="G621" t="s">
        <v>197</v>
      </c>
      <c r="H621" t="s">
        <v>194</v>
      </c>
      <c r="I621" t="s">
        <v>202</v>
      </c>
      <c r="J621" t="s">
        <v>196</v>
      </c>
      <c r="K621" t="s">
        <v>194</v>
      </c>
      <c r="L621" t="s">
        <v>377</v>
      </c>
      <c r="M621" t="s">
        <v>201</v>
      </c>
      <c r="N621" s="19">
        <v>0</v>
      </c>
    </row>
    <row r="622" spans="1:14" x14ac:dyDescent="0.25">
      <c r="A622">
        <v>2025</v>
      </c>
      <c r="B622" t="s">
        <v>95</v>
      </c>
      <c r="C622" t="s">
        <v>222</v>
      </c>
      <c r="D622" t="s">
        <v>194</v>
      </c>
      <c r="E622" t="s">
        <v>195</v>
      </c>
      <c r="F622" t="s">
        <v>196</v>
      </c>
      <c r="G622" t="s">
        <v>197</v>
      </c>
      <c r="H622" t="s">
        <v>194</v>
      </c>
      <c r="I622" t="s">
        <v>202</v>
      </c>
      <c r="J622" t="s">
        <v>196</v>
      </c>
      <c r="K622" t="s">
        <v>194</v>
      </c>
      <c r="L622" t="s">
        <v>377</v>
      </c>
      <c r="M622" t="s">
        <v>201</v>
      </c>
      <c r="N622" s="19">
        <v>0</v>
      </c>
    </row>
    <row r="623" spans="1:14" x14ac:dyDescent="0.25">
      <c r="A623">
        <v>2025</v>
      </c>
      <c r="B623" t="s">
        <v>96</v>
      </c>
      <c r="C623" t="s">
        <v>222</v>
      </c>
      <c r="D623" t="s">
        <v>194</v>
      </c>
      <c r="E623" t="s">
        <v>195</v>
      </c>
      <c r="F623" t="s">
        <v>196</v>
      </c>
      <c r="G623" t="s">
        <v>197</v>
      </c>
      <c r="H623" t="s">
        <v>194</v>
      </c>
      <c r="I623" t="s">
        <v>202</v>
      </c>
      <c r="J623" t="s">
        <v>196</v>
      </c>
      <c r="K623" t="s">
        <v>194</v>
      </c>
      <c r="L623" t="s">
        <v>377</v>
      </c>
      <c r="M623" t="s">
        <v>201</v>
      </c>
      <c r="N623" s="19">
        <v>0</v>
      </c>
    </row>
    <row r="624" spans="1:14" x14ac:dyDescent="0.25">
      <c r="A624">
        <v>2025</v>
      </c>
      <c r="B624" t="s">
        <v>97</v>
      </c>
      <c r="C624" t="s">
        <v>222</v>
      </c>
      <c r="D624" t="s">
        <v>194</v>
      </c>
      <c r="E624" t="s">
        <v>195</v>
      </c>
      <c r="F624" t="s">
        <v>196</v>
      </c>
      <c r="G624" t="s">
        <v>197</v>
      </c>
      <c r="H624" t="s">
        <v>194</v>
      </c>
      <c r="I624" t="s">
        <v>202</v>
      </c>
      <c r="J624" t="s">
        <v>196</v>
      </c>
      <c r="K624" t="s">
        <v>194</v>
      </c>
      <c r="L624" t="s">
        <v>377</v>
      </c>
      <c r="M624" t="s">
        <v>201</v>
      </c>
      <c r="N624" s="19">
        <v>0</v>
      </c>
    </row>
    <row r="625" spans="1:14" x14ac:dyDescent="0.25">
      <c r="A625">
        <v>2025</v>
      </c>
      <c r="B625" t="s">
        <v>94</v>
      </c>
      <c r="C625" t="s">
        <v>222</v>
      </c>
      <c r="D625" t="s">
        <v>194</v>
      </c>
      <c r="E625" t="s">
        <v>195</v>
      </c>
      <c r="F625" t="s">
        <v>196</v>
      </c>
      <c r="G625" t="s">
        <v>197</v>
      </c>
      <c r="H625" t="s">
        <v>194</v>
      </c>
      <c r="I625" t="s">
        <v>202</v>
      </c>
      <c r="J625" t="s">
        <v>196</v>
      </c>
      <c r="K625" t="s">
        <v>194</v>
      </c>
      <c r="L625" t="s">
        <v>377</v>
      </c>
      <c r="M625" t="s">
        <v>201</v>
      </c>
      <c r="N625" s="19">
        <v>0</v>
      </c>
    </row>
    <row r="626" spans="1:14" x14ac:dyDescent="0.25">
      <c r="A626">
        <v>2025</v>
      </c>
      <c r="B626" t="s">
        <v>33</v>
      </c>
      <c r="C626" t="s">
        <v>209</v>
      </c>
      <c r="D626" t="s">
        <v>194</v>
      </c>
      <c r="E626" t="s">
        <v>195</v>
      </c>
      <c r="F626" t="s">
        <v>196</v>
      </c>
      <c r="G626" t="s">
        <v>197</v>
      </c>
      <c r="H626" t="s">
        <v>194</v>
      </c>
      <c r="I626" t="s">
        <v>202</v>
      </c>
      <c r="J626" t="s">
        <v>196</v>
      </c>
      <c r="K626" t="s">
        <v>194</v>
      </c>
      <c r="L626" t="s">
        <v>377</v>
      </c>
      <c r="M626" t="s">
        <v>201</v>
      </c>
      <c r="N626" s="19">
        <v>0</v>
      </c>
    </row>
    <row r="627" spans="1:14" x14ac:dyDescent="0.25">
      <c r="A627">
        <v>2025</v>
      </c>
      <c r="B627" t="s">
        <v>34</v>
      </c>
      <c r="C627" t="s">
        <v>209</v>
      </c>
      <c r="D627" t="s">
        <v>194</v>
      </c>
      <c r="E627" t="s">
        <v>195</v>
      </c>
      <c r="F627" t="s">
        <v>196</v>
      </c>
      <c r="G627" t="s">
        <v>197</v>
      </c>
      <c r="H627" t="s">
        <v>194</v>
      </c>
      <c r="I627" t="s">
        <v>202</v>
      </c>
      <c r="J627" t="s">
        <v>196</v>
      </c>
      <c r="K627" t="s">
        <v>194</v>
      </c>
      <c r="L627" t="s">
        <v>377</v>
      </c>
      <c r="M627" t="s">
        <v>201</v>
      </c>
      <c r="N627" s="19">
        <v>0</v>
      </c>
    </row>
    <row r="628" spans="1:14" x14ac:dyDescent="0.25">
      <c r="A628">
        <v>2025</v>
      </c>
      <c r="B628" t="s">
        <v>35</v>
      </c>
      <c r="C628" t="s">
        <v>209</v>
      </c>
      <c r="D628" t="s">
        <v>194</v>
      </c>
      <c r="E628" t="s">
        <v>195</v>
      </c>
      <c r="F628" t="s">
        <v>196</v>
      </c>
      <c r="G628" t="s">
        <v>197</v>
      </c>
      <c r="H628" t="s">
        <v>194</v>
      </c>
      <c r="I628" t="s">
        <v>202</v>
      </c>
      <c r="J628" t="s">
        <v>196</v>
      </c>
      <c r="K628" t="s">
        <v>194</v>
      </c>
      <c r="L628" t="s">
        <v>377</v>
      </c>
      <c r="M628" t="s">
        <v>201</v>
      </c>
      <c r="N628" s="19">
        <v>0</v>
      </c>
    </row>
    <row r="629" spans="1:14" x14ac:dyDescent="0.25">
      <c r="A629">
        <v>2025</v>
      </c>
      <c r="B629" t="s">
        <v>36</v>
      </c>
      <c r="C629" t="s">
        <v>209</v>
      </c>
      <c r="D629" t="s">
        <v>362</v>
      </c>
      <c r="E629" t="s">
        <v>195</v>
      </c>
      <c r="F629" t="s">
        <v>196</v>
      </c>
      <c r="G629" t="s">
        <v>197</v>
      </c>
      <c r="H629" t="s">
        <v>194</v>
      </c>
      <c r="I629" t="s">
        <v>202</v>
      </c>
      <c r="J629" t="s">
        <v>196</v>
      </c>
      <c r="K629" t="s">
        <v>194</v>
      </c>
      <c r="L629" t="s">
        <v>377</v>
      </c>
      <c r="M629" t="s">
        <v>201</v>
      </c>
      <c r="N629" s="19">
        <v>0</v>
      </c>
    </row>
    <row r="630" spans="1:14" x14ac:dyDescent="0.25">
      <c r="A630">
        <v>2025</v>
      </c>
      <c r="B630" t="s">
        <v>31</v>
      </c>
      <c r="C630" t="s">
        <v>207</v>
      </c>
      <c r="D630" t="s">
        <v>194</v>
      </c>
      <c r="E630" t="s">
        <v>195</v>
      </c>
      <c r="F630" t="s">
        <v>196</v>
      </c>
      <c r="G630" t="s">
        <v>197</v>
      </c>
      <c r="H630" t="s">
        <v>194</v>
      </c>
      <c r="I630" t="s">
        <v>202</v>
      </c>
      <c r="J630" t="s">
        <v>196</v>
      </c>
      <c r="K630" t="s">
        <v>194</v>
      </c>
      <c r="L630" t="s">
        <v>377</v>
      </c>
      <c r="M630" t="s">
        <v>201</v>
      </c>
      <c r="N630" s="19">
        <v>0</v>
      </c>
    </row>
    <row r="631" spans="1:14" x14ac:dyDescent="0.25">
      <c r="A631">
        <v>2025</v>
      </c>
      <c r="B631" t="s">
        <v>43</v>
      </c>
      <c r="C631" t="s">
        <v>226</v>
      </c>
      <c r="D631" t="s">
        <v>194</v>
      </c>
      <c r="E631" t="s">
        <v>195</v>
      </c>
      <c r="F631" t="s">
        <v>196</v>
      </c>
      <c r="G631" t="s">
        <v>197</v>
      </c>
      <c r="H631" t="s">
        <v>194</v>
      </c>
      <c r="I631" t="s">
        <v>202</v>
      </c>
      <c r="J631" t="s">
        <v>196</v>
      </c>
      <c r="K631" t="s">
        <v>194</v>
      </c>
      <c r="L631" t="s">
        <v>377</v>
      </c>
      <c r="M631" t="s">
        <v>201</v>
      </c>
      <c r="N631" s="19">
        <v>0</v>
      </c>
    </row>
    <row r="632" spans="1:14" x14ac:dyDescent="0.25">
      <c r="A632">
        <v>2025</v>
      </c>
      <c r="B632" t="s">
        <v>42</v>
      </c>
      <c r="C632" t="s">
        <v>215</v>
      </c>
      <c r="D632" t="s">
        <v>194</v>
      </c>
      <c r="E632" t="s">
        <v>195</v>
      </c>
      <c r="F632" t="s">
        <v>196</v>
      </c>
      <c r="G632" t="s">
        <v>197</v>
      </c>
      <c r="H632" t="s">
        <v>194</v>
      </c>
      <c r="I632" t="s">
        <v>202</v>
      </c>
      <c r="J632" t="s">
        <v>196</v>
      </c>
      <c r="K632" t="s">
        <v>194</v>
      </c>
      <c r="L632" t="s">
        <v>377</v>
      </c>
      <c r="M632" t="s">
        <v>201</v>
      </c>
      <c r="N632" s="19">
        <v>0</v>
      </c>
    </row>
    <row r="633" spans="1:14" x14ac:dyDescent="0.25">
      <c r="A633">
        <v>2025</v>
      </c>
      <c r="B633" t="s">
        <v>41</v>
      </c>
      <c r="C633" t="s">
        <v>224</v>
      </c>
      <c r="D633" t="s">
        <v>194</v>
      </c>
      <c r="E633" t="s">
        <v>195</v>
      </c>
      <c r="F633" t="s">
        <v>225</v>
      </c>
      <c r="G633" t="s">
        <v>197</v>
      </c>
      <c r="H633" t="s">
        <v>194</v>
      </c>
      <c r="I633" t="s">
        <v>202</v>
      </c>
      <c r="J633" t="s">
        <v>196</v>
      </c>
      <c r="K633" t="s">
        <v>194</v>
      </c>
      <c r="L633" t="s">
        <v>377</v>
      </c>
      <c r="M633" t="s">
        <v>352</v>
      </c>
      <c r="N633" s="19">
        <v>0.49</v>
      </c>
    </row>
    <row r="634" spans="1:14" x14ac:dyDescent="0.25">
      <c r="A634">
        <v>2025</v>
      </c>
      <c r="B634" t="s">
        <v>39</v>
      </c>
      <c r="C634" t="s">
        <v>222</v>
      </c>
      <c r="D634" t="s">
        <v>194</v>
      </c>
      <c r="E634" t="s">
        <v>195</v>
      </c>
      <c r="F634" t="s">
        <v>196</v>
      </c>
      <c r="G634" t="s">
        <v>197</v>
      </c>
      <c r="H634" t="s">
        <v>194</v>
      </c>
      <c r="I634" t="s">
        <v>202</v>
      </c>
      <c r="J634" t="s">
        <v>196</v>
      </c>
      <c r="K634" t="s">
        <v>194</v>
      </c>
      <c r="L634" t="s">
        <v>377</v>
      </c>
      <c r="M634" t="s">
        <v>201</v>
      </c>
      <c r="N634" s="19">
        <v>0</v>
      </c>
    </row>
    <row r="635" spans="1:14" x14ac:dyDescent="0.25">
      <c r="A635">
        <v>2025</v>
      </c>
      <c r="B635" t="s">
        <v>40</v>
      </c>
      <c r="C635" t="s">
        <v>223</v>
      </c>
      <c r="D635" t="s">
        <v>194</v>
      </c>
      <c r="E635" t="s">
        <v>195</v>
      </c>
      <c r="F635" t="s">
        <v>196</v>
      </c>
      <c r="G635" t="s">
        <v>197</v>
      </c>
      <c r="H635" t="s">
        <v>194</v>
      </c>
      <c r="I635" t="s">
        <v>202</v>
      </c>
      <c r="J635" t="s">
        <v>196</v>
      </c>
      <c r="K635" t="s">
        <v>194</v>
      </c>
      <c r="L635" t="s">
        <v>377</v>
      </c>
      <c r="M635" t="s">
        <v>201</v>
      </c>
      <c r="N635" s="19">
        <v>0</v>
      </c>
    </row>
    <row r="636" spans="1:14" x14ac:dyDescent="0.25">
      <c r="A636">
        <v>2025</v>
      </c>
      <c r="B636" t="s">
        <v>37</v>
      </c>
      <c r="C636" t="s">
        <v>209</v>
      </c>
      <c r="D636" t="s">
        <v>194</v>
      </c>
      <c r="E636" t="s">
        <v>195</v>
      </c>
      <c r="F636" t="s">
        <v>196</v>
      </c>
      <c r="G636" t="s">
        <v>197</v>
      </c>
      <c r="H636" t="s">
        <v>194</v>
      </c>
      <c r="I636" t="s">
        <v>202</v>
      </c>
      <c r="J636" t="s">
        <v>196</v>
      </c>
      <c r="K636" t="s">
        <v>194</v>
      </c>
      <c r="L636" t="s">
        <v>377</v>
      </c>
      <c r="M636" t="s">
        <v>201</v>
      </c>
      <c r="N636" s="19">
        <v>0</v>
      </c>
    </row>
    <row r="637" spans="1:14" x14ac:dyDescent="0.25">
      <c r="A637">
        <v>2025</v>
      </c>
      <c r="B637" t="s">
        <v>50</v>
      </c>
      <c r="C637" t="s">
        <v>229</v>
      </c>
      <c r="D637" t="s">
        <v>194</v>
      </c>
      <c r="E637" t="s">
        <v>195</v>
      </c>
      <c r="F637" t="s">
        <v>196</v>
      </c>
      <c r="G637" t="s">
        <v>197</v>
      </c>
      <c r="H637" t="s">
        <v>194</v>
      </c>
      <c r="I637" t="s">
        <v>202</v>
      </c>
      <c r="J637" t="s">
        <v>196</v>
      </c>
      <c r="K637" t="s">
        <v>194</v>
      </c>
      <c r="L637" t="s">
        <v>377</v>
      </c>
      <c r="M637" t="s">
        <v>201</v>
      </c>
      <c r="N637" s="19">
        <v>0</v>
      </c>
    </row>
    <row r="638" spans="1:14" x14ac:dyDescent="0.25">
      <c r="A638">
        <v>2025</v>
      </c>
      <c r="B638" t="s">
        <v>47</v>
      </c>
      <c r="C638" t="s">
        <v>229</v>
      </c>
      <c r="D638" t="s">
        <v>194</v>
      </c>
      <c r="E638" t="s">
        <v>195</v>
      </c>
      <c r="F638" t="s">
        <v>196</v>
      </c>
      <c r="G638" t="s">
        <v>197</v>
      </c>
      <c r="H638" t="s">
        <v>194</v>
      </c>
      <c r="I638" t="s">
        <v>202</v>
      </c>
      <c r="J638" t="s">
        <v>196</v>
      </c>
      <c r="K638" t="s">
        <v>194</v>
      </c>
      <c r="L638" t="s">
        <v>377</v>
      </c>
      <c r="M638" t="s">
        <v>201</v>
      </c>
      <c r="N638" s="19">
        <v>0</v>
      </c>
    </row>
    <row r="639" spans="1:14" x14ac:dyDescent="0.25">
      <c r="A639">
        <v>2025</v>
      </c>
      <c r="B639" t="s">
        <v>48</v>
      </c>
      <c r="C639" t="s">
        <v>229</v>
      </c>
      <c r="D639" t="s">
        <v>194</v>
      </c>
      <c r="E639" t="s">
        <v>195</v>
      </c>
      <c r="F639" t="s">
        <v>196</v>
      </c>
      <c r="G639" t="s">
        <v>197</v>
      </c>
      <c r="H639" t="s">
        <v>194</v>
      </c>
      <c r="I639" t="s">
        <v>202</v>
      </c>
      <c r="J639" t="s">
        <v>196</v>
      </c>
      <c r="K639" t="s">
        <v>194</v>
      </c>
      <c r="L639" t="s">
        <v>377</v>
      </c>
      <c r="M639" t="s">
        <v>201</v>
      </c>
      <c r="N639" s="19">
        <v>0</v>
      </c>
    </row>
    <row r="640" spans="1:14" x14ac:dyDescent="0.25">
      <c r="A640">
        <v>2025</v>
      </c>
      <c r="B640" t="s">
        <v>49</v>
      </c>
      <c r="C640" t="s">
        <v>207</v>
      </c>
      <c r="D640" t="s">
        <v>194</v>
      </c>
      <c r="E640" t="s">
        <v>195</v>
      </c>
      <c r="F640" t="s">
        <v>196</v>
      </c>
      <c r="G640" t="s">
        <v>197</v>
      </c>
      <c r="H640" t="s">
        <v>194</v>
      </c>
      <c r="I640" t="s">
        <v>202</v>
      </c>
      <c r="J640" t="s">
        <v>196</v>
      </c>
      <c r="K640" t="s">
        <v>194</v>
      </c>
      <c r="L640" t="s">
        <v>377</v>
      </c>
      <c r="M640" t="s">
        <v>201</v>
      </c>
      <c r="N640" s="19">
        <v>0</v>
      </c>
    </row>
    <row r="641" spans="1:14" x14ac:dyDescent="0.25">
      <c r="A641">
        <v>2025</v>
      </c>
      <c r="B641" t="s">
        <v>46</v>
      </c>
      <c r="C641" t="s">
        <v>207</v>
      </c>
      <c r="D641" t="s">
        <v>194</v>
      </c>
      <c r="E641" t="s">
        <v>195</v>
      </c>
      <c r="F641" t="s">
        <v>196</v>
      </c>
      <c r="G641" t="s">
        <v>197</v>
      </c>
      <c r="H641" t="s">
        <v>194</v>
      </c>
      <c r="I641" t="s">
        <v>202</v>
      </c>
      <c r="J641" t="s">
        <v>196</v>
      </c>
      <c r="K641" t="s">
        <v>194</v>
      </c>
      <c r="L641" t="s">
        <v>377</v>
      </c>
      <c r="M641" t="s">
        <v>201</v>
      </c>
      <c r="N641" s="19">
        <v>0</v>
      </c>
    </row>
    <row r="642" spans="1:14" x14ac:dyDescent="0.25">
      <c r="A642">
        <v>2025</v>
      </c>
      <c r="B642" t="s">
        <v>165</v>
      </c>
      <c r="C642" t="s">
        <v>253</v>
      </c>
      <c r="D642" t="s">
        <v>194</v>
      </c>
      <c r="E642" t="s">
        <v>195</v>
      </c>
      <c r="F642" t="s">
        <v>196</v>
      </c>
      <c r="G642" t="s">
        <v>197</v>
      </c>
      <c r="H642" t="s">
        <v>194</v>
      </c>
      <c r="I642" t="s">
        <v>202</v>
      </c>
      <c r="J642" t="s">
        <v>196</v>
      </c>
      <c r="K642" t="s">
        <v>194</v>
      </c>
      <c r="L642" t="s">
        <v>377</v>
      </c>
      <c r="M642" t="s">
        <v>201</v>
      </c>
      <c r="N642" s="19">
        <v>0</v>
      </c>
    </row>
    <row r="643" spans="1:14" x14ac:dyDescent="0.25">
      <c r="A643">
        <v>2025</v>
      </c>
      <c r="B643" t="s">
        <v>162</v>
      </c>
      <c r="C643" t="s">
        <v>248</v>
      </c>
      <c r="D643" t="s">
        <v>194</v>
      </c>
      <c r="E643" t="s">
        <v>195</v>
      </c>
      <c r="F643" t="s">
        <v>196</v>
      </c>
      <c r="G643" t="s">
        <v>197</v>
      </c>
      <c r="H643" t="s">
        <v>194</v>
      </c>
      <c r="I643" t="s">
        <v>202</v>
      </c>
      <c r="J643" t="s">
        <v>196</v>
      </c>
      <c r="K643" t="s">
        <v>194</v>
      </c>
      <c r="L643" t="s">
        <v>377</v>
      </c>
      <c r="M643" t="s">
        <v>201</v>
      </c>
      <c r="N643" s="19">
        <v>0</v>
      </c>
    </row>
    <row r="644" spans="1:14" x14ac:dyDescent="0.25">
      <c r="A644">
        <v>2025</v>
      </c>
      <c r="B644" t="s">
        <v>163</v>
      </c>
      <c r="C644" t="s">
        <v>207</v>
      </c>
      <c r="D644" t="s">
        <v>194</v>
      </c>
      <c r="E644" t="s">
        <v>195</v>
      </c>
      <c r="F644" t="s">
        <v>196</v>
      </c>
      <c r="G644" t="s">
        <v>197</v>
      </c>
      <c r="H644" t="s">
        <v>194</v>
      </c>
      <c r="I644" t="s">
        <v>202</v>
      </c>
      <c r="J644" t="s">
        <v>196</v>
      </c>
      <c r="K644" t="s">
        <v>194</v>
      </c>
      <c r="L644" t="s">
        <v>377</v>
      </c>
      <c r="M644" t="s">
        <v>201</v>
      </c>
      <c r="N644" s="19">
        <v>0</v>
      </c>
    </row>
    <row r="645" spans="1:14" x14ac:dyDescent="0.25">
      <c r="A645">
        <v>2025</v>
      </c>
      <c r="B645" t="s">
        <v>164</v>
      </c>
      <c r="C645" t="s">
        <v>253</v>
      </c>
      <c r="D645" t="s">
        <v>194</v>
      </c>
      <c r="E645" t="s">
        <v>195</v>
      </c>
      <c r="F645" t="s">
        <v>196</v>
      </c>
      <c r="G645" t="s">
        <v>197</v>
      </c>
      <c r="H645" t="s">
        <v>194</v>
      </c>
      <c r="I645" t="s">
        <v>202</v>
      </c>
      <c r="J645" t="s">
        <v>196</v>
      </c>
      <c r="K645" t="s">
        <v>194</v>
      </c>
      <c r="L645" t="s">
        <v>377</v>
      </c>
      <c r="M645" t="s">
        <v>201</v>
      </c>
      <c r="N645" s="19">
        <v>0</v>
      </c>
    </row>
    <row r="646" spans="1:14" x14ac:dyDescent="0.25">
      <c r="A646">
        <v>2025</v>
      </c>
      <c r="B646" t="s">
        <v>172</v>
      </c>
      <c r="C646" t="s">
        <v>253</v>
      </c>
      <c r="D646" t="s">
        <v>194</v>
      </c>
      <c r="E646" t="s">
        <v>195</v>
      </c>
      <c r="F646" t="s">
        <v>196</v>
      </c>
      <c r="G646" t="s">
        <v>197</v>
      </c>
      <c r="H646" t="s">
        <v>194</v>
      </c>
      <c r="I646" t="s">
        <v>202</v>
      </c>
      <c r="J646" t="s">
        <v>196</v>
      </c>
      <c r="K646" t="s">
        <v>194</v>
      </c>
      <c r="L646" t="s">
        <v>377</v>
      </c>
      <c r="M646" t="s">
        <v>201</v>
      </c>
      <c r="N646" s="19">
        <v>0</v>
      </c>
    </row>
    <row r="647" spans="1:14" x14ac:dyDescent="0.25">
      <c r="A647">
        <v>2025</v>
      </c>
      <c r="B647" t="s">
        <v>173</v>
      </c>
      <c r="C647" t="s">
        <v>253</v>
      </c>
      <c r="D647" t="s">
        <v>351</v>
      </c>
      <c r="E647" t="s">
        <v>195</v>
      </c>
      <c r="F647" t="s">
        <v>196</v>
      </c>
      <c r="G647" t="s">
        <v>197</v>
      </c>
      <c r="H647" t="s">
        <v>194</v>
      </c>
      <c r="I647" t="s">
        <v>202</v>
      </c>
      <c r="J647" t="s">
        <v>196</v>
      </c>
      <c r="K647" t="s">
        <v>194</v>
      </c>
      <c r="L647" t="s">
        <v>377</v>
      </c>
      <c r="M647" t="s">
        <v>201</v>
      </c>
      <c r="N647" s="19">
        <v>0</v>
      </c>
    </row>
    <row r="648" spans="1:14" x14ac:dyDescent="0.25">
      <c r="A648">
        <v>2025</v>
      </c>
      <c r="B648" t="s">
        <v>170</v>
      </c>
      <c r="C648" t="s">
        <v>253</v>
      </c>
      <c r="D648" t="s">
        <v>194</v>
      </c>
      <c r="E648" t="s">
        <v>195</v>
      </c>
      <c r="F648" t="s">
        <v>196</v>
      </c>
      <c r="G648" t="s">
        <v>197</v>
      </c>
      <c r="H648" t="s">
        <v>194</v>
      </c>
      <c r="I648" t="s">
        <v>202</v>
      </c>
      <c r="J648" t="s">
        <v>196</v>
      </c>
      <c r="K648" t="s">
        <v>194</v>
      </c>
      <c r="L648" t="s">
        <v>377</v>
      </c>
      <c r="M648" t="s">
        <v>201</v>
      </c>
      <c r="N648" s="19">
        <v>0</v>
      </c>
    </row>
    <row r="649" spans="1:14" x14ac:dyDescent="0.25">
      <c r="A649">
        <v>2025</v>
      </c>
      <c r="B649" t="s">
        <v>171</v>
      </c>
      <c r="C649" t="s">
        <v>258</v>
      </c>
      <c r="D649" t="s">
        <v>194</v>
      </c>
      <c r="E649" t="s">
        <v>195</v>
      </c>
      <c r="F649" t="s">
        <v>225</v>
      </c>
      <c r="G649" t="s">
        <v>197</v>
      </c>
      <c r="H649" t="s">
        <v>194</v>
      </c>
      <c r="I649" t="s">
        <v>202</v>
      </c>
      <c r="J649" t="s">
        <v>196</v>
      </c>
      <c r="K649" t="s">
        <v>194</v>
      </c>
      <c r="L649" t="s">
        <v>377</v>
      </c>
      <c r="M649" t="s">
        <v>374</v>
      </c>
      <c r="N649" s="19">
        <v>0.01</v>
      </c>
    </row>
    <row r="650" spans="1:14" x14ac:dyDescent="0.25">
      <c r="A650">
        <v>2025</v>
      </c>
      <c r="B650" t="s">
        <v>169</v>
      </c>
      <c r="C650" t="s">
        <v>261</v>
      </c>
      <c r="D650" t="s">
        <v>194</v>
      </c>
      <c r="E650" t="s">
        <v>195</v>
      </c>
      <c r="F650" t="s">
        <v>196</v>
      </c>
      <c r="G650" t="s">
        <v>197</v>
      </c>
      <c r="H650" t="s">
        <v>194</v>
      </c>
      <c r="I650" t="s">
        <v>202</v>
      </c>
      <c r="J650" t="s">
        <v>196</v>
      </c>
      <c r="K650" t="s">
        <v>194</v>
      </c>
      <c r="L650" t="s">
        <v>377</v>
      </c>
      <c r="M650" t="s">
        <v>201</v>
      </c>
      <c r="N650" s="19">
        <v>0</v>
      </c>
    </row>
    <row r="651" spans="1:14" x14ac:dyDescent="0.25">
      <c r="A651">
        <v>2025</v>
      </c>
      <c r="B651" t="s">
        <v>168</v>
      </c>
      <c r="C651" t="s">
        <v>260</v>
      </c>
      <c r="D651" t="s">
        <v>194</v>
      </c>
      <c r="E651" t="s">
        <v>195</v>
      </c>
      <c r="F651" t="s">
        <v>196</v>
      </c>
      <c r="G651" t="s">
        <v>197</v>
      </c>
      <c r="H651" t="s">
        <v>194</v>
      </c>
      <c r="I651" t="s">
        <v>202</v>
      </c>
      <c r="J651" t="s">
        <v>196</v>
      </c>
      <c r="K651" t="s">
        <v>194</v>
      </c>
      <c r="L651" t="s">
        <v>377</v>
      </c>
      <c r="M651" t="s">
        <v>201</v>
      </c>
      <c r="N651" s="19">
        <v>0</v>
      </c>
    </row>
    <row r="652" spans="1:14" x14ac:dyDescent="0.25">
      <c r="A652">
        <v>2025</v>
      </c>
      <c r="B652" t="s">
        <v>179</v>
      </c>
      <c r="C652" t="s">
        <v>207</v>
      </c>
      <c r="D652" t="s">
        <v>355</v>
      </c>
      <c r="E652" t="s">
        <v>195</v>
      </c>
      <c r="F652" t="s">
        <v>196</v>
      </c>
      <c r="G652" t="s">
        <v>197</v>
      </c>
      <c r="H652" t="s">
        <v>194</v>
      </c>
      <c r="I652" t="s">
        <v>202</v>
      </c>
      <c r="J652" t="s">
        <v>196</v>
      </c>
      <c r="K652" t="s">
        <v>194</v>
      </c>
      <c r="L652" t="s">
        <v>377</v>
      </c>
      <c r="M652" t="s">
        <v>201</v>
      </c>
      <c r="N652" s="19">
        <v>0</v>
      </c>
    </row>
    <row r="653" spans="1:14" x14ac:dyDescent="0.25">
      <c r="A653">
        <v>2025</v>
      </c>
      <c r="B653" t="s">
        <v>176</v>
      </c>
      <c r="C653" t="s">
        <v>248</v>
      </c>
      <c r="D653" t="s">
        <v>194</v>
      </c>
      <c r="E653" t="s">
        <v>195</v>
      </c>
      <c r="F653" t="s">
        <v>196</v>
      </c>
      <c r="G653" t="s">
        <v>197</v>
      </c>
      <c r="H653" t="s">
        <v>194</v>
      </c>
      <c r="I653" t="s">
        <v>202</v>
      </c>
      <c r="J653" t="s">
        <v>196</v>
      </c>
      <c r="K653" t="s">
        <v>194</v>
      </c>
      <c r="L653" t="s">
        <v>377</v>
      </c>
      <c r="M653" t="s">
        <v>201</v>
      </c>
      <c r="N653" s="19">
        <v>0</v>
      </c>
    </row>
    <row r="654" spans="1:14" x14ac:dyDescent="0.25">
      <c r="A654">
        <v>2025</v>
      </c>
      <c r="B654" t="s">
        <v>177</v>
      </c>
      <c r="C654" t="s">
        <v>248</v>
      </c>
      <c r="D654" t="s">
        <v>194</v>
      </c>
      <c r="E654" t="s">
        <v>195</v>
      </c>
      <c r="F654" t="s">
        <v>196</v>
      </c>
      <c r="G654" t="s">
        <v>197</v>
      </c>
      <c r="H654" t="s">
        <v>194</v>
      </c>
      <c r="I654" t="s">
        <v>202</v>
      </c>
      <c r="J654" t="s">
        <v>196</v>
      </c>
      <c r="K654" t="s">
        <v>194</v>
      </c>
      <c r="L654" t="s">
        <v>377</v>
      </c>
      <c r="M654" t="s">
        <v>201</v>
      </c>
      <c r="N654" s="19">
        <v>0</v>
      </c>
    </row>
    <row r="655" spans="1:14" x14ac:dyDescent="0.25">
      <c r="A655">
        <v>2025</v>
      </c>
      <c r="B655" t="s">
        <v>178</v>
      </c>
      <c r="C655" t="s">
        <v>207</v>
      </c>
      <c r="D655" t="s">
        <v>194</v>
      </c>
      <c r="E655" t="s">
        <v>195</v>
      </c>
      <c r="F655" t="s">
        <v>196</v>
      </c>
      <c r="G655" t="s">
        <v>197</v>
      </c>
      <c r="H655" t="s">
        <v>194</v>
      </c>
      <c r="I655" t="s">
        <v>202</v>
      </c>
      <c r="J655" t="s">
        <v>196</v>
      </c>
      <c r="K655" t="s">
        <v>194</v>
      </c>
      <c r="L655" t="s">
        <v>377</v>
      </c>
      <c r="M655" t="s">
        <v>201</v>
      </c>
      <c r="N655" s="19">
        <v>0</v>
      </c>
    </row>
    <row r="656" spans="1:14" x14ac:dyDescent="0.25">
      <c r="A656">
        <v>2025</v>
      </c>
      <c r="B656" t="s">
        <v>174</v>
      </c>
      <c r="C656" t="s">
        <v>253</v>
      </c>
      <c r="D656" t="s">
        <v>194</v>
      </c>
      <c r="E656" t="s">
        <v>195</v>
      </c>
      <c r="F656" t="s">
        <v>196</v>
      </c>
      <c r="G656" t="s">
        <v>197</v>
      </c>
      <c r="H656" t="s">
        <v>194</v>
      </c>
      <c r="I656" t="s">
        <v>202</v>
      </c>
      <c r="J656" t="s">
        <v>196</v>
      </c>
      <c r="K656" t="s">
        <v>194</v>
      </c>
      <c r="L656" t="s">
        <v>377</v>
      </c>
      <c r="M656" t="s">
        <v>201</v>
      </c>
      <c r="N656" s="19">
        <v>0</v>
      </c>
    </row>
    <row r="657" spans="1:14" x14ac:dyDescent="0.25">
      <c r="A657">
        <v>2025</v>
      </c>
      <c r="B657" t="s">
        <v>175</v>
      </c>
      <c r="C657" t="s">
        <v>253</v>
      </c>
      <c r="D657" t="s">
        <v>194</v>
      </c>
      <c r="E657" t="s">
        <v>195</v>
      </c>
      <c r="F657" t="s">
        <v>196</v>
      </c>
      <c r="G657" t="s">
        <v>197</v>
      </c>
      <c r="H657" t="s">
        <v>194</v>
      </c>
      <c r="I657" t="s">
        <v>202</v>
      </c>
      <c r="J657" t="s">
        <v>196</v>
      </c>
      <c r="K657" t="s">
        <v>194</v>
      </c>
      <c r="L657" t="s">
        <v>377</v>
      </c>
      <c r="M657" t="s">
        <v>201</v>
      </c>
      <c r="N657" s="19">
        <v>0</v>
      </c>
    </row>
    <row r="658" spans="1:14" x14ac:dyDescent="0.25">
      <c r="A658">
        <v>2025</v>
      </c>
      <c r="B658" t="s">
        <v>127</v>
      </c>
      <c r="C658" t="s">
        <v>252</v>
      </c>
      <c r="D658" t="s">
        <v>194</v>
      </c>
      <c r="E658" t="s">
        <v>195</v>
      </c>
      <c r="F658" t="s">
        <v>196</v>
      </c>
      <c r="G658" t="s">
        <v>197</v>
      </c>
      <c r="H658" t="s">
        <v>194</v>
      </c>
      <c r="I658" t="s">
        <v>202</v>
      </c>
      <c r="J658" t="s">
        <v>196</v>
      </c>
      <c r="K658" t="s">
        <v>194</v>
      </c>
      <c r="L658" t="s">
        <v>377</v>
      </c>
      <c r="M658" t="s">
        <v>201</v>
      </c>
      <c r="N658" s="19">
        <v>0</v>
      </c>
    </row>
    <row r="659" spans="1:14" x14ac:dyDescent="0.25">
      <c r="A659">
        <v>2025</v>
      </c>
      <c r="B659" t="s">
        <v>135</v>
      </c>
      <c r="C659" t="s">
        <v>216</v>
      </c>
      <c r="D659" t="s">
        <v>194</v>
      </c>
      <c r="E659" t="s">
        <v>195</v>
      </c>
      <c r="F659" t="s">
        <v>196</v>
      </c>
      <c r="G659" t="s">
        <v>197</v>
      </c>
      <c r="H659" t="s">
        <v>194</v>
      </c>
      <c r="I659" t="s">
        <v>202</v>
      </c>
      <c r="J659" t="s">
        <v>196</v>
      </c>
      <c r="K659" t="s">
        <v>194</v>
      </c>
      <c r="L659" t="s">
        <v>377</v>
      </c>
      <c r="M659" t="s">
        <v>201</v>
      </c>
      <c r="N659" s="19">
        <v>0</v>
      </c>
    </row>
    <row r="660" spans="1:14" x14ac:dyDescent="0.25">
      <c r="A660">
        <v>2025</v>
      </c>
      <c r="B660" t="s">
        <v>136</v>
      </c>
      <c r="C660" t="s">
        <v>216</v>
      </c>
      <c r="D660" t="s">
        <v>194</v>
      </c>
      <c r="E660" t="s">
        <v>195</v>
      </c>
      <c r="F660" t="s">
        <v>196</v>
      </c>
      <c r="G660" t="s">
        <v>197</v>
      </c>
      <c r="H660" t="s">
        <v>194</v>
      </c>
      <c r="I660" t="s">
        <v>202</v>
      </c>
      <c r="J660" t="s">
        <v>196</v>
      </c>
      <c r="K660" t="s">
        <v>194</v>
      </c>
      <c r="L660" t="s">
        <v>377</v>
      </c>
      <c r="M660" t="s">
        <v>201</v>
      </c>
      <c r="N660" s="19">
        <v>0</v>
      </c>
    </row>
    <row r="661" spans="1:14" x14ac:dyDescent="0.25">
      <c r="A661">
        <v>2025</v>
      </c>
      <c r="B661" t="s">
        <v>137</v>
      </c>
      <c r="C661" t="s">
        <v>217</v>
      </c>
      <c r="D661" t="s">
        <v>194</v>
      </c>
      <c r="E661" t="s">
        <v>195</v>
      </c>
      <c r="F661" t="s">
        <v>196</v>
      </c>
      <c r="G661" t="s">
        <v>197</v>
      </c>
      <c r="H661" t="s">
        <v>194</v>
      </c>
      <c r="I661" t="s">
        <v>202</v>
      </c>
      <c r="J661" t="s">
        <v>196</v>
      </c>
      <c r="K661" t="s">
        <v>194</v>
      </c>
      <c r="L661" t="s">
        <v>377</v>
      </c>
      <c r="M661" t="s">
        <v>201</v>
      </c>
      <c r="N661" s="19">
        <v>0</v>
      </c>
    </row>
    <row r="662" spans="1:14" x14ac:dyDescent="0.25">
      <c r="A662">
        <v>2025</v>
      </c>
      <c r="B662" t="s">
        <v>133</v>
      </c>
      <c r="C662" t="s">
        <v>347</v>
      </c>
      <c r="D662" t="s">
        <v>194</v>
      </c>
      <c r="E662" t="s">
        <v>195</v>
      </c>
      <c r="F662" t="s">
        <v>196</v>
      </c>
      <c r="G662" t="s">
        <v>197</v>
      </c>
      <c r="H662" t="s">
        <v>194</v>
      </c>
      <c r="I662" t="s">
        <v>202</v>
      </c>
      <c r="J662" t="s">
        <v>196</v>
      </c>
      <c r="K662" t="s">
        <v>194</v>
      </c>
      <c r="L662" t="s">
        <v>377</v>
      </c>
      <c r="M662" t="s">
        <v>201</v>
      </c>
      <c r="N662" s="19">
        <v>0</v>
      </c>
    </row>
    <row r="663" spans="1:14" x14ac:dyDescent="0.25">
      <c r="A663">
        <v>2025</v>
      </c>
      <c r="B663" t="s">
        <v>134</v>
      </c>
      <c r="C663" t="s">
        <v>216</v>
      </c>
      <c r="D663" t="s">
        <v>194</v>
      </c>
      <c r="E663" t="s">
        <v>195</v>
      </c>
      <c r="F663" t="s">
        <v>196</v>
      </c>
      <c r="G663" t="s">
        <v>197</v>
      </c>
      <c r="H663" t="s">
        <v>194</v>
      </c>
      <c r="I663" t="s">
        <v>202</v>
      </c>
      <c r="J663" t="s">
        <v>196</v>
      </c>
      <c r="K663" t="s">
        <v>194</v>
      </c>
      <c r="L663" t="s">
        <v>377</v>
      </c>
      <c r="M663" t="s">
        <v>201</v>
      </c>
      <c r="N663" s="19">
        <v>0</v>
      </c>
    </row>
    <row r="664" spans="1:14" x14ac:dyDescent="0.25">
      <c r="A664">
        <v>2025</v>
      </c>
      <c r="B664" t="s">
        <v>130</v>
      </c>
      <c r="C664" t="s">
        <v>220</v>
      </c>
      <c r="D664" t="s">
        <v>194</v>
      </c>
      <c r="E664" t="s">
        <v>195</v>
      </c>
      <c r="F664" t="s">
        <v>196</v>
      </c>
      <c r="G664" t="s">
        <v>197</v>
      </c>
      <c r="H664" t="s">
        <v>194</v>
      </c>
      <c r="I664" t="s">
        <v>202</v>
      </c>
      <c r="J664" t="s">
        <v>196</v>
      </c>
      <c r="K664" t="s">
        <v>194</v>
      </c>
      <c r="L664" t="s">
        <v>377</v>
      </c>
      <c r="M664" t="s">
        <v>201</v>
      </c>
      <c r="N664" s="19">
        <v>0</v>
      </c>
    </row>
    <row r="665" spans="1:14" x14ac:dyDescent="0.25">
      <c r="A665">
        <v>2025</v>
      </c>
      <c r="B665" t="s">
        <v>131</v>
      </c>
      <c r="C665" t="s">
        <v>248</v>
      </c>
      <c r="D665" t="s">
        <v>194</v>
      </c>
      <c r="E665" t="s">
        <v>195</v>
      </c>
      <c r="F665" t="s">
        <v>196</v>
      </c>
      <c r="G665" t="s">
        <v>197</v>
      </c>
      <c r="H665" t="s">
        <v>194</v>
      </c>
      <c r="I665" t="s">
        <v>202</v>
      </c>
      <c r="J665" t="s">
        <v>196</v>
      </c>
      <c r="K665" t="s">
        <v>194</v>
      </c>
      <c r="L665" t="s">
        <v>377</v>
      </c>
      <c r="M665" t="s">
        <v>201</v>
      </c>
      <c r="N665" s="19">
        <v>0</v>
      </c>
    </row>
    <row r="666" spans="1:14" x14ac:dyDescent="0.25">
      <c r="A666">
        <v>2025</v>
      </c>
      <c r="B666" t="s">
        <v>141</v>
      </c>
      <c r="C666" t="s">
        <v>257</v>
      </c>
      <c r="D666" t="s">
        <v>194</v>
      </c>
      <c r="E666" t="s">
        <v>195</v>
      </c>
      <c r="F666" t="s">
        <v>196</v>
      </c>
      <c r="G666" t="s">
        <v>197</v>
      </c>
      <c r="H666" t="s">
        <v>194</v>
      </c>
      <c r="I666" t="s">
        <v>202</v>
      </c>
      <c r="J666" t="s">
        <v>196</v>
      </c>
      <c r="K666" t="s">
        <v>194</v>
      </c>
      <c r="L666" t="s">
        <v>377</v>
      </c>
      <c r="M666" t="s">
        <v>201</v>
      </c>
      <c r="N666" s="19">
        <v>0</v>
      </c>
    </row>
    <row r="667" spans="1:14" x14ac:dyDescent="0.25">
      <c r="A667">
        <v>2025</v>
      </c>
      <c r="B667" t="s">
        <v>142</v>
      </c>
      <c r="C667" t="s">
        <v>209</v>
      </c>
      <c r="D667" t="s">
        <v>194</v>
      </c>
      <c r="E667" t="s">
        <v>195</v>
      </c>
      <c r="F667" t="s">
        <v>196</v>
      </c>
      <c r="G667" t="s">
        <v>197</v>
      </c>
      <c r="H667" t="s">
        <v>194</v>
      </c>
      <c r="I667" t="s">
        <v>202</v>
      </c>
      <c r="J667" t="s">
        <v>196</v>
      </c>
      <c r="K667" t="s">
        <v>194</v>
      </c>
      <c r="L667" t="s">
        <v>377</v>
      </c>
      <c r="M667" t="s">
        <v>201</v>
      </c>
      <c r="N667" s="19">
        <v>0</v>
      </c>
    </row>
    <row r="668" spans="1:14" x14ac:dyDescent="0.25">
      <c r="A668">
        <v>2025</v>
      </c>
      <c r="B668" t="s">
        <v>140</v>
      </c>
      <c r="C668" t="s">
        <v>257</v>
      </c>
      <c r="D668" t="s">
        <v>194</v>
      </c>
      <c r="E668" t="s">
        <v>195</v>
      </c>
      <c r="F668" t="s">
        <v>196</v>
      </c>
      <c r="G668" t="s">
        <v>197</v>
      </c>
      <c r="H668" t="s">
        <v>194</v>
      </c>
      <c r="I668" t="s">
        <v>202</v>
      </c>
      <c r="J668" t="s">
        <v>196</v>
      </c>
      <c r="K668" t="s">
        <v>194</v>
      </c>
      <c r="L668" t="s">
        <v>377</v>
      </c>
      <c r="M668" t="s">
        <v>201</v>
      </c>
      <c r="N668" s="19">
        <v>0</v>
      </c>
    </row>
    <row r="669" spans="1:14" x14ac:dyDescent="0.25">
      <c r="A669">
        <v>2025</v>
      </c>
      <c r="B669" t="s">
        <v>139</v>
      </c>
      <c r="C669" t="s">
        <v>256</v>
      </c>
      <c r="D669" t="s">
        <v>194</v>
      </c>
      <c r="E669" t="s">
        <v>195</v>
      </c>
      <c r="F669" t="s">
        <v>196</v>
      </c>
      <c r="G669" t="s">
        <v>197</v>
      </c>
      <c r="H669" t="s">
        <v>194</v>
      </c>
      <c r="I669" t="s">
        <v>202</v>
      </c>
      <c r="J669" t="s">
        <v>196</v>
      </c>
      <c r="K669" t="s">
        <v>194</v>
      </c>
      <c r="L669" t="s">
        <v>377</v>
      </c>
      <c r="M669" t="s">
        <v>201</v>
      </c>
      <c r="N669" s="19">
        <v>0</v>
      </c>
    </row>
    <row r="670" spans="1:14" x14ac:dyDescent="0.25">
      <c r="A670">
        <v>2025</v>
      </c>
      <c r="B670" t="s">
        <v>138</v>
      </c>
      <c r="C670" t="s">
        <v>255</v>
      </c>
      <c r="D670" t="s">
        <v>194</v>
      </c>
      <c r="E670" t="s">
        <v>195</v>
      </c>
      <c r="F670" t="s">
        <v>196</v>
      </c>
      <c r="G670" t="s">
        <v>197</v>
      </c>
      <c r="H670" t="s">
        <v>194</v>
      </c>
      <c r="I670" t="s">
        <v>202</v>
      </c>
      <c r="J670" t="s">
        <v>196</v>
      </c>
      <c r="K670" t="s">
        <v>194</v>
      </c>
      <c r="L670" t="s">
        <v>377</v>
      </c>
      <c r="M670" t="s">
        <v>201</v>
      </c>
      <c r="N670" s="19">
        <v>0</v>
      </c>
    </row>
    <row r="671" spans="1:14" x14ac:dyDescent="0.25">
      <c r="A671">
        <v>2025</v>
      </c>
      <c r="B671" t="s">
        <v>148</v>
      </c>
      <c r="C671" t="s">
        <v>209</v>
      </c>
      <c r="D671" t="s">
        <v>354</v>
      </c>
      <c r="E671" t="s">
        <v>195</v>
      </c>
      <c r="F671" t="s">
        <v>196</v>
      </c>
      <c r="G671" t="s">
        <v>197</v>
      </c>
      <c r="H671" t="s">
        <v>194</v>
      </c>
      <c r="I671" t="s">
        <v>202</v>
      </c>
      <c r="J671" t="s">
        <v>196</v>
      </c>
      <c r="K671" t="s">
        <v>194</v>
      </c>
      <c r="L671" t="s">
        <v>377</v>
      </c>
      <c r="M671" t="s">
        <v>201</v>
      </c>
      <c r="N671" s="19">
        <v>0</v>
      </c>
    </row>
    <row r="672" spans="1:14" x14ac:dyDescent="0.25">
      <c r="A672">
        <v>2025</v>
      </c>
      <c r="B672" t="s">
        <v>149</v>
      </c>
      <c r="C672" t="s">
        <v>209</v>
      </c>
      <c r="D672" t="s">
        <v>194</v>
      </c>
      <c r="E672" t="s">
        <v>195</v>
      </c>
      <c r="F672" t="s">
        <v>196</v>
      </c>
      <c r="G672" t="s">
        <v>197</v>
      </c>
      <c r="H672" t="s">
        <v>194</v>
      </c>
      <c r="I672" t="s">
        <v>202</v>
      </c>
      <c r="J672" t="s">
        <v>196</v>
      </c>
      <c r="K672" t="s">
        <v>194</v>
      </c>
      <c r="L672" t="s">
        <v>377</v>
      </c>
      <c r="M672" t="s">
        <v>201</v>
      </c>
      <c r="N672" s="19">
        <v>0</v>
      </c>
    </row>
    <row r="673" spans="1:14" x14ac:dyDescent="0.25">
      <c r="A673">
        <v>2025</v>
      </c>
      <c r="B673" t="s">
        <v>145</v>
      </c>
      <c r="C673" t="s">
        <v>241</v>
      </c>
      <c r="D673" t="s">
        <v>194</v>
      </c>
      <c r="E673" t="s">
        <v>195</v>
      </c>
      <c r="F673" t="s">
        <v>196</v>
      </c>
      <c r="G673" t="s">
        <v>197</v>
      </c>
      <c r="H673" t="s">
        <v>194</v>
      </c>
      <c r="I673" t="s">
        <v>202</v>
      </c>
      <c r="J673" t="s">
        <v>196</v>
      </c>
      <c r="K673" t="s">
        <v>194</v>
      </c>
      <c r="L673" t="s">
        <v>377</v>
      </c>
      <c r="M673" t="s">
        <v>201</v>
      </c>
      <c r="N673" s="19">
        <v>0</v>
      </c>
    </row>
    <row r="674" spans="1:14" x14ac:dyDescent="0.25">
      <c r="A674">
        <v>2025</v>
      </c>
      <c r="B674" t="s">
        <v>146</v>
      </c>
      <c r="C674" t="s">
        <v>414</v>
      </c>
      <c r="D674" t="s">
        <v>194</v>
      </c>
      <c r="E674" t="s">
        <v>195</v>
      </c>
      <c r="F674" t="s">
        <v>196</v>
      </c>
      <c r="G674" t="s">
        <v>197</v>
      </c>
      <c r="H674" t="s">
        <v>194</v>
      </c>
      <c r="I674" t="s">
        <v>202</v>
      </c>
      <c r="J674" t="s">
        <v>196</v>
      </c>
      <c r="K674" t="s">
        <v>194</v>
      </c>
      <c r="L674" t="s">
        <v>377</v>
      </c>
      <c r="M674" t="s">
        <v>201</v>
      </c>
      <c r="N674" s="19">
        <v>0</v>
      </c>
    </row>
    <row r="675" spans="1:14" x14ac:dyDescent="0.25">
      <c r="A675">
        <v>2025</v>
      </c>
      <c r="B675" t="s">
        <v>143</v>
      </c>
      <c r="C675" t="s">
        <v>209</v>
      </c>
      <c r="D675" t="s">
        <v>194</v>
      </c>
      <c r="E675" t="s">
        <v>195</v>
      </c>
      <c r="F675" t="s">
        <v>196</v>
      </c>
      <c r="G675" t="s">
        <v>197</v>
      </c>
      <c r="H675" t="s">
        <v>194</v>
      </c>
      <c r="I675" t="s">
        <v>202</v>
      </c>
      <c r="J675" t="s">
        <v>196</v>
      </c>
      <c r="K675" t="s">
        <v>194</v>
      </c>
      <c r="L675" t="s">
        <v>377</v>
      </c>
      <c r="M675" t="s">
        <v>201</v>
      </c>
      <c r="N675" s="19">
        <v>0</v>
      </c>
    </row>
    <row r="676" spans="1:14" x14ac:dyDescent="0.25">
      <c r="A676">
        <v>2025</v>
      </c>
      <c r="B676" t="s">
        <v>144</v>
      </c>
      <c r="C676" t="s">
        <v>209</v>
      </c>
      <c r="D676" t="s">
        <v>194</v>
      </c>
      <c r="E676" t="s">
        <v>195</v>
      </c>
      <c r="F676" t="s">
        <v>196</v>
      </c>
      <c r="G676" t="s">
        <v>197</v>
      </c>
      <c r="H676" t="s">
        <v>194</v>
      </c>
      <c r="I676" t="s">
        <v>202</v>
      </c>
      <c r="J676" t="s">
        <v>196</v>
      </c>
      <c r="K676" t="s">
        <v>194</v>
      </c>
      <c r="L676" t="s">
        <v>377</v>
      </c>
      <c r="M676" t="s">
        <v>201</v>
      </c>
      <c r="N676" s="19">
        <v>0</v>
      </c>
    </row>
    <row r="677" spans="1:14" x14ac:dyDescent="0.25">
      <c r="A677">
        <v>2025</v>
      </c>
      <c r="B677" t="s">
        <v>154</v>
      </c>
      <c r="C677" t="s">
        <v>248</v>
      </c>
      <c r="D677" t="s">
        <v>194</v>
      </c>
      <c r="E677" t="s">
        <v>195</v>
      </c>
      <c r="F677" t="s">
        <v>196</v>
      </c>
      <c r="G677" t="s">
        <v>197</v>
      </c>
      <c r="H677" t="s">
        <v>194</v>
      </c>
      <c r="I677" t="s">
        <v>202</v>
      </c>
      <c r="J677" t="s">
        <v>196</v>
      </c>
      <c r="K677" t="s">
        <v>194</v>
      </c>
      <c r="L677" t="s">
        <v>377</v>
      </c>
      <c r="M677" t="s">
        <v>201</v>
      </c>
      <c r="N677" s="19">
        <v>0</v>
      </c>
    </row>
    <row r="678" spans="1:14" x14ac:dyDescent="0.25">
      <c r="A678">
        <v>2025</v>
      </c>
      <c r="B678" t="s">
        <v>155</v>
      </c>
      <c r="C678" t="s">
        <v>248</v>
      </c>
      <c r="D678" t="s">
        <v>194</v>
      </c>
      <c r="E678" t="s">
        <v>195</v>
      </c>
      <c r="F678" t="s">
        <v>196</v>
      </c>
      <c r="G678" t="s">
        <v>197</v>
      </c>
      <c r="H678" t="s">
        <v>194</v>
      </c>
      <c r="I678" t="s">
        <v>202</v>
      </c>
      <c r="J678" t="s">
        <v>196</v>
      </c>
      <c r="K678" t="s">
        <v>194</v>
      </c>
      <c r="L678" t="s">
        <v>377</v>
      </c>
      <c r="M678" t="s">
        <v>201</v>
      </c>
      <c r="N678" s="19">
        <v>0</v>
      </c>
    </row>
    <row r="679" spans="1:14" x14ac:dyDescent="0.25">
      <c r="A679">
        <v>2025</v>
      </c>
      <c r="B679" t="s">
        <v>152</v>
      </c>
      <c r="C679" t="s">
        <v>252</v>
      </c>
      <c r="D679" t="s">
        <v>194</v>
      </c>
      <c r="E679" t="s">
        <v>195</v>
      </c>
      <c r="F679" t="s">
        <v>196</v>
      </c>
      <c r="G679" t="s">
        <v>197</v>
      </c>
      <c r="H679" t="s">
        <v>194</v>
      </c>
      <c r="I679" t="s">
        <v>202</v>
      </c>
      <c r="J679" t="s">
        <v>196</v>
      </c>
      <c r="K679" t="s">
        <v>194</v>
      </c>
      <c r="L679" t="s">
        <v>377</v>
      </c>
      <c r="M679" t="s">
        <v>201</v>
      </c>
      <c r="N679" s="19">
        <v>0</v>
      </c>
    </row>
    <row r="680" spans="1:14" x14ac:dyDescent="0.25">
      <c r="A680">
        <v>2025</v>
      </c>
      <c r="B680" t="s">
        <v>153</v>
      </c>
      <c r="C680" t="s">
        <v>252</v>
      </c>
      <c r="D680" t="s">
        <v>194</v>
      </c>
      <c r="E680" t="s">
        <v>195</v>
      </c>
      <c r="F680" t="s">
        <v>196</v>
      </c>
      <c r="G680" t="s">
        <v>197</v>
      </c>
      <c r="H680" t="s">
        <v>194</v>
      </c>
      <c r="I680" t="s">
        <v>202</v>
      </c>
      <c r="J680" t="s">
        <v>196</v>
      </c>
      <c r="K680" t="s">
        <v>194</v>
      </c>
      <c r="L680" t="s">
        <v>377</v>
      </c>
      <c r="M680" t="s">
        <v>201</v>
      </c>
      <c r="N680" s="19">
        <v>0</v>
      </c>
    </row>
    <row r="681" spans="1:14" x14ac:dyDescent="0.25">
      <c r="A681">
        <v>2025</v>
      </c>
      <c r="B681" t="s">
        <v>150</v>
      </c>
      <c r="C681" t="s">
        <v>209</v>
      </c>
      <c r="D681" t="s">
        <v>194</v>
      </c>
      <c r="E681" t="s">
        <v>195</v>
      </c>
      <c r="F681" t="s">
        <v>196</v>
      </c>
      <c r="G681" t="s">
        <v>197</v>
      </c>
      <c r="H681" t="s">
        <v>194</v>
      </c>
      <c r="I681" t="s">
        <v>202</v>
      </c>
      <c r="J681" t="s">
        <v>196</v>
      </c>
      <c r="K681" t="s">
        <v>194</v>
      </c>
      <c r="L681" t="s">
        <v>377</v>
      </c>
      <c r="M681" t="s">
        <v>201</v>
      </c>
      <c r="N681" s="19">
        <v>0</v>
      </c>
    </row>
    <row r="682" spans="1:14" x14ac:dyDescent="0.25">
      <c r="A682">
        <v>2025</v>
      </c>
      <c r="B682" t="s">
        <v>151</v>
      </c>
      <c r="C682" t="s">
        <v>215</v>
      </c>
      <c r="D682" t="s">
        <v>194</v>
      </c>
      <c r="E682" t="s">
        <v>195</v>
      </c>
      <c r="F682" t="s">
        <v>196</v>
      </c>
      <c r="G682" t="s">
        <v>197</v>
      </c>
      <c r="H682" t="s">
        <v>194</v>
      </c>
      <c r="I682" t="s">
        <v>202</v>
      </c>
      <c r="J682" t="s">
        <v>196</v>
      </c>
      <c r="K682" t="s">
        <v>194</v>
      </c>
      <c r="L682" t="s">
        <v>377</v>
      </c>
      <c r="M682" t="s">
        <v>201</v>
      </c>
      <c r="N682" s="19">
        <v>0</v>
      </c>
    </row>
    <row r="683" spans="1:14" x14ac:dyDescent="0.25">
      <c r="A683">
        <v>2025</v>
      </c>
      <c r="B683" t="s">
        <v>159</v>
      </c>
      <c r="C683" t="s">
        <v>248</v>
      </c>
      <c r="D683" t="s">
        <v>194</v>
      </c>
      <c r="E683" t="s">
        <v>195</v>
      </c>
      <c r="F683" t="s">
        <v>196</v>
      </c>
      <c r="G683" t="s">
        <v>197</v>
      </c>
      <c r="H683" t="s">
        <v>194</v>
      </c>
      <c r="I683" t="s">
        <v>202</v>
      </c>
      <c r="J683" t="s">
        <v>196</v>
      </c>
      <c r="K683" t="s">
        <v>194</v>
      </c>
      <c r="L683" t="s">
        <v>377</v>
      </c>
      <c r="M683" t="s">
        <v>201</v>
      </c>
      <c r="N683" s="19">
        <v>0</v>
      </c>
    </row>
    <row r="684" spans="1:14" x14ac:dyDescent="0.25">
      <c r="A684">
        <v>2025</v>
      </c>
      <c r="B684" t="s">
        <v>160</v>
      </c>
      <c r="C684" t="s">
        <v>207</v>
      </c>
      <c r="D684" t="s">
        <v>194</v>
      </c>
      <c r="E684" t="s">
        <v>195</v>
      </c>
      <c r="F684" t="s">
        <v>196</v>
      </c>
      <c r="G684" t="s">
        <v>197</v>
      </c>
      <c r="H684" t="s">
        <v>194</v>
      </c>
      <c r="I684" t="s">
        <v>202</v>
      </c>
      <c r="J684" t="s">
        <v>196</v>
      </c>
      <c r="K684" t="s">
        <v>194</v>
      </c>
      <c r="L684" t="s">
        <v>377</v>
      </c>
      <c r="M684" t="s">
        <v>201</v>
      </c>
      <c r="N684" s="19">
        <v>0</v>
      </c>
    </row>
    <row r="685" spans="1:14" x14ac:dyDescent="0.25">
      <c r="A685">
        <v>2025</v>
      </c>
      <c r="B685" t="s">
        <v>161</v>
      </c>
      <c r="C685" t="s">
        <v>248</v>
      </c>
      <c r="D685" t="s">
        <v>194</v>
      </c>
      <c r="E685" t="s">
        <v>195</v>
      </c>
      <c r="F685" t="s">
        <v>196</v>
      </c>
      <c r="G685" t="s">
        <v>197</v>
      </c>
      <c r="H685" t="s">
        <v>194</v>
      </c>
      <c r="I685" t="s">
        <v>202</v>
      </c>
      <c r="J685" t="s">
        <v>196</v>
      </c>
      <c r="K685" t="s">
        <v>194</v>
      </c>
      <c r="L685" t="s">
        <v>377</v>
      </c>
      <c r="M685" t="s">
        <v>201</v>
      </c>
      <c r="N685" s="19">
        <v>0</v>
      </c>
    </row>
    <row r="686" spans="1:14" x14ac:dyDescent="0.25">
      <c r="A686">
        <v>2025</v>
      </c>
      <c r="B686" t="s">
        <v>157</v>
      </c>
      <c r="C686" t="s">
        <v>235</v>
      </c>
      <c r="D686" t="s">
        <v>194</v>
      </c>
      <c r="E686" t="s">
        <v>195</v>
      </c>
      <c r="F686" t="s">
        <v>381</v>
      </c>
      <c r="G686" t="s">
        <v>197</v>
      </c>
      <c r="H686" t="s">
        <v>194</v>
      </c>
      <c r="I686" t="s">
        <v>202</v>
      </c>
      <c r="J686" t="s">
        <v>196</v>
      </c>
      <c r="K686" t="s">
        <v>194</v>
      </c>
      <c r="L686" t="s">
        <v>377</v>
      </c>
      <c r="M686" t="s">
        <v>201</v>
      </c>
      <c r="N686" s="19">
        <v>0</v>
      </c>
    </row>
    <row r="687" spans="1:14" x14ac:dyDescent="0.25">
      <c r="A687">
        <v>2025</v>
      </c>
      <c r="B687" t="s">
        <v>158</v>
      </c>
      <c r="C687" t="s">
        <v>235</v>
      </c>
      <c r="D687" t="s">
        <v>194</v>
      </c>
      <c r="E687" t="s">
        <v>195</v>
      </c>
      <c r="F687" t="s">
        <v>381</v>
      </c>
      <c r="G687" t="s">
        <v>197</v>
      </c>
      <c r="H687" t="s">
        <v>194</v>
      </c>
      <c r="I687" t="s">
        <v>202</v>
      </c>
      <c r="J687" t="s">
        <v>196</v>
      </c>
      <c r="K687" t="s">
        <v>194</v>
      </c>
      <c r="L687" t="s">
        <v>377</v>
      </c>
      <c r="M687" t="s">
        <v>201</v>
      </c>
      <c r="N687" s="19">
        <v>0</v>
      </c>
    </row>
    <row r="688" spans="1:14" x14ac:dyDescent="0.25">
      <c r="A688">
        <v>2025</v>
      </c>
      <c r="B688" t="s">
        <v>156</v>
      </c>
      <c r="C688" t="s">
        <v>348</v>
      </c>
      <c r="D688" t="s">
        <v>194</v>
      </c>
      <c r="E688" t="s">
        <v>195</v>
      </c>
      <c r="F688" t="s">
        <v>196</v>
      </c>
      <c r="G688" t="s">
        <v>197</v>
      </c>
      <c r="H688" t="s">
        <v>194</v>
      </c>
      <c r="I688" t="s">
        <v>202</v>
      </c>
      <c r="J688" t="s">
        <v>196</v>
      </c>
      <c r="K688" t="s">
        <v>194</v>
      </c>
      <c r="L688" t="s">
        <v>377</v>
      </c>
      <c r="M688" t="s">
        <v>1022</v>
      </c>
      <c r="N688" s="19">
        <v>5605325</v>
      </c>
    </row>
    <row r="689" spans="1:14" x14ac:dyDescent="0.25">
      <c r="A689">
        <v>2025</v>
      </c>
      <c r="B689" t="s">
        <v>167</v>
      </c>
      <c r="C689" t="s">
        <v>259</v>
      </c>
      <c r="D689" t="s">
        <v>194</v>
      </c>
      <c r="E689" t="s">
        <v>195</v>
      </c>
      <c r="F689" t="s">
        <v>196</v>
      </c>
      <c r="G689" t="s">
        <v>197</v>
      </c>
      <c r="H689" t="s">
        <v>194</v>
      </c>
      <c r="I689" t="s">
        <v>202</v>
      </c>
      <c r="J689" t="s">
        <v>196</v>
      </c>
      <c r="K689" t="s">
        <v>194</v>
      </c>
      <c r="L689" t="s">
        <v>377</v>
      </c>
      <c r="M689" t="s">
        <v>201</v>
      </c>
      <c r="N689" s="19">
        <v>0</v>
      </c>
    </row>
    <row r="690" spans="1:14" x14ac:dyDescent="0.25">
      <c r="A690">
        <v>2025</v>
      </c>
      <c r="B690" t="s">
        <v>166</v>
      </c>
      <c r="C690" t="s">
        <v>258</v>
      </c>
      <c r="D690" t="s">
        <v>194</v>
      </c>
      <c r="E690" t="s">
        <v>195</v>
      </c>
      <c r="F690" t="s">
        <v>196</v>
      </c>
      <c r="G690" t="s">
        <v>197</v>
      </c>
      <c r="H690" t="s">
        <v>194</v>
      </c>
      <c r="I690" t="s">
        <v>202</v>
      </c>
      <c r="J690" t="s">
        <v>196</v>
      </c>
      <c r="K690" t="s">
        <v>194</v>
      </c>
      <c r="L690" t="s">
        <v>377</v>
      </c>
      <c r="M690" t="s">
        <v>201</v>
      </c>
      <c r="N690" s="19">
        <v>0</v>
      </c>
    </row>
    <row r="691" spans="1:14" x14ac:dyDescent="0.25">
      <c r="A691">
        <v>2025</v>
      </c>
      <c r="B691" t="s">
        <v>105</v>
      </c>
      <c r="C691" t="s">
        <v>248</v>
      </c>
      <c r="D691" t="s">
        <v>194</v>
      </c>
      <c r="E691" t="s">
        <v>195</v>
      </c>
      <c r="F691" t="s">
        <v>196</v>
      </c>
      <c r="G691" t="s">
        <v>197</v>
      </c>
      <c r="H691" t="s">
        <v>194</v>
      </c>
      <c r="I691" t="s">
        <v>202</v>
      </c>
      <c r="J691" t="s">
        <v>196</v>
      </c>
      <c r="K691" t="s">
        <v>194</v>
      </c>
      <c r="L691" t="s">
        <v>377</v>
      </c>
      <c r="M691" t="s">
        <v>201</v>
      </c>
      <c r="N691" s="19">
        <v>0</v>
      </c>
    </row>
    <row r="692" spans="1:14" x14ac:dyDescent="0.25">
      <c r="A692">
        <v>2025</v>
      </c>
      <c r="B692" t="s">
        <v>106</v>
      </c>
      <c r="C692" t="s">
        <v>248</v>
      </c>
      <c r="D692" t="s">
        <v>194</v>
      </c>
      <c r="E692" t="s">
        <v>195</v>
      </c>
      <c r="F692" t="s">
        <v>196</v>
      </c>
      <c r="G692" t="s">
        <v>197</v>
      </c>
      <c r="H692" t="s">
        <v>194</v>
      </c>
      <c r="I692" t="s">
        <v>202</v>
      </c>
      <c r="J692" t="s">
        <v>196</v>
      </c>
      <c r="K692" t="s">
        <v>194</v>
      </c>
      <c r="L692" t="s">
        <v>377</v>
      </c>
      <c r="M692" t="s">
        <v>201</v>
      </c>
      <c r="N692" s="19">
        <v>0</v>
      </c>
    </row>
    <row r="693" spans="1:14" x14ac:dyDescent="0.25">
      <c r="A693">
        <v>2025</v>
      </c>
      <c r="B693" t="s">
        <v>102</v>
      </c>
      <c r="C693" t="s">
        <v>207</v>
      </c>
      <c r="D693" t="s">
        <v>194</v>
      </c>
      <c r="E693" t="s">
        <v>195</v>
      </c>
      <c r="F693" t="s">
        <v>196</v>
      </c>
      <c r="G693" t="s">
        <v>197</v>
      </c>
      <c r="H693" t="s">
        <v>194</v>
      </c>
      <c r="I693" t="s">
        <v>202</v>
      </c>
      <c r="J693" t="s">
        <v>196</v>
      </c>
      <c r="K693" t="s">
        <v>194</v>
      </c>
      <c r="L693" t="s">
        <v>377</v>
      </c>
      <c r="M693" t="s">
        <v>201</v>
      </c>
      <c r="N693" s="19">
        <v>0</v>
      </c>
    </row>
    <row r="694" spans="1:14" x14ac:dyDescent="0.25">
      <c r="A694">
        <v>2025</v>
      </c>
      <c r="B694" t="s">
        <v>103</v>
      </c>
      <c r="C694" t="s">
        <v>247</v>
      </c>
      <c r="D694" t="s">
        <v>194</v>
      </c>
      <c r="E694" t="s">
        <v>195</v>
      </c>
      <c r="F694" t="s">
        <v>196</v>
      </c>
      <c r="G694" t="s">
        <v>197</v>
      </c>
      <c r="H694" t="s">
        <v>194</v>
      </c>
      <c r="I694" t="s">
        <v>202</v>
      </c>
      <c r="J694" t="s">
        <v>196</v>
      </c>
      <c r="K694" t="s">
        <v>194</v>
      </c>
      <c r="L694" t="s">
        <v>377</v>
      </c>
      <c r="M694" t="s">
        <v>201</v>
      </c>
      <c r="N694" s="19">
        <v>0</v>
      </c>
    </row>
    <row r="695" spans="1:14" x14ac:dyDescent="0.25">
      <c r="A695">
        <v>2025</v>
      </c>
      <c r="B695" t="s">
        <v>98</v>
      </c>
      <c r="C695" t="s">
        <v>222</v>
      </c>
      <c r="D695" t="s">
        <v>194</v>
      </c>
      <c r="E695" t="s">
        <v>195</v>
      </c>
      <c r="F695" t="s">
        <v>225</v>
      </c>
      <c r="G695" t="s">
        <v>197</v>
      </c>
      <c r="H695" t="s">
        <v>194</v>
      </c>
      <c r="I695" t="s">
        <v>202</v>
      </c>
      <c r="J695" t="s">
        <v>196</v>
      </c>
      <c r="K695" t="s">
        <v>194</v>
      </c>
      <c r="L695" t="s">
        <v>377</v>
      </c>
      <c r="M695" t="s">
        <v>201</v>
      </c>
      <c r="N695" s="19">
        <v>0</v>
      </c>
    </row>
    <row r="696" spans="1:14" x14ac:dyDescent="0.25">
      <c r="A696">
        <v>2025</v>
      </c>
      <c r="B696" t="s">
        <v>99</v>
      </c>
      <c r="C696" t="s">
        <v>217</v>
      </c>
      <c r="D696" t="s">
        <v>194</v>
      </c>
      <c r="E696" t="s">
        <v>195</v>
      </c>
      <c r="F696" t="s">
        <v>196</v>
      </c>
      <c r="G696" t="s">
        <v>197</v>
      </c>
      <c r="H696" t="s">
        <v>194</v>
      </c>
      <c r="I696" t="s">
        <v>202</v>
      </c>
      <c r="J696" t="s">
        <v>196</v>
      </c>
      <c r="K696" t="s">
        <v>194</v>
      </c>
      <c r="L696" t="s">
        <v>377</v>
      </c>
      <c r="M696" t="s">
        <v>201</v>
      </c>
      <c r="N696" s="19">
        <v>0</v>
      </c>
    </row>
    <row r="697" spans="1:14" x14ac:dyDescent="0.25">
      <c r="A697">
        <v>2025</v>
      </c>
      <c r="B697" t="s">
        <v>111</v>
      </c>
      <c r="C697" t="s">
        <v>250</v>
      </c>
      <c r="D697" t="s">
        <v>194</v>
      </c>
      <c r="E697" t="s">
        <v>195</v>
      </c>
      <c r="F697" t="s">
        <v>196</v>
      </c>
      <c r="G697" t="s">
        <v>197</v>
      </c>
      <c r="H697" t="s">
        <v>194</v>
      </c>
      <c r="I697" t="s">
        <v>202</v>
      </c>
      <c r="J697" t="s">
        <v>196</v>
      </c>
      <c r="K697" t="s">
        <v>194</v>
      </c>
      <c r="L697" t="s">
        <v>377</v>
      </c>
      <c r="M697" t="s">
        <v>201</v>
      </c>
      <c r="N697" s="19">
        <v>0</v>
      </c>
    </row>
    <row r="698" spans="1:14" x14ac:dyDescent="0.25">
      <c r="A698">
        <v>2025</v>
      </c>
      <c r="B698" t="s">
        <v>112</v>
      </c>
      <c r="C698" t="s">
        <v>215</v>
      </c>
      <c r="D698" t="s">
        <v>194</v>
      </c>
      <c r="E698" t="s">
        <v>195</v>
      </c>
      <c r="F698" t="s">
        <v>196</v>
      </c>
      <c r="G698" t="s">
        <v>197</v>
      </c>
      <c r="H698" t="s">
        <v>194</v>
      </c>
      <c r="I698" t="s">
        <v>202</v>
      </c>
      <c r="J698" t="s">
        <v>196</v>
      </c>
      <c r="K698" t="s">
        <v>194</v>
      </c>
      <c r="L698" t="s">
        <v>377</v>
      </c>
      <c r="M698" t="s">
        <v>201</v>
      </c>
      <c r="N698" s="19">
        <v>0</v>
      </c>
    </row>
    <row r="699" spans="1:14" x14ac:dyDescent="0.25">
      <c r="A699">
        <v>2025</v>
      </c>
      <c r="B699" t="s">
        <v>110</v>
      </c>
      <c r="C699" t="s">
        <v>209</v>
      </c>
      <c r="D699" t="s">
        <v>194</v>
      </c>
      <c r="E699" t="s">
        <v>195</v>
      </c>
      <c r="F699" t="s">
        <v>196</v>
      </c>
      <c r="G699" t="s">
        <v>197</v>
      </c>
      <c r="H699" t="s">
        <v>194</v>
      </c>
      <c r="I699" t="s">
        <v>202</v>
      </c>
      <c r="J699" t="s">
        <v>196</v>
      </c>
      <c r="K699" t="s">
        <v>194</v>
      </c>
      <c r="L699" t="s">
        <v>377</v>
      </c>
      <c r="M699" t="s">
        <v>201</v>
      </c>
      <c r="N699" s="19">
        <v>0</v>
      </c>
    </row>
    <row r="700" spans="1:14" x14ac:dyDescent="0.25">
      <c r="A700">
        <v>2025</v>
      </c>
      <c r="B700" t="s">
        <v>107</v>
      </c>
      <c r="C700" t="s">
        <v>249</v>
      </c>
      <c r="D700" t="s">
        <v>194</v>
      </c>
      <c r="E700" t="s">
        <v>195</v>
      </c>
      <c r="F700" t="s">
        <v>196</v>
      </c>
      <c r="G700" t="s">
        <v>197</v>
      </c>
      <c r="H700" t="s">
        <v>194</v>
      </c>
      <c r="I700" t="s">
        <v>202</v>
      </c>
      <c r="J700" t="s">
        <v>196</v>
      </c>
      <c r="K700" t="s">
        <v>194</v>
      </c>
      <c r="L700" t="s">
        <v>377</v>
      </c>
      <c r="M700" t="s">
        <v>201</v>
      </c>
      <c r="N700" s="19">
        <v>0</v>
      </c>
    </row>
    <row r="701" spans="1:14" x14ac:dyDescent="0.25">
      <c r="A701">
        <v>2025</v>
      </c>
      <c r="B701" t="s">
        <v>108</v>
      </c>
      <c r="C701" t="s">
        <v>249</v>
      </c>
      <c r="D701" t="s">
        <v>194</v>
      </c>
      <c r="E701" t="s">
        <v>195</v>
      </c>
      <c r="F701" t="s">
        <v>196</v>
      </c>
      <c r="G701" t="s">
        <v>197</v>
      </c>
      <c r="H701" t="s">
        <v>194</v>
      </c>
      <c r="I701" t="s">
        <v>202</v>
      </c>
      <c r="J701" t="s">
        <v>196</v>
      </c>
      <c r="K701" t="s">
        <v>194</v>
      </c>
      <c r="L701" t="s">
        <v>377</v>
      </c>
      <c r="M701" t="s">
        <v>201</v>
      </c>
      <c r="N701" s="19">
        <v>0</v>
      </c>
    </row>
    <row r="702" spans="1:14" x14ac:dyDescent="0.25">
      <c r="A702">
        <v>2025</v>
      </c>
      <c r="B702" t="s">
        <v>109</v>
      </c>
      <c r="C702" t="s">
        <v>249</v>
      </c>
      <c r="D702" t="s">
        <v>194</v>
      </c>
      <c r="E702" t="s">
        <v>195</v>
      </c>
      <c r="F702" t="s">
        <v>196</v>
      </c>
      <c r="G702" t="s">
        <v>197</v>
      </c>
      <c r="H702" t="s">
        <v>194</v>
      </c>
      <c r="I702" t="s">
        <v>202</v>
      </c>
      <c r="J702" t="s">
        <v>196</v>
      </c>
      <c r="K702" t="s">
        <v>400</v>
      </c>
      <c r="L702" t="s">
        <v>377</v>
      </c>
      <c r="M702" t="s">
        <v>201</v>
      </c>
      <c r="N702" s="19">
        <v>0</v>
      </c>
    </row>
    <row r="703" spans="1:14" x14ac:dyDescent="0.25">
      <c r="A703">
        <v>2025</v>
      </c>
      <c r="B703" t="s">
        <v>104</v>
      </c>
      <c r="C703" t="s">
        <v>248</v>
      </c>
      <c r="D703" t="s">
        <v>194</v>
      </c>
      <c r="E703" t="s">
        <v>195</v>
      </c>
      <c r="F703" t="s">
        <v>196</v>
      </c>
      <c r="G703" t="s">
        <v>197</v>
      </c>
      <c r="H703" t="s">
        <v>194</v>
      </c>
      <c r="I703" t="s">
        <v>202</v>
      </c>
      <c r="J703" t="s">
        <v>196</v>
      </c>
      <c r="K703" t="s">
        <v>194</v>
      </c>
      <c r="L703" t="s">
        <v>377</v>
      </c>
      <c r="M703" t="s">
        <v>201</v>
      </c>
      <c r="N703" s="19">
        <v>0</v>
      </c>
    </row>
    <row r="704" spans="1:14" x14ac:dyDescent="0.25">
      <c r="A704">
        <v>2025</v>
      </c>
      <c r="B704" t="s">
        <v>119</v>
      </c>
      <c r="C704" t="s">
        <v>253</v>
      </c>
      <c r="D704" t="s">
        <v>194</v>
      </c>
      <c r="E704" t="s">
        <v>195</v>
      </c>
      <c r="F704" t="s">
        <v>196</v>
      </c>
      <c r="G704" t="s">
        <v>197</v>
      </c>
      <c r="H704" t="s">
        <v>194</v>
      </c>
      <c r="I704" t="s">
        <v>202</v>
      </c>
      <c r="J704" t="s">
        <v>196</v>
      </c>
      <c r="K704" t="s">
        <v>194</v>
      </c>
      <c r="L704" t="s">
        <v>377</v>
      </c>
      <c r="M704" t="s">
        <v>201</v>
      </c>
      <c r="N704" s="19">
        <v>0</v>
      </c>
    </row>
    <row r="705" spans="1:14" x14ac:dyDescent="0.25">
      <c r="A705">
        <v>2025</v>
      </c>
      <c r="B705" t="s">
        <v>117</v>
      </c>
      <c r="C705" t="s">
        <v>253</v>
      </c>
      <c r="D705" t="s">
        <v>194</v>
      </c>
      <c r="E705" t="s">
        <v>195</v>
      </c>
      <c r="F705" t="s">
        <v>196</v>
      </c>
      <c r="G705" t="s">
        <v>197</v>
      </c>
      <c r="H705" t="s">
        <v>194</v>
      </c>
      <c r="I705" t="s">
        <v>202</v>
      </c>
      <c r="J705" t="s">
        <v>196</v>
      </c>
      <c r="K705" t="s">
        <v>194</v>
      </c>
      <c r="L705" t="s">
        <v>377</v>
      </c>
      <c r="M705" t="s">
        <v>201</v>
      </c>
      <c r="N705" s="19">
        <v>0</v>
      </c>
    </row>
    <row r="706" spans="1:14" x14ac:dyDescent="0.25">
      <c r="A706">
        <v>2025</v>
      </c>
      <c r="B706" t="s">
        <v>165</v>
      </c>
      <c r="C706" t="s">
        <v>253</v>
      </c>
      <c r="D706" t="s">
        <v>194</v>
      </c>
      <c r="E706" t="s">
        <v>195</v>
      </c>
      <c r="F706" t="s">
        <v>196</v>
      </c>
      <c r="G706" t="s">
        <v>197</v>
      </c>
      <c r="H706" t="s">
        <v>194</v>
      </c>
      <c r="I706" t="s">
        <v>203</v>
      </c>
      <c r="J706" t="s">
        <v>196</v>
      </c>
      <c r="K706" t="s">
        <v>194</v>
      </c>
      <c r="L706" t="s">
        <v>377</v>
      </c>
      <c r="M706" t="s">
        <v>910</v>
      </c>
      <c r="N706" s="19">
        <v>2799168.28</v>
      </c>
    </row>
    <row r="707" spans="1:14" x14ac:dyDescent="0.25">
      <c r="A707">
        <v>2025</v>
      </c>
      <c r="B707" t="s">
        <v>161</v>
      </c>
      <c r="C707" t="s">
        <v>248</v>
      </c>
      <c r="D707" t="s">
        <v>194</v>
      </c>
      <c r="E707" t="s">
        <v>195</v>
      </c>
      <c r="F707" t="s">
        <v>196</v>
      </c>
      <c r="G707" t="s">
        <v>197</v>
      </c>
      <c r="H707" t="s">
        <v>194</v>
      </c>
      <c r="I707" t="s">
        <v>203</v>
      </c>
      <c r="J707" t="s">
        <v>196</v>
      </c>
      <c r="K707" t="s">
        <v>194</v>
      </c>
      <c r="L707" t="s">
        <v>377</v>
      </c>
      <c r="M707" t="s">
        <v>201</v>
      </c>
      <c r="N707" s="19">
        <v>0</v>
      </c>
    </row>
    <row r="708" spans="1:14" x14ac:dyDescent="0.25">
      <c r="A708">
        <v>2025</v>
      </c>
      <c r="B708" t="s">
        <v>162</v>
      </c>
      <c r="C708" t="s">
        <v>248</v>
      </c>
      <c r="D708" t="s">
        <v>194</v>
      </c>
      <c r="E708" t="s">
        <v>195</v>
      </c>
      <c r="F708" t="s">
        <v>196</v>
      </c>
      <c r="G708" t="s">
        <v>197</v>
      </c>
      <c r="H708" t="s">
        <v>194</v>
      </c>
      <c r="I708" t="s">
        <v>203</v>
      </c>
      <c r="J708" t="s">
        <v>196</v>
      </c>
      <c r="K708" t="s">
        <v>194</v>
      </c>
      <c r="L708" t="s">
        <v>377</v>
      </c>
      <c r="M708" t="s">
        <v>201</v>
      </c>
      <c r="N708" s="19">
        <v>0</v>
      </c>
    </row>
    <row r="709" spans="1:14" x14ac:dyDescent="0.25">
      <c r="A709">
        <v>2025</v>
      </c>
      <c r="B709" t="s">
        <v>163</v>
      </c>
      <c r="C709" t="s">
        <v>207</v>
      </c>
      <c r="D709" t="s">
        <v>194</v>
      </c>
      <c r="E709" t="s">
        <v>195</v>
      </c>
      <c r="F709" t="s">
        <v>196</v>
      </c>
      <c r="G709" t="s">
        <v>197</v>
      </c>
      <c r="H709" t="s">
        <v>194</v>
      </c>
      <c r="I709" t="s">
        <v>203</v>
      </c>
      <c r="J709" t="s">
        <v>196</v>
      </c>
      <c r="K709" t="s">
        <v>194</v>
      </c>
      <c r="L709" t="s">
        <v>377</v>
      </c>
      <c r="M709" t="s">
        <v>912</v>
      </c>
      <c r="N709" s="19">
        <v>282340.90999999997</v>
      </c>
    </row>
    <row r="710" spans="1:14" x14ac:dyDescent="0.25">
      <c r="A710">
        <v>2025</v>
      </c>
      <c r="B710" t="s">
        <v>172</v>
      </c>
      <c r="C710" t="s">
        <v>253</v>
      </c>
      <c r="D710" t="s">
        <v>194</v>
      </c>
      <c r="E710" t="s">
        <v>195</v>
      </c>
      <c r="F710" t="s">
        <v>196</v>
      </c>
      <c r="G710" t="s">
        <v>197</v>
      </c>
      <c r="H710" t="s">
        <v>194</v>
      </c>
      <c r="I710" t="s">
        <v>203</v>
      </c>
      <c r="J710" t="s">
        <v>196</v>
      </c>
      <c r="K710" t="s">
        <v>194</v>
      </c>
      <c r="L710" t="s">
        <v>377</v>
      </c>
      <c r="M710" t="s">
        <v>913</v>
      </c>
      <c r="N710" s="19">
        <v>899665.02</v>
      </c>
    </row>
    <row r="711" spans="1:14" x14ac:dyDescent="0.25">
      <c r="A711">
        <v>2025</v>
      </c>
      <c r="B711" t="s">
        <v>173</v>
      </c>
      <c r="C711" t="s">
        <v>253</v>
      </c>
      <c r="D711" t="s">
        <v>351</v>
      </c>
      <c r="E711" t="s">
        <v>195</v>
      </c>
      <c r="F711" t="s">
        <v>196</v>
      </c>
      <c r="G711" t="s">
        <v>197</v>
      </c>
      <c r="H711" t="s">
        <v>194</v>
      </c>
      <c r="I711" t="s">
        <v>203</v>
      </c>
      <c r="J711" t="s">
        <v>196</v>
      </c>
      <c r="K711" t="s">
        <v>194</v>
      </c>
      <c r="L711" t="s">
        <v>377</v>
      </c>
      <c r="M711" t="s">
        <v>914</v>
      </c>
      <c r="N711" s="19">
        <v>919609.11</v>
      </c>
    </row>
    <row r="712" spans="1:14" x14ac:dyDescent="0.25">
      <c r="A712">
        <v>2025</v>
      </c>
      <c r="B712" t="s">
        <v>170</v>
      </c>
      <c r="C712" t="s">
        <v>253</v>
      </c>
      <c r="D712" t="s">
        <v>194</v>
      </c>
      <c r="E712" t="s">
        <v>195</v>
      </c>
      <c r="F712" t="s">
        <v>196</v>
      </c>
      <c r="G712" t="s">
        <v>197</v>
      </c>
      <c r="H712" t="s">
        <v>194</v>
      </c>
      <c r="I712" t="s">
        <v>203</v>
      </c>
      <c r="J712" t="s">
        <v>196</v>
      </c>
      <c r="K712" t="s">
        <v>194</v>
      </c>
      <c r="L712" t="s">
        <v>377</v>
      </c>
      <c r="M712" t="s">
        <v>915</v>
      </c>
      <c r="N712" s="19">
        <v>2905761.08</v>
      </c>
    </row>
    <row r="713" spans="1:14" x14ac:dyDescent="0.25">
      <c r="A713">
        <v>2025</v>
      </c>
      <c r="B713" t="s">
        <v>171</v>
      </c>
      <c r="C713" t="s">
        <v>258</v>
      </c>
      <c r="D713" t="s">
        <v>194</v>
      </c>
      <c r="E713" t="s">
        <v>195</v>
      </c>
      <c r="F713" t="s">
        <v>225</v>
      </c>
      <c r="G713" t="s">
        <v>197</v>
      </c>
      <c r="H713" t="s">
        <v>194</v>
      </c>
      <c r="I713" t="s">
        <v>203</v>
      </c>
      <c r="J713" t="s">
        <v>196</v>
      </c>
      <c r="K713" t="s">
        <v>194</v>
      </c>
      <c r="L713" t="s">
        <v>377</v>
      </c>
      <c r="M713" t="s">
        <v>419</v>
      </c>
      <c r="N713" s="19">
        <v>2674999.98</v>
      </c>
    </row>
    <row r="714" spans="1:14" x14ac:dyDescent="0.25">
      <c r="A714">
        <v>2025</v>
      </c>
      <c r="B714" t="s">
        <v>169</v>
      </c>
      <c r="C714" t="s">
        <v>261</v>
      </c>
      <c r="D714" t="s">
        <v>194</v>
      </c>
      <c r="E714" t="s">
        <v>195</v>
      </c>
      <c r="F714" t="s">
        <v>196</v>
      </c>
      <c r="G714" t="s">
        <v>197</v>
      </c>
      <c r="H714" t="s">
        <v>194</v>
      </c>
      <c r="I714" t="s">
        <v>203</v>
      </c>
      <c r="J714" t="s">
        <v>196</v>
      </c>
      <c r="K714" t="s">
        <v>194</v>
      </c>
      <c r="L714" t="s">
        <v>377</v>
      </c>
      <c r="M714" t="s">
        <v>1023</v>
      </c>
      <c r="N714" s="19">
        <v>17403706.02</v>
      </c>
    </row>
    <row r="715" spans="1:14" x14ac:dyDescent="0.25">
      <c r="A715">
        <v>2025</v>
      </c>
      <c r="B715" t="s">
        <v>168</v>
      </c>
      <c r="C715" t="s">
        <v>260</v>
      </c>
      <c r="D715" t="s">
        <v>194</v>
      </c>
      <c r="E715" t="s">
        <v>195</v>
      </c>
      <c r="F715" t="s">
        <v>196</v>
      </c>
      <c r="G715" t="s">
        <v>197</v>
      </c>
      <c r="H715" t="s">
        <v>194</v>
      </c>
      <c r="I715" t="s">
        <v>203</v>
      </c>
      <c r="J715" t="s">
        <v>196</v>
      </c>
      <c r="K715" t="s">
        <v>194</v>
      </c>
      <c r="L715" t="s">
        <v>377</v>
      </c>
      <c r="M715" t="s">
        <v>1024</v>
      </c>
      <c r="N715" s="19">
        <v>3871435</v>
      </c>
    </row>
    <row r="716" spans="1:14" x14ac:dyDescent="0.25">
      <c r="A716">
        <v>2025</v>
      </c>
      <c r="B716" t="s">
        <v>178</v>
      </c>
      <c r="C716" t="s">
        <v>207</v>
      </c>
      <c r="D716" t="s">
        <v>194</v>
      </c>
      <c r="E716" t="s">
        <v>195</v>
      </c>
      <c r="F716" t="s">
        <v>196</v>
      </c>
      <c r="G716" t="s">
        <v>197</v>
      </c>
      <c r="H716" t="s">
        <v>194</v>
      </c>
      <c r="I716" t="s">
        <v>203</v>
      </c>
      <c r="J716" t="s">
        <v>196</v>
      </c>
      <c r="K716" t="s">
        <v>194</v>
      </c>
      <c r="L716" t="s">
        <v>377</v>
      </c>
      <c r="M716" t="s">
        <v>201</v>
      </c>
      <c r="N716" s="19">
        <v>0</v>
      </c>
    </row>
    <row r="717" spans="1:14" x14ac:dyDescent="0.25">
      <c r="A717">
        <v>2025</v>
      </c>
      <c r="B717" t="s">
        <v>179</v>
      </c>
      <c r="C717" t="s">
        <v>207</v>
      </c>
      <c r="D717" t="s">
        <v>355</v>
      </c>
      <c r="E717" t="s">
        <v>195</v>
      </c>
      <c r="F717" t="s">
        <v>196</v>
      </c>
      <c r="G717" t="s">
        <v>197</v>
      </c>
      <c r="H717" t="s">
        <v>194</v>
      </c>
      <c r="I717" t="s">
        <v>203</v>
      </c>
      <c r="J717" t="s">
        <v>196</v>
      </c>
      <c r="K717" t="s">
        <v>194</v>
      </c>
      <c r="L717" t="s">
        <v>377</v>
      </c>
      <c r="M717" t="s">
        <v>201</v>
      </c>
      <c r="N717" s="19">
        <v>0</v>
      </c>
    </row>
    <row r="718" spans="1:14" x14ac:dyDescent="0.25">
      <c r="A718">
        <v>2025</v>
      </c>
      <c r="B718" t="s">
        <v>177</v>
      </c>
      <c r="C718" t="s">
        <v>248</v>
      </c>
      <c r="D718" t="s">
        <v>194</v>
      </c>
      <c r="E718" t="s">
        <v>195</v>
      </c>
      <c r="F718" t="s">
        <v>196</v>
      </c>
      <c r="G718" t="s">
        <v>197</v>
      </c>
      <c r="H718" t="s">
        <v>194</v>
      </c>
      <c r="I718" t="s">
        <v>203</v>
      </c>
      <c r="J718" t="s">
        <v>196</v>
      </c>
      <c r="K718" t="s">
        <v>194</v>
      </c>
      <c r="L718" t="s">
        <v>377</v>
      </c>
      <c r="M718" t="s">
        <v>917</v>
      </c>
      <c r="N718" s="19">
        <v>1967118.57</v>
      </c>
    </row>
    <row r="719" spans="1:14" x14ac:dyDescent="0.25">
      <c r="A719">
        <v>2025</v>
      </c>
      <c r="B719" t="s">
        <v>174</v>
      </c>
      <c r="C719" t="s">
        <v>253</v>
      </c>
      <c r="D719" t="s">
        <v>194</v>
      </c>
      <c r="E719" t="s">
        <v>195</v>
      </c>
      <c r="F719" t="s">
        <v>196</v>
      </c>
      <c r="G719" t="s">
        <v>197</v>
      </c>
      <c r="H719" t="s">
        <v>194</v>
      </c>
      <c r="I719" t="s">
        <v>203</v>
      </c>
      <c r="J719" t="s">
        <v>196</v>
      </c>
      <c r="K719" t="s">
        <v>194</v>
      </c>
      <c r="L719" t="s">
        <v>377</v>
      </c>
      <c r="M719" t="s">
        <v>918</v>
      </c>
      <c r="N719" s="19">
        <v>68952.800000000003</v>
      </c>
    </row>
    <row r="720" spans="1:14" x14ac:dyDescent="0.25">
      <c r="A720">
        <v>2025</v>
      </c>
      <c r="B720" t="s">
        <v>175</v>
      </c>
      <c r="C720" t="s">
        <v>253</v>
      </c>
      <c r="D720" t="s">
        <v>194</v>
      </c>
      <c r="E720" t="s">
        <v>195</v>
      </c>
      <c r="F720" t="s">
        <v>196</v>
      </c>
      <c r="G720" t="s">
        <v>197</v>
      </c>
      <c r="H720" t="s">
        <v>194</v>
      </c>
      <c r="I720" t="s">
        <v>203</v>
      </c>
      <c r="J720" t="s">
        <v>196</v>
      </c>
      <c r="K720" t="s">
        <v>194</v>
      </c>
      <c r="L720" t="s">
        <v>377</v>
      </c>
      <c r="M720" t="s">
        <v>919</v>
      </c>
      <c r="N720" s="19">
        <v>404315.75</v>
      </c>
    </row>
    <row r="721" spans="1:14" x14ac:dyDescent="0.25">
      <c r="A721">
        <v>2025</v>
      </c>
      <c r="B721" t="s">
        <v>176</v>
      </c>
      <c r="C721" t="s">
        <v>248</v>
      </c>
      <c r="D721" t="s">
        <v>194</v>
      </c>
      <c r="E721" t="s">
        <v>195</v>
      </c>
      <c r="F721" t="s">
        <v>196</v>
      </c>
      <c r="G721" t="s">
        <v>197</v>
      </c>
      <c r="H721" t="s">
        <v>194</v>
      </c>
      <c r="I721" t="s">
        <v>203</v>
      </c>
      <c r="J721" t="s">
        <v>196</v>
      </c>
      <c r="K721" t="s">
        <v>194</v>
      </c>
      <c r="L721" t="s">
        <v>377</v>
      </c>
      <c r="M721" t="s">
        <v>920</v>
      </c>
      <c r="N721" s="19">
        <v>1187216.75</v>
      </c>
    </row>
    <row r="722" spans="1:14" x14ac:dyDescent="0.25">
      <c r="A722">
        <v>2025</v>
      </c>
      <c r="B722" t="s">
        <v>136</v>
      </c>
      <c r="C722" t="s">
        <v>216</v>
      </c>
      <c r="D722" t="s">
        <v>194</v>
      </c>
      <c r="E722" t="s">
        <v>195</v>
      </c>
      <c r="F722" t="s">
        <v>196</v>
      </c>
      <c r="G722" t="s">
        <v>197</v>
      </c>
      <c r="H722" t="s">
        <v>194</v>
      </c>
      <c r="I722" t="s">
        <v>203</v>
      </c>
      <c r="J722" t="s">
        <v>196</v>
      </c>
      <c r="K722" t="s">
        <v>194</v>
      </c>
      <c r="L722" t="s">
        <v>377</v>
      </c>
      <c r="M722" t="s">
        <v>201</v>
      </c>
      <c r="N722" s="19">
        <v>0</v>
      </c>
    </row>
    <row r="723" spans="1:14" x14ac:dyDescent="0.25">
      <c r="A723">
        <v>2025</v>
      </c>
      <c r="B723" t="s">
        <v>137</v>
      </c>
      <c r="C723" t="s">
        <v>217</v>
      </c>
      <c r="D723" t="s">
        <v>194</v>
      </c>
      <c r="E723" t="s">
        <v>195</v>
      </c>
      <c r="F723" t="s">
        <v>196</v>
      </c>
      <c r="G723" t="s">
        <v>197</v>
      </c>
      <c r="H723" t="s">
        <v>194</v>
      </c>
      <c r="I723" t="s">
        <v>203</v>
      </c>
      <c r="J723" t="s">
        <v>196</v>
      </c>
      <c r="K723" t="s">
        <v>194</v>
      </c>
      <c r="L723" t="s">
        <v>377</v>
      </c>
      <c r="M723" t="s">
        <v>201</v>
      </c>
      <c r="N723" s="19">
        <v>0</v>
      </c>
    </row>
    <row r="724" spans="1:14" x14ac:dyDescent="0.25">
      <c r="A724">
        <v>2025</v>
      </c>
      <c r="B724" t="s">
        <v>133</v>
      </c>
      <c r="C724" t="s">
        <v>347</v>
      </c>
      <c r="D724" t="s">
        <v>194</v>
      </c>
      <c r="E724" t="s">
        <v>195</v>
      </c>
      <c r="F724" t="s">
        <v>196</v>
      </c>
      <c r="G724" t="s">
        <v>197</v>
      </c>
      <c r="H724" t="s">
        <v>194</v>
      </c>
      <c r="I724" t="s">
        <v>203</v>
      </c>
      <c r="J724" t="s">
        <v>196</v>
      </c>
      <c r="K724" t="s">
        <v>194</v>
      </c>
      <c r="L724" t="s">
        <v>377</v>
      </c>
      <c r="M724" t="s">
        <v>1025</v>
      </c>
      <c r="N724" s="19">
        <v>6357273.5999999996</v>
      </c>
    </row>
    <row r="725" spans="1:14" x14ac:dyDescent="0.25">
      <c r="A725">
        <v>2025</v>
      </c>
      <c r="B725" t="s">
        <v>134</v>
      </c>
      <c r="C725" t="s">
        <v>216</v>
      </c>
      <c r="D725" t="s">
        <v>194</v>
      </c>
      <c r="E725" t="s">
        <v>195</v>
      </c>
      <c r="F725" t="s">
        <v>196</v>
      </c>
      <c r="G725" t="s">
        <v>197</v>
      </c>
      <c r="H725" t="s">
        <v>194</v>
      </c>
      <c r="I725" t="s">
        <v>203</v>
      </c>
      <c r="J725" t="s">
        <v>196</v>
      </c>
      <c r="K725" t="s">
        <v>194</v>
      </c>
      <c r="L725" t="s">
        <v>377</v>
      </c>
      <c r="M725" t="s">
        <v>201</v>
      </c>
      <c r="N725" s="19">
        <v>0</v>
      </c>
    </row>
    <row r="726" spans="1:14" x14ac:dyDescent="0.25">
      <c r="A726">
        <v>2025</v>
      </c>
      <c r="B726" t="s">
        <v>130</v>
      </c>
      <c r="C726" t="s">
        <v>220</v>
      </c>
      <c r="D726" t="s">
        <v>194</v>
      </c>
      <c r="E726" t="s">
        <v>195</v>
      </c>
      <c r="F726" t="s">
        <v>196</v>
      </c>
      <c r="G726" t="s">
        <v>197</v>
      </c>
      <c r="H726" t="s">
        <v>194</v>
      </c>
      <c r="I726" t="s">
        <v>203</v>
      </c>
      <c r="J726" t="s">
        <v>196</v>
      </c>
      <c r="K726" t="s">
        <v>194</v>
      </c>
      <c r="L726" t="s">
        <v>377</v>
      </c>
      <c r="M726" t="s">
        <v>201</v>
      </c>
      <c r="N726" s="19">
        <v>0</v>
      </c>
    </row>
    <row r="727" spans="1:14" x14ac:dyDescent="0.25">
      <c r="A727">
        <v>2025</v>
      </c>
      <c r="B727" t="s">
        <v>141</v>
      </c>
      <c r="C727" t="s">
        <v>257</v>
      </c>
      <c r="D727" t="s">
        <v>194</v>
      </c>
      <c r="E727" t="s">
        <v>195</v>
      </c>
      <c r="F727" t="s">
        <v>196</v>
      </c>
      <c r="G727" t="s">
        <v>197</v>
      </c>
      <c r="H727" t="s">
        <v>194</v>
      </c>
      <c r="I727" t="s">
        <v>203</v>
      </c>
      <c r="J727" t="s">
        <v>196</v>
      </c>
      <c r="K727" t="s">
        <v>194</v>
      </c>
      <c r="L727" t="s">
        <v>377</v>
      </c>
      <c r="M727" t="s">
        <v>201</v>
      </c>
      <c r="N727" s="19">
        <v>0</v>
      </c>
    </row>
    <row r="728" spans="1:14" x14ac:dyDescent="0.25">
      <c r="A728">
        <v>2025</v>
      </c>
      <c r="B728" t="s">
        <v>142</v>
      </c>
      <c r="C728" t="s">
        <v>209</v>
      </c>
      <c r="D728" t="s">
        <v>194</v>
      </c>
      <c r="E728" t="s">
        <v>195</v>
      </c>
      <c r="F728" t="s">
        <v>196</v>
      </c>
      <c r="G728" t="s">
        <v>197</v>
      </c>
      <c r="H728" t="s">
        <v>194</v>
      </c>
      <c r="I728" t="s">
        <v>203</v>
      </c>
      <c r="J728" t="s">
        <v>196</v>
      </c>
      <c r="K728" t="s">
        <v>194</v>
      </c>
      <c r="L728" t="s">
        <v>377</v>
      </c>
      <c r="M728" t="s">
        <v>922</v>
      </c>
      <c r="N728" s="19">
        <v>1027559.24</v>
      </c>
    </row>
    <row r="729" spans="1:14" x14ac:dyDescent="0.25">
      <c r="A729">
        <v>2025</v>
      </c>
      <c r="B729" t="s">
        <v>143</v>
      </c>
      <c r="C729" t="s">
        <v>209</v>
      </c>
      <c r="D729" t="s">
        <v>194</v>
      </c>
      <c r="E729" t="s">
        <v>195</v>
      </c>
      <c r="F729" t="s">
        <v>196</v>
      </c>
      <c r="G729" t="s">
        <v>197</v>
      </c>
      <c r="H729" t="s">
        <v>194</v>
      </c>
      <c r="I729" t="s">
        <v>203</v>
      </c>
      <c r="J729" t="s">
        <v>196</v>
      </c>
      <c r="K729" t="s">
        <v>194</v>
      </c>
      <c r="L729" t="s">
        <v>377</v>
      </c>
      <c r="M729" t="s">
        <v>201</v>
      </c>
      <c r="N729" s="19">
        <v>0</v>
      </c>
    </row>
    <row r="730" spans="1:14" x14ac:dyDescent="0.25">
      <c r="A730">
        <v>2025</v>
      </c>
      <c r="B730" t="s">
        <v>140</v>
      </c>
      <c r="C730" t="s">
        <v>257</v>
      </c>
      <c r="D730" t="s">
        <v>194</v>
      </c>
      <c r="E730" t="s">
        <v>195</v>
      </c>
      <c r="F730" t="s">
        <v>196</v>
      </c>
      <c r="G730" t="s">
        <v>197</v>
      </c>
      <c r="H730" t="s">
        <v>194</v>
      </c>
      <c r="I730" t="s">
        <v>203</v>
      </c>
      <c r="J730" t="s">
        <v>196</v>
      </c>
      <c r="K730" t="s">
        <v>194</v>
      </c>
      <c r="L730" t="s">
        <v>377</v>
      </c>
      <c r="M730" t="s">
        <v>923</v>
      </c>
      <c r="N730" s="19">
        <v>398771</v>
      </c>
    </row>
    <row r="731" spans="1:14" x14ac:dyDescent="0.25">
      <c r="A731">
        <v>2025</v>
      </c>
      <c r="B731" t="s">
        <v>139</v>
      </c>
      <c r="C731" t="s">
        <v>256</v>
      </c>
      <c r="D731" t="s">
        <v>194</v>
      </c>
      <c r="E731" t="s">
        <v>195</v>
      </c>
      <c r="F731" t="s">
        <v>196</v>
      </c>
      <c r="G731" t="s">
        <v>197</v>
      </c>
      <c r="H731" t="s">
        <v>194</v>
      </c>
      <c r="I731" t="s">
        <v>203</v>
      </c>
      <c r="J731" t="s">
        <v>196</v>
      </c>
      <c r="K731" t="s">
        <v>194</v>
      </c>
      <c r="L731" t="s">
        <v>377</v>
      </c>
      <c r="M731" t="s">
        <v>201</v>
      </c>
      <c r="N731" s="19">
        <v>0</v>
      </c>
    </row>
    <row r="732" spans="1:14" x14ac:dyDescent="0.25">
      <c r="A732">
        <v>2025</v>
      </c>
      <c r="B732" t="s">
        <v>138</v>
      </c>
      <c r="C732" t="s">
        <v>255</v>
      </c>
      <c r="D732" t="s">
        <v>194</v>
      </c>
      <c r="E732" t="s">
        <v>195</v>
      </c>
      <c r="F732" t="s">
        <v>196</v>
      </c>
      <c r="G732" t="s">
        <v>197</v>
      </c>
      <c r="H732" t="s">
        <v>194</v>
      </c>
      <c r="I732" t="s">
        <v>203</v>
      </c>
      <c r="J732" t="s">
        <v>196</v>
      </c>
      <c r="K732" t="s">
        <v>194</v>
      </c>
      <c r="L732" t="s">
        <v>377</v>
      </c>
      <c r="M732" t="s">
        <v>201</v>
      </c>
      <c r="N732" s="19">
        <v>0</v>
      </c>
    </row>
    <row r="733" spans="1:14" x14ac:dyDescent="0.25">
      <c r="A733">
        <v>2025</v>
      </c>
      <c r="B733" t="s">
        <v>135</v>
      </c>
      <c r="C733" t="s">
        <v>216</v>
      </c>
      <c r="D733" t="s">
        <v>194</v>
      </c>
      <c r="E733" t="s">
        <v>195</v>
      </c>
      <c r="F733" t="s">
        <v>196</v>
      </c>
      <c r="G733" t="s">
        <v>197</v>
      </c>
      <c r="H733" t="s">
        <v>194</v>
      </c>
      <c r="I733" t="s">
        <v>203</v>
      </c>
      <c r="J733" t="s">
        <v>196</v>
      </c>
      <c r="K733" t="s">
        <v>194</v>
      </c>
      <c r="L733" t="s">
        <v>377</v>
      </c>
      <c r="M733" t="s">
        <v>201</v>
      </c>
      <c r="N733" s="19">
        <v>0</v>
      </c>
    </row>
    <row r="734" spans="1:14" x14ac:dyDescent="0.25">
      <c r="A734">
        <v>2025</v>
      </c>
      <c r="B734" t="s">
        <v>151</v>
      </c>
      <c r="C734" t="s">
        <v>215</v>
      </c>
      <c r="D734" t="s">
        <v>194</v>
      </c>
      <c r="E734" t="s">
        <v>195</v>
      </c>
      <c r="F734" t="s">
        <v>196</v>
      </c>
      <c r="G734" t="s">
        <v>197</v>
      </c>
      <c r="H734" t="s">
        <v>194</v>
      </c>
      <c r="I734" t="s">
        <v>203</v>
      </c>
      <c r="J734" t="s">
        <v>196</v>
      </c>
      <c r="K734" t="s">
        <v>194</v>
      </c>
      <c r="L734" t="s">
        <v>377</v>
      </c>
      <c r="M734" t="s">
        <v>201</v>
      </c>
      <c r="N734" s="19">
        <v>0</v>
      </c>
    </row>
    <row r="735" spans="1:14" x14ac:dyDescent="0.25">
      <c r="A735">
        <v>2025</v>
      </c>
      <c r="B735" t="s">
        <v>148</v>
      </c>
      <c r="C735" t="s">
        <v>209</v>
      </c>
      <c r="D735" t="s">
        <v>354</v>
      </c>
      <c r="E735" t="s">
        <v>195</v>
      </c>
      <c r="F735" t="s">
        <v>196</v>
      </c>
      <c r="G735" t="s">
        <v>197</v>
      </c>
      <c r="H735" t="s">
        <v>194</v>
      </c>
      <c r="I735" t="s">
        <v>203</v>
      </c>
      <c r="J735" t="s">
        <v>196</v>
      </c>
      <c r="K735" t="s">
        <v>194</v>
      </c>
      <c r="L735" t="s">
        <v>377</v>
      </c>
      <c r="M735" t="s">
        <v>201</v>
      </c>
      <c r="N735" s="19">
        <v>0</v>
      </c>
    </row>
    <row r="736" spans="1:14" x14ac:dyDescent="0.25">
      <c r="A736">
        <v>2025</v>
      </c>
      <c r="B736" t="s">
        <v>149</v>
      </c>
      <c r="C736" t="s">
        <v>209</v>
      </c>
      <c r="D736" t="s">
        <v>194</v>
      </c>
      <c r="E736" t="s">
        <v>195</v>
      </c>
      <c r="F736" t="s">
        <v>196</v>
      </c>
      <c r="G736" t="s">
        <v>197</v>
      </c>
      <c r="H736" t="s">
        <v>194</v>
      </c>
      <c r="I736" t="s">
        <v>203</v>
      </c>
      <c r="J736" t="s">
        <v>196</v>
      </c>
      <c r="K736" t="s">
        <v>194</v>
      </c>
      <c r="L736" t="s">
        <v>377</v>
      </c>
      <c r="M736" t="s">
        <v>408</v>
      </c>
      <c r="N736" s="19">
        <v>130221.56</v>
      </c>
    </row>
    <row r="737" spans="1:14" x14ac:dyDescent="0.25">
      <c r="A737">
        <v>2025</v>
      </c>
      <c r="B737" t="s">
        <v>146</v>
      </c>
      <c r="C737" t="s">
        <v>414</v>
      </c>
      <c r="D737" t="s">
        <v>194</v>
      </c>
      <c r="E737" t="s">
        <v>195</v>
      </c>
      <c r="F737" t="s">
        <v>196</v>
      </c>
      <c r="G737" t="s">
        <v>197</v>
      </c>
      <c r="H737" t="s">
        <v>194</v>
      </c>
      <c r="I737" t="s">
        <v>203</v>
      </c>
      <c r="J737" t="s">
        <v>196</v>
      </c>
      <c r="K737" t="s">
        <v>194</v>
      </c>
      <c r="L737" t="s">
        <v>377</v>
      </c>
      <c r="M737" t="s">
        <v>1026</v>
      </c>
      <c r="N737" s="19">
        <v>6702429.8799999999</v>
      </c>
    </row>
    <row r="738" spans="1:14" x14ac:dyDescent="0.25">
      <c r="A738">
        <v>2025</v>
      </c>
      <c r="B738" t="s">
        <v>144</v>
      </c>
      <c r="C738" t="s">
        <v>209</v>
      </c>
      <c r="D738" t="s">
        <v>194</v>
      </c>
      <c r="E738" t="s">
        <v>195</v>
      </c>
      <c r="F738" t="s">
        <v>196</v>
      </c>
      <c r="G738" t="s">
        <v>197</v>
      </c>
      <c r="H738" t="s">
        <v>194</v>
      </c>
      <c r="I738" t="s">
        <v>203</v>
      </c>
      <c r="J738" t="s">
        <v>196</v>
      </c>
      <c r="K738" t="s">
        <v>194</v>
      </c>
      <c r="L738" t="s">
        <v>377</v>
      </c>
      <c r="M738" t="s">
        <v>404</v>
      </c>
      <c r="N738" s="19">
        <v>75006</v>
      </c>
    </row>
    <row r="739" spans="1:14" x14ac:dyDescent="0.25">
      <c r="A739">
        <v>2025</v>
      </c>
      <c r="B739" t="s">
        <v>145</v>
      </c>
      <c r="C739" t="s">
        <v>241</v>
      </c>
      <c r="D739" t="s">
        <v>194</v>
      </c>
      <c r="E739" t="s">
        <v>195</v>
      </c>
      <c r="F739" t="s">
        <v>196</v>
      </c>
      <c r="G739" t="s">
        <v>197</v>
      </c>
      <c r="H739" t="s">
        <v>194</v>
      </c>
      <c r="I739" t="s">
        <v>203</v>
      </c>
      <c r="J739" t="s">
        <v>196</v>
      </c>
      <c r="K739" t="s">
        <v>194</v>
      </c>
      <c r="L739" t="s">
        <v>377</v>
      </c>
      <c r="M739" t="s">
        <v>924</v>
      </c>
      <c r="N739" s="19">
        <v>882183.69</v>
      </c>
    </row>
    <row r="740" spans="1:14" x14ac:dyDescent="0.25">
      <c r="A740">
        <v>2025</v>
      </c>
      <c r="B740" t="s">
        <v>154</v>
      </c>
      <c r="C740" t="s">
        <v>248</v>
      </c>
      <c r="D740" t="s">
        <v>194</v>
      </c>
      <c r="E740" t="s">
        <v>195</v>
      </c>
      <c r="F740" t="s">
        <v>196</v>
      </c>
      <c r="G740" t="s">
        <v>197</v>
      </c>
      <c r="H740" t="s">
        <v>194</v>
      </c>
      <c r="I740" t="s">
        <v>203</v>
      </c>
      <c r="J740" t="s">
        <v>196</v>
      </c>
      <c r="K740" t="s">
        <v>194</v>
      </c>
      <c r="L740" t="s">
        <v>377</v>
      </c>
      <c r="M740" t="s">
        <v>201</v>
      </c>
      <c r="N740" s="19">
        <v>0</v>
      </c>
    </row>
    <row r="741" spans="1:14" x14ac:dyDescent="0.25">
      <c r="A741">
        <v>2025</v>
      </c>
      <c r="B741" t="s">
        <v>155</v>
      </c>
      <c r="C741" t="s">
        <v>248</v>
      </c>
      <c r="D741" t="s">
        <v>194</v>
      </c>
      <c r="E741" t="s">
        <v>195</v>
      </c>
      <c r="F741" t="s">
        <v>196</v>
      </c>
      <c r="G741" t="s">
        <v>197</v>
      </c>
      <c r="H741" t="s">
        <v>194</v>
      </c>
      <c r="I741" t="s">
        <v>203</v>
      </c>
      <c r="J741" t="s">
        <v>196</v>
      </c>
      <c r="K741" t="s">
        <v>194</v>
      </c>
      <c r="L741" t="s">
        <v>377</v>
      </c>
      <c r="M741" t="s">
        <v>925</v>
      </c>
      <c r="N741" s="19">
        <v>74016.13</v>
      </c>
    </row>
    <row r="742" spans="1:14" x14ac:dyDescent="0.25">
      <c r="A742">
        <v>2025</v>
      </c>
      <c r="B742" t="s">
        <v>152</v>
      </c>
      <c r="C742" t="s">
        <v>252</v>
      </c>
      <c r="D742" t="s">
        <v>194</v>
      </c>
      <c r="E742" t="s">
        <v>195</v>
      </c>
      <c r="F742" t="s">
        <v>196</v>
      </c>
      <c r="G742" t="s">
        <v>197</v>
      </c>
      <c r="H742" t="s">
        <v>194</v>
      </c>
      <c r="I742" t="s">
        <v>203</v>
      </c>
      <c r="J742" t="s">
        <v>196</v>
      </c>
      <c r="K742" t="s">
        <v>194</v>
      </c>
      <c r="L742" t="s">
        <v>377</v>
      </c>
      <c r="M742" t="s">
        <v>926</v>
      </c>
      <c r="N742" s="19">
        <v>3678234.02</v>
      </c>
    </row>
    <row r="743" spans="1:14" x14ac:dyDescent="0.25">
      <c r="A743">
        <v>2025</v>
      </c>
      <c r="B743" t="s">
        <v>150</v>
      </c>
      <c r="C743" t="s">
        <v>209</v>
      </c>
      <c r="D743" t="s">
        <v>194</v>
      </c>
      <c r="E743" t="s">
        <v>195</v>
      </c>
      <c r="F743" t="s">
        <v>196</v>
      </c>
      <c r="G743" t="s">
        <v>197</v>
      </c>
      <c r="H743" t="s">
        <v>194</v>
      </c>
      <c r="I743" t="s">
        <v>203</v>
      </c>
      <c r="J743" t="s">
        <v>196</v>
      </c>
      <c r="K743" t="s">
        <v>194</v>
      </c>
      <c r="L743" t="s">
        <v>377</v>
      </c>
      <c r="M743" t="s">
        <v>201</v>
      </c>
      <c r="N743" s="19">
        <v>0</v>
      </c>
    </row>
    <row r="744" spans="1:14" x14ac:dyDescent="0.25">
      <c r="A744">
        <v>2025</v>
      </c>
      <c r="B744" t="s">
        <v>159</v>
      </c>
      <c r="C744" t="s">
        <v>248</v>
      </c>
      <c r="D744" t="s">
        <v>194</v>
      </c>
      <c r="E744" t="s">
        <v>195</v>
      </c>
      <c r="F744" t="s">
        <v>196</v>
      </c>
      <c r="G744" t="s">
        <v>197</v>
      </c>
      <c r="H744" t="s">
        <v>194</v>
      </c>
      <c r="I744" t="s">
        <v>203</v>
      </c>
      <c r="J744" t="s">
        <v>196</v>
      </c>
      <c r="K744" t="s">
        <v>194</v>
      </c>
      <c r="L744" t="s">
        <v>377</v>
      </c>
      <c r="M744" t="s">
        <v>201</v>
      </c>
      <c r="N744" s="19">
        <v>0</v>
      </c>
    </row>
    <row r="745" spans="1:14" x14ac:dyDescent="0.25">
      <c r="A745">
        <v>2025</v>
      </c>
      <c r="B745" t="s">
        <v>160</v>
      </c>
      <c r="C745" t="s">
        <v>207</v>
      </c>
      <c r="D745" t="s">
        <v>194</v>
      </c>
      <c r="E745" t="s">
        <v>195</v>
      </c>
      <c r="F745" t="s">
        <v>196</v>
      </c>
      <c r="G745" t="s">
        <v>197</v>
      </c>
      <c r="H745" t="s">
        <v>194</v>
      </c>
      <c r="I745" t="s">
        <v>203</v>
      </c>
      <c r="J745" t="s">
        <v>196</v>
      </c>
      <c r="K745" t="s">
        <v>194</v>
      </c>
      <c r="L745" t="s">
        <v>377</v>
      </c>
      <c r="M745" t="s">
        <v>928</v>
      </c>
      <c r="N745" s="19">
        <v>509979.43</v>
      </c>
    </row>
    <row r="746" spans="1:14" x14ac:dyDescent="0.25">
      <c r="A746">
        <v>2025</v>
      </c>
      <c r="B746" t="s">
        <v>157</v>
      </c>
      <c r="C746" t="s">
        <v>235</v>
      </c>
      <c r="D746" t="s">
        <v>194</v>
      </c>
      <c r="E746" t="s">
        <v>195</v>
      </c>
      <c r="F746" t="s">
        <v>381</v>
      </c>
      <c r="G746" t="s">
        <v>197</v>
      </c>
      <c r="H746" t="s">
        <v>194</v>
      </c>
      <c r="I746" t="s">
        <v>203</v>
      </c>
      <c r="J746" t="s">
        <v>196</v>
      </c>
      <c r="K746" t="s">
        <v>194</v>
      </c>
      <c r="L746" t="s">
        <v>377</v>
      </c>
      <c r="M746" t="s">
        <v>394</v>
      </c>
      <c r="N746" s="19">
        <v>584000</v>
      </c>
    </row>
    <row r="747" spans="1:14" x14ac:dyDescent="0.25">
      <c r="A747">
        <v>2025</v>
      </c>
      <c r="B747" t="s">
        <v>158</v>
      </c>
      <c r="C747" t="s">
        <v>235</v>
      </c>
      <c r="D747" t="s">
        <v>194</v>
      </c>
      <c r="E747" t="s">
        <v>195</v>
      </c>
      <c r="F747" t="s">
        <v>381</v>
      </c>
      <c r="G747" t="s">
        <v>197</v>
      </c>
      <c r="H747" t="s">
        <v>194</v>
      </c>
      <c r="I747" t="s">
        <v>203</v>
      </c>
      <c r="J747" t="s">
        <v>196</v>
      </c>
      <c r="K747" t="s">
        <v>194</v>
      </c>
      <c r="L747" t="s">
        <v>377</v>
      </c>
      <c r="M747" t="s">
        <v>1027</v>
      </c>
      <c r="N747" s="19">
        <v>806175</v>
      </c>
    </row>
    <row r="748" spans="1:14" x14ac:dyDescent="0.25">
      <c r="A748">
        <v>2025</v>
      </c>
      <c r="B748" t="s">
        <v>156</v>
      </c>
      <c r="C748" t="s">
        <v>348</v>
      </c>
      <c r="D748" t="s">
        <v>194</v>
      </c>
      <c r="E748" t="s">
        <v>195</v>
      </c>
      <c r="F748" t="s">
        <v>196</v>
      </c>
      <c r="G748" t="s">
        <v>197</v>
      </c>
      <c r="H748" t="s">
        <v>194</v>
      </c>
      <c r="I748" t="s">
        <v>203</v>
      </c>
      <c r="J748" t="s">
        <v>196</v>
      </c>
      <c r="K748" t="s">
        <v>194</v>
      </c>
      <c r="L748" t="s">
        <v>377</v>
      </c>
      <c r="M748" t="s">
        <v>1028</v>
      </c>
      <c r="N748" s="19">
        <v>1699282</v>
      </c>
    </row>
    <row r="749" spans="1:14" x14ac:dyDescent="0.25">
      <c r="A749">
        <v>2025</v>
      </c>
      <c r="B749" t="s">
        <v>153</v>
      </c>
      <c r="C749" t="s">
        <v>252</v>
      </c>
      <c r="D749" t="s">
        <v>194</v>
      </c>
      <c r="E749" t="s">
        <v>195</v>
      </c>
      <c r="F749" t="s">
        <v>196</v>
      </c>
      <c r="G749" t="s">
        <v>197</v>
      </c>
      <c r="H749" t="s">
        <v>194</v>
      </c>
      <c r="I749" t="s">
        <v>203</v>
      </c>
      <c r="J749" t="s">
        <v>196</v>
      </c>
      <c r="K749" t="s">
        <v>194</v>
      </c>
      <c r="L749" t="s">
        <v>377</v>
      </c>
      <c r="M749" t="s">
        <v>201</v>
      </c>
      <c r="N749" s="19">
        <v>0</v>
      </c>
    </row>
    <row r="750" spans="1:14" x14ac:dyDescent="0.25">
      <c r="A750">
        <v>2025</v>
      </c>
      <c r="B750" t="s">
        <v>167</v>
      </c>
      <c r="C750" t="s">
        <v>259</v>
      </c>
      <c r="D750" t="s">
        <v>194</v>
      </c>
      <c r="E750" t="s">
        <v>195</v>
      </c>
      <c r="F750" t="s">
        <v>196</v>
      </c>
      <c r="G750" t="s">
        <v>197</v>
      </c>
      <c r="H750" t="s">
        <v>194</v>
      </c>
      <c r="I750" t="s">
        <v>203</v>
      </c>
      <c r="J750" t="s">
        <v>196</v>
      </c>
      <c r="K750" t="s">
        <v>194</v>
      </c>
      <c r="L750" t="s">
        <v>377</v>
      </c>
      <c r="M750" t="s">
        <v>1029</v>
      </c>
      <c r="N750" s="19">
        <v>9664416.1899999995</v>
      </c>
    </row>
    <row r="751" spans="1:14" x14ac:dyDescent="0.25">
      <c r="A751">
        <v>2025</v>
      </c>
      <c r="B751" t="s">
        <v>166</v>
      </c>
      <c r="C751" t="s">
        <v>258</v>
      </c>
      <c r="D751" t="s">
        <v>194</v>
      </c>
      <c r="E751" t="s">
        <v>195</v>
      </c>
      <c r="F751" t="s">
        <v>196</v>
      </c>
      <c r="G751" t="s">
        <v>197</v>
      </c>
      <c r="H751" t="s">
        <v>194</v>
      </c>
      <c r="I751" t="s">
        <v>203</v>
      </c>
      <c r="J751" t="s">
        <v>196</v>
      </c>
      <c r="K751" t="s">
        <v>194</v>
      </c>
      <c r="L751" t="s">
        <v>377</v>
      </c>
      <c r="M751" t="s">
        <v>1030</v>
      </c>
      <c r="N751" s="19">
        <v>4099135.32</v>
      </c>
    </row>
    <row r="752" spans="1:14" x14ac:dyDescent="0.25">
      <c r="A752">
        <v>2025</v>
      </c>
      <c r="B752" t="s">
        <v>164</v>
      </c>
      <c r="C752" t="s">
        <v>253</v>
      </c>
      <c r="D752" t="s">
        <v>194</v>
      </c>
      <c r="E752" t="s">
        <v>195</v>
      </c>
      <c r="F752" t="s">
        <v>196</v>
      </c>
      <c r="G752" t="s">
        <v>197</v>
      </c>
      <c r="H752" t="s">
        <v>194</v>
      </c>
      <c r="I752" t="s">
        <v>203</v>
      </c>
      <c r="J752" t="s">
        <v>196</v>
      </c>
      <c r="K752" t="s">
        <v>194</v>
      </c>
      <c r="L752" t="s">
        <v>377</v>
      </c>
      <c r="M752" t="s">
        <v>927</v>
      </c>
      <c r="N752" s="19">
        <v>3903686.02</v>
      </c>
    </row>
    <row r="753" spans="1:14" x14ac:dyDescent="0.25">
      <c r="A753">
        <v>2025</v>
      </c>
      <c r="B753" t="s">
        <v>94</v>
      </c>
      <c r="C753" t="s">
        <v>222</v>
      </c>
      <c r="D753" t="s">
        <v>194</v>
      </c>
      <c r="E753" t="s">
        <v>195</v>
      </c>
      <c r="F753" t="s">
        <v>196</v>
      </c>
      <c r="G753" t="s">
        <v>197</v>
      </c>
      <c r="H753" t="s">
        <v>194</v>
      </c>
      <c r="I753" t="s">
        <v>203</v>
      </c>
      <c r="J753" t="s">
        <v>196</v>
      </c>
      <c r="K753" t="s">
        <v>194</v>
      </c>
      <c r="L753" t="s">
        <v>377</v>
      </c>
      <c r="M753" t="s">
        <v>201</v>
      </c>
      <c r="N753" s="19">
        <v>0</v>
      </c>
    </row>
    <row r="754" spans="1:14" x14ac:dyDescent="0.25">
      <c r="A754">
        <v>2025</v>
      </c>
      <c r="B754" t="s">
        <v>93</v>
      </c>
      <c r="C754" t="s">
        <v>246</v>
      </c>
      <c r="D754" t="s">
        <v>194</v>
      </c>
      <c r="E754" t="s">
        <v>195</v>
      </c>
      <c r="F754" t="s">
        <v>196</v>
      </c>
      <c r="G754" t="s">
        <v>197</v>
      </c>
      <c r="H754" t="s">
        <v>194</v>
      </c>
      <c r="I754" t="s">
        <v>203</v>
      </c>
      <c r="J754" t="s">
        <v>196</v>
      </c>
      <c r="K754" t="s">
        <v>194</v>
      </c>
      <c r="L754" t="s">
        <v>377</v>
      </c>
      <c r="M754" t="s">
        <v>955</v>
      </c>
      <c r="N754" s="19">
        <v>3500442</v>
      </c>
    </row>
    <row r="755" spans="1:14" x14ac:dyDescent="0.25">
      <c r="A755">
        <v>2025</v>
      </c>
      <c r="B755" t="s">
        <v>105</v>
      </c>
      <c r="C755" t="s">
        <v>248</v>
      </c>
      <c r="D755" t="s">
        <v>194</v>
      </c>
      <c r="E755" t="s">
        <v>195</v>
      </c>
      <c r="F755" t="s">
        <v>196</v>
      </c>
      <c r="G755" t="s">
        <v>197</v>
      </c>
      <c r="H755" t="s">
        <v>194</v>
      </c>
      <c r="I755" t="s">
        <v>203</v>
      </c>
      <c r="J755" t="s">
        <v>196</v>
      </c>
      <c r="K755" t="s">
        <v>194</v>
      </c>
      <c r="L755" t="s">
        <v>377</v>
      </c>
      <c r="M755" t="s">
        <v>201</v>
      </c>
      <c r="N755" s="19">
        <v>0</v>
      </c>
    </row>
    <row r="756" spans="1:14" x14ac:dyDescent="0.25">
      <c r="A756">
        <v>2025</v>
      </c>
      <c r="B756" t="s">
        <v>106</v>
      </c>
      <c r="C756" t="s">
        <v>248</v>
      </c>
      <c r="D756" t="s">
        <v>194</v>
      </c>
      <c r="E756" t="s">
        <v>195</v>
      </c>
      <c r="F756" t="s">
        <v>196</v>
      </c>
      <c r="G756" t="s">
        <v>197</v>
      </c>
      <c r="H756" t="s">
        <v>194</v>
      </c>
      <c r="I756" t="s">
        <v>203</v>
      </c>
      <c r="J756" t="s">
        <v>196</v>
      </c>
      <c r="K756" t="s">
        <v>194</v>
      </c>
      <c r="L756" t="s">
        <v>377</v>
      </c>
      <c r="M756" t="s">
        <v>931</v>
      </c>
      <c r="N756" s="19">
        <v>445930.33</v>
      </c>
    </row>
    <row r="757" spans="1:14" x14ac:dyDescent="0.25">
      <c r="A757">
        <v>2025</v>
      </c>
      <c r="B757" t="s">
        <v>102</v>
      </c>
      <c r="C757" t="s">
        <v>207</v>
      </c>
      <c r="D757" t="s">
        <v>194</v>
      </c>
      <c r="E757" t="s">
        <v>195</v>
      </c>
      <c r="F757" t="s">
        <v>196</v>
      </c>
      <c r="G757" t="s">
        <v>197</v>
      </c>
      <c r="H757" t="s">
        <v>194</v>
      </c>
      <c r="I757" t="s">
        <v>203</v>
      </c>
      <c r="J757" t="s">
        <v>196</v>
      </c>
      <c r="K757" t="s">
        <v>194</v>
      </c>
      <c r="L757" t="s">
        <v>377</v>
      </c>
      <c r="M757" t="s">
        <v>201</v>
      </c>
      <c r="N757" s="19">
        <v>0</v>
      </c>
    </row>
    <row r="758" spans="1:14" x14ac:dyDescent="0.25">
      <c r="A758">
        <v>2025</v>
      </c>
      <c r="B758" t="s">
        <v>103</v>
      </c>
      <c r="C758" t="s">
        <v>247</v>
      </c>
      <c r="D758" t="s">
        <v>194</v>
      </c>
      <c r="E758" t="s">
        <v>195</v>
      </c>
      <c r="F758" t="s">
        <v>196</v>
      </c>
      <c r="G758" t="s">
        <v>197</v>
      </c>
      <c r="H758" t="s">
        <v>194</v>
      </c>
      <c r="I758" t="s">
        <v>203</v>
      </c>
      <c r="J758" t="s">
        <v>196</v>
      </c>
      <c r="K758" t="s">
        <v>194</v>
      </c>
      <c r="L758" t="s">
        <v>377</v>
      </c>
      <c r="M758" t="s">
        <v>388</v>
      </c>
      <c r="N758" s="19">
        <v>500000</v>
      </c>
    </row>
    <row r="759" spans="1:14" x14ac:dyDescent="0.25">
      <c r="A759">
        <v>2025</v>
      </c>
      <c r="B759" t="s">
        <v>98</v>
      </c>
      <c r="C759" t="s">
        <v>222</v>
      </c>
      <c r="D759" t="s">
        <v>194</v>
      </c>
      <c r="E759" t="s">
        <v>195</v>
      </c>
      <c r="F759" t="s">
        <v>225</v>
      </c>
      <c r="G759" t="s">
        <v>197</v>
      </c>
      <c r="H759" t="s">
        <v>194</v>
      </c>
      <c r="I759" t="s">
        <v>203</v>
      </c>
      <c r="J759" t="s">
        <v>196</v>
      </c>
      <c r="K759" t="s">
        <v>194</v>
      </c>
      <c r="L759" t="s">
        <v>377</v>
      </c>
      <c r="M759" t="s">
        <v>201</v>
      </c>
      <c r="N759" s="19">
        <v>0</v>
      </c>
    </row>
    <row r="760" spans="1:14" x14ac:dyDescent="0.25">
      <c r="A760">
        <v>2025</v>
      </c>
      <c r="B760" t="s">
        <v>99</v>
      </c>
      <c r="C760" t="s">
        <v>217</v>
      </c>
      <c r="D760" t="s">
        <v>194</v>
      </c>
      <c r="E760" t="s">
        <v>195</v>
      </c>
      <c r="F760" t="s">
        <v>196</v>
      </c>
      <c r="G760" t="s">
        <v>197</v>
      </c>
      <c r="H760" t="s">
        <v>194</v>
      </c>
      <c r="I760" t="s">
        <v>203</v>
      </c>
      <c r="J760" t="s">
        <v>196</v>
      </c>
      <c r="K760" t="s">
        <v>194</v>
      </c>
      <c r="L760" t="s">
        <v>377</v>
      </c>
      <c r="M760" t="s">
        <v>932</v>
      </c>
      <c r="N760" s="19">
        <v>168804</v>
      </c>
    </row>
    <row r="761" spans="1:14" x14ac:dyDescent="0.25">
      <c r="A761">
        <v>2025</v>
      </c>
      <c r="B761" t="s">
        <v>111</v>
      </c>
      <c r="C761" t="s">
        <v>250</v>
      </c>
      <c r="D761" t="s">
        <v>194</v>
      </c>
      <c r="E761" t="s">
        <v>195</v>
      </c>
      <c r="F761" t="s">
        <v>196</v>
      </c>
      <c r="G761" t="s">
        <v>197</v>
      </c>
      <c r="H761" t="s">
        <v>194</v>
      </c>
      <c r="I761" t="s">
        <v>203</v>
      </c>
      <c r="J761" t="s">
        <v>196</v>
      </c>
      <c r="K761" t="s">
        <v>194</v>
      </c>
      <c r="L761" t="s">
        <v>377</v>
      </c>
      <c r="M761" t="s">
        <v>935</v>
      </c>
      <c r="N761" s="19">
        <v>2568290</v>
      </c>
    </row>
    <row r="762" spans="1:14" x14ac:dyDescent="0.25">
      <c r="A762">
        <v>2025</v>
      </c>
      <c r="B762" t="s">
        <v>110</v>
      </c>
      <c r="C762" t="s">
        <v>209</v>
      </c>
      <c r="D762" t="s">
        <v>194</v>
      </c>
      <c r="E762" t="s">
        <v>195</v>
      </c>
      <c r="F762" t="s">
        <v>196</v>
      </c>
      <c r="G762" t="s">
        <v>197</v>
      </c>
      <c r="H762" t="s">
        <v>194</v>
      </c>
      <c r="I762" t="s">
        <v>203</v>
      </c>
      <c r="J762" t="s">
        <v>196</v>
      </c>
      <c r="K762" t="s">
        <v>194</v>
      </c>
      <c r="L762" t="s">
        <v>377</v>
      </c>
      <c r="M762" t="s">
        <v>934</v>
      </c>
      <c r="N762" s="19">
        <v>70025</v>
      </c>
    </row>
    <row r="763" spans="1:14" x14ac:dyDescent="0.25">
      <c r="A763">
        <v>2025</v>
      </c>
      <c r="B763" t="s">
        <v>109</v>
      </c>
      <c r="C763" t="s">
        <v>249</v>
      </c>
      <c r="D763" t="s">
        <v>194</v>
      </c>
      <c r="E763" t="s">
        <v>195</v>
      </c>
      <c r="F763" t="s">
        <v>196</v>
      </c>
      <c r="G763" t="s">
        <v>197</v>
      </c>
      <c r="H763" t="s">
        <v>194</v>
      </c>
      <c r="I763" t="s">
        <v>203</v>
      </c>
      <c r="J763" t="s">
        <v>196</v>
      </c>
      <c r="K763" t="s">
        <v>400</v>
      </c>
      <c r="L763" t="s">
        <v>377</v>
      </c>
      <c r="M763" t="s">
        <v>1031</v>
      </c>
      <c r="N763" s="19">
        <v>15140388.16</v>
      </c>
    </row>
    <row r="764" spans="1:14" x14ac:dyDescent="0.25">
      <c r="A764">
        <v>2025</v>
      </c>
      <c r="B764" t="s">
        <v>107</v>
      </c>
      <c r="C764" t="s">
        <v>249</v>
      </c>
      <c r="D764" t="s">
        <v>194</v>
      </c>
      <c r="E764" t="s">
        <v>195</v>
      </c>
      <c r="F764" t="s">
        <v>196</v>
      </c>
      <c r="G764" t="s">
        <v>197</v>
      </c>
      <c r="H764" t="s">
        <v>194</v>
      </c>
      <c r="I764" t="s">
        <v>203</v>
      </c>
      <c r="J764" t="s">
        <v>196</v>
      </c>
      <c r="K764" t="s">
        <v>194</v>
      </c>
      <c r="L764" t="s">
        <v>377</v>
      </c>
      <c r="M764" t="s">
        <v>201</v>
      </c>
      <c r="N764" s="19">
        <v>0</v>
      </c>
    </row>
    <row r="765" spans="1:14" x14ac:dyDescent="0.25">
      <c r="A765">
        <v>2025</v>
      </c>
      <c r="B765" t="s">
        <v>108</v>
      </c>
      <c r="C765" t="s">
        <v>249</v>
      </c>
      <c r="D765" t="s">
        <v>194</v>
      </c>
      <c r="E765" t="s">
        <v>195</v>
      </c>
      <c r="F765" t="s">
        <v>196</v>
      </c>
      <c r="G765" t="s">
        <v>197</v>
      </c>
      <c r="H765" t="s">
        <v>194</v>
      </c>
      <c r="I765" t="s">
        <v>203</v>
      </c>
      <c r="J765" t="s">
        <v>196</v>
      </c>
      <c r="K765" t="s">
        <v>194</v>
      </c>
      <c r="L765" t="s">
        <v>377</v>
      </c>
      <c r="M765" t="s">
        <v>415</v>
      </c>
      <c r="N765" s="19">
        <v>342653.41</v>
      </c>
    </row>
    <row r="766" spans="1:14" x14ac:dyDescent="0.25">
      <c r="A766">
        <v>2025</v>
      </c>
      <c r="B766" t="s">
        <v>104</v>
      </c>
      <c r="C766" t="s">
        <v>248</v>
      </c>
      <c r="D766" t="s">
        <v>194</v>
      </c>
      <c r="E766" t="s">
        <v>195</v>
      </c>
      <c r="F766" t="s">
        <v>196</v>
      </c>
      <c r="G766" t="s">
        <v>197</v>
      </c>
      <c r="H766" t="s">
        <v>194</v>
      </c>
      <c r="I766" t="s">
        <v>203</v>
      </c>
      <c r="J766" t="s">
        <v>196</v>
      </c>
      <c r="K766" t="s">
        <v>194</v>
      </c>
      <c r="L766" t="s">
        <v>377</v>
      </c>
      <c r="M766" t="s">
        <v>937</v>
      </c>
      <c r="N766" s="19">
        <v>54623.56</v>
      </c>
    </row>
    <row r="767" spans="1:14" x14ac:dyDescent="0.25">
      <c r="A767">
        <v>2025</v>
      </c>
      <c r="B767" t="s">
        <v>119</v>
      </c>
      <c r="C767" t="s">
        <v>253</v>
      </c>
      <c r="D767" t="s">
        <v>194</v>
      </c>
      <c r="E767" t="s">
        <v>195</v>
      </c>
      <c r="F767" t="s">
        <v>196</v>
      </c>
      <c r="G767" t="s">
        <v>197</v>
      </c>
      <c r="H767" t="s">
        <v>194</v>
      </c>
      <c r="I767" t="s">
        <v>203</v>
      </c>
      <c r="J767" t="s">
        <v>196</v>
      </c>
      <c r="K767" t="s">
        <v>194</v>
      </c>
      <c r="L767" t="s">
        <v>377</v>
      </c>
      <c r="M767" t="s">
        <v>941</v>
      </c>
      <c r="N767" s="19">
        <v>9252.26</v>
      </c>
    </row>
    <row r="768" spans="1:14" x14ac:dyDescent="0.25">
      <c r="A768">
        <v>2025</v>
      </c>
      <c r="B768" t="s">
        <v>117</v>
      </c>
      <c r="C768" t="s">
        <v>253</v>
      </c>
      <c r="D768" t="s">
        <v>194</v>
      </c>
      <c r="E768" t="s">
        <v>195</v>
      </c>
      <c r="F768" t="s">
        <v>196</v>
      </c>
      <c r="G768" t="s">
        <v>197</v>
      </c>
      <c r="H768" t="s">
        <v>194</v>
      </c>
      <c r="I768" t="s">
        <v>203</v>
      </c>
      <c r="J768" t="s">
        <v>196</v>
      </c>
      <c r="K768" t="s">
        <v>194</v>
      </c>
      <c r="L768" t="s">
        <v>377</v>
      </c>
      <c r="M768" t="s">
        <v>938</v>
      </c>
      <c r="N768" s="19">
        <v>2322757.58</v>
      </c>
    </row>
    <row r="769" spans="1:14" x14ac:dyDescent="0.25">
      <c r="A769">
        <v>2025</v>
      </c>
      <c r="B769" t="s">
        <v>115</v>
      </c>
      <c r="C769" t="s">
        <v>251</v>
      </c>
      <c r="D769" t="s">
        <v>194</v>
      </c>
      <c r="E769" t="s">
        <v>195</v>
      </c>
      <c r="F769" t="s">
        <v>196</v>
      </c>
      <c r="G769" t="s">
        <v>197</v>
      </c>
      <c r="H769" t="s">
        <v>194</v>
      </c>
      <c r="I769" t="s">
        <v>203</v>
      </c>
      <c r="J769" t="s">
        <v>196</v>
      </c>
      <c r="K769" t="s">
        <v>194</v>
      </c>
      <c r="L769" t="s">
        <v>377</v>
      </c>
      <c r="M769" t="s">
        <v>201</v>
      </c>
      <c r="N769" s="19">
        <v>0</v>
      </c>
    </row>
    <row r="770" spans="1:14" x14ac:dyDescent="0.25">
      <c r="A770">
        <v>2025</v>
      </c>
      <c r="B770" t="s">
        <v>116</v>
      </c>
      <c r="C770" t="s">
        <v>252</v>
      </c>
      <c r="D770" t="s">
        <v>194</v>
      </c>
      <c r="E770" t="s">
        <v>195</v>
      </c>
      <c r="F770" t="s">
        <v>196</v>
      </c>
      <c r="G770" t="s">
        <v>197</v>
      </c>
      <c r="H770" t="s">
        <v>194</v>
      </c>
      <c r="I770" t="s">
        <v>203</v>
      </c>
      <c r="J770" t="s">
        <v>196</v>
      </c>
      <c r="K770" t="s">
        <v>194</v>
      </c>
      <c r="L770" t="s">
        <v>377</v>
      </c>
      <c r="M770" t="s">
        <v>384</v>
      </c>
      <c r="N770" s="19">
        <v>200000</v>
      </c>
    </row>
    <row r="771" spans="1:14" x14ac:dyDescent="0.25">
      <c r="A771">
        <v>2025</v>
      </c>
      <c r="B771" t="s">
        <v>113</v>
      </c>
      <c r="C771" t="s">
        <v>215</v>
      </c>
      <c r="D771" t="s">
        <v>194</v>
      </c>
      <c r="E771" t="s">
        <v>195</v>
      </c>
      <c r="F771" t="s">
        <v>196</v>
      </c>
      <c r="G771" t="s">
        <v>197</v>
      </c>
      <c r="H771" t="s">
        <v>194</v>
      </c>
      <c r="I771" t="s">
        <v>203</v>
      </c>
      <c r="J771" t="s">
        <v>196</v>
      </c>
      <c r="K771" t="s">
        <v>194</v>
      </c>
      <c r="L771" t="s">
        <v>377</v>
      </c>
      <c r="M771" t="s">
        <v>939</v>
      </c>
      <c r="N771" s="19">
        <v>335467.26</v>
      </c>
    </row>
    <row r="772" spans="1:14" x14ac:dyDescent="0.25">
      <c r="A772">
        <v>2025</v>
      </c>
      <c r="B772" t="s">
        <v>114</v>
      </c>
      <c r="C772" t="s">
        <v>215</v>
      </c>
      <c r="D772" t="s">
        <v>194</v>
      </c>
      <c r="E772" t="s">
        <v>195</v>
      </c>
      <c r="F772" t="s">
        <v>196</v>
      </c>
      <c r="G772" t="s">
        <v>197</v>
      </c>
      <c r="H772" t="s">
        <v>194</v>
      </c>
      <c r="I772" t="s">
        <v>203</v>
      </c>
      <c r="J772" t="s">
        <v>196</v>
      </c>
      <c r="K772" t="s">
        <v>194</v>
      </c>
      <c r="L772" t="s">
        <v>377</v>
      </c>
      <c r="M772" t="s">
        <v>940</v>
      </c>
      <c r="N772" s="19">
        <v>55416</v>
      </c>
    </row>
    <row r="773" spans="1:14" x14ac:dyDescent="0.25">
      <c r="A773">
        <v>2025</v>
      </c>
      <c r="B773" t="s">
        <v>112</v>
      </c>
      <c r="C773" t="s">
        <v>215</v>
      </c>
      <c r="D773" t="s">
        <v>194</v>
      </c>
      <c r="E773" t="s">
        <v>195</v>
      </c>
      <c r="F773" t="s">
        <v>196</v>
      </c>
      <c r="G773" t="s">
        <v>197</v>
      </c>
      <c r="H773" t="s">
        <v>194</v>
      </c>
      <c r="I773" t="s">
        <v>203</v>
      </c>
      <c r="J773" t="s">
        <v>196</v>
      </c>
      <c r="K773" t="s">
        <v>194</v>
      </c>
      <c r="L773" t="s">
        <v>377</v>
      </c>
      <c r="M773" t="s">
        <v>1032</v>
      </c>
      <c r="N773" s="19">
        <v>1661204.87</v>
      </c>
    </row>
    <row r="774" spans="1:14" x14ac:dyDescent="0.25">
      <c r="A774">
        <v>2025</v>
      </c>
      <c r="B774" t="s">
        <v>122</v>
      </c>
      <c r="C774" t="s">
        <v>217</v>
      </c>
      <c r="D774" t="s">
        <v>194</v>
      </c>
      <c r="E774" t="s">
        <v>195</v>
      </c>
      <c r="F774" t="s">
        <v>196</v>
      </c>
      <c r="G774" t="s">
        <v>197</v>
      </c>
      <c r="H774" t="s">
        <v>194</v>
      </c>
      <c r="I774" t="s">
        <v>203</v>
      </c>
      <c r="J774" t="s">
        <v>196</v>
      </c>
      <c r="K774" t="s">
        <v>194</v>
      </c>
      <c r="L774" t="s">
        <v>377</v>
      </c>
      <c r="M774" t="s">
        <v>201</v>
      </c>
      <c r="N774" s="19">
        <v>0</v>
      </c>
    </row>
    <row r="775" spans="1:14" x14ac:dyDescent="0.25">
      <c r="A775">
        <v>2025</v>
      </c>
      <c r="B775" t="s">
        <v>123</v>
      </c>
      <c r="C775" t="s">
        <v>222</v>
      </c>
      <c r="D775" t="s">
        <v>194</v>
      </c>
      <c r="E775" t="s">
        <v>195</v>
      </c>
      <c r="F775" t="s">
        <v>196</v>
      </c>
      <c r="G775" t="s">
        <v>197</v>
      </c>
      <c r="H775" t="s">
        <v>194</v>
      </c>
      <c r="I775" t="s">
        <v>203</v>
      </c>
      <c r="J775" t="s">
        <v>196</v>
      </c>
      <c r="K775" t="s">
        <v>194</v>
      </c>
      <c r="L775" t="s">
        <v>377</v>
      </c>
      <c r="M775" t="s">
        <v>201</v>
      </c>
      <c r="N775" s="19">
        <v>0</v>
      </c>
    </row>
    <row r="776" spans="1:14" x14ac:dyDescent="0.25">
      <c r="A776">
        <v>2025</v>
      </c>
      <c r="B776" t="s">
        <v>124</v>
      </c>
      <c r="C776" t="s">
        <v>222</v>
      </c>
      <c r="D776" t="s">
        <v>194</v>
      </c>
      <c r="E776" t="s">
        <v>195</v>
      </c>
      <c r="F776" t="s">
        <v>196</v>
      </c>
      <c r="G776" t="s">
        <v>197</v>
      </c>
      <c r="H776" t="s">
        <v>194</v>
      </c>
      <c r="I776" t="s">
        <v>203</v>
      </c>
      <c r="J776" t="s">
        <v>196</v>
      </c>
      <c r="K776" t="s">
        <v>194</v>
      </c>
      <c r="L776" t="s">
        <v>377</v>
      </c>
      <c r="M776" t="s">
        <v>201</v>
      </c>
      <c r="N776" s="19">
        <v>0</v>
      </c>
    </row>
    <row r="777" spans="1:14" x14ac:dyDescent="0.25">
      <c r="A777">
        <v>2025</v>
      </c>
      <c r="B777" t="s">
        <v>120</v>
      </c>
      <c r="C777" t="s">
        <v>253</v>
      </c>
      <c r="D777" t="s">
        <v>194</v>
      </c>
      <c r="E777" t="s">
        <v>195</v>
      </c>
      <c r="F777" t="s">
        <v>196</v>
      </c>
      <c r="G777" t="s">
        <v>197</v>
      </c>
      <c r="H777" t="s">
        <v>194</v>
      </c>
      <c r="I777" t="s">
        <v>203</v>
      </c>
      <c r="J777" t="s">
        <v>196</v>
      </c>
      <c r="K777" t="s">
        <v>194</v>
      </c>
      <c r="L777" t="s">
        <v>377</v>
      </c>
      <c r="M777" t="s">
        <v>201</v>
      </c>
      <c r="N777" s="19">
        <v>0</v>
      </c>
    </row>
    <row r="778" spans="1:14" x14ac:dyDescent="0.25">
      <c r="A778">
        <v>2025</v>
      </c>
      <c r="B778" t="s">
        <v>121</v>
      </c>
      <c r="C778" t="s">
        <v>217</v>
      </c>
      <c r="D778" t="s">
        <v>194</v>
      </c>
      <c r="E778" t="s">
        <v>195</v>
      </c>
      <c r="F778" t="s">
        <v>196</v>
      </c>
      <c r="G778" t="s">
        <v>197</v>
      </c>
      <c r="H778" t="s">
        <v>194</v>
      </c>
      <c r="I778" t="s">
        <v>203</v>
      </c>
      <c r="J778" t="s">
        <v>196</v>
      </c>
      <c r="K778" t="s">
        <v>194</v>
      </c>
      <c r="L778" t="s">
        <v>377</v>
      </c>
      <c r="M778" t="s">
        <v>201</v>
      </c>
      <c r="N778" s="19">
        <v>0</v>
      </c>
    </row>
    <row r="779" spans="1:14" x14ac:dyDescent="0.25">
      <c r="A779">
        <v>2025</v>
      </c>
      <c r="B779" t="s">
        <v>118</v>
      </c>
      <c r="C779" t="s">
        <v>254</v>
      </c>
      <c r="D779" t="s">
        <v>194</v>
      </c>
      <c r="E779" t="s">
        <v>195</v>
      </c>
      <c r="F779" t="s">
        <v>196</v>
      </c>
      <c r="G779" t="s">
        <v>197</v>
      </c>
      <c r="H779" t="s">
        <v>194</v>
      </c>
      <c r="I779" t="s">
        <v>203</v>
      </c>
      <c r="J779" t="s">
        <v>196</v>
      </c>
      <c r="K779" t="s">
        <v>194</v>
      </c>
      <c r="L779" t="s">
        <v>377</v>
      </c>
      <c r="M779" t="s">
        <v>201</v>
      </c>
      <c r="N779" s="19">
        <v>0</v>
      </c>
    </row>
    <row r="780" spans="1:14" x14ac:dyDescent="0.25">
      <c r="A780">
        <v>2025</v>
      </c>
      <c r="B780" t="s">
        <v>131</v>
      </c>
      <c r="C780" t="s">
        <v>248</v>
      </c>
      <c r="D780" t="s">
        <v>194</v>
      </c>
      <c r="E780" t="s">
        <v>195</v>
      </c>
      <c r="F780" t="s">
        <v>196</v>
      </c>
      <c r="G780" t="s">
        <v>197</v>
      </c>
      <c r="H780" t="s">
        <v>194</v>
      </c>
      <c r="I780" t="s">
        <v>203</v>
      </c>
      <c r="J780" t="s">
        <v>196</v>
      </c>
      <c r="K780" t="s">
        <v>194</v>
      </c>
      <c r="L780" t="s">
        <v>377</v>
      </c>
      <c r="M780" t="s">
        <v>942</v>
      </c>
      <c r="N780" s="19">
        <v>533366.01</v>
      </c>
    </row>
    <row r="781" spans="1:14" x14ac:dyDescent="0.25">
      <c r="A781">
        <v>2025</v>
      </c>
      <c r="B781" t="s">
        <v>132</v>
      </c>
      <c r="C781" t="s">
        <v>248</v>
      </c>
      <c r="D781" t="s">
        <v>194</v>
      </c>
      <c r="E781" t="s">
        <v>195</v>
      </c>
      <c r="F781" t="s">
        <v>196</v>
      </c>
      <c r="G781" t="s">
        <v>197</v>
      </c>
      <c r="H781" t="s">
        <v>194</v>
      </c>
      <c r="I781" t="s">
        <v>203</v>
      </c>
      <c r="J781" t="s">
        <v>196</v>
      </c>
      <c r="K781" t="s">
        <v>194</v>
      </c>
      <c r="L781" t="s">
        <v>377</v>
      </c>
      <c r="M781" t="s">
        <v>943</v>
      </c>
      <c r="N781" s="19">
        <v>166945.97</v>
      </c>
    </row>
    <row r="782" spans="1:14" x14ac:dyDescent="0.25">
      <c r="A782">
        <v>2025</v>
      </c>
      <c r="B782" t="s">
        <v>128</v>
      </c>
      <c r="C782" t="s">
        <v>252</v>
      </c>
      <c r="D782" t="s">
        <v>194</v>
      </c>
      <c r="E782" t="s">
        <v>195</v>
      </c>
      <c r="F782" t="s">
        <v>196</v>
      </c>
      <c r="G782" t="s">
        <v>197</v>
      </c>
      <c r="H782" t="s">
        <v>194</v>
      </c>
      <c r="I782" t="s">
        <v>203</v>
      </c>
      <c r="J782" t="s">
        <v>196</v>
      </c>
      <c r="K782" t="s">
        <v>194</v>
      </c>
      <c r="L782" t="s">
        <v>377</v>
      </c>
      <c r="M782" t="s">
        <v>363</v>
      </c>
      <c r="N782" s="19">
        <v>526000</v>
      </c>
    </row>
    <row r="783" spans="1:14" x14ac:dyDescent="0.25">
      <c r="A783">
        <v>2025</v>
      </c>
      <c r="B783" t="s">
        <v>129</v>
      </c>
      <c r="C783" t="s">
        <v>221</v>
      </c>
      <c r="D783" t="s">
        <v>194</v>
      </c>
      <c r="E783" t="s">
        <v>195</v>
      </c>
      <c r="F783" t="s">
        <v>196</v>
      </c>
      <c r="G783" t="s">
        <v>197</v>
      </c>
      <c r="H783" t="s">
        <v>194</v>
      </c>
      <c r="I783" t="s">
        <v>203</v>
      </c>
      <c r="J783" t="s">
        <v>196</v>
      </c>
      <c r="K783" t="s">
        <v>194</v>
      </c>
      <c r="L783" t="s">
        <v>377</v>
      </c>
      <c r="M783" t="s">
        <v>944</v>
      </c>
      <c r="N783" s="19">
        <v>744873.39</v>
      </c>
    </row>
    <row r="784" spans="1:14" x14ac:dyDescent="0.25">
      <c r="A784">
        <v>2025</v>
      </c>
      <c r="B784" t="s">
        <v>125</v>
      </c>
      <c r="C784" t="s">
        <v>217</v>
      </c>
      <c r="D784" t="s">
        <v>194</v>
      </c>
      <c r="E784" t="s">
        <v>195</v>
      </c>
      <c r="F784" t="s">
        <v>196</v>
      </c>
      <c r="G784" t="s">
        <v>197</v>
      </c>
      <c r="H784" t="s">
        <v>194</v>
      </c>
      <c r="I784" t="s">
        <v>203</v>
      </c>
      <c r="J784" t="s">
        <v>196</v>
      </c>
      <c r="K784" t="s">
        <v>194</v>
      </c>
      <c r="L784" t="s">
        <v>377</v>
      </c>
      <c r="M784" t="s">
        <v>201</v>
      </c>
      <c r="N784" s="19">
        <v>0</v>
      </c>
    </row>
    <row r="785" spans="1:14" x14ac:dyDescent="0.25">
      <c r="A785">
        <v>2025</v>
      </c>
      <c r="B785" t="s">
        <v>126</v>
      </c>
      <c r="C785" t="s">
        <v>217</v>
      </c>
      <c r="D785" t="s">
        <v>194</v>
      </c>
      <c r="E785" t="s">
        <v>195</v>
      </c>
      <c r="F785" t="s">
        <v>196</v>
      </c>
      <c r="G785" t="s">
        <v>197</v>
      </c>
      <c r="H785" t="s">
        <v>194</v>
      </c>
      <c r="I785" t="s">
        <v>203</v>
      </c>
      <c r="J785" t="s">
        <v>196</v>
      </c>
      <c r="K785" t="s">
        <v>194</v>
      </c>
      <c r="L785" t="s">
        <v>377</v>
      </c>
      <c r="M785" t="s">
        <v>945</v>
      </c>
      <c r="N785" s="19">
        <v>14987.84</v>
      </c>
    </row>
    <row r="786" spans="1:14" x14ac:dyDescent="0.25">
      <c r="A786">
        <v>2025</v>
      </c>
      <c r="B786" t="s">
        <v>127</v>
      </c>
      <c r="C786" t="s">
        <v>252</v>
      </c>
      <c r="D786" t="s">
        <v>194</v>
      </c>
      <c r="E786" t="s">
        <v>195</v>
      </c>
      <c r="F786" t="s">
        <v>196</v>
      </c>
      <c r="G786" t="s">
        <v>197</v>
      </c>
      <c r="H786" t="s">
        <v>194</v>
      </c>
      <c r="I786" t="s">
        <v>203</v>
      </c>
      <c r="J786" t="s">
        <v>196</v>
      </c>
      <c r="K786" t="s">
        <v>194</v>
      </c>
      <c r="L786" t="s">
        <v>377</v>
      </c>
      <c r="M786" t="s">
        <v>946</v>
      </c>
      <c r="N786" s="19">
        <v>494281.39</v>
      </c>
    </row>
    <row r="787" spans="1:14" x14ac:dyDescent="0.25">
      <c r="A787">
        <v>2025</v>
      </c>
      <c r="B787" t="s">
        <v>67</v>
      </c>
      <c r="C787" t="s">
        <v>222</v>
      </c>
      <c r="D787" t="s">
        <v>194</v>
      </c>
      <c r="E787" t="s">
        <v>195</v>
      </c>
      <c r="F787" t="s">
        <v>196</v>
      </c>
      <c r="G787" t="s">
        <v>197</v>
      </c>
      <c r="H787" t="s">
        <v>194</v>
      </c>
      <c r="I787" t="s">
        <v>203</v>
      </c>
      <c r="J787" t="s">
        <v>196</v>
      </c>
      <c r="K787" t="s">
        <v>194</v>
      </c>
      <c r="L787" t="s">
        <v>377</v>
      </c>
      <c r="M787" t="s">
        <v>201</v>
      </c>
      <c r="N787" s="19">
        <v>0</v>
      </c>
    </row>
    <row r="788" spans="1:14" x14ac:dyDescent="0.25">
      <c r="A788">
        <v>2025</v>
      </c>
      <c r="B788" t="s">
        <v>63</v>
      </c>
      <c r="C788" t="s">
        <v>229</v>
      </c>
      <c r="D788" t="s">
        <v>194</v>
      </c>
      <c r="E788" t="s">
        <v>195</v>
      </c>
      <c r="F788" t="s">
        <v>196</v>
      </c>
      <c r="G788" t="s">
        <v>197</v>
      </c>
      <c r="H788" t="s">
        <v>194</v>
      </c>
      <c r="I788" t="s">
        <v>203</v>
      </c>
      <c r="J788" t="s">
        <v>196</v>
      </c>
      <c r="K788" t="s">
        <v>194</v>
      </c>
      <c r="L788" t="s">
        <v>377</v>
      </c>
      <c r="M788" t="s">
        <v>201</v>
      </c>
      <c r="N788" s="19">
        <v>0</v>
      </c>
    </row>
    <row r="789" spans="1:14" x14ac:dyDescent="0.25">
      <c r="A789">
        <v>2025</v>
      </c>
      <c r="B789" t="s">
        <v>64</v>
      </c>
      <c r="C789" t="s">
        <v>229</v>
      </c>
      <c r="D789" t="s">
        <v>194</v>
      </c>
      <c r="E789" t="s">
        <v>195</v>
      </c>
      <c r="F789" t="s">
        <v>196</v>
      </c>
      <c r="G789" t="s">
        <v>197</v>
      </c>
      <c r="H789" t="s">
        <v>194</v>
      </c>
      <c r="I789" t="s">
        <v>203</v>
      </c>
      <c r="J789" t="s">
        <v>196</v>
      </c>
      <c r="K789" t="s">
        <v>194</v>
      </c>
      <c r="L789" t="s">
        <v>377</v>
      </c>
      <c r="M789" t="s">
        <v>201</v>
      </c>
      <c r="N789" s="19">
        <v>0</v>
      </c>
    </row>
    <row r="790" spans="1:14" x14ac:dyDescent="0.25">
      <c r="A790">
        <v>2025</v>
      </c>
      <c r="B790" t="s">
        <v>65</v>
      </c>
      <c r="C790" t="s">
        <v>240</v>
      </c>
      <c r="D790" t="s">
        <v>194</v>
      </c>
      <c r="E790" t="s">
        <v>195</v>
      </c>
      <c r="F790" t="s">
        <v>196</v>
      </c>
      <c r="G790" t="s">
        <v>197</v>
      </c>
      <c r="H790" t="s">
        <v>194</v>
      </c>
      <c r="I790" t="s">
        <v>203</v>
      </c>
      <c r="J790" t="s">
        <v>196</v>
      </c>
      <c r="K790" t="s">
        <v>194</v>
      </c>
      <c r="L790" t="s">
        <v>377</v>
      </c>
      <c r="M790" t="s">
        <v>1033</v>
      </c>
      <c r="N790" s="19">
        <v>1283327.52</v>
      </c>
    </row>
    <row r="791" spans="1:14" x14ac:dyDescent="0.25">
      <c r="A791">
        <v>2025</v>
      </c>
      <c r="B791" t="s">
        <v>74</v>
      </c>
      <c r="C791" t="s">
        <v>242</v>
      </c>
      <c r="D791" t="s">
        <v>194</v>
      </c>
      <c r="E791" t="s">
        <v>195</v>
      </c>
      <c r="F791" t="s">
        <v>196</v>
      </c>
      <c r="G791" t="s">
        <v>197</v>
      </c>
      <c r="H791" t="s">
        <v>194</v>
      </c>
      <c r="I791" t="s">
        <v>203</v>
      </c>
      <c r="J791" t="s">
        <v>196</v>
      </c>
      <c r="K791" t="s">
        <v>194</v>
      </c>
      <c r="L791" t="s">
        <v>377</v>
      </c>
      <c r="M791" t="s">
        <v>1034</v>
      </c>
      <c r="N791" s="19">
        <v>3730915.02</v>
      </c>
    </row>
    <row r="792" spans="1:14" x14ac:dyDescent="0.25">
      <c r="A792">
        <v>2025</v>
      </c>
      <c r="B792" t="s">
        <v>72</v>
      </c>
      <c r="C792" t="s">
        <v>241</v>
      </c>
      <c r="D792" t="s">
        <v>194</v>
      </c>
      <c r="E792" t="s">
        <v>195</v>
      </c>
      <c r="F792" t="s">
        <v>196</v>
      </c>
      <c r="G792" t="s">
        <v>197</v>
      </c>
      <c r="H792" t="s">
        <v>194</v>
      </c>
      <c r="I792" t="s">
        <v>203</v>
      </c>
      <c r="J792" t="s">
        <v>196</v>
      </c>
      <c r="K792" t="s">
        <v>194</v>
      </c>
      <c r="L792" t="s">
        <v>377</v>
      </c>
      <c r="M792" t="s">
        <v>417</v>
      </c>
      <c r="N792" s="19">
        <v>1071473</v>
      </c>
    </row>
    <row r="793" spans="1:14" x14ac:dyDescent="0.25">
      <c r="A793">
        <v>2025</v>
      </c>
      <c r="B793" t="s">
        <v>73</v>
      </c>
      <c r="C793" t="s">
        <v>241</v>
      </c>
      <c r="D793" t="s">
        <v>194</v>
      </c>
      <c r="E793" t="s">
        <v>195</v>
      </c>
      <c r="F793" t="s">
        <v>196</v>
      </c>
      <c r="G793" t="s">
        <v>197</v>
      </c>
      <c r="H793" t="s">
        <v>194</v>
      </c>
      <c r="I793" t="s">
        <v>203</v>
      </c>
      <c r="J793" t="s">
        <v>196</v>
      </c>
      <c r="K793" t="s">
        <v>194</v>
      </c>
      <c r="L793" t="s">
        <v>377</v>
      </c>
      <c r="M793" t="s">
        <v>877</v>
      </c>
      <c r="N793" s="19">
        <v>2309916.17</v>
      </c>
    </row>
    <row r="794" spans="1:14" x14ac:dyDescent="0.25">
      <c r="A794">
        <v>2025</v>
      </c>
      <c r="B794" t="s">
        <v>70</v>
      </c>
      <c r="C794" t="s">
        <v>350</v>
      </c>
      <c r="D794" t="s">
        <v>194</v>
      </c>
      <c r="E794" t="s">
        <v>195</v>
      </c>
      <c r="F794" t="s">
        <v>196</v>
      </c>
      <c r="G794" t="s">
        <v>197</v>
      </c>
      <c r="H794" t="s">
        <v>194</v>
      </c>
      <c r="I794" t="s">
        <v>203</v>
      </c>
      <c r="J794" t="s">
        <v>196</v>
      </c>
      <c r="K794" t="s">
        <v>194</v>
      </c>
      <c r="L794" t="s">
        <v>377</v>
      </c>
      <c r="M794" t="s">
        <v>418</v>
      </c>
      <c r="N794" s="19">
        <v>2158668.9700000002</v>
      </c>
    </row>
    <row r="795" spans="1:14" x14ac:dyDescent="0.25">
      <c r="A795">
        <v>2025</v>
      </c>
      <c r="B795" t="s">
        <v>71</v>
      </c>
      <c r="C795" t="s">
        <v>221</v>
      </c>
      <c r="D795" t="s">
        <v>194</v>
      </c>
      <c r="E795" t="s">
        <v>195</v>
      </c>
      <c r="F795" t="s">
        <v>196</v>
      </c>
      <c r="G795" t="s">
        <v>197</v>
      </c>
      <c r="H795" t="s">
        <v>194</v>
      </c>
      <c r="I795" t="s">
        <v>203</v>
      </c>
      <c r="J795" t="s">
        <v>196</v>
      </c>
      <c r="K795" t="s">
        <v>194</v>
      </c>
      <c r="L795" t="s">
        <v>377</v>
      </c>
      <c r="M795" t="s">
        <v>201</v>
      </c>
      <c r="N795" s="19">
        <v>0</v>
      </c>
    </row>
    <row r="796" spans="1:14" x14ac:dyDescent="0.25">
      <c r="A796">
        <v>2025</v>
      </c>
      <c r="B796" t="s">
        <v>81</v>
      </c>
      <c r="C796" t="s">
        <v>216</v>
      </c>
      <c r="D796" t="s">
        <v>194</v>
      </c>
      <c r="E796" t="s">
        <v>195</v>
      </c>
      <c r="F796" t="s">
        <v>196</v>
      </c>
      <c r="G796" t="s">
        <v>197</v>
      </c>
      <c r="H796" t="s">
        <v>194</v>
      </c>
      <c r="I796" t="s">
        <v>203</v>
      </c>
      <c r="J796" t="s">
        <v>196</v>
      </c>
      <c r="K796" t="s">
        <v>194</v>
      </c>
      <c r="L796" t="s">
        <v>377</v>
      </c>
      <c r="M796" t="s">
        <v>201</v>
      </c>
      <c r="N796" s="19">
        <v>0</v>
      </c>
    </row>
    <row r="797" spans="1:14" x14ac:dyDescent="0.25">
      <c r="A797">
        <v>2025</v>
      </c>
      <c r="B797" t="s">
        <v>79</v>
      </c>
      <c r="C797" t="s">
        <v>243</v>
      </c>
      <c r="D797" t="s">
        <v>194</v>
      </c>
      <c r="E797" t="s">
        <v>195</v>
      </c>
      <c r="F797" t="s">
        <v>196</v>
      </c>
      <c r="G797" t="s">
        <v>197</v>
      </c>
      <c r="H797" t="s">
        <v>194</v>
      </c>
      <c r="I797" t="s">
        <v>203</v>
      </c>
      <c r="J797" t="s">
        <v>196</v>
      </c>
      <c r="K797" t="s">
        <v>194</v>
      </c>
      <c r="L797" t="s">
        <v>377</v>
      </c>
      <c r="M797" t="s">
        <v>201</v>
      </c>
      <c r="N797" s="19">
        <v>0</v>
      </c>
    </row>
    <row r="798" spans="1:14" x14ac:dyDescent="0.25">
      <c r="A798">
        <v>2025</v>
      </c>
      <c r="B798" t="s">
        <v>78</v>
      </c>
      <c r="C798" t="s">
        <v>241</v>
      </c>
      <c r="D798" t="s">
        <v>194</v>
      </c>
      <c r="E798" t="s">
        <v>195</v>
      </c>
      <c r="F798" t="s">
        <v>196</v>
      </c>
      <c r="G798" t="s">
        <v>197</v>
      </c>
      <c r="H798" t="s">
        <v>194</v>
      </c>
      <c r="I798" t="s">
        <v>203</v>
      </c>
      <c r="J798" t="s">
        <v>196</v>
      </c>
      <c r="K798" t="s">
        <v>194</v>
      </c>
      <c r="L798" t="s">
        <v>377</v>
      </c>
      <c r="M798" t="s">
        <v>201</v>
      </c>
      <c r="N798" s="19">
        <v>0</v>
      </c>
    </row>
    <row r="799" spans="1:14" x14ac:dyDescent="0.25">
      <c r="A799">
        <v>2025</v>
      </c>
      <c r="B799" t="s">
        <v>75</v>
      </c>
      <c r="C799" t="s">
        <v>242</v>
      </c>
      <c r="D799" t="s">
        <v>194</v>
      </c>
      <c r="E799" t="s">
        <v>195</v>
      </c>
      <c r="F799" t="s">
        <v>196</v>
      </c>
      <c r="G799" t="s">
        <v>197</v>
      </c>
      <c r="H799" t="s">
        <v>194</v>
      </c>
      <c r="I799" t="s">
        <v>203</v>
      </c>
      <c r="J799" t="s">
        <v>196</v>
      </c>
      <c r="K799" t="s">
        <v>194</v>
      </c>
      <c r="L799" t="s">
        <v>377</v>
      </c>
      <c r="M799" t="s">
        <v>201</v>
      </c>
      <c r="N799" s="19">
        <v>0</v>
      </c>
    </row>
    <row r="800" spans="1:14" x14ac:dyDescent="0.25">
      <c r="A800">
        <v>2025</v>
      </c>
      <c r="B800" t="s">
        <v>77</v>
      </c>
      <c r="C800" t="s">
        <v>222</v>
      </c>
      <c r="D800" t="s">
        <v>194</v>
      </c>
      <c r="E800" t="s">
        <v>195</v>
      </c>
      <c r="F800" t="s">
        <v>196</v>
      </c>
      <c r="G800" t="s">
        <v>197</v>
      </c>
      <c r="H800" t="s">
        <v>194</v>
      </c>
      <c r="I800" t="s">
        <v>203</v>
      </c>
      <c r="J800" t="s">
        <v>196</v>
      </c>
      <c r="K800" t="s">
        <v>194</v>
      </c>
      <c r="L800" t="s">
        <v>377</v>
      </c>
      <c r="M800" t="s">
        <v>201</v>
      </c>
      <c r="N800" s="19">
        <v>0</v>
      </c>
    </row>
    <row r="801" spans="1:14" x14ac:dyDescent="0.25">
      <c r="A801">
        <v>2025</v>
      </c>
      <c r="B801" t="s">
        <v>85</v>
      </c>
      <c r="C801" t="s">
        <v>207</v>
      </c>
      <c r="D801" t="s">
        <v>194</v>
      </c>
      <c r="E801" t="s">
        <v>195</v>
      </c>
      <c r="F801" t="s">
        <v>196</v>
      </c>
      <c r="G801" t="s">
        <v>197</v>
      </c>
      <c r="H801" t="s">
        <v>194</v>
      </c>
      <c r="I801" t="s">
        <v>203</v>
      </c>
      <c r="J801" t="s">
        <v>196</v>
      </c>
      <c r="K801" t="s">
        <v>194</v>
      </c>
      <c r="L801" t="s">
        <v>377</v>
      </c>
      <c r="M801" t="s">
        <v>201</v>
      </c>
      <c r="N801" s="19">
        <v>0</v>
      </c>
    </row>
    <row r="802" spans="1:14" x14ac:dyDescent="0.25">
      <c r="A802">
        <v>2025</v>
      </c>
      <c r="B802" t="s">
        <v>86</v>
      </c>
      <c r="C802" t="s">
        <v>207</v>
      </c>
      <c r="D802" t="s">
        <v>194</v>
      </c>
      <c r="E802" t="s">
        <v>195</v>
      </c>
      <c r="F802" t="s">
        <v>196</v>
      </c>
      <c r="G802" t="s">
        <v>197</v>
      </c>
      <c r="H802" t="s">
        <v>194</v>
      </c>
      <c r="I802" t="s">
        <v>203</v>
      </c>
      <c r="J802" t="s">
        <v>196</v>
      </c>
      <c r="K802" t="s">
        <v>194</v>
      </c>
      <c r="L802" t="s">
        <v>377</v>
      </c>
      <c r="M802" t="s">
        <v>402</v>
      </c>
      <c r="N802" s="19">
        <v>348137</v>
      </c>
    </row>
    <row r="803" spans="1:14" x14ac:dyDescent="0.25">
      <c r="A803">
        <v>2025</v>
      </c>
      <c r="B803" t="s">
        <v>87</v>
      </c>
      <c r="C803" t="s">
        <v>220</v>
      </c>
      <c r="D803" t="s">
        <v>194</v>
      </c>
      <c r="E803" t="s">
        <v>195</v>
      </c>
      <c r="F803" t="s">
        <v>381</v>
      </c>
      <c r="G803" t="s">
        <v>197</v>
      </c>
      <c r="H803" t="s">
        <v>194</v>
      </c>
      <c r="I803" t="s">
        <v>203</v>
      </c>
      <c r="J803" t="s">
        <v>196</v>
      </c>
      <c r="K803" t="s">
        <v>194</v>
      </c>
      <c r="L803" t="s">
        <v>377</v>
      </c>
      <c r="M803" t="s">
        <v>951</v>
      </c>
      <c r="N803" s="19">
        <v>1839945.64</v>
      </c>
    </row>
    <row r="804" spans="1:14" x14ac:dyDescent="0.25">
      <c r="A804">
        <v>2025</v>
      </c>
      <c r="B804" t="s">
        <v>82</v>
      </c>
      <c r="C804" t="s">
        <v>207</v>
      </c>
      <c r="D804" t="s">
        <v>194</v>
      </c>
      <c r="E804" t="s">
        <v>195</v>
      </c>
      <c r="F804" t="s">
        <v>196</v>
      </c>
      <c r="G804" t="s">
        <v>197</v>
      </c>
      <c r="H804" t="s">
        <v>194</v>
      </c>
      <c r="I804" t="s">
        <v>203</v>
      </c>
      <c r="J804" t="s">
        <v>196</v>
      </c>
      <c r="K804" t="s">
        <v>194</v>
      </c>
      <c r="L804" t="s">
        <v>377</v>
      </c>
      <c r="M804" t="s">
        <v>201</v>
      </c>
      <c r="N804" s="19">
        <v>0</v>
      </c>
    </row>
    <row r="805" spans="1:14" x14ac:dyDescent="0.25">
      <c r="A805">
        <v>2025</v>
      </c>
      <c r="B805" t="s">
        <v>83</v>
      </c>
      <c r="C805" t="s">
        <v>207</v>
      </c>
      <c r="D805" t="s">
        <v>194</v>
      </c>
      <c r="E805" t="s">
        <v>195</v>
      </c>
      <c r="F805" t="s">
        <v>196</v>
      </c>
      <c r="G805" t="s">
        <v>197</v>
      </c>
      <c r="H805" t="s">
        <v>194</v>
      </c>
      <c r="I805" t="s">
        <v>203</v>
      </c>
      <c r="J805" t="s">
        <v>196</v>
      </c>
      <c r="K805" t="s">
        <v>194</v>
      </c>
      <c r="L805" t="s">
        <v>377</v>
      </c>
      <c r="M805" t="s">
        <v>201</v>
      </c>
      <c r="N805" s="19">
        <v>0</v>
      </c>
    </row>
    <row r="806" spans="1:14" x14ac:dyDescent="0.25">
      <c r="A806">
        <v>2025</v>
      </c>
      <c r="B806" t="s">
        <v>84</v>
      </c>
      <c r="C806" t="s">
        <v>207</v>
      </c>
      <c r="D806" t="s">
        <v>194</v>
      </c>
      <c r="E806" t="s">
        <v>195</v>
      </c>
      <c r="F806" t="s">
        <v>196</v>
      </c>
      <c r="G806" t="s">
        <v>197</v>
      </c>
      <c r="H806" t="s">
        <v>194</v>
      </c>
      <c r="I806" t="s">
        <v>203</v>
      </c>
      <c r="J806" t="s">
        <v>196</v>
      </c>
      <c r="K806" t="s">
        <v>194</v>
      </c>
      <c r="L806" t="s">
        <v>377</v>
      </c>
      <c r="M806" t="s">
        <v>201</v>
      </c>
      <c r="N806" s="19">
        <v>0</v>
      </c>
    </row>
    <row r="807" spans="1:14" x14ac:dyDescent="0.25">
      <c r="A807">
        <v>2025</v>
      </c>
      <c r="B807" t="s">
        <v>80</v>
      </c>
      <c r="C807" t="s">
        <v>216</v>
      </c>
      <c r="D807" t="s">
        <v>194</v>
      </c>
      <c r="E807" t="s">
        <v>195</v>
      </c>
      <c r="F807" t="s">
        <v>225</v>
      </c>
      <c r="G807" t="s">
        <v>197</v>
      </c>
      <c r="H807" t="s">
        <v>194</v>
      </c>
      <c r="I807" t="s">
        <v>203</v>
      </c>
      <c r="J807" t="s">
        <v>196</v>
      </c>
      <c r="K807" t="s">
        <v>194</v>
      </c>
      <c r="L807" t="s">
        <v>377</v>
      </c>
      <c r="M807" t="s">
        <v>201</v>
      </c>
      <c r="N807" s="19">
        <v>0</v>
      </c>
    </row>
    <row r="808" spans="1:14" x14ac:dyDescent="0.25">
      <c r="A808">
        <v>2025</v>
      </c>
      <c r="B808" t="s">
        <v>92</v>
      </c>
      <c r="C808" t="s">
        <v>245</v>
      </c>
      <c r="D808" t="s">
        <v>194</v>
      </c>
      <c r="E808" t="s">
        <v>195</v>
      </c>
      <c r="F808" t="s">
        <v>196</v>
      </c>
      <c r="G808" t="s">
        <v>197</v>
      </c>
      <c r="H808" t="s">
        <v>194</v>
      </c>
      <c r="I808" t="s">
        <v>203</v>
      </c>
      <c r="J808" t="s">
        <v>196</v>
      </c>
      <c r="K808" t="s">
        <v>194</v>
      </c>
      <c r="L808" t="s">
        <v>377</v>
      </c>
      <c r="M808" t="s">
        <v>1035</v>
      </c>
      <c r="N808" s="19">
        <v>34333213.689999998</v>
      </c>
    </row>
    <row r="809" spans="1:14" x14ac:dyDescent="0.25">
      <c r="A809">
        <v>2025</v>
      </c>
      <c r="B809" t="s">
        <v>91</v>
      </c>
      <c r="C809" t="s">
        <v>244</v>
      </c>
      <c r="D809" t="s">
        <v>194</v>
      </c>
      <c r="E809" t="s">
        <v>195</v>
      </c>
      <c r="F809" t="s">
        <v>196</v>
      </c>
      <c r="G809" t="s">
        <v>197</v>
      </c>
      <c r="H809" t="s">
        <v>194</v>
      </c>
      <c r="I809" t="s">
        <v>203</v>
      </c>
      <c r="J809" t="s">
        <v>196</v>
      </c>
      <c r="K809" t="s">
        <v>194</v>
      </c>
      <c r="L809" t="s">
        <v>377</v>
      </c>
      <c r="M809" t="s">
        <v>1036</v>
      </c>
      <c r="N809" s="19">
        <v>58903304</v>
      </c>
    </row>
    <row r="810" spans="1:14" x14ac:dyDescent="0.25">
      <c r="A810">
        <v>2025</v>
      </c>
      <c r="B810" t="s">
        <v>89</v>
      </c>
      <c r="C810" t="s">
        <v>215</v>
      </c>
      <c r="D810" t="s">
        <v>36</v>
      </c>
      <c r="E810" t="s">
        <v>195</v>
      </c>
      <c r="F810" t="s">
        <v>196</v>
      </c>
      <c r="G810" t="s">
        <v>197</v>
      </c>
      <c r="H810" t="s">
        <v>194</v>
      </c>
      <c r="I810" t="s">
        <v>203</v>
      </c>
      <c r="J810" t="s">
        <v>196</v>
      </c>
      <c r="K810" t="s">
        <v>194</v>
      </c>
      <c r="L810" t="s">
        <v>377</v>
      </c>
      <c r="M810" t="s">
        <v>953</v>
      </c>
      <c r="N810" s="19">
        <v>2318120</v>
      </c>
    </row>
    <row r="811" spans="1:14" x14ac:dyDescent="0.25">
      <c r="A811">
        <v>2025</v>
      </c>
      <c r="B811" t="s">
        <v>90</v>
      </c>
      <c r="C811" t="s">
        <v>215</v>
      </c>
      <c r="D811" t="s">
        <v>194</v>
      </c>
      <c r="E811" t="s">
        <v>195</v>
      </c>
      <c r="F811" t="s">
        <v>196</v>
      </c>
      <c r="G811" t="s">
        <v>197</v>
      </c>
      <c r="H811" t="s">
        <v>194</v>
      </c>
      <c r="I811" t="s">
        <v>203</v>
      </c>
      <c r="J811" t="s">
        <v>196</v>
      </c>
      <c r="K811" t="s">
        <v>194</v>
      </c>
      <c r="L811" t="s">
        <v>377</v>
      </c>
      <c r="M811" t="s">
        <v>416</v>
      </c>
      <c r="N811" s="19">
        <v>783108.94</v>
      </c>
    </row>
    <row r="812" spans="1:14" x14ac:dyDescent="0.25">
      <c r="A812">
        <v>2025</v>
      </c>
      <c r="B812" t="s">
        <v>88</v>
      </c>
      <c r="C812" t="s">
        <v>349</v>
      </c>
      <c r="D812" t="s">
        <v>194</v>
      </c>
      <c r="E812" t="s">
        <v>195</v>
      </c>
      <c r="F812" t="s">
        <v>196</v>
      </c>
      <c r="G812" t="s">
        <v>197</v>
      </c>
      <c r="H812" t="s">
        <v>194</v>
      </c>
      <c r="I812" t="s">
        <v>203</v>
      </c>
      <c r="J812" t="s">
        <v>196</v>
      </c>
      <c r="K812" t="s">
        <v>194</v>
      </c>
      <c r="L812" t="s">
        <v>377</v>
      </c>
      <c r="M812" t="s">
        <v>407</v>
      </c>
      <c r="N812" s="19">
        <v>8153025.8899999997</v>
      </c>
    </row>
    <row r="813" spans="1:14" x14ac:dyDescent="0.25">
      <c r="A813">
        <v>2025</v>
      </c>
      <c r="B813" t="s">
        <v>100</v>
      </c>
      <c r="C813" t="s">
        <v>207</v>
      </c>
      <c r="D813" t="s">
        <v>194</v>
      </c>
      <c r="E813" t="s">
        <v>195</v>
      </c>
      <c r="F813" t="s">
        <v>196</v>
      </c>
      <c r="G813" t="s">
        <v>197</v>
      </c>
      <c r="H813" t="s">
        <v>194</v>
      </c>
      <c r="I813" t="s">
        <v>203</v>
      </c>
      <c r="J813" t="s">
        <v>196</v>
      </c>
      <c r="K813" t="s">
        <v>194</v>
      </c>
      <c r="L813" t="s">
        <v>377</v>
      </c>
      <c r="M813" t="s">
        <v>201</v>
      </c>
      <c r="N813" s="19">
        <v>0</v>
      </c>
    </row>
    <row r="814" spans="1:14" x14ac:dyDescent="0.25">
      <c r="A814">
        <v>2025</v>
      </c>
      <c r="B814" t="s">
        <v>101</v>
      </c>
      <c r="C814" t="s">
        <v>207</v>
      </c>
      <c r="D814" t="s">
        <v>194</v>
      </c>
      <c r="E814" t="s">
        <v>195</v>
      </c>
      <c r="F814" t="s">
        <v>196</v>
      </c>
      <c r="G814" t="s">
        <v>197</v>
      </c>
      <c r="H814" t="s">
        <v>194</v>
      </c>
      <c r="I814" t="s">
        <v>203</v>
      </c>
      <c r="J814" t="s">
        <v>196</v>
      </c>
      <c r="K814" t="s">
        <v>194</v>
      </c>
      <c r="L814" t="s">
        <v>377</v>
      </c>
      <c r="M814" t="s">
        <v>201</v>
      </c>
      <c r="N814" s="19">
        <v>0</v>
      </c>
    </row>
    <row r="815" spans="1:14" x14ac:dyDescent="0.25">
      <c r="A815">
        <v>2025</v>
      </c>
      <c r="B815" t="s">
        <v>95</v>
      </c>
      <c r="C815" t="s">
        <v>222</v>
      </c>
      <c r="D815" t="s">
        <v>194</v>
      </c>
      <c r="E815" t="s">
        <v>195</v>
      </c>
      <c r="F815" t="s">
        <v>196</v>
      </c>
      <c r="G815" t="s">
        <v>197</v>
      </c>
      <c r="H815" t="s">
        <v>194</v>
      </c>
      <c r="I815" t="s">
        <v>203</v>
      </c>
      <c r="J815" t="s">
        <v>196</v>
      </c>
      <c r="K815" t="s">
        <v>194</v>
      </c>
      <c r="L815" t="s">
        <v>377</v>
      </c>
      <c r="M815" t="s">
        <v>954</v>
      </c>
      <c r="N815" s="19">
        <v>136728.62</v>
      </c>
    </row>
    <row r="816" spans="1:14" x14ac:dyDescent="0.25">
      <c r="A816">
        <v>2025</v>
      </c>
      <c r="B816" t="s">
        <v>96</v>
      </c>
      <c r="C816" t="s">
        <v>222</v>
      </c>
      <c r="D816" t="s">
        <v>194</v>
      </c>
      <c r="E816" t="s">
        <v>195</v>
      </c>
      <c r="F816" t="s">
        <v>196</v>
      </c>
      <c r="G816" t="s">
        <v>197</v>
      </c>
      <c r="H816" t="s">
        <v>194</v>
      </c>
      <c r="I816" t="s">
        <v>203</v>
      </c>
      <c r="J816" t="s">
        <v>196</v>
      </c>
      <c r="K816" t="s">
        <v>194</v>
      </c>
      <c r="L816" t="s">
        <v>377</v>
      </c>
      <c r="M816" t="s">
        <v>201</v>
      </c>
      <c r="N816" s="19">
        <v>0</v>
      </c>
    </row>
    <row r="817" spans="1:14" x14ac:dyDescent="0.25">
      <c r="A817">
        <v>2025</v>
      </c>
      <c r="B817" t="s">
        <v>97</v>
      </c>
      <c r="C817" t="s">
        <v>222</v>
      </c>
      <c r="D817" t="s">
        <v>194</v>
      </c>
      <c r="E817" t="s">
        <v>195</v>
      </c>
      <c r="F817" t="s">
        <v>196</v>
      </c>
      <c r="G817" t="s">
        <v>197</v>
      </c>
      <c r="H817" t="s">
        <v>194</v>
      </c>
      <c r="I817" t="s">
        <v>203</v>
      </c>
      <c r="J817" t="s">
        <v>196</v>
      </c>
      <c r="K817" t="s">
        <v>194</v>
      </c>
      <c r="L817" t="s">
        <v>377</v>
      </c>
      <c r="M817" t="s">
        <v>201</v>
      </c>
      <c r="N817" s="19">
        <v>0</v>
      </c>
    </row>
    <row r="818" spans="1:14" x14ac:dyDescent="0.25">
      <c r="A818">
        <v>2025</v>
      </c>
      <c r="B818" t="s">
        <v>39</v>
      </c>
      <c r="C818" t="s">
        <v>222</v>
      </c>
      <c r="D818" t="s">
        <v>194</v>
      </c>
      <c r="E818" t="s">
        <v>195</v>
      </c>
      <c r="F818" t="s">
        <v>196</v>
      </c>
      <c r="G818" t="s">
        <v>197</v>
      </c>
      <c r="H818" t="s">
        <v>194</v>
      </c>
      <c r="I818" t="s">
        <v>203</v>
      </c>
      <c r="J818" t="s">
        <v>196</v>
      </c>
      <c r="K818" t="s">
        <v>194</v>
      </c>
      <c r="L818" t="s">
        <v>377</v>
      </c>
      <c r="M818" t="s">
        <v>201</v>
      </c>
      <c r="N818" s="19">
        <v>0</v>
      </c>
    </row>
    <row r="819" spans="1:14" x14ac:dyDescent="0.25">
      <c r="A819">
        <v>2025</v>
      </c>
      <c r="B819" t="s">
        <v>34</v>
      </c>
      <c r="C819" t="s">
        <v>209</v>
      </c>
      <c r="D819" t="s">
        <v>194</v>
      </c>
      <c r="E819" t="s">
        <v>195</v>
      </c>
      <c r="F819" t="s">
        <v>196</v>
      </c>
      <c r="G819" t="s">
        <v>197</v>
      </c>
      <c r="H819" t="s">
        <v>194</v>
      </c>
      <c r="I819" t="s">
        <v>203</v>
      </c>
      <c r="J819" t="s">
        <v>196</v>
      </c>
      <c r="K819" t="s">
        <v>194</v>
      </c>
      <c r="L819" t="s">
        <v>377</v>
      </c>
      <c r="M819" t="s">
        <v>201</v>
      </c>
      <c r="N819" s="19">
        <v>0</v>
      </c>
    </row>
    <row r="820" spans="1:14" x14ac:dyDescent="0.25">
      <c r="A820">
        <v>2025</v>
      </c>
      <c r="B820" t="s">
        <v>35</v>
      </c>
      <c r="C820" t="s">
        <v>209</v>
      </c>
      <c r="D820" t="s">
        <v>194</v>
      </c>
      <c r="E820" t="s">
        <v>195</v>
      </c>
      <c r="F820" t="s">
        <v>196</v>
      </c>
      <c r="G820" t="s">
        <v>197</v>
      </c>
      <c r="H820" t="s">
        <v>194</v>
      </c>
      <c r="I820" t="s">
        <v>203</v>
      </c>
      <c r="J820" t="s">
        <v>196</v>
      </c>
      <c r="K820" t="s">
        <v>194</v>
      </c>
      <c r="L820" t="s">
        <v>377</v>
      </c>
      <c r="M820" t="s">
        <v>201</v>
      </c>
      <c r="N820" s="19">
        <v>0</v>
      </c>
    </row>
    <row r="821" spans="1:14" x14ac:dyDescent="0.25">
      <c r="A821">
        <v>2025</v>
      </c>
      <c r="B821" t="s">
        <v>36</v>
      </c>
      <c r="C821" t="s">
        <v>209</v>
      </c>
      <c r="D821" t="s">
        <v>362</v>
      </c>
      <c r="E821" t="s">
        <v>195</v>
      </c>
      <c r="F821" t="s">
        <v>196</v>
      </c>
      <c r="G821" t="s">
        <v>197</v>
      </c>
      <c r="H821" t="s">
        <v>194</v>
      </c>
      <c r="I821" t="s">
        <v>203</v>
      </c>
      <c r="J821" t="s">
        <v>196</v>
      </c>
      <c r="K821" t="s">
        <v>194</v>
      </c>
      <c r="L821" t="s">
        <v>377</v>
      </c>
      <c r="M821" t="s">
        <v>201</v>
      </c>
      <c r="N821" s="19">
        <v>0</v>
      </c>
    </row>
    <row r="822" spans="1:14" x14ac:dyDescent="0.25">
      <c r="A822">
        <v>2025</v>
      </c>
      <c r="B822" t="s">
        <v>31</v>
      </c>
      <c r="C822" t="s">
        <v>207</v>
      </c>
      <c r="D822" t="s">
        <v>194</v>
      </c>
      <c r="E822" t="s">
        <v>195</v>
      </c>
      <c r="F822" t="s">
        <v>196</v>
      </c>
      <c r="G822" t="s">
        <v>197</v>
      </c>
      <c r="H822" t="s">
        <v>194</v>
      </c>
      <c r="I822" t="s">
        <v>203</v>
      </c>
      <c r="J822" t="s">
        <v>196</v>
      </c>
      <c r="K822" t="s">
        <v>194</v>
      </c>
      <c r="L822" t="s">
        <v>377</v>
      </c>
      <c r="M822" t="s">
        <v>957</v>
      </c>
      <c r="N822" s="19">
        <v>1599832.72</v>
      </c>
    </row>
    <row r="823" spans="1:14" x14ac:dyDescent="0.25">
      <c r="A823">
        <v>2025</v>
      </c>
      <c r="B823" t="s">
        <v>43</v>
      </c>
      <c r="C823" t="s">
        <v>226</v>
      </c>
      <c r="D823" t="s">
        <v>194</v>
      </c>
      <c r="E823" t="s">
        <v>195</v>
      </c>
      <c r="F823" t="s">
        <v>196</v>
      </c>
      <c r="G823" t="s">
        <v>197</v>
      </c>
      <c r="H823" t="s">
        <v>194</v>
      </c>
      <c r="I823" t="s">
        <v>203</v>
      </c>
      <c r="J823" t="s">
        <v>196</v>
      </c>
      <c r="K823" t="s">
        <v>194</v>
      </c>
      <c r="L823" t="s">
        <v>377</v>
      </c>
      <c r="M823" t="s">
        <v>1037</v>
      </c>
      <c r="N823" s="19">
        <v>105845736.48999999</v>
      </c>
    </row>
    <row r="824" spans="1:14" x14ac:dyDescent="0.25">
      <c r="A824">
        <v>2025</v>
      </c>
      <c r="B824" t="s">
        <v>42</v>
      </c>
      <c r="C824" t="s">
        <v>215</v>
      </c>
      <c r="D824" t="s">
        <v>194</v>
      </c>
      <c r="E824" t="s">
        <v>195</v>
      </c>
      <c r="F824" t="s">
        <v>196</v>
      </c>
      <c r="G824" t="s">
        <v>197</v>
      </c>
      <c r="H824" t="s">
        <v>194</v>
      </c>
      <c r="I824" t="s">
        <v>203</v>
      </c>
      <c r="J824" t="s">
        <v>196</v>
      </c>
      <c r="K824" t="s">
        <v>194</v>
      </c>
      <c r="L824" t="s">
        <v>377</v>
      </c>
      <c r="M824" t="s">
        <v>958</v>
      </c>
      <c r="N824" s="19">
        <v>272535</v>
      </c>
    </row>
    <row r="825" spans="1:14" x14ac:dyDescent="0.25">
      <c r="A825">
        <v>2025</v>
      </c>
      <c r="B825" t="s">
        <v>41</v>
      </c>
      <c r="C825" t="s">
        <v>224</v>
      </c>
      <c r="D825" t="s">
        <v>194</v>
      </c>
      <c r="E825" t="s">
        <v>195</v>
      </c>
      <c r="F825" t="s">
        <v>225</v>
      </c>
      <c r="G825" t="s">
        <v>197</v>
      </c>
      <c r="H825" t="s">
        <v>194</v>
      </c>
      <c r="I825" t="s">
        <v>203</v>
      </c>
      <c r="J825" t="s">
        <v>196</v>
      </c>
      <c r="K825" t="s">
        <v>194</v>
      </c>
      <c r="L825" t="s">
        <v>377</v>
      </c>
      <c r="M825" t="s">
        <v>1038</v>
      </c>
      <c r="N825" s="19">
        <v>207657919.09</v>
      </c>
    </row>
    <row r="826" spans="1:14" x14ac:dyDescent="0.25">
      <c r="A826">
        <v>2025</v>
      </c>
      <c r="B826" t="s">
        <v>40</v>
      </c>
      <c r="C826" t="s">
        <v>223</v>
      </c>
      <c r="D826" t="s">
        <v>194</v>
      </c>
      <c r="E826" t="s">
        <v>195</v>
      </c>
      <c r="F826" t="s">
        <v>196</v>
      </c>
      <c r="G826" t="s">
        <v>197</v>
      </c>
      <c r="H826" t="s">
        <v>194</v>
      </c>
      <c r="I826" t="s">
        <v>203</v>
      </c>
      <c r="J826" t="s">
        <v>196</v>
      </c>
      <c r="K826" t="s">
        <v>194</v>
      </c>
      <c r="L826" t="s">
        <v>377</v>
      </c>
      <c r="M826" t="s">
        <v>201</v>
      </c>
      <c r="N826" s="19">
        <v>0</v>
      </c>
    </row>
    <row r="827" spans="1:14" x14ac:dyDescent="0.25">
      <c r="A827">
        <v>2025</v>
      </c>
      <c r="B827" t="s">
        <v>49</v>
      </c>
      <c r="C827" t="s">
        <v>207</v>
      </c>
      <c r="D827" t="s">
        <v>194</v>
      </c>
      <c r="E827" t="s">
        <v>195</v>
      </c>
      <c r="F827" t="s">
        <v>196</v>
      </c>
      <c r="G827" t="s">
        <v>197</v>
      </c>
      <c r="H827" t="s">
        <v>194</v>
      </c>
      <c r="I827" t="s">
        <v>203</v>
      </c>
      <c r="J827" t="s">
        <v>196</v>
      </c>
      <c r="K827" t="s">
        <v>194</v>
      </c>
      <c r="L827" t="s">
        <v>377</v>
      </c>
      <c r="M827" t="s">
        <v>201</v>
      </c>
      <c r="N827" s="19">
        <v>0</v>
      </c>
    </row>
    <row r="828" spans="1:14" x14ac:dyDescent="0.25">
      <c r="A828">
        <v>2025</v>
      </c>
      <c r="B828" t="s">
        <v>50</v>
      </c>
      <c r="C828" t="s">
        <v>229</v>
      </c>
      <c r="D828" t="s">
        <v>194</v>
      </c>
      <c r="E828" t="s">
        <v>195</v>
      </c>
      <c r="F828" t="s">
        <v>196</v>
      </c>
      <c r="G828" t="s">
        <v>197</v>
      </c>
      <c r="H828" t="s">
        <v>194</v>
      </c>
      <c r="I828" t="s">
        <v>203</v>
      </c>
      <c r="J828" t="s">
        <v>196</v>
      </c>
      <c r="K828" t="s">
        <v>194</v>
      </c>
      <c r="L828" t="s">
        <v>377</v>
      </c>
      <c r="M828" t="s">
        <v>201</v>
      </c>
      <c r="N828" s="19">
        <v>0</v>
      </c>
    </row>
    <row r="829" spans="1:14" x14ac:dyDescent="0.25">
      <c r="A829">
        <v>2025</v>
      </c>
      <c r="B829" t="s">
        <v>47</v>
      </c>
      <c r="C829" t="s">
        <v>229</v>
      </c>
      <c r="D829" t="s">
        <v>194</v>
      </c>
      <c r="E829" t="s">
        <v>195</v>
      </c>
      <c r="F829" t="s">
        <v>196</v>
      </c>
      <c r="G829" t="s">
        <v>197</v>
      </c>
      <c r="H829" t="s">
        <v>194</v>
      </c>
      <c r="I829" t="s">
        <v>203</v>
      </c>
      <c r="J829" t="s">
        <v>196</v>
      </c>
      <c r="K829" t="s">
        <v>194</v>
      </c>
      <c r="L829" t="s">
        <v>377</v>
      </c>
      <c r="M829" t="s">
        <v>201</v>
      </c>
      <c r="N829" s="19">
        <v>0</v>
      </c>
    </row>
    <row r="830" spans="1:14" x14ac:dyDescent="0.25">
      <c r="A830">
        <v>2025</v>
      </c>
      <c r="B830" t="s">
        <v>48</v>
      </c>
      <c r="C830" t="s">
        <v>229</v>
      </c>
      <c r="D830" t="s">
        <v>194</v>
      </c>
      <c r="E830" t="s">
        <v>195</v>
      </c>
      <c r="F830" t="s">
        <v>196</v>
      </c>
      <c r="G830" t="s">
        <v>197</v>
      </c>
      <c r="H830" t="s">
        <v>194</v>
      </c>
      <c r="I830" t="s">
        <v>203</v>
      </c>
      <c r="J830" t="s">
        <v>196</v>
      </c>
      <c r="K830" t="s">
        <v>194</v>
      </c>
      <c r="L830" t="s">
        <v>377</v>
      </c>
      <c r="M830" t="s">
        <v>201</v>
      </c>
      <c r="N830" s="19">
        <v>0</v>
      </c>
    </row>
    <row r="831" spans="1:14" x14ac:dyDescent="0.25">
      <c r="A831">
        <v>2025</v>
      </c>
      <c r="B831" t="s">
        <v>46</v>
      </c>
      <c r="C831" t="s">
        <v>207</v>
      </c>
      <c r="D831" t="s">
        <v>194</v>
      </c>
      <c r="E831" t="s">
        <v>195</v>
      </c>
      <c r="F831" t="s">
        <v>196</v>
      </c>
      <c r="G831" t="s">
        <v>197</v>
      </c>
      <c r="H831" t="s">
        <v>194</v>
      </c>
      <c r="I831" t="s">
        <v>203</v>
      </c>
      <c r="J831" t="s">
        <v>196</v>
      </c>
      <c r="K831" t="s">
        <v>194</v>
      </c>
      <c r="L831" t="s">
        <v>377</v>
      </c>
      <c r="M831" t="s">
        <v>201</v>
      </c>
      <c r="N831" s="19">
        <v>0</v>
      </c>
    </row>
    <row r="832" spans="1:14" x14ac:dyDescent="0.25">
      <c r="A832">
        <v>2025</v>
      </c>
      <c r="B832" t="s">
        <v>44</v>
      </c>
      <c r="C832" t="s">
        <v>227</v>
      </c>
      <c r="D832" t="s">
        <v>194</v>
      </c>
      <c r="E832" t="s">
        <v>195</v>
      </c>
      <c r="F832" t="s">
        <v>225</v>
      </c>
      <c r="G832" t="s">
        <v>197</v>
      </c>
      <c r="H832" t="s">
        <v>194</v>
      </c>
      <c r="I832" t="s">
        <v>203</v>
      </c>
      <c r="J832" t="s">
        <v>196</v>
      </c>
      <c r="K832" t="s">
        <v>194</v>
      </c>
      <c r="L832" t="s">
        <v>377</v>
      </c>
      <c r="M832" t="s">
        <v>201</v>
      </c>
      <c r="N832" s="19">
        <v>0</v>
      </c>
    </row>
    <row r="833" spans="1:14" x14ac:dyDescent="0.25">
      <c r="A833">
        <v>2025</v>
      </c>
      <c r="B833" t="s">
        <v>45</v>
      </c>
      <c r="C833" t="s">
        <v>228</v>
      </c>
      <c r="D833" t="s">
        <v>194</v>
      </c>
      <c r="E833" t="s">
        <v>195</v>
      </c>
      <c r="F833" t="s">
        <v>225</v>
      </c>
      <c r="G833" t="s">
        <v>197</v>
      </c>
      <c r="H833" t="s">
        <v>194</v>
      </c>
      <c r="I833" t="s">
        <v>203</v>
      </c>
      <c r="J833" t="s">
        <v>196</v>
      </c>
      <c r="K833" t="s">
        <v>194</v>
      </c>
      <c r="L833" t="s">
        <v>377</v>
      </c>
      <c r="M833" t="s">
        <v>1039</v>
      </c>
      <c r="N833" s="19">
        <v>1306353.3600000001</v>
      </c>
    </row>
    <row r="834" spans="1:14" x14ac:dyDescent="0.25">
      <c r="A834">
        <v>2025</v>
      </c>
      <c r="B834" t="s">
        <v>56</v>
      </c>
      <c r="C834" t="s">
        <v>845</v>
      </c>
      <c r="D834" t="s">
        <v>194</v>
      </c>
      <c r="E834" t="s">
        <v>195</v>
      </c>
      <c r="F834" t="s">
        <v>196</v>
      </c>
      <c r="G834" t="s">
        <v>197</v>
      </c>
      <c r="H834" t="s">
        <v>194</v>
      </c>
      <c r="I834" t="s">
        <v>203</v>
      </c>
      <c r="J834" t="s">
        <v>196</v>
      </c>
      <c r="K834" t="s">
        <v>194</v>
      </c>
      <c r="L834" t="s">
        <v>377</v>
      </c>
      <c r="M834" t="s">
        <v>962</v>
      </c>
      <c r="N834" s="19">
        <v>4338250.08</v>
      </c>
    </row>
    <row r="835" spans="1:14" x14ac:dyDescent="0.25">
      <c r="A835">
        <v>2025</v>
      </c>
      <c r="B835" t="s">
        <v>55</v>
      </c>
      <c r="C835" t="s">
        <v>234</v>
      </c>
      <c r="D835" t="s">
        <v>194</v>
      </c>
      <c r="E835" t="s">
        <v>195</v>
      </c>
      <c r="F835" t="s">
        <v>196</v>
      </c>
      <c r="G835" t="s">
        <v>197</v>
      </c>
      <c r="H835" t="s">
        <v>194</v>
      </c>
      <c r="I835" t="s">
        <v>203</v>
      </c>
      <c r="J835" t="s">
        <v>196</v>
      </c>
      <c r="K835" t="s">
        <v>194</v>
      </c>
      <c r="L835" t="s">
        <v>377</v>
      </c>
      <c r="M835" t="s">
        <v>887</v>
      </c>
      <c r="N835" s="19">
        <v>10003036</v>
      </c>
    </row>
    <row r="836" spans="1:14" x14ac:dyDescent="0.25">
      <c r="A836">
        <v>2025</v>
      </c>
      <c r="B836" t="s">
        <v>54</v>
      </c>
      <c r="C836" t="s">
        <v>233</v>
      </c>
      <c r="D836" t="s">
        <v>194</v>
      </c>
      <c r="E836" t="s">
        <v>195</v>
      </c>
      <c r="F836" t="s">
        <v>196</v>
      </c>
      <c r="G836" t="s">
        <v>197</v>
      </c>
      <c r="H836" t="s">
        <v>194</v>
      </c>
      <c r="I836" t="s">
        <v>203</v>
      </c>
      <c r="J836" t="s">
        <v>196</v>
      </c>
      <c r="K836" t="s">
        <v>194</v>
      </c>
      <c r="L836" t="s">
        <v>377</v>
      </c>
      <c r="M836" t="s">
        <v>1040</v>
      </c>
      <c r="N836" s="19">
        <v>72742960.469999999</v>
      </c>
    </row>
    <row r="837" spans="1:14" x14ac:dyDescent="0.25">
      <c r="A837">
        <v>2025</v>
      </c>
      <c r="B837" t="s">
        <v>53</v>
      </c>
      <c r="C837" t="s">
        <v>232</v>
      </c>
      <c r="D837" t="s">
        <v>194</v>
      </c>
      <c r="E837" t="s">
        <v>195</v>
      </c>
      <c r="F837" t="s">
        <v>196</v>
      </c>
      <c r="G837" t="s">
        <v>197</v>
      </c>
      <c r="H837" t="s">
        <v>194</v>
      </c>
      <c r="I837" t="s">
        <v>203</v>
      </c>
      <c r="J837" t="s">
        <v>196</v>
      </c>
      <c r="K837" t="s">
        <v>194</v>
      </c>
      <c r="L837" t="s">
        <v>377</v>
      </c>
      <c r="M837" t="s">
        <v>201</v>
      </c>
      <c r="N837" s="19">
        <v>0</v>
      </c>
    </row>
    <row r="838" spans="1:14" x14ac:dyDescent="0.25">
      <c r="A838">
        <v>2025</v>
      </c>
      <c r="B838" t="s">
        <v>52</v>
      </c>
      <c r="C838" t="s">
        <v>231</v>
      </c>
      <c r="D838" t="s">
        <v>194</v>
      </c>
      <c r="E838" t="s">
        <v>195</v>
      </c>
      <c r="F838" t="s">
        <v>196</v>
      </c>
      <c r="G838" t="s">
        <v>197</v>
      </c>
      <c r="H838" t="s">
        <v>194</v>
      </c>
      <c r="I838" t="s">
        <v>203</v>
      </c>
      <c r="J838" t="s">
        <v>196</v>
      </c>
      <c r="K838" t="s">
        <v>194</v>
      </c>
      <c r="L838" t="s">
        <v>377</v>
      </c>
      <c r="M838" t="s">
        <v>1041</v>
      </c>
      <c r="N838" s="19">
        <v>9620908.8000000007</v>
      </c>
    </row>
    <row r="839" spans="1:14" x14ac:dyDescent="0.25">
      <c r="A839">
        <v>2025</v>
      </c>
      <c r="B839" t="s">
        <v>51</v>
      </c>
      <c r="C839" t="s">
        <v>230</v>
      </c>
      <c r="D839" t="s">
        <v>194</v>
      </c>
      <c r="E839" t="s">
        <v>195</v>
      </c>
      <c r="F839" t="s">
        <v>225</v>
      </c>
      <c r="G839" t="s">
        <v>197</v>
      </c>
      <c r="H839" t="s">
        <v>194</v>
      </c>
      <c r="I839" t="s">
        <v>203</v>
      </c>
      <c r="J839" t="s">
        <v>196</v>
      </c>
      <c r="K839" t="s">
        <v>194</v>
      </c>
      <c r="L839" t="s">
        <v>377</v>
      </c>
      <c r="M839" t="s">
        <v>1042</v>
      </c>
      <c r="N839" s="19">
        <v>10382476.609999999</v>
      </c>
    </row>
    <row r="840" spans="1:14" x14ac:dyDescent="0.25">
      <c r="A840">
        <v>2025</v>
      </c>
      <c r="B840" t="s">
        <v>62</v>
      </c>
      <c r="C840" t="s">
        <v>239</v>
      </c>
      <c r="D840" t="s">
        <v>194</v>
      </c>
      <c r="E840" t="s">
        <v>195</v>
      </c>
      <c r="F840" t="s">
        <v>196</v>
      </c>
      <c r="G840" t="s">
        <v>197</v>
      </c>
      <c r="H840" t="s">
        <v>194</v>
      </c>
      <c r="I840" t="s">
        <v>203</v>
      </c>
      <c r="J840" t="s">
        <v>196</v>
      </c>
      <c r="K840" t="s">
        <v>194</v>
      </c>
      <c r="L840" t="s">
        <v>377</v>
      </c>
      <c r="M840" t="s">
        <v>1043</v>
      </c>
      <c r="N840" s="19">
        <v>21157871</v>
      </c>
    </row>
    <row r="841" spans="1:14" x14ac:dyDescent="0.25">
      <c r="A841">
        <v>2025</v>
      </c>
      <c r="B841" t="s">
        <v>61</v>
      </c>
      <c r="C841" t="s">
        <v>237</v>
      </c>
      <c r="D841" t="s">
        <v>194</v>
      </c>
      <c r="E841" t="s">
        <v>195</v>
      </c>
      <c r="F841" t="s">
        <v>196</v>
      </c>
      <c r="G841" t="s">
        <v>197</v>
      </c>
      <c r="H841" t="s">
        <v>194</v>
      </c>
      <c r="I841" t="s">
        <v>203</v>
      </c>
      <c r="J841" t="s">
        <v>196</v>
      </c>
      <c r="K841" t="s">
        <v>194</v>
      </c>
      <c r="L841" t="s">
        <v>377</v>
      </c>
      <c r="M841" t="s">
        <v>374</v>
      </c>
      <c r="N841" s="19">
        <v>0.01</v>
      </c>
    </row>
    <row r="842" spans="1:14" x14ac:dyDescent="0.25">
      <c r="A842">
        <v>2025</v>
      </c>
      <c r="B842" t="s">
        <v>60</v>
      </c>
      <c r="C842" t="s">
        <v>229</v>
      </c>
      <c r="D842" t="s">
        <v>194</v>
      </c>
      <c r="E842" t="s">
        <v>195</v>
      </c>
      <c r="F842" t="s">
        <v>196</v>
      </c>
      <c r="G842" t="s">
        <v>197</v>
      </c>
      <c r="H842" t="s">
        <v>194</v>
      </c>
      <c r="I842" t="s">
        <v>203</v>
      </c>
      <c r="J842" t="s">
        <v>196</v>
      </c>
      <c r="K842" t="s">
        <v>194</v>
      </c>
      <c r="L842" t="s">
        <v>377</v>
      </c>
      <c r="M842" t="s">
        <v>201</v>
      </c>
      <c r="N842" s="19">
        <v>0</v>
      </c>
    </row>
    <row r="843" spans="1:14" x14ac:dyDescent="0.25">
      <c r="A843">
        <v>2025</v>
      </c>
      <c r="B843" t="s">
        <v>58</v>
      </c>
      <c r="C843" t="s">
        <v>229</v>
      </c>
      <c r="D843" t="s">
        <v>194</v>
      </c>
      <c r="E843" t="s">
        <v>195</v>
      </c>
      <c r="F843" t="s">
        <v>196</v>
      </c>
      <c r="G843" t="s">
        <v>197</v>
      </c>
      <c r="H843" t="s">
        <v>194</v>
      </c>
      <c r="I843" t="s">
        <v>203</v>
      </c>
      <c r="J843" t="s">
        <v>196</v>
      </c>
      <c r="K843" t="s">
        <v>194</v>
      </c>
      <c r="L843" t="s">
        <v>377</v>
      </c>
      <c r="M843" t="s">
        <v>201</v>
      </c>
      <c r="N843" s="19">
        <v>0</v>
      </c>
    </row>
    <row r="844" spans="1:14" x14ac:dyDescent="0.25">
      <c r="A844">
        <v>2025</v>
      </c>
      <c r="B844" t="s">
        <v>59</v>
      </c>
      <c r="C844" t="s">
        <v>229</v>
      </c>
      <c r="D844" t="s">
        <v>194</v>
      </c>
      <c r="E844" t="s">
        <v>195</v>
      </c>
      <c r="F844" t="s">
        <v>196</v>
      </c>
      <c r="G844" t="s">
        <v>197</v>
      </c>
      <c r="H844" t="s">
        <v>194</v>
      </c>
      <c r="I844" t="s">
        <v>203</v>
      </c>
      <c r="J844" t="s">
        <v>196</v>
      </c>
      <c r="K844" t="s">
        <v>194</v>
      </c>
      <c r="L844" t="s">
        <v>377</v>
      </c>
      <c r="M844" t="s">
        <v>201</v>
      </c>
      <c r="N844" s="19">
        <v>0</v>
      </c>
    </row>
    <row r="845" spans="1:14" x14ac:dyDescent="0.25">
      <c r="A845">
        <v>2025</v>
      </c>
      <c r="B845" t="s">
        <v>57</v>
      </c>
      <c r="C845" t="s">
        <v>236</v>
      </c>
      <c r="D845" t="s">
        <v>194</v>
      </c>
      <c r="E845" t="s">
        <v>195</v>
      </c>
      <c r="F845" t="s">
        <v>196</v>
      </c>
      <c r="G845" t="s">
        <v>197</v>
      </c>
      <c r="H845" t="s">
        <v>194</v>
      </c>
      <c r="I845" t="s">
        <v>203</v>
      </c>
      <c r="J845" t="s">
        <v>196</v>
      </c>
      <c r="K845" t="s">
        <v>194</v>
      </c>
      <c r="L845" t="s">
        <v>377</v>
      </c>
      <c r="M845" t="s">
        <v>1044</v>
      </c>
      <c r="N845" s="19">
        <v>23661233.390000001</v>
      </c>
    </row>
    <row r="846" spans="1:14" x14ac:dyDescent="0.25">
      <c r="A846">
        <v>2025</v>
      </c>
      <c r="B846" t="s">
        <v>69</v>
      </c>
      <c r="C846" t="s">
        <v>350</v>
      </c>
      <c r="D846" t="s">
        <v>194</v>
      </c>
      <c r="E846" t="s">
        <v>195</v>
      </c>
      <c r="F846" t="s">
        <v>196</v>
      </c>
      <c r="G846" t="s">
        <v>197</v>
      </c>
      <c r="H846" t="s">
        <v>194</v>
      </c>
      <c r="I846" t="s">
        <v>203</v>
      </c>
      <c r="J846" t="s">
        <v>196</v>
      </c>
      <c r="K846" t="s">
        <v>194</v>
      </c>
      <c r="L846" t="s">
        <v>377</v>
      </c>
      <c r="M846" t="s">
        <v>949</v>
      </c>
      <c r="N846" s="19">
        <v>9221540.4800000004</v>
      </c>
    </row>
    <row r="847" spans="1:14" x14ac:dyDescent="0.25">
      <c r="A847">
        <v>2025</v>
      </c>
      <c r="B847" t="s">
        <v>68</v>
      </c>
      <c r="C847" t="s">
        <v>361</v>
      </c>
      <c r="D847" t="s">
        <v>194</v>
      </c>
      <c r="E847" t="s">
        <v>195</v>
      </c>
      <c r="F847" t="s">
        <v>196</v>
      </c>
      <c r="G847" t="s">
        <v>197</v>
      </c>
      <c r="H847" t="s">
        <v>194</v>
      </c>
      <c r="I847" t="s">
        <v>203</v>
      </c>
      <c r="J847" t="s">
        <v>196</v>
      </c>
      <c r="K847" t="s">
        <v>194</v>
      </c>
      <c r="L847" t="s">
        <v>377</v>
      </c>
      <c r="M847" t="s">
        <v>1045</v>
      </c>
      <c r="N847" s="19">
        <v>15581328.189999999</v>
      </c>
    </row>
    <row r="848" spans="1:14" x14ac:dyDescent="0.25">
      <c r="A848">
        <v>2025</v>
      </c>
      <c r="B848" t="s">
        <v>66</v>
      </c>
      <c r="C848" t="s">
        <v>229</v>
      </c>
      <c r="D848" t="s">
        <v>194</v>
      </c>
      <c r="E848" t="s">
        <v>195</v>
      </c>
      <c r="F848" t="s">
        <v>196</v>
      </c>
      <c r="G848" t="s">
        <v>197</v>
      </c>
      <c r="H848" t="s">
        <v>194</v>
      </c>
      <c r="I848" t="s">
        <v>203</v>
      </c>
      <c r="J848" t="s">
        <v>196</v>
      </c>
      <c r="K848" t="s">
        <v>194</v>
      </c>
      <c r="L848" t="s">
        <v>377</v>
      </c>
      <c r="M848" t="s">
        <v>201</v>
      </c>
      <c r="N848" s="19">
        <v>0</v>
      </c>
    </row>
    <row r="849" spans="1:14" x14ac:dyDescent="0.25">
      <c r="A849">
        <v>2025</v>
      </c>
      <c r="B849" t="s">
        <v>8</v>
      </c>
      <c r="C849" t="s">
        <v>208</v>
      </c>
      <c r="D849" t="s">
        <v>194</v>
      </c>
      <c r="E849" t="s">
        <v>195</v>
      </c>
      <c r="F849" t="s">
        <v>196</v>
      </c>
      <c r="G849" t="s">
        <v>197</v>
      </c>
      <c r="H849" t="s">
        <v>194</v>
      </c>
      <c r="I849" t="s">
        <v>203</v>
      </c>
      <c r="J849" t="s">
        <v>196</v>
      </c>
      <c r="K849" t="s">
        <v>194</v>
      </c>
      <c r="L849" t="s">
        <v>377</v>
      </c>
      <c r="M849" t="s">
        <v>971</v>
      </c>
      <c r="N849" s="19">
        <v>27671756.52</v>
      </c>
    </row>
    <row r="850" spans="1:14" x14ac:dyDescent="0.25">
      <c r="A850">
        <v>2025</v>
      </c>
      <c r="B850" t="s">
        <v>6</v>
      </c>
      <c r="C850" t="s">
        <v>207</v>
      </c>
      <c r="D850" t="s">
        <v>194</v>
      </c>
      <c r="E850" t="s">
        <v>195</v>
      </c>
      <c r="F850" t="s">
        <v>196</v>
      </c>
      <c r="G850" t="s">
        <v>197</v>
      </c>
      <c r="H850" t="s">
        <v>194</v>
      </c>
      <c r="I850" t="s">
        <v>203</v>
      </c>
      <c r="J850" t="s">
        <v>196</v>
      </c>
      <c r="K850" t="s">
        <v>194</v>
      </c>
      <c r="L850" t="s">
        <v>377</v>
      </c>
      <c r="M850" t="s">
        <v>201</v>
      </c>
      <c r="N850" s="19">
        <v>0</v>
      </c>
    </row>
    <row r="851" spans="1:14" x14ac:dyDescent="0.25">
      <c r="A851">
        <v>2025</v>
      </c>
      <c r="B851" t="s">
        <v>7</v>
      </c>
      <c r="C851" t="s">
        <v>207</v>
      </c>
      <c r="D851" t="s">
        <v>194</v>
      </c>
      <c r="E851" t="s">
        <v>195</v>
      </c>
      <c r="F851" t="s">
        <v>196</v>
      </c>
      <c r="G851" t="s">
        <v>197</v>
      </c>
      <c r="H851" t="s">
        <v>194</v>
      </c>
      <c r="I851" t="s">
        <v>203</v>
      </c>
      <c r="J851" t="s">
        <v>196</v>
      </c>
      <c r="K851" t="s">
        <v>194</v>
      </c>
      <c r="L851" t="s">
        <v>377</v>
      </c>
      <c r="M851" t="s">
        <v>854</v>
      </c>
      <c r="N851" s="19">
        <v>299941</v>
      </c>
    </row>
    <row r="852" spans="1:14" x14ac:dyDescent="0.25">
      <c r="A852">
        <v>2025</v>
      </c>
      <c r="B852" t="s">
        <v>5</v>
      </c>
      <c r="C852" t="s">
        <v>206</v>
      </c>
      <c r="D852" t="s">
        <v>194</v>
      </c>
      <c r="E852" t="s">
        <v>195</v>
      </c>
      <c r="F852" t="s">
        <v>196</v>
      </c>
      <c r="G852" t="s">
        <v>197</v>
      </c>
      <c r="H852" t="s">
        <v>194</v>
      </c>
      <c r="I852" t="s">
        <v>203</v>
      </c>
      <c r="J852" t="s">
        <v>196</v>
      </c>
      <c r="K852" t="s">
        <v>194</v>
      </c>
      <c r="L852" t="s">
        <v>377</v>
      </c>
      <c r="M852" t="s">
        <v>1046</v>
      </c>
      <c r="N852" s="19">
        <v>21102080</v>
      </c>
    </row>
    <row r="853" spans="1:14" x14ac:dyDescent="0.25">
      <c r="A853">
        <v>2025</v>
      </c>
      <c r="B853" t="s">
        <v>4</v>
      </c>
      <c r="C853" t="s">
        <v>205</v>
      </c>
      <c r="D853" t="s">
        <v>194</v>
      </c>
      <c r="E853" t="s">
        <v>195</v>
      </c>
      <c r="F853" t="s">
        <v>196</v>
      </c>
      <c r="G853" t="s">
        <v>197</v>
      </c>
      <c r="H853" t="s">
        <v>194</v>
      </c>
      <c r="I853" t="s">
        <v>203</v>
      </c>
      <c r="J853" t="s">
        <v>196</v>
      </c>
      <c r="K853" t="s">
        <v>194</v>
      </c>
      <c r="L853" t="s">
        <v>377</v>
      </c>
      <c r="M853" t="s">
        <v>201</v>
      </c>
      <c r="N853" s="19">
        <v>0</v>
      </c>
    </row>
    <row r="854" spans="1:14" x14ac:dyDescent="0.25">
      <c r="A854">
        <v>2025</v>
      </c>
      <c r="B854" t="s">
        <v>3</v>
      </c>
      <c r="C854" t="s">
        <v>204</v>
      </c>
      <c r="D854" t="s">
        <v>194</v>
      </c>
      <c r="E854" t="s">
        <v>195</v>
      </c>
      <c r="F854" t="s">
        <v>196</v>
      </c>
      <c r="G854" t="s">
        <v>197</v>
      </c>
      <c r="H854" t="s">
        <v>194</v>
      </c>
      <c r="I854" t="s">
        <v>203</v>
      </c>
      <c r="J854" t="s">
        <v>196</v>
      </c>
      <c r="K854" t="s">
        <v>194</v>
      </c>
      <c r="L854" t="s">
        <v>377</v>
      </c>
      <c r="M854" t="s">
        <v>1047</v>
      </c>
      <c r="N854" s="19">
        <v>62621030</v>
      </c>
    </row>
    <row r="855" spans="1:14" x14ac:dyDescent="0.25">
      <c r="A855">
        <v>2025</v>
      </c>
      <c r="B855" t="s">
        <v>2</v>
      </c>
      <c r="C855" t="s">
        <v>193</v>
      </c>
      <c r="D855" t="s">
        <v>194</v>
      </c>
      <c r="E855" t="s">
        <v>195</v>
      </c>
      <c r="F855" t="s">
        <v>196</v>
      </c>
      <c r="G855" t="s">
        <v>197</v>
      </c>
      <c r="H855" t="s">
        <v>194</v>
      </c>
      <c r="I855" t="s">
        <v>203</v>
      </c>
      <c r="J855" t="s">
        <v>196</v>
      </c>
      <c r="K855" t="s">
        <v>194</v>
      </c>
      <c r="L855" t="s">
        <v>377</v>
      </c>
      <c r="M855" t="s">
        <v>858</v>
      </c>
      <c r="N855" s="19">
        <v>19570783</v>
      </c>
    </row>
    <row r="856" spans="1:14" x14ac:dyDescent="0.25">
      <c r="A856">
        <v>2025</v>
      </c>
      <c r="B856" t="s">
        <v>13</v>
      </c>
      <c r="C856" t="s">
        <v>212</v>
      </c>
      <c r="D856" t="s">
        <v>194</v>
      </c>
      <c r="E856" t="s">
        <v>195</v>
      </c>
      <c r="F856" t="s">
        <v>196</v>
      </c>
      <c r="G856" t="s">
        <v>197</v>
      </c>
      <c r="H856" t="s">
        <v>194</v>
      </c>
      <c r="I856" t="s">
        <v>203</v>
      </c>
      <c r="J856" t="s">
        <v>196</v>
      </c>
      <c r="K856" t="s">
        <v>194</v>
      </c>
      <c r="L856" t="s">
        <v>377</v>
      </c>
      <c r="M856" t="s">
        <v>1048</v>
      </c>
      <c r="N856" s="19">
        <v>199474707.31999999</v>
      </c>
    </row>
    <row r="857" spans="1:14" x14ac:dyDescent="0.25">
      <c r="A857">
        <v>2025</v>
      </c>
      <c r="B857" t="s">
        <v>12</v>
      </c>
      <c r="C857" t="s">
        <v>211</v>
      </c>
      <c r="D857" t="s">
        <v>194</v>
      </c>
      <c r="E857" t="s">
        <v>195</v>
      </c>
      <c r="F857" t="s">
        <v>196</v>
      </c>
      <c r="G857" t="s">
        <v>197</v>
      </c>
      <c r="H857" t="s">
        <v>194</v>
      </c>
      <c r="I857" t="s">
        <v>203</v>
      </c>
      <c r="J857" t="s">
        <v>196</v>
      </c>
      <c r="K857" t="s">
        <v>194</v>
      </c>
      <c r="L857" t="s">
        <v>377</v>
      </c>
      <c r="M857" t="s">
        <v>970</v>
      </c>
      <c r="N857" s="19">
        <v>3844493.59</v>
      </c>
    </row>
    <row r="858" spans="1:14" x14ac:dyDescent="0.25">
      <c r="A858">
        <v>2025</v>
      </c>
      <c r="B858" t="s">
        <v>10</v>
      </c>
      <c r="C858" t="s">
        <v>209</v>
      </c>
      <c r="D858" t="s">
        <v>194</v>
      </c>
      <c r="E858" t="s">
        <v>195</v>
      </c>
      <c r="F858" t="s">
        <v>196</v>
      </c>
      <c r="G858" t="s">
        <v>197</v>
      </c>
      <c r="H858" t="s">
        <v>194</v>
      </c>
      <c r="I858" t="s">
        <v>203</v>
      </c>
      <c r="J858" t="s">
        <v>196</v>
      </c>
      <c r="K858" t="s">
        <v>194</v>
      </c>
      <c r="L858" t="s">
        <v>377</v>
      </c>
      <c r="M858" t="s">
        <v>201</v>
      </c>
      <c r="N858" s="19">
        <v>0</v>
      </c>
    </row>
    <row r="859" spans="1:14" x14ac:dyDescent="0.25">
      <c r="A859">
        <v>2025</v>
      </c>
      <c r="B859" t="s">
        <v>11</v>
      </c>
      <c r="C859" t="s">
        <v>210</v>
      </c>
      <c r="D859" t="s">
        <v>194</v>
      </c>
      <c r="E859" t="s">
        <v>195</v>
      </c>
      <c r="F859" t="s">
        <v>196</v>
      </c>
      <c r="G859" t="s">
        <v>197</v>
      </c>
      <c r="H859" t="s">
        <v>194</v>
      </c>
      <c r="I859" t="s">
        <v>203</v>
      </c>
      <c r="J859" t="s">
        <v>196</v>
      </c>
      <c r="K859" t="s">
        <v>194</v>
      </c>
      <c r="L859" t="s">
        <v>377</v>
      </c>
      <c r="M859" t="s">
        <v>201</v>
      </c>
      <c r="N859" s="19">
        <v>0</v>
      </c>
    </row>
    <row r="860" spans="1:14" x14ac:dyDescent="0.25">
      <c r="A860">
        <v>2025</v>
      </c>
      <c r="B860" t="s">
        <v>9</v>
      </c>
      <c r="C860" t="s">
        <v>209</v>
      </c>
      <c r="D860" t="s">
        <v>194</v>
      </c>
      <c r="E860" t="s">
        <v>195</v>
      </c>
      <c r="F860" t="s">
        <v>196</v>
      </c>
      <c r="G860" t="s">
        <v>197</v>
      </c>
      <c r="H860" t="s">
        <v>194</v>
      </c>
      <c r="I860" t="s">
        <v>203</v>
      </c>
      <c r="J860" t="s">
        <v>196</v>
      </c>
      <c r="K860" t="s">
        <v>194</v>
      </c>
      <c r="L860" t="s">
        <v>377</v>
      </c>
      <c r="M860" t="s">
        <v>201</v>
      </c>
      <c r="N860" s="19">
        <v>0</v>
      </c>
    </row>
    <row r="861" spans="1:14" x14ac:dyDescent="0.25">
      <c r="A861">
        <v>2025</v>
      </c>
      <c r="B861" t="s">
        <v>18</v>
      </c>
      <c r="C861" t="s">
        <v>215</v>
      </c>
      <c r="D861" t="s">
        <v>194</v>
      </c>
      <c r="E861" t="s">
        <v>195</v>
      </c>
      <c r="F861" t="s">
        <v>196</v>
      </c>
      <c r="G861" t="s">
        <v>197</v>
      </c>
      <c r="H861" t="s">
        <v>194</v>
      </c>
      <c r="I861" t="s">
        <v>203</v>
      </c>
      <c r="J861" t="s">
        <v>196</v>
      </c>
      <c r="K861" t="s">
        <v>194</v>
      </c>
      <c r="L861" t="s">
        <v>377</v>
      </c>
      <c r="M861" t="s">
        <v>1049</v>
      </c>
      <c r="N861" s="19">
        <v>1581757.38</v>
      </c>
    </row>
    <row r="862" spans="1:14" x14ac:dyDescent="0.25">
      <c r="A862">
        <v>2025</v>
      </c>
      <c r="B862" t="s">
        <v>19</v>
      </c>
      <c r="C862" t="s">
        <v>216</v>
      </c>
      <c r="D862" t="s">
        <v>194</v>
      </c>
      <c r="E862" t="s">
        <v>195</v>
      </c>
      <c r="F862" t="s">
        <v>196</v>
      </c>
      <c r="G862" t="s">
        <v>197</v>
      </c>
      <c r="H862" t="s">
        <v>194</v>
      </c>
      <c r="I862" t="s">
        <v>203</v>
      </c>
      <c r="J862" t="s">
        <v>196</v>
      </c>
      <c r="K862" t="s">
        <v>194</v>
      </c>
      <c r="L862" t="s">
        <v>377</v>
      </c>
      <c r="M862" t="s">
        <v>201</v>
      </c>
      <c r="N862" s="19">
        <v>0</v>
      </c>
    </row>
    <row r="863" spans="1:14" x14ac:dyDescent="0.25">
      <c r="A863">
        <v>2025</v>
      </c>
      <c r="B863" t="s">
        <v>20</v>
      </c>
      <c r="C863" t="s">
        <v>216</v>
      </c>
      <c r="D863" t="s">
        <v>194</v>
      </c>
      <c r="E863" t="s">
        <v>195</v>
      </c>
      <c r="F863" t="s">
        <v>196</v>
      </c>
      <c r="G863" t="s">
        <v>197</v>
      </c>
      <c r="H863" t="s">
        <v>194</v>
      </c>
      <c r="I863" t="s">
        <v>203</v>
      </c>
      <c r="J863" t="s">
        <v>196</v>
      </c>
      <c r="K863" t="s">
        <v>194</v>
      </c>
      <c r="L863" t="s">
        <v>377</v>
      </c>
      <c r="M863" t="s">
        <v>201</v>
      </c>
      <c r="N863" s="19">
        <v>0</v>
      </c>
    </row>
    <row r="864" spans="1:14" x14ac:dyDescent="0.25">
      <c r="A864">
        <v>2025</v>
      </c>
      <c r="B864" t="s">
        <v>17</v>
      </c>
      <c r="C864" t="s">
        <v>207</v>
      </c>
      <c r="D864" t="s">
        <v>194</v>
      </c>
      <c r="E864" t="s">
        <v>195</v>
      </c>
      <c r="F864" t="s">
        <v>196</v>
      </c>
      <c r="G864" t="s">
        <v>197</v>
      </c>
      <c r="H864" t="s">
        <v>194</v>
      </c>
      <c r="I864" t="s">
        <v>203</v>
      </c>
      <c r="J864" t="s">
        <v>196</v>
      </c>
      <c r="K864" t="s">
        <v>194</v>
      </c>
      <c r="L864" t="s">
        <v>377</v>
      </c>
      <c r="M864" t="s">
        <v>973</v>
      </c>
      <c r="N864" s="19">
        <v>238589.08</v>
      </c>
    </row>
    <row r="865" spans="1:14" x14ac:dyDescent="0.25">
      <c r="A865">
        <v>2025</v>
      </c>
      <c r="B865" t="s">
        <v>16</v>
      </c>
      <c r="C865" t="s">
        <v>214</v>
      </c>
      <c r="D865" t="s">
        <v>194</v>
      </c>
      <c r="E865" t="s">
        <v>195</v>
      </c>
      <c r="F865" t="s">
        <v>196</v>
      </c>
      <c r="G865" t="s">
        <v>197</v>
      </c>
      <c r="H865" t="s">
        <v>194</v>
      </c>
      <c r="I865" t="s">
        <v>203</v>
      </c>
      <c r="J865" t="s">
        <v>196</v>
      </c>
      <c r="K865" t="s">
        <v>194</v>
      </c>
      <c r="L865" t="s">
        <v>377</v>
      </c>
      <c r="M865" t="s">
        <v>1050</v>
      </c>
      <c r="N865" s="19">
        <v>5793384</v>
      </c>
    </row>
    <row r="866" spans="1:14" x14ac:dyDescent="0.25">
      <c r="A866">
        <v>2025</v>
      </c>
      <c r="B866" t="s">
        <v>14</v>
      </c>
      <c r="C866" t="s">
        <v>213</v>
      </c>
      <c r="D866" t="s">
        <v>194</v>
      </c>
      <c r="E866" t="s">
        <v>195</v>
      </c>
      <c r="F866" t="s">
        <v>196</v>
      </c>
      <c r="G866" t="s">
        <v>197</v>
      </c>
      <c r="H866" t="s">
        <v>194</v>
      </c>
      <c r="I866" t="s">
        <v>203</v>
      </c>
      <c r="J866" t="s">
        <v>196</v>
      </c>
      <c r="K866" t="s">
        <v>194</v>
      </c>
      <c r="L866" t="s">
        <v>377</v>
      </c>
      <c r="M866" t="s">
        <v>1051</v>
      </c>
      <c r="N866" s="19">
        <v>21799939.25</v>
      </c>
    </row>
    <row r="867" spans="1:14" x14ac:dyDescent="0.25">
      <c r="A867">
        <v>2025</v>
      </c>
      <c r="B867" t="s">
        <v>15</v>
      </c>
      <c r="C867" t="s">
        <v>207</v>
      </c>
      <c r="D867" t="s">
        <v>409</v>
      </c>
      <c r="E867" t="s">
        <v>195</v>
      </c>
      <c r="F867" t="s">
        <v>196</v>
      </c>
      <c r="G867" t="s">
        <v>197</v>
      </c>
      <c r="H867" t="s">
        <v>194</v>
      </c>
      <c r="I867" t="s">
        <v>203</v>
      </c>
      <c r="J867" t="s">
        <v>196</v>
      </c>
      <c r="K867" t="s">
        <v>194</v>
      </c>
      <c r="L867" t="s">
        <v>377</v>
      </c>
      <c r="M867" t="s">
        <v>201</v>
      </c>
      <c r="N867" s="19">
        <v>0</v>
      </c>
    </row>
    <row r="868" spans="1:14" x14ac:dyDescent="0.25">
      <c r="A868">
        <v>2025</v>
      </c>
      <c r="B868" t="s">
        <v>26</v>
      </c>
      <c r="C868" t="s">
        <v>218</v>
      </c>
      <c r="D868" t="s">
        <v>194</v>
      </c>
      <c r="E868" t="s">
        <v>195</v>
      </c>
      <c r="F868" t="s">
        <v>196</v>
      </c>
      <c r="G868" t="s">
        <v>197</v>
      </c>
      <c r="H868" t="s">
        <v>194</v>
      </c>
      <c r="I868" t="s">
        <v>203</v>
      </c>
      <c r="J868" t="s">
        <v>196</v>
      </c>
      <c r="K868" t="s">
        <v>194</v>
      </c>
      <c r="L868" t="s">
        <v>377</v>
      </c>
      <c r="M868" t="s">
        <v>1052</v>
      </c>
      <c r="N868" s="19">
        <v>63250875.100000001</v>
      </c>
    </row>
    <row r="869" spans="1:14" x14ac:dyDescent="0.25">
      <c r="A869">
        <v>2025</v>
      </c>
      <c r="B869" t="s">
        <v>23</v>
      </c>
      <c r="C869" t="s">
        <v>216</v>
      </c>
      <c r="D869" t="s">
        <v>194</v>
      </c>
      <c r="E869" t="s">
        <v>195</v>
      </c>
      <c r="F869" t="s">
        <v>196</v>
      </c>
      <c r="G869" t="s">
        <v>197</v>
      </c>
      <c r="H869" t="s">
        <v>194</v>
      </c>
      <c r="I869" t="s">
        <v>203</v>
      </c>
      <c r="J869" t="s">
        <v>196</v>
      </c>
      <c r="K869" t="s">
        <v>194</v>
      </c>
      <c r="L869" t="s">
        <v>377</v>
      </c>
      <c r="M869" t="s">
        <v>977</v>
      </c>
      <c r="N869" s="19">
        <v>146025</v>
      </c>
    </row>
    <row r="870" spans="1:14" x14ac:dyDescent="0.25">
      <c r="A870">
        <v>2025</v>
      </c>
      <c r="B870" t="s">
        <v>24</v>
      </c>
      <c r="C870" t="s">
        <v>217</v>
      </c>
      <c r="D870" t="s">
        <v>194</v>
      </c>
      <c r="E870" t="s">
        <v>195</v>
      </c>
      <c r="F870" t="s">
        <v>196</v>
      </c>
      <c r="G870" t="s">
        <v>197</v>
      </c>
      <c r="H870" t="s">
        <v>194</v>
      </c>
      <c r="I870" t="s">
        <v>203</v>
      </c>
      <c r="J870" t="s">
        <v>196</v>
      </c>
      <c r="K870" t="s">
        <v>194</v>
      </c>
      <c r="L870" t="s">
        <v>377</v>
      </c>
      <c r="M870" t="s">
        <v>201</v>
      </c>
      <c r="N870" s="19">
        <v>0</v>
      </c>
    </row>
    <row r="871" spans="1:14" x14ac:dyDescent="0.25">
      <c r="A871">
        <v>2025</v>
      </c>
      <c r="B871" t="s">
        <v>25</v>
      </c>
      <c r="C871" t="s">
        <v>216</v>
      </c>
      <c r="D871" t="s">
        <v>194</v>
      </c>
      <c r="E871" t="s">
        <v>195</v>
      </c>
      <c r="F871" t="s">
        <v>196</v>
      </c>
      <c r="G871" t="s">
        <v>197</v>
      </c>
      <c r="H871" t="s">
        <v>194</v>
      </c>
      <c r="I871" t="s">
        <v>203</v>
      </c>
      <c r="J871" t="s">
        <v>196</v>
      </c>
      <c r="K871" t="s">
        <v>194</v>
      </c>
      <c r="L871" t="s">
        <v>377</v>
      </c>
      <c r="M871" t="s">
        <v>201</v>
      </c>
      <c r="N871" s="19">
        <v>0</v>
      </c>
    </row>
    <row r="872" spans="1:14" x14ac:dyDescent="0.25">
      <c r="A872">
        <v>2025</v>
      </c>
      <c r="B872" t="s">
        <v>21</v>
      </c>
      <c r="C872" t="s">
        <v>216</v>
      </c>
      <c r="D872" t="s">
        <v>194</v>
      </c>
      <c r="E872" t="s">
        <v>195</v>
      </c>
      <c r="F872" t="s">
        <v>196</v>
      </c>
      <c r="G872" t="s">
        <v>197</v>
      </c>
      <c r="H872" t="s">
        <v>194</v>
      </c>
      <c r="I872" t="s">
        <v>203</v>
      </c>
      <c r="J872" t="s">
        <v>196</v>
      </c>
      <c r="K872" t="s">
        <v>194</v>
      </c>
      <c r="L872" t="s">
        <v>377</v>
      </c>
      <c r="M872" t="s">
        <v>201</v>
      </c>
      <c r="N872" s="19">
        <v>0</v>
      </c>
    </row>
    <row r="873" spans="1:14" x14ac:dyDescent="0.25">
      <c r="A873">
        <v>2025</v>
      </c>
      <c r="B873" t="s">
        <v>22</v>
      </c>
      <c r="C873" t="s">
        <v>216</v>
      </c>
      <c r="D873" t="s">
        <v>194</v>
      </c>
      <c r="E873" t="s">
        <v>195</v>
      </c>
      <c r="F873" t="s">
        <v>196</v>
      </c>
      <c r="G873" t="s">
        <v>197</v>
      </c>
      <c r="H873" t="s">
        <v>194</v>
      </c>
      <c r="I873" t="s">
        <v>203</v>
      </c>
      <c r="J873" t="s">
        <v>196</v>
      </c>
      <c r="K873" t="s">
        <v>194</v>
      </c>
      <c r="L873" t="s">
        <v>377</v>
      </c>
      <c r="M873" t="s">
        <v>201</v>
      </c>
      <c r="N873" s="19">
        <v>0</v>
      </c>
    </row>
    <row r="874" spans="1:14" x14ac:dyDescent="0.25">
      <c r="A874">
        <v>2025</v>
      </c>
      <c r="B874" t="s">
        <v>32</v>
      </c>
      <c r="C874" t="s">
        <v>221</v>
      </c>
      <c r="D874" t="s">
        <v>194</v>
      </c>
      <c r="E874" t="s">
        <v>195</v>
      </c>
      <c r="F874" t="s">
        <v>196</v>
      </c>
      <c r="G874" t="s">
        <v>197</v>
      </c>
      <c r="H874" t="s">
        <v>194</v>
      </c>
      <c r="I874" t="s">
        <v>203</v>
      </c>
      <c r="J874" t="s">
        <v>196</v>
      </c>
      <c r="K874" t="s">
        <v>194</v>
      </c>
      <c r="L874" t="s">
        <v>377</v>
      </c>
      <c r="M874" t="s">
        <v>1053</v>
      </c>
      <c r="N874" s="19">
        <v>941346.84</v>
      </c>
    </row>
    <row r="875" spans="1:14" x14ac:dyDescent="0.25">
      <c r="A875">
        <v>2025</v>
      </c>
      <c r="B875" t="s">
        <v>33</v>
      </c>
      <c r="C875" t="s">
        <v>209</v>
      </c>
      <c r="D875" t="s">
        <v>194</v>
      </c>
      <c r="E875" t="s">
        <v>195</v>
      </c>
      <c r="F875" t="s">
        <v>196</v>
      </c>
      <c r="G875" t="s">
        <v>197</v>
      </c>
      <c r="H875" t="s">
        <v>194</v>
      </c>
      <c r="I875" t="s">
        <v>203</v>
      </c>
      <c r="J875" t="s">
        <v>196</v>
      </c>
      <c r="K875" t="s">
        <v>194</v>
      </c>
      <c r="L875" t="s">
        <v>377</v>
      </c>
      <c r="M875" t="s">
        <v>201</v>
      </c>
      <c r="N875" s="19">
        <v>0</v>
      </c>
    </row>
    <row r="876" spans="1:14" x14ac:dyDescent="0.25">
      <c r="A876">
        <v>2025</v>
      </c>
      <c r="B876" t="s">
        <v>29</v>
      </c>
      <c r="C876" t="s">
        <v>220</v>
      </c>
      <c r="D876" t="s">
        <v>194</v>
      </c>
      <c r="E876" t="s">
        <v>195</v>
      </c>
      <c r="F876" t="s">
        <v>196</v>
      </c>
      <c r="G876" t="s">
        <v>197</v>
      </c>
      <c r="H876" t="s">
        <v>194</v>
      </c>
      <c r="I876" t="s">
        <v>203</v>
      </c>
      <c r="J876" t="s">
        <v>196</v>
      </c>
      <c r="K876" t="s">
        <v>194</v>
      </c>
      <c r="L876" t="s">
        <v>377</v>
      </c>
      <c r="M876" t="s">
        <v>865</v>
      </c>
      <c r="N876" s="19">
        <v>2913315</v>
      </c>
    </row>
    <row r="877" spans="1:14" x14ac:dyDescent="0.25">
      <c r="A877">
        <v>2025</v>
      </c>
      <c r="B877" t="s">
        <v>30</v>
      </c>
      <c r="C877" t="s">
        <v>207</v>
      </c>
      <c r="D877" t="s">
        <v>194</v>
      </c>
      <c r="E877" t="s">
        <v>195</v>
      </c>
      <c r="F877" t="s">
        <v>196</v>
      </c>
      <c r="G877" t="s">
        <v>197</v>
      </c>
      <c r="H877" t="s">
        <v>194</v>
      </c>
      <c r="I877" t="s">
        <v>203</v>
      </c>
      <c r="J877" t="s">
        <v>196</v>
      </c>
      <c r="K877" t="s">
        <v>194</v>
      </c>
      <c r="L877" t="s">
        <v>377</v>
      </c>
      <c r="M877" t="s">
        <v>979</v>
      </c>
      <c r="N877" s="19">
        <v>424684.29</v>
      </c>
    </row>
    <row r="878" spans="1:14" x14ac:dyDescent="0.25">
      <c r="A878">
        <v>2025</v>
      </c>
      <c r="B878" t="s">
        <v>28</v>
      </c>
      <c r="C878" t="s">
        <v>220</v>
      </c>
      <c r="D878" t="s">
        <v>194</v>
      </c>
      <c r="E878" t="s">
        <v>195</v>
      </c>
      <c r="F878" t="s">
        <v>196</v>
      </c>
      <c r="G878" t="s">
        <v>197</v>
      </c>
      <c r="H878" t="s">
        <v>194</v>
      </c>
      <c r="I878" t="s">
        <v>203</v>
      </c>
      <c r="J878" t="s">
        <v>196</v>
      </c>
      <c r="K878" t="s">
        <v>194</v>
      </c>
      <c r="L878" t="s">
        <v>377</v>
      </c>
      <c r="M878" t="s">
        <v>380</v>
      </c>
      <c r="N878" s="19">
        <v>150000</v>
      </c>
    </row>
    <row r="879" spans="1:14" x14ac:dyDescent="0.25">
      <c r="A879">
        <v>2025</v>
      </c>
      <c r="B879" t="s">
        <v>27</v>
      </c>
      <c r="C879" t="s">
        <v>219</v>
      </c>
      <c r="D879" t="s">
        <v>194</v>
      </c>
      <c r="E879" t="s">
        <v>195</v>
      </c>
      <c r="F879" t="s">
        <v>225</v>
      </c>
      <c r="G879" t="s">
        <v>197</v>
      </c>
      <c r="H879" t="s">
        <v>194</v>
      </c>
      <c r="I879" t="s">
        <v>203</v>
      </c>
      <c r="J879" t="s">
        <v>196</v>
      </c>
      <c r="K879" t="s">
        <v>194</v>
      </c>
      <c r="L879" t="s">
        <v>377</v>
      </c>
      <c r="M879" t="s">
        <v>1054</v>
      </c>
      <c r="N879" s="19">
        <v>73651529</v>
      </c>
    </row>
    <row r="880" spans="1:14" x14ac:dyDescent="0.25">
      <c r="A880">
        <v>2025</v>
      </c>
      <c r="B880" t="s">
        <v>37</v>
      </c>
      <c r="C880" t="s">
        <v>209</v>
      </c>
      <c r="D880" t="s">
        <v>194</v>
      </c>
      <c r="E880" t="s">
        <v>195</v>
      </c>
      <c r="F880" t="s">
        <v>196</v>
      </c>
      <c r="G880" t="s">
        <v>197</v>
      </c>
      <c r="H880" t="s">
        <v>194</v>
      </c>
      <c r="I880" t="s">
        <v>203</v>
      </c>
      <c r="J880" t="s">
        <v>196</v>
      </c>
      <c r="K880" t="s">
        <v>194</v>
      </c>
      <c r="L880" t="s">
        <v>377</v>
      </c>
      <c r="M880" t="s">
        <v>201</v>
      </c>
      <c r="N880" s="19">
        <v>0</v>
      </c>
    </row>
    <row r="881" spans="1:14" x14ac:dyDescent="0.25">
      <c r="A881">
        <v>2025</v>
      </c>
      <c r="B881" t="s">
        <v>38</v>
      </c>
      <c r="C881" t="s">
        <v>222</v>
      </c>
      <c r="D881" t="s">
        <v>194</v>
      </c>
      <c r="E881" t="s">
        <v>195</v>
      </c>
      <c r="F881" t="s">
        <v>196</v>
      </c>
      <c r="G881" t="s">
        <v>197</v>
      </c>
      <c r="H881" t="s">
        <v>194</v>
      </c>
      <c r="I881" t="s">
        <v>203</v>
      </c>
      <c r="J881" t="s">
        <v>196</v>
      </c>
      <c r="K881" t="s">
        <v>194</v>
      </c>
      <c r="L881" t="s">
        <v>377</v>
      </c>
      <c r="M881" t="s">
        <v>956</v>
      </c>
      <c r="N881" s="19">
        <v>344107.22</v>
      </c>
    </row>
    <row r="882" spans="1:14" x14ac:dyDescent="0.25">
      <c r="A882"/>
      <c r="B882"/>
      <c r="C882"/>
      <c r="D882"/>
      <c r="E882"/>
      <c r="F882"/>
      <c r="G882"/>
      <c r="H882"/>
      <c r="I882"/>
      <c r="J882"/>
      <c r="K882"/>
      <c r="L882"/>
      <c r="M882"/>
      <c r="N882" s="19"/>
    </row>
    <row r="883" spans="1:14" x14ac:dyDescent="0.25">
      <c r="A883"/>
      <c r="B883"/>
      <c r="C883"/>
      <c r="D883"/>
      <c r="E883"/>
      <c r="F883"/>
      <c r="G883"/>
      <c r="H883"/>
      <c r="I883"/>
      <c r="J883"/>
      <c r="K883"/>
      <c r="L883"/>
      <c r="M883"/>
      <c r="N883" s="19"/>
    </row>
    <row r="884" spans="1:14" x14ac:dyDescent="0.25">
      <c r="A884"/>
      <c r="B884"/>
      <c r="C884"/>
      <c r="D884"/>
      <c r="E884"/>
      <c r="F884"/>
      <c r="G884"/>
      <c r="H884"/>
      <c r="I884"/>
      <c r="J884"/>
      <c r="K884"/>
      <c r="L884"/>
      <c r="M884"/>
      <c r="N884" s="19"/>
    </row>
    <row r="885" spans="1:14" x14ac:dyDescent="0.25">
      <c r="A885"/>
      <c r="B885"/>
      <c r="C885"/>
      <c r="D885"/>
      <c r="E885"/>
      <c r="F885"/>
      <c r="G885"/>
      <c r="H885"/>
      <c r="I885"/>
      <c r="J885"/>
      <c r="K885"/>
      <c r="L885"/>
      <c r="M885"/>
      <c r="N885" s="19"/>
    </row>
    <row r="886" spans="1:14" x14ac:dyDescent="0.25">
      <c r="A886"/>
      <c r="B886"/>
      <c r="C886"/>
      <c r="D886"/>
      <c r="E886"/>
      <c r="F886"/>
      <c r="G886"/>
      <c r="H886"/>
      <c r="I886"/>
      <c r="J886"/>
      <c r="K886"/>
      <c r="L886"/>
      <c r="M886"/>
      <c r="N886" s="19"/>
    </row>
    <row r="887" spans="1:14" x14ac:dyDescent="0.25">
      <c r="A887"/>
      <c r="B887"/>
      <c r="C887"/>
      <c r="D887"/>
      <c r="E887"/>
      <c r="F887"/>
      <c r="G887"/>
      <c r="H887"/>
      <c r="I887"/>
      <c r="J887"/>
      <c r="K887"/>
      <c r="L887"/>
      <c r="M887"/>
      <c r="N887" s="19"/>
    </row>
    <row r="888" spans="1:14" x14ac:dyDescent="0.25">
      <c r="A888"/>
      <c r="B888"/>
      <c r="C888"/>
      <c r="D888"/>
      <c r="E888"/>
      <c r="F888"/>
      <c r="G888"/>
      <c r="H888"/>
      <c r="I888"/>
      <c r="J888"/>
      <c r="K888"/>
      <c r="L888"/>
      <c r="M888"/>
      <c r="N888" s="19"/>
    </row>
    <row r="889" spans="1:14" x14ac:dyDescent="0.25">
      <c r="A889"/>
      <c r="B889"/>
      <c r="C889"/>
      <c r="D889"/>
      <c r="E889"/>
      <c r="F889"/>
      <c r="G889"/>
      <c r="H889"/>
      <c r="I889"/>
      <c r="J889"/>
      <c r="K889"/>
      <c r="L889"/>
      <c r="M889"/>
      <c r="N889" s="19"/>
    </row>
    <row r="890" spans="1:14" x14ac:dyDescent="0.25">
      <c r="A890"/>
      <c r="B890"/>
      <c r="C890"/>
      <c r="D890"/>
      <c r="E890"/>
      <c r="F890"/>
      <c r="G890"/>
      <c r="H890"/>
      <c r="I890"/>
      <c r="J890"/>
      <c r="K890"/>
      <c r="L890"/>
      <c r="M890"/>
      <c r="N890" s="19"/>
    </row>
    <row r="891" spans="1:14" x14ac:dyDescent="0.25">
      <c r="A891"/>
      <c r="B891"/>
      <c r="C891"/>
      <c r="D891"/>
      <c r="E891"/>
      <c r="F891"/>
      <c r="G891"/>
      <c r="H891"/>
      <c r="I891"/>
      <c r="J891"/>
      <c r="K891"/>
      <c r="L891"/>
      <c r="M891"/>
      <c r="N891" s="19"/>
    </row>
  </sheetData>
  <sheetProtection selectLockedCells="1" selectUnlockedCells="1"/>
  <autoFilter ref="A1:N886" xr:uid="{00000000-0009-0000-0000-000001000000}"/>
  <sortState xmlns:xlrd2="http://schemas.microsoft.com/office/spreadsheetml/2017/richdata2" ref="A2:N886">
    <sortCondition ref="B2:B886"/>
    <sortCondition ref="I2:I88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15DD8-39BE-4CC9-ABFF-715CBF52CEE5}">
  <dimension ref="B1:G8"/>
  <sheetViews>
    <sheetView workbookViewId="0">
      <selection activeCell="G4" sqref="G4"/>
    </sheetView>
  </sheetViews>
  <sheetFormatPr defaultRowHeight="14.4" x14ac:dyDescent="0.3"/>
  <cols>
    <col min="1" max="1" width="3.6640625" style="34" customWidth="1"/>
    <col min="2" max="2" width="5" style="34" bestFit="1" customWidth="1"/>
    <col min="3" max="3" width="28.5546875" style="34" bestFit="1" customWidth="1"/>
    <col min="4" max="4" width="21.33203125" style="34" bestFit="1" customWidth="1"/>
    <col min="5" max="5" width="8.88671875" style="34"/>
    <col min="6" max="6" width="17.77734375" style="34" bestFit="1" customWidth="1"/>
    <col min="7" max="16384" width="8.88671875" style="34"/>
  </cols>
  <sheetData>
    <row r="1" spans="2:7" x14ac:dyDescent="0.3">
      <c r="C1" s="34" t="s">
        <v>1501</v>
      </c>
      <c r="D1" s="34" t="s">
        <v>372</v>
      </c>
      <c r="F1" s="34" t="s">
        <v>373</v>
      </c>
    </row>
    <row r="3" spans="2:7" x14ac:dyDescent="0.3">
      <c r="B3" s="35" t="s">
        <v>198</v>
      </c>
      <c r="C3" s="36">
        <f>SUMIF(Data!I:I,B3,Data!N:N)</f>
        <v>2080952427.3200004</v>
      </c>
      <c r="D3" s="36">
        <f>'Preliminary Report '!D184</f>
        <v>2112759578.1800005</v>
      </c>
      <c r="E3" s="36"/>
      <c r="F3" s="37">
        <f>C3-D3</f>
        <v>-31807150.860000134</v>
      </c>
    </row>
    <row r="4" spans="2:7" x14ac:dyDescent="0.3">
      <c r="B4" s="35" t="s">
        <v>199</v>
      </c>
      <c r="C4" s="36">
        <f>SUMIF(Data!I:I,B4,Data!N:N)</f>
        <v>1712745567.73</v>
      </c>
      <c r="D4" s="36">
        <f>'Preliminary Report '!E184</f>
        <v>1739662639.1500001</v>
      </c>
      <c r="E4" s="36"/>
      <c r="F4" s="37">
        <f t="shared" ref="F4:F7" si="0">C4-D4</f>
        <v>-26917071.420000076</v>
      </c>
      <c r="G4" s="47" t="s">
        <v>1504</v>
      </c>
    </row>
    <row r="5" spans="2:7" x14ac:dyDescent="0.3">
      <c r="B5" s="35" t="s">
        <v>200</v>
      </c>
      <c r="C5" s="36">
        <f>SUMIF(Data!I:I,B5,Data!N:N)</f>
        <v>221523419.24000001</v>
      </c>
      <c r="D5" s="36">
        <f>'Preliminary Report '!F184</f>
        <v>222594757.24000001</v>
      </c>
      <c r="E5" s="36"/>
      <c r="F5" s="37">
        <f t="shared" si="0"/>
        <v>-1071338</v>
      </c>
    </row>
    <row r="6" spans="2:7" x14ac:dyDescent="0.3">
      <c r="B6" s="35" t="s">
        <v>202</v>
      </c>
      <c r="C6" s="36">
        <f>SUMIF(Data!I:I,B6,Data!N:N)</f>
        <v>268807571.37</v>
      </c>
      <c r="D6" s="36">
        <f>'Preliminary Report '!G184</f>
        <v>268807571.37</v>
      </c>
      <c r="E6" s="36"/>
      <c r="F6" s="37">
        <f t="shared" si="0"/>
        <v>0</v>
      </c>
    </row>
    <row r="7" spans="2:7" x14ac:dyDescent="0.3">
      <c r="B7" s="35" t="s">
        <v>203</v>
      </c>
      <c r="C7" s="36">
        <f>SUMIF(Data!I:I,B7,Data!N:N)</f>
        <v>1222414577.1199999</v>
      </c>
      <c r="D7" s="36">
        <f>'Preliminary Report '!H184</f>
        <v>1248260311.2499998</v>
      </c>
      <c r="E7" s="36"/>
      <c r="F7" s="37">
        <f t="shared" si="0"/>
        <v>-25845734.129999876</v>
      </c>
    </row>
    <row r="8" spans="2:7" x14ac:dyDescent="0.3">
      <c r="C8" s="42">
        <f>SUM(C3:C7)</f>
        <v>5506443562.7799997</v>
      </c>
      <c r="D8" s="42">
        <f>SUM(D3:D7)</f>
        <v>5592084857.1900005</v>
      </c>
      <c r="E8" s="36"/>
      <c r="F8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Preliminary Report </vt:lpstr>
      <vt:lpstr>Contacts</vt:lpstr>
      <vt:lpstr>Data</vt:lpstr>
      <vt:lpstr>Compare</vt:lpstr>
      <vt:lpstr>'Preliminary Report '!Print_Titles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Adam</dc:creator>
  <cp:lastModifiedBy>Lucero, Yolanda</cp:lastModifiedBy>
  <cp:lastPrinted>2022-07-27T18:13:54Z</cp:lastPrinted>
  <dcterms:created xsi:type="dcterms:W3CDTF">2016-03-17T18:09:15Z</dcterms:created>
  <dcterms:modified xsi:type="dcterms:W3CDTF">2026-08-24T19:57:15Z</dcterms:modified>
</cp:coreProperties>
</file>