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ltfreek12orus-my.sharepoint.com/personal/tara_lewis_miltfreesd_org/Documents/Desktop/Tara/Payroll/PAYROLL/2026-2027 Payroll/OEBB/Rates/"/>
    </mc:Choice>
  </mc:AlternateContent>
  <xr:revisionPtr revIDLastSave="61" documentId="8_{9336740B-3EE3-4787-818F-C59660B35E8C}" xr6:coauthVersionLast="47" xr6:coauthVersionMax="47" xr10:uidLastSave="{657068CF-358B-4D25-94DE-8EC97D98080E}"/>
  <bookViews>
    <workbookView xWindow="28680" yWindow="-120" windowWidth="29040" windowHeight="15720" xr2:uid="{E295498C-9360-4391-BDBD-8AA7378A5F3A}"/>
  </bookViews>
  <sheets>
    <sheet name="Sheet1" sheetId="1" r:id="rId1"/>
  </sheets>
  <definedNames>
    <definedName name="_xlnm.Print_Area" localSheetId="0">Sheet1!$A$1:$G$51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5" i="1" l="1"/>
  <c r="A46" i="1"/>
  <c r="A45" i="1"/>
  <c r="A44" i="1"/>
  <c r="A43" i="1"/>
  <c r="A35" i="1"/>
  <c r="A34" i="1"/>
  <c r="A33" i="1"/>
  <c r="A32" i="1"/>
  <c r="A31" i="1"/>
  <c r="A25" i="1"/>
  <c r="A24" i="1"/>
  <c r="A23" i="1"/>
  <c r="A22" i="1"/>
  <c r="A21" i="1"/>
  <c r="A20" i="1"/>
  <c r="A13" i="1"/>
  <c r="A12" i="1"/>
  <c r="A11" i="1"/>
  <c r="A10" i="1"/>
  <c r="A9" i="1"/>
  <c r="A8" i="1"/>
  <c r="A7" i="1"/>
  <c r="A47" i="1" l="1"/>
  <c r="A39" i="1"/>
  <c r="A40" i="1"/>
  <c r="A38" i="1"/>
  <c r="C43" i="1"/>
  <c r="C44" i="1"/>
  <c r="A41" i="1" l="1"/>
  <c r="A49" i="1" s="1"/>
</calcChain>
</file>

<file path=xl/sharedStrings.xml><?xml version="1.0" encoding="utf-8"?>
<sst xmlns="http://schemas.openxmlformats.org/spreadsheetml/2006/main" count="87" uniqueCount="65">
  <si>
    <t>Medical &amp; Pharmacy Plans</t>
  </si>
  <si>
    <t>Cost of your plan</t>
  </si>
  <si>
    <t>Plan Name</t>
  </si>
  <si>
    <t>Composite rates 
Cost/month</t>
  </si>
  <si>
    <t>Deductible for 
In-network Coordinated Care
**with PCP360**
Per Person</t>
  </si>
  <si>
    <t>Deductible for In-network
Non-Coordinated Care
**without a PCP360**
Per Person</t>
  </si>
  <si>
    <t>Deductible for
Any out-of- network service
Per Person</t>
  </si>
  <si>
    <r>
      <rPr>
        <b/>
        <sz val="18"/>
        <color theme="1"/>
        <rFont val="Calibri"/>
        <family val="2"/>
      </rPr>
      <t>Place an "</t>
    </r>
    <r>
      <rPr>
        <b/>
        <sz val="18"/>
        <color theme="1"/>
        <rFont val="Calibri"/>
        <family val="2"/>
      </rPr>
      <t>X</t>
    </r>
    <r>
      <rPr>
        <b/>
        <sz val="18"/>
        <color theme="1"/>
        <rFont val="Calibri"/>
        <family val="2"/>
      </rPr>
      <t xml:space="preserve">" next to plan choice
</t>
    </r>
    <r>
      <rPr>
        <b/>
        <sz val="18"/>
        <color rgb="FFFF0000"/>
        <rFont val="Calibri"/>
        <family val="2"/>
      </rPr>
      <t>Select only one</t>
    </r>
  </si>
  <si>
    <t>MODA Medical Plan 1</t>
  </si>
  <si>
    <t>MODA Medical Plan 2</t>
  </si>
  <si>
    <t>MODA Medical Plan 3</t>
  </si>
  <si>
    <t>MODA Medical Plan 4</t>
  </si>
  <si>
    <t>MODA Medical Plan 5</t>
  </si>
  <si>
    <t>MODA Medical Plan 6 **</t>
  </si>
  <si>
    <t>MODA Medical Plan 7 **</t>
  </si>
  <si>
    <t>All plan rates are composite which means rates are the same for anyone on the members plan, immediate family only, dependents under 26 only</t>
  </si>
  <si>
    <t>Dental Plans</t>
  </si>
  <si>
    <t>Ortho Coverage</t>
  </si>
  <si>
    <t>Benefit Max/year
per person</t>
  </si>
  <si>
    <t>Deductible</t>
  </si>
  <si>
    <t>DELTA DENTAL Plan 1</t>
  </si>
  <si>
    <t>Yes</t>
  </si>
  <si>
    <t>DELTA DENTAL Plan 5</t>
  </si>
  <si>
    <t>DELTA DENTAL Plan 6</t>
  </si>
  <si>
    <t>No</t>
  </si>
  <si>
    <t>**Exclusive PPO Incentive
Delta Dental</t>
  </si>
  <si>
    <t>**Exclusive PPO
Delta Dental</t>
  </si>
  <si>
    <t>WILLAMETTE Dental</t>
  </si>
  <si>
    <t>N/A</t>
  </si>
  <si>
    <t>$20 &amp; up</t>
  </si>
  <si>
    <t>All plan rates are composite which means rates are the same for anyone on the members plan, immediate family only, dependents under 26 and qualified only</t>
  </si>
  <si>
    <r>
      <rPr>
        <sz val="13"/>
        <color rgb="FFFF0000"/>
        <rFont val="Calibri"/>
        <family val="2"/>
      </rPr>
      <t>**</t>
    </r>
    <r>
      <rPr>
        <sz val="13"/>
        <color theme="1"/>
        <rFont val="Calibri"/>
        <family val="2"/>
      </rPr>
      <t>Exclusive Dental  plans have no out-of-network coverage, services performed by out-of-network provider will be the full responsibility of the member</t>
    </r>
  </si>
  <si>
    <t>Vision Plans</t>
  </si>
  <si>
    <t>New frames/lenses</t>
  </si>
  <si>
    <t>Contacts</t>
  </si>
  <si>
    <t>MODA Opal</t>
  </si>
  <si>
    <t>0-16 1x/year  17+ 1x/2 years</t>
  </si>
  <si>
    <t>1x/plan year</t>
  </si>
  <si>
    <t>MODA Pearl</t>
  </si>
  <si>
    <t>MODA Quartz</t>
  </si>
  <si>
    <t>VSP Choice Plus</t>
  </si>
  <si>
    <t>varies</t>
  </si>
  <si>
    <t>VSP Choice</t>
  </si>
  <si>
    <t>TOTAL Medical Benefit Cost</t>
  </si>
  <si>
    <r>
      <rPr>
        <b/>
        <sz val="18"/>
        <color theme="1"/>
        <rFont val="Calibri"/>
        <family val="2"/>
      </rPr>
      <t>Place an "</t>
    </r>
    <r>
      <rPr>
        <b/>
        <sz val="18"/>
        <color theme="1"/>
        <rFont val="Calibri"/>
        <family val="2"/>
      </rPr>
      <t>X</t>
    </r>
    <r>
      <rPr>
        <b/>
        <sz val="18"/>
        <color theme="1"/>
        <rFont val="Calibri"/>
        <family val="2"/>
      </rPr>
      <t xml:space="preserve">" next to your ins. cap - based on your contracted work hrs/day
</t>
    </r>
    <r>
      <rPr>
        <b/>
        <sz val="18"/>
        <color rgb="FFFF0000"/>
        <rFont val="Calibri"/>
        <family val="2"/>
      </rPr>
      <t>Select only one</t>
    </r>
  </si>
  <si>
    <t>TOTAL Dental Benefit Cost</t>
  </si>
  <si>
    <t>TOTAL Visions Benefit Cost</t>
  </si>
  <si>
    <t>Subtotal of COST</t>
  </si>
  <si>
    <t>4-4.9 worked daily hrs Cap</t>
  </si>
  <si>
    <t>60% of CAP</t>
  </si>
  <si>
    <t>CAP updated for 
26/27 school year</t>
  </si>
  <si>
    <t>5-5.9 worked daily hrs Cap</t>
  </si>
  <si>
    <t>70% of CAP</t>
  </si>
  <si>
    <t>6-6.9 worked daily hrs Cap</t>
  </si>
  <si>
    <t>80% of CAP</t>
  </si>
  <si>
    <t>7-8.0 worked daily hrs Cap</t>
  </si>
  <si>
    <t>100% of CAP</t>
  </si>
  <si>
    <t>Subtotal of CAP</t>
  </si>
  <si>
    <r>
      <rPr>
        <b/>
        <sz val="20"/>
        <color theme="1"/>
        <rFont val="Arial"/>
        <family val="2"/>
      </rPr>
      <t xml:space="preserve"> </t>
    </r>
    <r>
      <rPr>
        <b/>
        <i/>
        <sz val="15"/>
        <color theme="1"/>
        <rFont val="Arial"/>
        <family val="2"/>
      </rPr>
      <t>Approximate</t>
    </r>
    <r>
      <rPr>
        <b/>
        <sz val="20"/>
        <color theme="1"/>
        <rFont val="Arial"/>
        <family val="2"/>
      </rPr>
      <t xml:space="preserve"> Out of pocket cost/month</t>
    </r>
  </si>
  <si>
    <t>Subtotal COST minus Subtotal Cap equals (=) 
out of pocket cost</t>
  </si>
  <si>
    <t>Positive number (in red) = your approximate out of pocket cost</t>
  </si>
  <si>
    <t>Negative number = no out of pocket cost</t>
  </si>
  <si>
    <r>
      <t>Milton-Freewater Unified School District #7 
OEBB Plans for 2026-2027--</t>
    </r>
    <r>
      <rPr>
        <b/>
        <i/>
        <sz val="21"/>
        <color theme="1"/>
        <rFont val="Arial"/>
        <family val="2"/>
      </rPr>
      <t>effective October 1, 2026</t>
    </r>
  </si>
  <si>
    <t>**to receive in-network coordinated care benefits, you must choose and use a PCP 360</t>
  </si>
  <si>
    <t>** Choosing plans 6 or 7 MAY be paired with a H.S.A. (Health Savings Account) if you qualify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</si>
</sst>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7" x14ac:knownFonts="1">
    <font>
      <sz val="11"/>
      <color theme="1"/>
      <name val="Aptos Narrow"/>
      <family val="2"/>
      <scheme val="minor"/>
    </font>
    <font>
      <b/>
      <sz val="30"/>
      <color theme="1"/>
      <name val="Arial"/>
      <family val="2"/>
    </font>
    <font>
      <b/>
      <i/>
      <sz val="21"/>
      <color theme="1"/>
      <name val="Arial"/>
      <family val="2"/>
    </font>
    <font>
      <sz val="11"/>
      <name val="Calibri"/>
      <family val="2"/>
    </font>
    <font>
      <b/>
      <sz val="35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b/>
      <sz val="18"/>
      <color rgb="FFFF0000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sz val="25"/>
      <color rgb="FFFF0000"/>
      <name val="Calibri"/>
      <family val="2"/>
    </font>
    <font>
      <sz val="11"/>
      <color theme="1"/>
      <name val="Calibri"/>
      <family val="2"/>
    </font>
    <font>
      <sz val="13"/>
      <color theme="1"/>
      <name val="Calibri"/>
      <family val="2"/>
    </font>
    <font>
      <sz val="13"/>
      <color rgb="FFFF0000"/>
      <name val="Calibri"/>
      <family val="2"/>
    </font>
    <font>
      <sz val="12"/>
      <color theme="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3"/>
      <color theme="1"/>
      <name val="Calibri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22"/>
      <color theme="1"/>
      <name val="Arial"/>
      <family val="2"/>
    </font>
    <font>
      <sz val="18"/>
      <color theme="1"/>
      <name val="Calibri"/>
      <family val="2"/>
    </font>
    <font>
      <b/>
      <sz val="25"/>
      <color theme="1"/>
      <name val="Calibri"/>
      <family val="2"/>
    </font>
    <font>
      <b/>
      <sz val="25"/>
      <color theme="1"/>
      <name val="Aptos Narrow"/>
      <family val="2"/>
      <scheme val="minor"/>
    </font>
    <font>
      <b/>
      <i/>
      <sz val="15"/>
      <color theme="1"/>
      <name val="Arial"/>
      <family val="2"/>
    </font>
    <font>
      <sz val="18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rgb="FF92D050"/>
        <bgColor rgb="FF92D05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164" fontId="8" fillId="0" borderId="4" xfId="0" applyNumberFormat="1" applyFont="1" applyBorder="1" applyAlignment="1">
      <alignment horizontal="center" wrapText="1"/>
    </xf>
    <xf numFmtId="0" fontId="10" fillId="3" borderId="4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0" xfId="0" applyFont="1"/>
    <xf numFmtId="164" fontId="8" fillId="4" borderId="4" xfId="0" applyNumberFormat="1" applyFont="1" applyFill="1" applyBorder="1" applyAlignment="1">
      <alignment horizontal="center"/>
    </xf>
    <xf numFmtId="0" fontId="12" fillId="0" borderId="1" xfId="0" applyFont="1" applyBorder="1" applyAlignment="1">
      <alignment vertical="center"/>
    </xf>
    <xf numFmtId="164" fontId="14" fillId="0" borderId="0" xfId="0" applyNumberFormat="1" applyFont="1" applyAlignment="1">
      <alignment vertical="center"/>
    </xf>
    <xf numFmtId="164" fontId="8" fillId="5" borderId="4" xfId="0" applyNumberFormat="1" applyFont="1" applyFill="1" applyBorder="1" applyAlignment="1">
      <alignment horizontal="center"/>
    </xf>
    <xf numFmtId="164" fontId="15" fillId="0" borderId="4" xfId="0" applyNumberFormat="1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164" fontId="14" fillId="0" borderId="0" xfId="0" applyNumberFormat="1" applyFont="1" applyAlignment="1">
      <alignment horizontal="center" wrapText="1"/>
    </xf>
    <xf numFmtId="164" fontId="18" fillId="2" borderId="4" xfId="0" applyNumberFormat="1" applyFont="1" applyFill="1" applyBorder="1" applyAlignment="1">
      <alignment horizontal="center" vertical="center"/>
    </xf>
    <xf numFmtId="164" fontId="18" fillId="4" borderId="8" xfId="0" applyNumberFormat="1" applyFont="1" applyFill="1" applyBorder="1" applyAlignment="1">
      <alignment horizontal="center" vertical="center"/>
    </xf>
    <xf numFmtId="164" fontId="18" fillId="5" borderId="11" xfId="0" applyNumberFormat="1" applyFont="1" applyFill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/>
    </xf>
    <xf numFmtId="164" fontId="19" fillId="0" borderId="0" xfId="0" applyNumberFormat="1" applyFont="1"/>
    <xf numFmtId="164" fontId="8" fillId="6" borderId="4" xfId="0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164" fontId="21" fillId="0" borderId="4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164" fontId="22" fillId="0" borderId="4" xfId="0" applyNumberFormat="1" applyFont="1" applyBorder="1" applyAlignment="1">
      <alignment horizontal="center" vertical="center"/>
    </xf>
    <xf numFmtId="164" fontId="19" fillId="0" borderId="17" xfId="0" applyNumberFormat="1" applyFont="1" applyBorder="1" applyAlignment="1">
      <alignment horizontal="center" vertical="center"/>
    </xf>
    <xf numFmtId="0" fontId="19" fillId="0" borderId="18" xfId="0" applyFont="1" applyBorder="1" applyAlignment="1">
      <alignment vertical="center"/>
    </xf>
    <xf numFmtId="0" fontId="22" fillId="0" borderId="19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3" fillId="0" borderId="5" xfId="0" applyFont="1" applyBorder="1"/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left" vertical="center"/>
    </xf>
    <xf numFmtId="0" fontId="3" fillId="0" borderId="7" xfId="0" applyFont="1" applyBorder="1"/>
    <xf numFmtId="0" fontId="5" fillId="0" borderId="0" xfId="0" applyFont="1" applyAlignment="1">
      <alignment horizontal="center" vertical="center" wrapText="1"/>
    </xf>
    <xf numFmtId="0" fontId="18" fillId="4" borderId="9" xfId="0" applyFont="1" applyFill="1" applyBorder="1" applyAlignment="1">
      <alignment horizontal="left" vertical="center"/>
    </xf>
    <xf numFmtId="0" fontId="3" fillId="0" borderId="10" xfId="0" applyFont="1" applyBorder="1"/>
    <xf numFmtId="0" fontId="18" fillId="5" borderId="12" xfId="0" applyFont="1" applyFill="1" applyBorder="1" applyAlignment="1">
      <alignment horizontal="left" vertical="center"/>
    </xf>
    <xf numFmtId="0" fontId="3" fillId="0" borderId="13" xfId="0" applyFont="1" applyBorder="1"/>
    <xf numFmtId="0" fontId="19" fillId="0" borderId="15" xfId="0" applyFont="1" applyBorder="1" applyAlignment="1">
      <alignment horizontal="left" vertical="center"/>
    </xf>
    <xf numFmtId="0" fontId="3" fillId="0" borderId="16" xfId="0" applyFont="1" applyBorder="1"/>
    <xf numFmtId="0" fontId="5" fillId="0" borderId="2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/>
    <xf numFmtId="0" fontId="19" fillId="0" borderId="6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ont>
        <b/>
        <color rgb="FFFF0000"/>
      </font>
      <fill>
        <patternFill patternType="none"/>
      </fill>
    </dxf>
    <dxf>
      <font>
        <b/>
        <color theme="1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15384-66D5-451C-9591-8C15721E706A}">
  <dimension ref="A1:J51"/>
  <sheetViews>
    <sheetView tabSelected="1" view="pageBreakPreview" zoomScale="60" zoomScaleNormal="60" workbookViewId="0">
      <selection sqref="A1:G2"/>
    </sheetView>
  </sheetViews>
  <sheetFormatPr defaultRowHeight="36.75" customHeight="1" x14ac:dyDescent="0.25"/>
  <cols>
    <col min="1" max="1" width="22.28515625" customWidth="1"/>
    <col min="2" max="2" width="54.5703125" customWidth="1"/>
    <col min="3" max="3" width="26.28515625" customWidth="1"/>
    <col min="4" max="4" width="25.28515625" customWidth="1"/>
    <col min="5" max="5" width="36" customWidth="1"/>
    <col min="6" max="6" width="26.140625" customWidth="1"/>
    <col min="7" max="7" width="24.5703125" customWidth="1"/>
  </cols>
  <sheetData>
    <row r="1" spans="1:10" ht="36.75" customHeight="1" x14ac:dyDescent="0.25">
      <c r="A1" s="37" t="s">
        <v>62</v>
      </c>
      <c r="B1" s="38"/>
      <c r="C1" s="38"/>
      <c r="D1" s="38"/>
      <c r="E1" s="38"/>
      <c r="F1" s="38"/>
      <c r="G1" s="38"/>
    </row>
    <row r="2" spans="1:10" ht="36.75" customHeight="1" x14ac:dyDescent="0.25">
      <c r="A2" s="39"/>
      <c r="B2" s="38"/>
      <c r="C2" s="38"/>
      <c r="D2" s="38"/>
      <c r="E2" s="38"/>
      <c r="F2" s="38"/>
      <c r="G2" s="38"/>
    </row>
    <row r="3" spans="1:10" ht="36.75" customHeight="1" x14ac:dyDescent="0.25">
      <c r="A3" s="1"/>
      <c r="B3" s="2"/>
      <c r="C3" s="2"/>
      <c r="D3" s="2"/>
      <c r="E3" s="2"/>
      <c r="F3" s="2"/>
      <c r="G3" s="2"/>
    </row>
    <row r="4" spans="1:10" ht="45.75" customHeight="1" x14ac:dyDescent="0.25">
      <c r="A4" s="40" t="s">
        <v>0</v>
      </c>
      <c r="B4" s="34"/>
      <c r="C4" s="34"/>
      <c r="D4" s="34"/>
      <c r="E4" s="34"/>
      <c r="F4" s="34"/>
      <c r="G4" s="34"/>
    </row>
    <row r="5" spans="1:10" ht="36.75" hidden="1" customHeight="1" x14ac:dyDescent="0.25">
      <c r="A5" s="35"/>
      <c r="B5" s="36"/>
      <c r="C5" s="36"/>
      <c r="D5" s="36"/>
      <c r="E5" s="36"/>
      <c r="F5" s="36"/>
      <c r="G5" s="36"/>
    </row>
    <row r="6" spans="1:10" ht="105" x14ac:dyDescent="0.35">
      <c r="A6" s="3" t="s">
        <v>1</v>
      </c>
      <c r="B6" s="3" t="s">
        <v>2</v>
      </c>
      <c r="C6" s="3" t="s">
        <v>3</v>
      </c>
      <c r="D6" s="4" t="s">
        <v>4</v>
      </c>
      <c r="E6" s="4" t="s">
        <v>5</v>
      </c>
      <c r="F6" s="4" t="s">
        <v>6</v>
      </c>
      <c r="G6" s="5" t="s">
        <v>7</v>
      </c>
    </row>
    <row r="7" spans="1:10" ht="36.75" customHeight="1" x14ac:dyDescent="0.4">
      <c r="A7" s="6" t="str">
        <f t="shared" ref="A7:A13" si="0">IF(G7="x", C7, "")</f>
        <v/>
      </c>
      <c r="B7" s="7" t="s">
        <v>8</v>
      </c>
      <c r="C7" s="8">
        <v>2024.36</v>
      </c>
      <c r="D7" s="8">
        <v>950</v>
      </c>
      <c r="E7" s="8">
        <v>1050</v>
      </c>
      <c r="F7" s="8">
        <v>1350</v>
      </c>
      <c r="G7" s="9"/>
    </row>
    <row r="8" spans="1:10" ht="36.75" customHeight="1" x14ac:dyDescent="0.4">
      <c r="A8" s="6" t="str">
        <f t="shared" si="0"/>
        <v/>
      </c>
      <c r="B8" s="7" t="s">
        <v>9</v>
      </c>
      <c r="C8" s="8">
        <v>1877.89</v>
      </c>
      <c r="D8" s="8">
        <v>1350</v>
      </c>
      <c r="E8" s="8">
        <v>1450</v>
      </c>
      <c r="F8" s="8">
        <v>2150</v>
      </c>
      <c r="G8" s="9"/>
    </row>
    <row r="9" spans="1:10" ht="36.75" customHeight="1" x14ac:dyDescent="0.4">
      <c r="A9" s="6" t="str">
        <f t="shared" si="0"/>
        <v/>
      </c>
      <c r="B9" s="7" t="s">
        <v>10</v>
      </c>
      <c r="C9" s="8">
        <v>1761.81</v>
      </c>
      <c r="D9" s="8">
        <v>1750</v>
      </c>
      <c r="E9" s="8">
        <v>1850</v>
      </c>
      <c r="F9" s="8">
        <v>2950</v>
      </c>
      <c r="G9" s="9"/>
    </row>
    <row r="10" spans="1:10" ht="36.75" customHeight="1" x14ac:dyDescent="0.4">
      <c r="A10" s="6" t="str">
        <f t="shared" si="0"/>
        <v/>
      </c>
      <c r="B10" s="7" t="s">
        <v>11</v>
      </c>
      <c r="C10" s="8">
        <v>1663.57</v>
      </c>
      <c r="D10" s="8">
        <v>2150</v>
      </c>
      <c r="E10" s="8">
        <v>2250</v>
      </c>
      <c r="F10" s="8">
        <v>3750</v>
      </c>
      <c r="G10" s="9"/>
    </row>
    <row r="11" spans="1:10" ht="36.75" customHeight="1" x14ac:dyDescent="0.4">
      <c r="A11" s="6" t="str">
        <f t="shared" si="0"/>
        <v/>
      </c>
      <c r="B11" s="7" t="s">
        <v>12</v>
      </c>
      <c r="C11" s="8">
        <v>1536.7</v>
      </c>
      <c r="D11" s="8">
        <v>2250</v>
      </c>
      <c r="E11" s="8">
        <v>2650</v>
      </c>
      <c r="F11" s="8">
        <v>4550</v>
      </c>
      <c r="G11" s="9"/>
    </row>
    <row r="12" spans="1:10" ht="36.75" customHeight="1" x14ac:dyDescent="0.4">
      <c r="A12" s="6" t="str">
        <f t="shared" si="0"/>
        <v/>
      </c>
      <c r="B12" s="7" t="s">
        <v>13</v>
      </c>
      <c r="C12" s="8">
        <v>1567.51</v>
      </c>
      <c r="D12" s="8">
        <v>2150</v>
      </c>
      <c r="E12" s="8">
        <v>2250</v>
      </c>
      <c r="F12" s="8">
        <v>3750</v>
      </c>
      <c r="G12" s="9"/>
    </row>
    <row r="13" spans="1:10" ht="36.75" customHeight="1" x14ac:dyDescent="0.4">
      <c r="A13" s="6" t="str">
        <f t="shared" si="0"/>
        <v/>
      </c>
      <c r="B13" s="7" t="s">
        <v>14</v>
      </c>
      <c r="C13" s="8">
        <v>1462.94</v>
      </c>
      <c r="D13" s="8">
        <v>2550</v>
      </c>
      <c r="E13" s="8">
        <v>2650</v>
      </c>
      <c r="F13" s="8">
        <v>4550</v>
      </c>
      <c r="G13" s="9"/>
    </row>
    <row r="14" spans="1:10" ht="22.5" customHeight="1" x14ac:dyDescent="0.25">
      <c r="A14" s="10"/>
      <c r="B14" s="41" t="s">
        <v>63</v>
      </c>
      <c r="C14" s="42"/>
      <c r="D14" s="42"/>
      <c r="E14" s="42"/>
      <c r="F14" s="42"/>
      <c r="G14" s="11"/>
      <c r="H14" s="14"/>
      <c r="I14" s="14"/>
      <c r="J14" s="14"/>
    </row>
    <row r="15" spans="1:10" ht="22.5" customHeight="1" x14ac:dyDescent="0.25">
      <c r="A15" s="10"/>
      <c r="B15" s="43" t="s">
        <v>15</v>
      </c>
      <c r="C15" s="34"/>
      <c r="D15" s="34"/>
      <c r="E15" s="34"/>
      <c r="F15" s="34"/>
      <c r="G15" s="11"/>
      <c r="H15" s="14"/>
      <c r="I15" s="14"/>
      <c r="J15" s="14"/>
    </row>
    <row r="16" spans="1:10" ht="22.5" customHeight="1" x14ac:dyDescent="0.25">
      <c r="A16" s="10"/>
      <c r="B16" s="43" t="s">
        <v>64</v>
      </c>
      <c r="C16" s="38"/>
      <c r="D16" s="38"/>
      <c r="E16" s="38"/>
      <c r="F16" s="38"/>
      <c r="G16" s="11"/>
      <c r="H16" s="14"/>
      <c r="I16" s="14"/>
      <c r="J16" s="14"/>
    </row>
    <row r="17" spans="1:7" ht="36.75" customHeight="1" x14ac:dyDescent="0.25">
      <c r="A17" s="33" t="s">
        <v>16</v>
      </c>
      <c r="B17" s="34"/>
      <c r="C17" s="34"/>
      <c r="D17" s="34"/>
      <c r="E17" s="34"/>
      <c r="F17" s="34"/>
      <c r="G17" s="34"/>
    </row>
    <row r="18" spans="1:7" ht="14.25" customHeight="1" x14ac:dyDescent="0.25">
      <c r="A18" s="35"/>
      <c r="B18" s="36"/>
      <c r="C18" s="36"/>
      <c r="D18" s="36"/>
      <c r="E18" s="36"/>
      <c r="F18" s="36"/>
      <c r="G18" s="36"/>
    </row>
    <row r="19" spans="1:7" ht="93" x14ac:dyDescent="0.35">
      <c r="A19" s="3" t="s">
        <v>1</v>
      </c>
      <c r="B19" s="3" t="s">
        <v>2</v>
      </c>
      <c r="C19" s="3" t="s">
        <v>3</v>
      </c>
      <c r="D19" s="3" t="s">
        <v>17</v>
      </c>
      <c r="E19" s="3" t="s">
        <v>18</v>
      </c>
      <c r="F19" s="3" t="s">
        <v>19</v>
      </c>
      <c r="G19" s="5" t="s">
        <v>7</v>
      </c>
    </row>
    <row r="20" spans="1:7" ht="36.75" customHeight="1" x14ac:dyDescent="0.4">
      <c r="A20" s="12" t="str">
        <f t="shared" ref="A20:A25" si="1">IF(G20="x",C20,"")</f>
        <v/>
      </c>
      <c r="B20" s="7" t="s">
        <v>20</v>
      </c>
      <c r="C20" s="8">
        <v>173.86</v>
      </c>
      <c r="D20" s="8" t="s">
        <v>21</v>
      </c>
      <c r="E20" s="8">
        <v>2200</v>
      </c>
      <c r="F20" s="8">
        <v>50</v>
      </c>
      <c r="G20" s="9"/>
    </row>
    <row r="21" spans="1:7" ht="36.75" customHeight="1" x14ac:dyDescent="0.4">
      <c r="A21" s="12" t="str">
        <f t="shared" si="1"/>
        <v/>
      </c>
      <c r="B21" s="7" t="s">
        <v>22</v>
      </c>
      <c r="C21" s="8">
        <v>153.56</v>
      </c>
      <c r="D21" s="8" t="s">
        <v>21</v>
      </c>
      <c r="E21" s="8">
        <v>1700</v>
      </c>
      <c r="F21" s="8">
        <v>50</v>
      </c>
      <c r="G21" s="9"/>
    </row>
    <row r="22" spans="1:7" ht="36.75" customHeight="1" x14ac:dyDescent="0.4">
      <c r="A22" s="12" t="str">
        <f t="shared" si="1"/>
        <v/>
      </c>
      <c r="B22" s="7" t="s">
        <v>23</v>
      </c>
      <c r="C22" s="8">
        <v>110.82</v>
      </c>
      <c r="D22" s="8" t="s">
        <v>24</v>
      </c>
      <c r="E22" s="8">
        <v>1200</v>
      </c>
      <c r="F22" s="8">
        <v>50</v>
      </c>
      <c r="G22" s="9"/>
    </row>
    <row r="23" spans="1:7" ht="66.75" customHeight="1" x14ac:dyDescent="0.4">
      <c r="A23" s="12" t="str">
        <f t="shared" si="1"/>
        <v/>
      </c>
      <c r="B23" s="7" t="s">
        <v>25</v>
      </c>
      <c r="C23" s="8">
        <v>150.69999999999999</v>
      </c>
      <c r="D23" s="8" t="s">
        <v>21</v>
      </c>
      <c r="E23" s="8">
        <v>2300</v>
      </c>
      <c r="F23" s="8">
        <v>50</v>
      </c>
      <c r="G23" s="9"/>
    </row>
    <row r="24" spans="1:7" ht="59.25" customHeight="1" x14ac:dyDescent="0.4">
      <c r="A24" s="12" t="str">
        <f t="shared" si="1"/>
        <v/>
      </c>
      <c r="B24" s="7" t="s">
        <v>26</v>
      </c>
      <c r="C24" s="8">
        <v>101.56</v>
      </c>
      <c r="D24" s="8" t="s">
        <v>21</v>
      </c>
      <c r="E24" s="8">
        <v>1500</v>
      </c>
      <c r="F24" s="8">
        <v>50</v>
      </c>
      <c r="G24" s="9"/>
    </row>
    <row r="25" spans="1:7" ht="36.75" customHeight="1" x14ac:dyDescent="0.4">
      <c r="A25" s="12" t="str">
        <f t="shared" si="1"/>
        <v/>
      </c>
      <c r="B25" s="7" t="s">
        <v>27</v>
      </c>
      <c r="C25" s="8">
        <v>127.79</v>
      </c>
      <c r="D25" s="8" t="s">
        <v>21</v>
      </c>
      <c r="E25" s="8" t="s">
        <v>28</v>
      </c>
      <c r="F25" s="8" t="s">
        <v>29</v>
      </c>
      <c r="G25" s="9"/>
    </row>
    <row r="26" spans="1:7" ht="25.5" customHeight="1" x14ac:dyDescent="0.25">
      <c r="A26" s="13"/>
      <c r="B26" s="41" t="s">
        <v>30</v>
      </c>
      <c r="C26" s="42"/>
      <c r="D26" s="42"/>
      <c r="E26" s="42"/>
      <c r="F26" s="42"/>
      <c r="G26" s="11"/>
    </row>
    <row r="27" spans="1:7" ht="17.25" x14ac:dyDescent="0.25">
      <c r="A27" s="44" t="s">
        <v>31</v>
      </c>
      <c r="B27" s="38"/>
      <c r="C27" s="38"/>
      <c r="D27" s="38"/>
      <c r="E27" s="38"/>
      <c r="F27" s="38"/>
      <c r="G27" s="14"/>
    </row>
    <row r="28" spans="1:7" ht="36.75" customHeight="1" x14ac:dyDescent="0.25">
      <c r="A28" s="45" t="s">
        <v>32</v>
      </c>
      <c r="B28" s="34"/>
      <c r="C28" s="34"/>
      <c r="D28" s="34"/>
      <c r="E28" s="34"/>
      <c r="F28" s="34"/>
      <c r="G28" s="34"/>
    </row>
    <row r="29" spans="1:7" ht="15.75" customHeight="1" x14ac:dyDescent="0.25">
      <c r="A29" s="35"/>
      <c r="B29" s="36"/>
      <c r="C29" s="36"/>
      <c r="D29" s="36"/>
      <c r="E29" s="36"/>
      <c r="F29" s="36"/>
      <c r="G29" s="36"/>
    </row>
    <row r="30" spans="1:7" ht="93" x14ac:dyDescent="0.35">
      <c r="A30" s="3" t="s">
        <v>1</v>
      </c>
      <c r="B30" s="3" t="s">
        <v>2</v>
      </c>
      <c r="C30" s="3" t="s">
        <v>3</v>
      </c>
      <c r="D30" s="3" t="s">
        <v>18</v>
      </c>
      <c r="E30" s="3" t="s">
        <v>33</v>
      </c>
      <c r="F30" s="3" t="s">
        <v>34</v>
      </c>
      <c r="G30" s="5" t="s">
        <v>7</v>
      </c>
    </row>
    <row r="31" spans="1:7" ht="42.75" x14ac:dyDescent="0.4">
      <c r="A31" s="15" t="str">
        <f t="shared" ref="A31:A35" si="2">IF(G31="x",C31,"")</f>
        <v/>
      </c>
      <c r="B31" s="7" t="s">
        <v>35</v>
      </c>
      <c r="C31" s="8">
        <v>49.8</v>
      </c>
      <c r="D31" s="8">
        <v>600</v>
      </c>
      <c r="E31" s="16" t="s">
        <v>36</v>
      </c>
      <c r="F31" s="8" t="s">
        <v>37</v>
      </c>
      <c r="G31" s="9"/>
    </row>
    <row r="32" spans="1:7" ht="42.75" x14ac:dyDescent="0.4">
      <c r="A32" s="15" t="str">
        <f t="shared" si="2"/>
        <v/>
      </c>
      <c r="B32" s="7" t="s">
        <v>38</v>
      </c>
      <c r="C32" s="8">
        <v>40.71</v>
      </c>
      <c r="D32" s="8">
        <v>400</v>
      </c>
      <c r="E32" s="16" t="s">
        <v>36</v>
      </c>
      <c r="F32" s="8" t="s">
        <v>37</v>
      </c>
      <c r="G32" s="9"/>
    </row>
    <row r="33" spans="1:7" ht="42.75" x14ac:dyDescent="0.4">
      <c r="A33" s="15" t="str">
        <f t="shared" si="2"/>
        <v/>
      </c>
      <c r="B33" s="7" t="s">
        <v>39</v>
      </c>
      <c r="C33" s="8">
        <v>28.74</v>
      </c>
      <c r="D33" s="8">
        <v>250</v>
      </c>
      <c r="E33" s="16" t="s">
        <v>36</v>
      </c>
      <c r="F33" s="8" t="s">
        <v>37</v>
      </c>
      <c r="G33" s="9"/>
    </row>
    <row r="34" spans="1:7" ht="36.75" customHeight="1" x14ac:dyDescent="0.4">
      <c r="A34" s="15" t="str">
        <f t="shared" si="2"/>
        <v/>
      </c>
      <c r="B34" s="7" t="s">
        <v>40</v>
      </c>
      <c r="C34" s="8">
        <v>33.97</v>
      </c>
      <c r="D34" s="8" t="s">
        <v>41</v>
      </c>
      <c r="E34" s="8" t="s">
        <v>37</v>
      </c>
      <c r="F34" s="8" t="s">
        <v>37</v>
      </c>
      <c r="G34" s="9"/>
    </row>
    <row r="35" spans="1:7" ht="36.75" customHeight="1" x14ac:dyDescent="0.4">
      <c r="A35" s="15" t="str">
        <f t="shared" si="2"/>
        <v/>
      </c>
      <c r="B35" s="7" t="s">
        <v>42</v>
      </c>
      <c r="C35" s="8">
        <v>16.510000000000002</v>
      </c>
      <c r="D35" s="8" t="s">
        <v>41</v>
      </c>
      <c r="E35" s="8" t="s">
        <v>37</v>
      </c>
      <c r="F35" s="8" t="s">
        <v>37</v>
      </c>
      <c r="G35" s="9"/>
    </row>
    <row r="36" spans="1:7" ht="20.25" customHeight="1" x14ac:dyDescent="0.3">
      <c r="A36" s="17"/>
      <c r="B36" s="18"/>
      <c r="C36" s="19"/>
      <c r="D36" s="19"/>
      <c r="E36" s="19"/>
      <c r="F36" s="19"/>
      <c r="G36" s="17"/>
    </row>
    <row r="37" spans="1:7" ht="16.5" customHeight="1" x14ac:dyDescent="0.25"/>
    <row r="38" spans="1:7" ht="30.75" customHeight="1" x14ac:dyDescent="0.25">
      <c r="A38" s="20">
        <f>SUM(A7:A13)</f>
        <v>0</v>
      </c>
      <c r="B38" s="46" t="s">
        <v>43</v>
      </c>
      <c r="C38" s="47"/>
      <c r="G38" s="48" t="s">
        <v>44</v>
      </c>
    </row>
    <row r="39" spans="1:7" ht="30.75" customHeight="1" x14ac:dyDescent="0.25">
      <c r="A39" s="21">
        <f>SUM(A20:A25)</f>
        <v>0</v>
      </c>
      <c r="B39" s="49" t="s">
        <v>45</v>
      </c>
      <c r="C39" s="50"/>
      <c r="G39" s="38"/>
    </row>
    <row r="40" spans="1:7" ht="30.75" customHeight="1" thickBot="1" x14ac:dyDescent="0.3">
      <c r="A40" s="22">
        <f>SUM(A31:A35)</f>
        <v>0</v>
      </c>
      <c r="B40" s="51" t="s">
        <v>46</v>
      </c>
      <c r="C40" s="52"/>
      <c r="G40" s="38"/>
    </row>
    <row r="41" spans="1:7" ht="30.75" customHeight="1" thickTop="1" x14ac:dyDescent="0.4">
      <c r="A41" s="23">
        <f>A38+A39+A40</f>
        <v>0</v>
      </c>
      <c r="B41" s="53" t="s">
        <v>47</v>
      </c>
      <c r="C41" s="54"/>
      <c r="D41" s="24"/>
      <c r="G41" s="38"/>
    </row>
    <row r="42" spans="1:7" ht="36.75" customHeight="1" x14ac:dyDescent="0.25">
      <c r="A42" s="55"/>
      <c r="B42" s="36"/>
      <c r="C42" s="36"/>
      <c r="G42" s="36"/>
    </row>
    <row r="43" spans="1:7" ht="30.75" customHeight="1" x14ac:dyDescent="0.35">
      <c r="A43" s="25" t="str">
        <f t="shared" ref="A43:A46" si="3">IF(G43="x",C43,"")</f>
        <v/>
      </c>
      <c r="B43" s="26" t="s">
        <v>48</v>
      </c>
      <c r="C43" s="27">
        <f>C46*0.6</f>
        <v>1098</v>
      </c>
      <c r="D43" s="28" t="s">
        <v>49</v>
      </c>
      <c r="E43" s="56" t="s">
        <v>50</v>
      </c>
      <c r="F43" s="11"/>
      <c r="G43" s="9"/>
    </row>
    <row r="44" spans="1:7" ht="30.75" customHeight="1" x14ac:dyDescent="0.35">
      <c r="A44" s="25" t="str">
        <f t="shared" si="3"/>
        <v/>
      </c>
      <c r="B44" s="26" t="s">
        <v>51</v>
      </c>
      <c r="C44" s="27">
        <f>C46*0.7</f>
        <v>1281</v>
      </c>
      <c r="D44" s="28" t="s">
        <v>52</v>
      </c>
      <c r="E44" s="57"/>
      <c r="F44" s="11"/>
      <c r="G44" s="9"/>
    </row>
    <row r="45" spans="1:7" ht="30.75" customHeight="1" x14ac:dyDescent="0.35">
      <c r="A45" s="25" t="str">
        <f t="shared" si="3"/>
        <v/>
      </c>
      <c r="B45" s="26" t="s">
        <v>53</v>
      </c>
      <c r="C45" s="27">
        <f>C46*0.8</f>
        <v>1464</v>
      </c>
      <c r="D45" s="28" t="s">
        <v>54</v>
      </c>
      <c r="E45" s="57"/>
      <c r="F45" s="11"/>
      <c r="G45" s="9"/>
    </row>
    <row r="46" spans="1:7" ht="30.75" customHeight="1" x14ac:dyDescent="0.35">
      <c r="A46" s="25" t="str">
        <f t="shared" si="3"/>
        <v/>
      </c>
      <c r="B46" s="26" t="s">
        <v>55</v>
      </c>
      <c r="C46" s="27">
        <v>1830</v>
      </c>
      <c r="D46" s="28" t="s">
        <v>56</v>
      </c>
      <c r="E46" s="57"/>
      <c r="F46" s="11"/>
      <c r="G46" s="9"/>
    </row>
    <row r="47" spans="1:7" ht="36.75" customHeight="1" x14ac:dyDescent="0.25">
      <c r="A47" s="29">
        <f>SUM(A43:A46)</f>
        <v>0</v>
      </c>
      <c r="B47" s="58" t="s">
        <v>57</v>
      </c>
      <c r="C47" s="47"/>
      <c r="D47" s="11"/>
      <c r="E47" s="57"/>
      <c r="F47" s="11"/>
    </row>
    <row r="48" spans="1:7" ht="36.75" customHeight="1" thickBot="1" x14ac:dyDescent="0.3">
      <c r="A48" s="11"/>
    </row>
    <row r="49" spans="1:5" ht="36.75" customHeight="1" thickBot="1" x14ac:dyDescent="0.3">
      <c r="A49" s="30">
        <f>A41-A47</f>
        <v>0</v>
      </c>
      <c r="B49" s="31" t="s">
        <v>58</v>
      </c>
      <c r="C49" s="32"/>
      <c r="D49" s="59" t="s">
        <v>59</v>
      </c>
      <c r="E49" s="38"/>
    </row>
    <row r="50" spans="1:5" ht="36.75" customHeight="1" x14ac:dyDescent="0.25">
      <c r="A50" s="60" t="s">
        <v>60</v>
      </c>
      <c r="B50" s="60"/>
      <c r="C50" s="60"/>
      <c r="D50" s="38"/>
      <c r="E50" s="38"/>
    </row>
    <row r="51" spans="1:5" ht="36.75" customHeight="1" x14ac:dyDescent="0.25">
      <c r="A51" s="61" t="s">
        <v>61</v>
      </c>
      <c r="B51" s="61"/>
      <c r="C51" s="61"/>
    </row>
  </sheetData>
  <mergeCells count="20">
    <mergeCell ref="E43:E47"/>
    <mergeCell ref="B47:C47"/>
    <mergeCell ref="D49:E50"/>
    <mergeCell ref="A50:C50"/>
    <mergeCell ref="A51:C51"/>
    <mergeCell ref="B26:F26"/>
    <mergeCell ref="A27:F27"/>
    <mergeCell ref="A28:G29"/>
    <mergeCell ref="B38:C38"/>
    <mergeCell ref="G38:G42"/>
    <mergeCell ref="B39:C39"/>
    <mergeCell ref="B40:C40"/>
    <mergeCell ref="B41:C41"/>
    <mergeCell ref="A42:C42"/>
    <mergeCell ref="A17:G18"/>
    <mergeCell ref="A1:G2"/>
    <mergeCell ref="A4:G5"/>
    <mergeCell ref="B14:F14"/>
    <mergeCell ref="B15:F15"/>
    <mergeCell ref="B16:F16"/>
  </mergeCells>
  <conditionalFormatting sqref="A49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MFUSDOffice2019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Tara</dc:creator>
  <cp:lastModifiedBy>Lewis, Tara</cp:lastModifiedBy>
  <dcterms:created xsi:type="dcterms:W3CDTF">2026-07-28T20:51:22Z</dcterms:created>
  <dcterms:modified xsi:type="dcterms:W3CDTF">2026-07-28T23:25:22Z</dcterms:modified>
</cp:coreProperties>
</file>