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nashj\Downloads\"/>
    </mc:Choice>
  </mc:AlternateContent>
  <xr:revisionPtr revIDLastSave="0" documentId="13_ncr:1_{B8FC0CFB-ED58-42A4-BDF0-A41935B50A3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Employee Info" sheetId="2" state="hidden" r:id="rId1"/>
    <sheet name="MILEAGE" sheetId="3" r:id="rId2"/>
    <sheet name="WCS Destinations Page 2" sheetId="4" state="hidden" r:id="rId3"/>
    <sheet name="WCS Destinations Page 3" sheetId="5" state="hidden" r:id="rId4"/>
    <sheet name="WCS Destinations Page 4" sheetId="6" state="hidden" r:id="rId5"/>
    <sheet name="Non-WCS Destinations" sheetId="7" state="hidden" r:id="rId6"/>
    <sheet name="Editable_Matrix" sheetId="8" state="hidden" r:id="rId7"/>
    <sheet name="List Sheet NEW" sheetId="9" state="hidden" r:id="rId8"/>
  </sheets>
  <definedNames>
    <definedName name="matrix">Editable_Matrix!$B$1:$CY$105</definedName>
    <definedName name="w_HomeAdd1">'Employee Info'!$C$4</definedName>
    <definedName name="w_HomeAdd2">'Employee Info'!$C$5</definedName>
    <definedName name="w_HomeSchool">'Employee Info'!$C$6</definedName>
    <definedName name="W_Matrix">#REF!</definedName>
    <definedName name="w_Name">'Employee Info'!$C$3</definedName>
    <definedName name="w_Position">'Employee Info'!$C$7</definedName>
    <definedName name="y_NonUCPSTotal">'Non-WCS Destinations'!#REF!</definedName>
    <definedName name="y_Pg1Total">MILEAGE!$I$48</definedName>
    <definedName name="y_Pg2Total">'WCS Destinations Page 2'!$F$45</definedName>
    <definedName name="y_Pg3Total">'WCS Destinations Page 3'!$F$45</definedName>
    <definedName name="y_Pg4Total">'WCS Destinations Page 4'!$F$45</definedName>
    <definedName name="Z_MileRate">'List Sheet NEW'!$E$2</definedName>
    <definedName name="Z_Purpose">'List Sheet NEW'!$C$2:$C$20</definedName>
    <definedName name="Z_Rt">'List Sheet NEW'!$G$2:$G$3</definedName>
    <definedName name="Z_SchoolLookup">Editable_Matrix!$B$3:$C$104</definedName>
    <definedName name="Z_Schools">Editable_Matrix!$B$3:$B$12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3" roundtripDataChecksum="Wgkt2xBubjEjpGf2pWi4JHShCCAoacJ1H8lCvu270cw="/>
    </ext>
  </extLst>
</workbook>
</file>

<file path=xl/calcChain.xml><?xml version="1.0" encoding="utf-8"?>
<calcChain xmlns="http://schemas.openxmlformats.org/spreadsheetml/2006/main">
  <c r="K14" i="3" l="1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13" i="3"/>
  <c r="Q9" i="3"/>
  <c r="R9" i="3"/>
  <c r="D1" i="8" a="1"/>
  <c r="CY1" i="8" s="1"/>
  <c r="F48" i="7"/>
  <c r="F47" i="7"/>
  <c r="F49" i="7" s="1"/>
  <c r="B7" i="7"/>
  <c r="B6" i="7"/>
  <c r="B5" i="7"/>
  <c r="B4" i="7"/>
  <c r="B3" i="7"/>
  <c r="F48" i="6"/>
  <c r="I42" i="6"/>
  <c r="H42" i="6"/>
  <c r="G42" i="6"/>
  <c r="F42" i="6"/>
  <c r="I41" i="6"/>
  <c r="H41" i="6"/>
  <c r="G41" i="6"/>
  <c r="F41" i="6"/>
  <c r="I40" i="6"/>
  <c r="H40" i="6"/>
  <c r="G40" i="6"/>
  <c r="F40" i="6"/>
  <c r="I39" i="6"/>
  <c r="H39" i="6"/>
  <c r="G39" i="6"/>
  <c r="F39" i="6"/>
  <c r="I38" i="6"/>
  <c r="H38" i="6"/>
  <c r="G38" i="6"/>
  <c r="F38" i="6"/>
  <c r="I37" i="6"/>
  <c r="H37" i="6"/>
  <c r="G37" i="6"/>
  <c r="F37" i="6"/>
  <c r="I36" i="6"/>
  <c r="H36" i="6"/>
  <c r="G36" i="6"/>
  <c r="F36" i="6"/>
  <c r="I35" i="6"/>
  <c r="H35" i="6"/>
  <c r="G35" i="6"/>
  <c r="F35" i="6"/>
  <c r="I34" i="6"/>
  <c r="H34" i="6"/>
  <c r="G34" i="6"/>
  <c r="F34" i="6"/>
  <c r="I33" i="6"/>
  <c r="H33" i="6"/>
  <c r="G33" i="6"/>
  <c r="F33" i="6"/>
  <c r="I32" i="6"/>
  <c r="H32" i="6"/>
  <c r="G32" i="6"/>
  <c r="F32" i="6"/>
  <c r="I31" i="6"/>
  <c r="H31" i="6"/>
  <c r="G31" i="6"/>
  <c r="F31" i="6"/>
  <c r="I30" i="6"/>
  <c r="H30" i="6"/>
  <c r="G30" i="6"/>
  <c r="F30" i="6"/>
  <c r="I29" i="6"/>
  <c r="H29" i="6"/>
  <c r="G29" i="6"/>
  <c r="F29" i="6"/>
  <c r="I28" i="6"/>
  <c r="H28" i="6"/>
  <c r="G28" i="6"/>
  <c r="F28" i="6"/>
  <c r="I27" i="6"/>
  <c r="H27" i="6"/>
  <c r="G27" i="6"/>
  <c r="F27" i="6"/>
  <c r="I26" i="6"/>
  <c r="H26" i="6"/>
  <c r="G26" i="6"/>
  <c r="F26" i="6"/>
  <c r="I25" i="6"/>
  <c r="H25" i="6"/>
  <c r="G25" i="6"/>
  <c r="F25" i="6"/>
  <c r="I24" i="6"/>
  <c r="H24" i="6"/>
  <c r="G24" i="6"/>
  <c r="F24" i="6"/>
  <c r="I23" i="6"/>
  <c r="H23" i="6"/>
  <c r="G23" i="6"/>
  <c r="F23" i="6"/>
  <c r="I22" i="6"/>
  <c r="H22" i="6"/>
  <c r="G22" i="6"/>
  <c r="F22" i="6"/>
  <c r="I21" i="6"/>
  <c r="H21" i="6"/>
  <c r="G21" i="6"/>
  <c r="F21" i="6"/>
  <c r="I20" i="6"/>
  <c r="H20" i="6"/>
  <c r="G20" i="6"/>
  <c r="F20" i="6"/>
  <c r="I19" i="6"/>
  <c r="H19" i="6"/>
  <c r="G19" i="6"/>
  <c r="F19" i="6"/>
  <c r="I18" i="6"/>
  <c r="H18" i="6"/>
  <c r="G18" i="6"/>
  <c r="F18" i="6"/>
  <c r="I17" i="6"/>
  <c r="H17" i="6"/>
  <c r="G17" i="6"/>
  <c r="F17" i="6"/>
  <c r="I16" i="6"/>
  <c r="H16" i="6"/>
  <c r="G16" i="6"/>
  <c r="F16" i="6"/>
  <c r="I15" i="6"/>
  <c r="H15" i="6"/>
  <c r="G15" i="6"/>
  <c r="F15" i="6"/>
  <c r="I14" i="6"/>
  <c r="H14" i="6"/>
  <c r="G14" i="6"/>
  <c r="F14" i="6"/>
  <c r="I13" i="6"/>
  <c r="H13" i="6"/>
  <c r="G13" i="6"/>
  <c r="F13" i="6"/>
  <c r="I12" i="6"/>
  <c r="H12" i="6"/>
  <c r="G12" i="6"/>
  <c r="F12" i="6"/>
  <c r="I11" i="6"/>
  <c r="H11" i="6"/>
  <c r="G11" i="6"/>
  <c r="F11" i="6"/>
  <c r="F45" i="6" s="1"/>
  <c r="B7" i="6"/>
  <c r="B6" i="6"/>
  <c r="B5" i="6"/>
  <c r="B4" i="6"/>
  <c r="B3" i="6"/>
  <c r="F48" i="5"/>
  <c r="I42" i="5"/>
  <c r="H42" i="5"/>
  <c r="G42" i="5"/>
  <c r="F42" i="5"/>
  <c r="I41" i="5"/>
  <c r="H41" i="5"/>
  <c r="G41" i="5"/>
  <c r="F41" i="5"/>
  <c r="I40" i="5"/>
  <c r="H40" i="5"/>
  <c r="G40" i="5"/>
  <c r="F40" i="5"/>
  <c r="I39" i="5"/>
  <c r="H39" i="5"/>
  <c r="G39" i="5"/>
  <c r="F39" i="5"/>
  <c r="I38" i="5"/>
  <c r="H38" i="5"/>
  <c r="G38" i="5"/>
  <c r="F38" i="5"/>
  <c r="I37" i="5"/>
  <c r="H37" i="5"/>
  <c r="G37" i="5"/>
  <c r="F37" i="5"/>
  <c r="I36" i="5"/>
  <c r="H36" i="5"/>
  <c r="G36" i="5"/>
  <c r="F36" i="5"/>
  <c r="I35" i="5"/>
  <c r="H35" i="5"/>
  <c r="G35" i="5"/>
  <c r="F35" i="5"/>
  <c r="I34" i="5"/>
  <c r="H34" i="5"/>
  <c r="G34" i="5"/>
  <c r="F34" i="5"/>
  <c r="I33" i="5"/>
  <c r="H33" i="5"/>
  <c r="G33" i="5"/>
  <c r="F33" i="5"/>
  <c r="I32" i="5"/>
  <c r="H32" i="5"/>
  <c r="G32" i="5"/>
  <c r="F32" i="5"/>
  <c r="I31" i="5"/>
  <c r="H31" i="5"/>
  <c r="G31" i="5"/>
  <c r="F31" i="5"/>
  <c r="I30" i="5"/>
  <c r="H30" i="5"/>
  <c r="G30" i="5"/>
  <c r="F30" i="5"/>
  <c r="I29" i="5"/>
  <c r="H29" i="5"/>
  <c r="G29" i="5"/>
  <c r="F29" i="5"/>
  <c r="I28" i="5"/>
  <c r="H28" i="5"/>
  <c r="G28" i="5"/>
  <c r="F28" i="5"/>
  <c r="I27" i="5"/>
  <c r="H27" i="5"/>
  <c r="G27" i="5"/>
  <c r="F27" i="5"/>
  <c r="I26" i="5"/>
  <c r="H26" i="5"/>
  <c r="G26" i="5"/>
  <c r="F26" i="5"/>
  <c r="I25" i="5"/>
  <c r="H25" i="5"/>
  <c r="G25" i="5"/>
  <c r="F25" i="5"/>
  <c r="I24" i="5"/>
  <c r="H24" i="5"/>
  <c r="G24" i="5"/>
  <c r="F24" i="5"/>
  <c r="I23" i="5"/>
  <c r="H23" i="5"/>
  <c r="G23" i="5"/>
  <c r="F23" i="5"/>
  <c r="I22" i="5"/>
  <c r="H22" i="5"/>
  <c r="G22" i="5"/>
  <c r="F22" i="5"/>
  <c r="I21" i="5"/>
  <c r="H21" i="5"/>
  <c r="G21" i="5"/>
  <c r="F21" i="5"/>
  <c r="I20" i="5"/>
  <c r="H20" i="5"/>
  <c r="G20" i="5"/>
  <c r="F20" i="5"/>
  <c r="I19" i="5"/>
  <c r="H19" i="5"/>
  <c r="G19" i="5"/>
  <c r="F19" i="5"/>
  <c r="I18" i="5"/>
  <c r="H18" i="5"/>
  <c r="G18" i="5"/>
  <c r="F18" i="5"/>
  <c r="I17" i="5"/>
  <c r="H17" i="5"/>
  <c r="G17" i="5"/>
  <c r="F17" i="5"/>
  <c r="I16" i="5"/>
  <c r="H16" i="5"/>
  <c r="G16" i="5"/>
  <c r="F16" i="5"/>
  <c r="I15" i="5"/>
  <c r="H15" i="5"/>
  <c r="G15" i="5"/>
  <c r="F15" i="5"/>
  <c r="I14" i="5"/>
  <c r="H14" i="5"/>
  <c r="G14" i="5"/>
  <c r="F14" i="5"/>
  <c r="I13" i="5"/>
  <c r="H13" i="5"/>
  <c r="G13" i="5"/>
  <c r="F13" i="5"/>
  <c r="I12" i="5"/>
  <c r="H12" i="5"/>
  <c r="G12" i="5"/>
  <c r="F12" i="5"/>
  <c r="I11" i="5"/>
  <c r="H11" i="5"/>
  <c r="G11" i="5"/>
  <c r="F11" i="5"/>
  <c r="F45" i="5" s="1"/>
  <c r="B7" i="5"/>
  <c r="B6" i="5"/>
  <c r="B5" i="5"/>
  <c r="B4" i="5"/>
  <c r="B3" i="5"/>
  <c r="F48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F45" i="4" s="1"/>
  <c r="B7" i="4"/>
  <c r="B6" i="4"/>
  <c r="B5" i="4"/>
  <c r="B4" i="4"/>
  <c r="B3" i="4"/>
  <c r="I48" i="3"/>
  <c r="D22" i="2"/>
  <c r="B22" i="2"/>
  <c r="C17" i="2"/>
  <c r="C14" i="2"/>
  <c r="S9" i="3" l="1"/>
  <c r="I8" i="3" s="1"/>
  <c r="K49" i="3"/>
  <c r="C12" i="2"/>
  <c r="F49" i="5"/>
  <c r="C11" i="2"/>
  <c r="F49" i="4"/>
  <c r="F46" i="6"/>
  <c r="F47" i="6" s="1"/>
  <c r="C13" i="2"/>
  <c r="F49" i="6"/>
  <c r="H1" i="8"/>
  <c r="P1" i="8"/>
  <c r="X1" i="8"/>
  <c r="AF1" i="8"/>
  <c r="AN1" i="8"/>
  <c r="AV1" i="8"/>
  <c r="BD1" i="8"/>
  <c r="BL1" i="8"/>
  <c r="BT1" i="8"/>
  <c r="CB1" i="8"/>
  <c r="CJ1" i="8"/>
  <c r="CR1" i="8"/>
  <c r="CS1" i="8"/>
  <c r="Q1" i="8"/>
  <c r="AG1" i="8"/>
  <c r="AW1" i="8"/>
  <c r="BM1" i="8"/>
  <c r="CK1" i="8"/>
  <c r="J1" i="8"/>
  <c r="R1" i="8"/>
  <c r="Z1" i="8"/>
  <c r="AH1" i="8"/>
  <c r="AP1" i="8"/>
  <c r="AX1" i="8"/>
  <c r="BF1" i="8"/>
  <c r="BN1" i="8"/>
  <c r="BV1" i="8"/>
  <c r="CD1" i="8"/>
  <c r="CL1" i="8"/>
  <c r="CT1" i="8"/>
  <c r="I1" i="8"/>
  <c r="Y1" i="8"/>
  <c r="AO1" i="8"/>
  <c r="BE1" i="8"/>
  <c r="BU1" i="8"/>
  <c r="CC1" i="8"/>
  <c r="F46" i="4"/>
  <c r="F47" i="4" s="1"/>
  <c r="D1" i="8"/>
  <c r="K1" i="8"/>
  <c r="S1" i="8"/>
  <c r="AA1" i="8"/>
  <c r="AI1" i="8"/>
  <c r="AQ1" i="8"/>
  <c r="AY1" i="8"/>
  <c r="BG1" i="8"/>
  <c r="BO1" i="8"/>
  <c r="BW1" i="8"/>
  <c r="CE1" i="8"/>
  <c r="CM1" i="8"/>
  <c r="CU1" i="8"/>
  <c r="L1" i="8"/>
  <c r="T1" i="8"/>
  <c r="AB1" i="8"/>
  <c r="AJ1" i="8"/>
  <c r="AR1" i="8"/>
  <c r="AZ1" i="8"/>
  <c r="BH1" i="8"/>
  <c r="BP1" i="8"/>
  <c r="BX1" i="8"/>
  <c r="CF1" i="8"/>
  <c r="CN1" i="8"/>
  <c r="CV1" i="8"/>
  <c r="CW1" i="8"/>
  <c r="E1" i="8"/>
  <c r="M1" i="8"/>
  <c r="U1" i="8"/>
  <c r="AC1" i="8"/>
  <c r="AK1" i="8"/>
  <c r="AS1" i="8"/>
  <c r="BA1" i="8"/>
  <c r="BI1" i="8"/>
  <c r="BQ1" i="8"/>
  <c r="BY1" i="8"/>
  <c r="CO1" i="8"/>
  <c r="C10" i="2"/>
  <c r="C16" i="2" s="1"/>
  <c r="C19" i="2" s="1"/>
  <c r="F1" i="8"/>
  <c r="N1" i="8"/>
  <c r="V1" i="8"/>
  <c r="AD1" i="8"/>
  <c r="AL1" i="8"/>
  <c r="AT1" i="8"/>
  <c r="BB1" i="8"/>
  <c r="BJ1" i="8"/>
  <c r="BR1" i="8"/>
  <c r="BZ1" i="8"/>
  <c r="CH1" i="8"/>
  <c r="CP1" i="8"/>
  <c r="CX1" i="8"/>
  <c r="F46" i="5"/>
  <c r="F47" i="5" s="1"/>
  <c r="CG1" i="8"/>
  <c r="G1" i="8"/>
  <c r="O1" i="8"/>
  <c r="W1" i="8"/>
  <c r="AE1" i="8"/>
  <c r="AM1" i="8"/>
  <c r="AU1" i="8"/>
  <c r="BC1" i="8"/>
  <c r="BK1" i="8"/>
  <c r="BS1" i="8"/>
  <c r="CA1" i="8"/>
  <c r="CI1" i="8"/>
  <c r="CQ1" i="8"/>
</calcChain>
</file>

<file path=xl/sharedStrings.xml><?xml version="1.0" encoding="utf-8"?>
<sst xmlns="http://schemas.openxmlformats.org/spreadsheetml/2006/main" count="261" uniqueCount="113">
  <si>
    <t>Watauga County Schools</t>
  </si>
  <si>
    <t>PAYEE INFORMATION</t>
  </si>
  <si>
    <t>Name:</t>
  </si>
  <si>
    <t>Home Address</t>
  </si>
  <si>
    <t>School/Dept:</t>
  </si>
  <si>
    <t>Position:</t>
  </si>
  <si>
    <t>Page 1 total</t>
  </si>
  <si>
    <t>Page 2 total</t>
  </si>
  <si>
    <t>Page 3 total</t>
  </si>
  <si>
    <t>Page 4 total</t>
  </si>
  <si>
    <t>Non-WCS Total</t>
  </si>
  <si>
    <t>TOTAL MILEAGE FOR ALL SHEETS</t>
  </si>
  <si>
    <t>Current Mileage Rate</t>
  </si>
  <si>
    <t>REIMBURSEMENT AMOUNT:</t>
  </si>
  <si>
    <t>Dates of Travel</t>
  </si>
  <si>
    <t>to</t>
  </si>
  <si>
    <t>Watauga County Schools
MILEAGE FORM</t>
  </si>
  <si>
    <t>Budget Code</t>
  </si>
  <si>
    <t>Vendor #</t>
  </si>
  <si>
    <r>
      <rPr>
        <b/>
        <sz val="9"/>
        <color theme="1"/>
        <rFont val="Arial"/>
        <family val="2"/>
      </rPr>
      <t xml:space="preserve">This form is to be used when you are only asking for mileage reimbursement. </t>
    </r>
    <r>
      <rPr>
        <sz val="9"/>
        <color theme="1"/>
        <rFont val="Arial"/>
        <family val="2"/>
      </rPr>
      <t xml:space="preserve">
*In-county and out-of-county trips can be on the same request. 
</t>
    </r>
    <r>
      <rPr>
        <u/>
        <sz val="9"/>
        <color theme="1"/>
        <rFont val="Arial"/>
        <family val="2"/>
      </rPr>
      <t>Prior approval forms are still required for all out-of-county trips.</t>
    </r>
    <r>
      <rPr>
        <sz val="9"/>
        <color theme="1"/>
        <rFont val="Arial"/>
        <family val="2"/>
      </rPr>
      <t xml:space="preserve">
*The "Mileage Calculator" is to assist you in knowing the pre-approved mileage between school sites, i.e. </t>
    </r>
    <r>
      <rPr>
        <u/>
        <sz val="9"/>
        <color theme="1"/>
        <rFont val="Arial"/>
        <family val="2"/>
      </rPr>
      <t>these are the number of miles for which you will be reimbursed when traveling directly between schools.</t>
    </r>
    <r>
      <rPr>
        <sz val="9"/>
        <color theme="1"/>
        <rFont val="Arial"/>
        <family val="2"/>
      </rPr>
      <t xml:space="preserve"> Simply complete the yellow sections.
*Complete the form on the computer! The total mileage cost will be automatically calculated.
*Print the form, sign it, have your supervisor approve it, and forward it to the Finance Dept to be received by the 10th of each month.</t>
    </r>
  </si>
  <si>
    <t>Notes:</t>
  </si>
  <si>
    <t>Editable Cells are Highlighted</t>
  </si>
  <si>
    <t>Each page is set to print on 1 page</t>
  </si>
  <si>
    <t>This calculator displays the approved mileage to be used between schools.</t>
  </si>
  <si>
    <t>Home</t>
  </si>
  <si>
    <t>Address:</t>
  </si>
  <si>
    <t>Mileage Calculator</t>
  </si>
  <si>
    <t>From</t>
  </si>
  <si>
    <t>Hardin Park</t>
  </si>
  <si>
    <t>Round Trip?</t>
  </si>
  <si>
    <t>yes</t>
  </si>
  <si>
    <t>To</t>
  </si>
  <si>
    <t>Parkway</t>
  </si>
  <si>
    <t>Miles</t>
  </si>
  <si>
    <t>(Non-school destinations require a physical address)</t>
  </si>
  <si>
    <t/>
  </si>
  <si>
    <t>Date of Travel</t>
  </si>
  <si>
    <t>Round
Trip?</t>
  </si>
  <si>
    <t>Purpose</t>
  </si>
  <si>
    <t xml:space="preserve">
Reimburseable Amount</t>
  </si>
  <si>
    <t>Original due to Finance by the 10th of each month w/ proper signatures.</t>
  </si>
  <si>
    <t>This is a true and accurate statement of expenses</t>
  </si>
  <si>
    <t>incurred in discharging official business duties.</t>
  </si>
  <si>
    <t xml:space="preserve">Total Miles This Page   </t>
  </si>
  <si>
    <t>Requested By</t>
  </si>
  <si>
    <t xml:space="preserve">Reimbursement Amount   </t>
  </si>
  <si>
    <t xml:space="preserve">         Employee</t>
  </si>
  <si>
    <t xml:space="preserve">Date   </t>
  </si>
  <si>
    <t xml:space="preserve">I certify the above expenses incurred are necessary and </t>
  </si>
  <si>
    <t>This instrument has been preaudited in the manner</t>
  </si>
  <si>
    <t>proper, and amounts claimed are just and reasonable.</t>
  </si>
  <si>
    <t>required by the School Budget and Fiscal Control Act.</t>
  </si>
  <si>
    <t>Approved By</t>
  </si>
  <si>
    <t xml:space="preserve">         Principal / Department Head</t>
  </si>
  <si>
    <t xml:space="preserve">             Director of Finance</t>
  </si>
  <si>
    <t>Date</t>
  </si>
  <si>
    <t>Signature</t>
  </si>
  <si>
    <t>FROM</t>
  </si>
  <si>
    <t>TO</t>
  </si>
  <si>
    <t>RT?</t>
  </si>
  <si>
    <t>Original due to Accounts Payable by the 5th of each month w/ proper signatures.</t>
  </si>
  <si>
    <t>Please print name and address above.</t>
  </si>
  <si>
    <t>Total Miles This Page</t>
  </si>
  <si>
    <t>Total Miles Previous Pages</t>
  </si>
  <si>
    <t>TOTAL MILES(p 1-2)</t>
  </si>
  <si>
    <t>Mileage Rate x</t>
  </si>
  <si>
    <t>Reimbursement Amount</t>
  </si>
  <si>
    <t>Chk #                       Ck Date</t>
  </si>
  <si>
    <t>Principal / Department Head</t>
  </si>
  <si>
    <t>Finance Officer / Designee</t>
  </si>
  <si>
    <t>TOTAL MILES(p 1-3)</t>
  </si>
  <si>
    <t>TOTAL MILES(p 1-4)</t>
  </si>
  <si>
    <t>Watauga County Schools
(Non-WCS Destinations)</t>
  </si>
  <si>
    <t>This space is for Finance Office use only</t>
  </si>
  <si>
    <t>Example: 12/5/2012</t>
  </si>
  <si>
    <t>1234 Main St, Boone</t>
  </si>
  <si>
    <t>Yes</t>
  </si>
  <si>
    <t>Homebound services</t>
  </si>
  <si>
    <t>Employee</t>
  </si>
  <si>
    <t>Director of Finance</t>
  </si>
  <si>
    <t>Blowing Rock</t>
  </si>
  <si>
    <t>Cove Creek</t>
  </si>
  <si>
    <t>Green Valley</t>
  </si>
  <si>
    <t>Mabel</t>
  </si>
  <si>
    <t>Valle Crucis</t>
  </si>
  <si>
    <t>WCS/CO</t>
  </si>
  <si>
    <t>WHS</t>
  </si>
  <si>
    <t>Bethel</t>
  </si>
  <si>
    <t>Z_Purpose</t>
  </si>
  <si>
    <t>Z_MileRate</t>
  </si>
  <si>
    <t>Z_Rt</t>
  </si>
  <si>
    <t>Administrative</t>
  </si>
  <si>
    <t>BOE Meeting</t>
  </si>
  <si>
    <t>No</t>
  </si>
  <si>
    <t>Principal Meeting</t>
  </si>
  <si>
    <t>Other Meeting</t>
  </si>
  <si>
    <t>Connectivity Issue</t>
  </si>
  <si>
    <t>Feature/Photo</t>
  </si>
  <si>
    <t>Return to office/school</t>
  </si>
  <si>
    <t>School/Site Visit</t>
  </si>
  <si>
    <t>Network/Server Admin</t>
  </si>
  <si>
    <t>Network/Server Down</t>
  </si>
  <si>
    <t>Staff Meeting</t>
  </si>
  <si>
    <t>Superintendent Function</t>
  </si>
  <si>
    <t>Technology Service Call</t>
  </si>
  <si>
    <t>Textbook Exchange</t>
  </si>
  <si>
    <t>Interviews</t>
  </si>
  <si>
    <t>Tutoring/Teaching</t>
  </si>
  <si>
    <t>Wiring Issue</t>
  </si>
  <si>
    <t>Workshop</t>
  </si>
  <si>
    <t>Homebound/Student Services</t>
  </si>
  <si>
    <t>Revised July 2026</t>
  </si>
  <si>
    <t>As of July 2026, the reimbursement rate for employees is .76 cents per mile when using a personal vehicle for state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</si>
</sst>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  <numFmt numFmtId="165" formatCode="[$-F800]dddd\,\ mmmm\ dd\,\ yyyy"/>
    <numFmt numFmtId="166" formatCode="m/d/yy"/>
    <numFmt numFmtId="167" formatCode="_(* #,##0.000_);_(* \(#,##0.000\);_(* &quot;-&quot;??_);_(@_)"/>
    <numFmt numFmtId="168" formatCode="&quot;$&quot;#,##0.00"/>
    <numFmt numFmtId="169" formatCode="dd\-mmm\-yy"/>
    <numFmt numFmtId="170" formatCode="&quot;$&quot;#,##0.000_);\(&quot;$&quot;#,##0.000\)"/>
    <numFmt numFmtId="171" formatCode="&quot;$&quot;#,##0.000"/>
  </numFmts>
  <fonts count="31" x14ac:knownFonts="1">
    <font>
      <sz val="10"/>
      <color rgb="FF000000"/>
      <name val="Arial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scheme val="minor"/>
    </font>
    <font>
      <u/>
      <sz val="8"/>
      <color theme="1"/>
      <name val="Arial"/>
      <family val="2"/>
    </font>
    <font>
      <u/>
      <sz val="7"/>
      <color theme="1"/>
      <name val="Arial"/>
      <family val="2"/>
    </font>
    <font>
      <u/>
      <sz val="8"/>
      <color theme="1"/>
      <name val="Arial"/>
      <family val="2"/>
    </font>
    <font>
      <u/>
      <sz val="8"/>
      <color theme="1"/>
      <name val="Arial"/>
      <family val="2"/>
    </font>
    <font>
      <sz val="7"/>
      <color theme="1"/>
      <name val="Arial"/>
      <family val="2"/>
    </font>
    <font>
      <i/>
      <sz val="8"/>
      <color rgb="FFBFBFBF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u/>
      <sz val="9"/>
      <color theme="1"/>
      <name val="Arial"/>
      <family val="2"/>
    </font>
    <font>
      <b/>
      <u/>
      <sz val="9"/>
      <color theme="1"/>
      <name val="Arial"/>
      <family val="2"/>
    </font>
    <font>
      <b/>
      <u/>
      <sz val="9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9"/>
      <color theme="1"/>
      <name val="Arial"/>
      <family val="2"/>
    </font>
    <font>
      <i/>
      <sz val="10"/>
      <color rgb="FFA5A5A5"/>
      <name val="Arial"/>
      <family val="2"/>
    </font>
    <font>
      <b/>
      <u/>
      <sz val="11"/>
      <color theme="1"/>
      <name val="Arial"/>
      <family val="2"/>
    </font>
    <font>
      <u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EAF1DD"/>
        <bgColor rgb="FFEAF1DD"/>
      </patternFill>
    </fill>
    <fill>
      <patternFill patternType="solid">
        <fgColor rgb="FFDBE5F1"/>
        <bgColor rgb="FFDBE5F1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30">
    <xf numFmtId="0" fontId="0" fillId="0" borderId="0" xfId="0" applyFont="1" applyAlignment="1"/>
    <xf numFmtId="0" fontId="3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5" fillId="0" borderId="1" xfId="0" applyFont="1" applyBorder="1"/>
    <xf numFmtId="0" fontId="4" fillId="0" borderId="4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7" fillId="0" borderId="0" xfId="0" applyFont="1"/>
    <xf numFmtId="43" fontId="7" fillId="0" borderId="0" xfId="0" applyNumberFormat="1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5" fillId="0" borderId="12" xfId="0" applyNumberFormat="1" applyFont="1" applyBorder="1"/>
    <xf numFmtId="44" fontId="4" fillId="0" borderId="0" xfId="0" applyNumberFormat="1" applyFont="1"/>
    <xf numFmtId="165" fontId="4" fillId="0" borderId="9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5" fontId="4" fillId="0" borderId="14" xfId="0" applyNumberFormat="1" applyFont="1" applyBorder="1" applyAlignment="1">
      <alignment horizontal="center"/>
    </xf>
    <xf numFmtId="0" fontId="4" fillId="3" borderId="18" xfId="0" applyFont="1" applyFill="1" applyBorder="1"/>
    <xf numFmtId="0" fontId="8" fillId="3" borderId="19" xfId="0" applyFont="1" applyFill="1" applyBorder="1" applyAlignment="1">
      <alignment vertical="top"/>
    </xf>
    <xf numFmtId="0" fontId="4" fillId="3" borderId="19" xfId="0" applyFont="1" applyFill="1" applyBorder="1" applyAlignment="1">
      <alignment vertical="center"/>
    </xf>
    <xf numFmtId="0" fontId="4" fillId="3" borderId="19" xfId="0" applyFont="1" applyFill="1" applyBorder="1"/>
    <xf numFmtId="0" fontId="4" fillId="3" borderId="20" xfId="0" applyFont="1" applyFill="1" applyBorder="1"/>
    <xf numFmtId="0" fontId="9" fillId="0" borderId="21" xfId="0" applyFont="1" applyBorder="1" applyAlignment="1">
      <alignment vertical="top"/>
    </xf>
    <xf numFmtId="0" fontId="4" fillId="0" borderId="25" xfId="0" applyFont="1" applyBorder="1"/>
    <xf numFmtId="0" fontId="4" fillId="0" borderId="26" xfId="0" applyFont="1" applyBorder="1"/>
    <xf numFmtId="0" fontId="10" fillId="3" borderId="27" xfId="0" applyFont="1" applyFill="1" applyBorder="1" applyAlignment="1">
      <alignment vertical="top"/>
    </xf>
    <xf numFmtId="0" fontId="11" fillId="3" borderId="30" xfId="0" applyFont="1" applyFill="1" applyBorder="1" applyAlignment="1">
      <alignment vertical="top"/>
    </xf>
    <xf numFmtId="0" fontId="4" fillId="5" borderId="34" xfId="0" applyFont="1" applyFill="1" applyBorder="1"/>
    <xf numFmtId="0" fontId="5" fillId="0" borderId="25" xfId="0" applyFont="1" applyBorder="1"/>
    <xf numFmtId="0" fontId="13" fillId="0" borderId="25" xfId="0" applyFont="1" applyBorder="1" applyAlignment="1">
      <alignment horizontal="left"/>
    </xf>
    <xf numFmtId="0" fontId="13" fillId="0" borderId="0" xfId="0" applyFont="1"/>
    <xf numFmtId="0" fontId="13" fillId="0" borderId="25" xfId="0" applyFont="1" applyBorder="1" applyAlignment="1">
      <alignment horizontal="right"/>
    </xf>
    <xf numFmtId="0" fontId="14" fillId="0" borderId="26" xfId="0" applyFont="1" applyBorder="1"/>
    <xf numFmtId="0" fontId="4" fillId="0" borderId="25" xfId="0" applyFont="1" applyBorder="1" applyAlignment="1">
      <alignment horizontal="left" wrapText="1"/>
    </xf>
    <xf numFmtId="0" fontId="4" fillId="0" borderId="35" xfId="0" applyFont="1" applyBorder="1" applyAlignment="1">
      <alignment horizontal="left" wrapText="1"/>
    </xf>
    <xf numFmtId="1" fontId="4" fillId="0" borderId="26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 wrapText="1"/>
    </xf>
    <xf numFmtId="1" fontId="4" fillId="6" borderId="21" xfId="0" applyNumberFormat="1" applyFont="1" applyFill="1" applyBorder="1" applyAlignment="1">
      <alignment horizontal="left"/>
    </xf>
    <xf numFmtId="1" fontId="4" fillId="6" borderId="21" xfId="0" applyNumberFormat="1" applyFont="1" applyFill="1" applyBorder="1" applyAlignment="1">
      <alignment horizontal="center"/>
    </xf>
    <xf numFmtId="0" fontId="4" fillId="0" borderId="26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0" borderId="41" xfId="0" applyFont="1" applyBorder="1" applyAlignment="1">
      <alignment wrapText="1"/>
    </xf>
    <xf numFmtId="0" fontId="4" fillId="0" borderId="39" xfId="0" applyFont="1" applyBorder="1" applyAlignment="1">
      <alignment wrapText="1"/>
    </xf>
    <xf numFmtId="0" fontId="14" fillId="0" borderId="40" xfId="0" applyFont="1" applyBorder="1"/>
    <xf numFmtId="0" fontId="4" fillId="0" borderId="40" xfId="0" applyFont="1" applyBorder="1"/>
    <xf numFmtId="0" fontId="4" fillId="0" borderId="41" xfId="0" applyFont="1" applyBorder="1"/>
    <xf numFmtId="1" fontId="4" fillId="0" borderId="12" xfId="0" applyNumberFormat="1" applyFont="1" applyBorder="1"/>
    <xf numFmtId="1" fontId="4" fillId="0" borderId="0" xfId="0" applyNumberFormat="1" applyFont="1"/>
    <xf numFmtId="0" fontId="4" fillId="0" borderId="39" xfId="0" applyFont="1" applyBorder="1"/>
    <xf numFmtId="0" fontId="5" fillId="6" borderId="30" xfId="0" applyFont="1" applyFill="1" applyBorder="1" applyAlignment="1">
      <alignment horizontal="center" wrapText="1"/>
    </xf>
    <xf numFmtId="0" fontId="1" fillId="6" borderId="45" xfId="0" applyFont="1" applyFill="1" applyBorder="1" applyAlignment="1">
      <alignment horizontal="center" wrapText="1"/>
    </xf>
    <xf numFmtId="0" fontId="1" fillId="6" borderId="34" xfId="0" applyFont="1" applyFill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4" fillId="0" borderId="12" xfId="0" applyFont="1" applyBorder="1"/>
    <xf numFmtId="0" fontId="4" fillId="0" borderId="21" xfId="0" applyFont="1" applyBorder="1"/>
    <xf numFmtId="0" fontId="4" fillId="0" borderId="21" xfId="0" applyFont="1" applyBorder="1" applyAlignment="1">
      <alignment horizontal="center"/>
    </xf>
    <xf numFmtId="0" fontId="4" fillId="0" borderId="15" xfId="0" applyFont="1" applyBorder="1"/>
    <xf numFmtId="0" fontId="4" fillId="0" borderId="17" xfId="0" applyFont="1" applyBorder="1"/>
    <xf numFmtId="0" fontId="4" fillId="6" borderId="34" xfId="0" applyFont="1" applyFill="1" applyBorder="1" applyAlignment="1">
      <alignment horizontal="left"/>
    </xf>
    <xf numFmtId="0" fontId="4" fillId="6" borderId="27" xfId="0" applyFont="1" applyFill="1" applyBorder="1" applyAlignment="1">
      <alignment horizontal="left"/>
    </xf>
    <xf numFmtId="0" fontId="5" fillId="0" borderId="42" xfId="0" applyFont="1" applyBorder="1" applyAlignment="1">
      <alignment horizontal="center" wrapText="1"/>
    </xf>
    <xf numFmtId="0" fontId="5" fillId="0" borderId="44" xfId="0" applyFont="1" applyBorder="1" applyAlignment="1">
      <alignment horizontal="center"/>
    </xf>
    <xf numFmtId="0" fontId="5" fillId="0" borderId="4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43" xfId="0" applyFont="1" applyBorder="1" applyAlignment="1">
      <alignment horizontal="left"/>
    </xf>
    <xf numFmtId="0" fontId="5" fillId="0" borderId="21" xfId="0" applyFont="1" applyBorder="1" applyAlignment="1">
      <alignment horizontal="center" wrapText="1"/>
    </xf>
    <xf numFmtId="0" fontId="4" fillId="5" borderId="45" xfId="0" applyFont="1" applyFill="1" applyBorder="1"/>
    <xf numFmtId="0" fontId="4" fillId="5" borderId="21" xfId="0" applyFont="1" applyFill="1" applyBorder="1"/>
    <xf numFmtId="0" fontId="4" fillId="5" borderId="21" xfId="0" applyFont="1" applyFill="1" applyBorder="1" applyAlignment="1">
      <alignment horizontal="center"/>
    </xf>
    <xf numFmtId="166" fontId="4" fillId="3" borderId="21" xfId="0" applyNumberFormat="1" applyFont="1" applyFill="1" applyBorder="1" applyAlignment="1">
      <alignment horizontal="center"/>
    </xf>
    <xf numFmtId="49" fontId="4" fillId="3" borderId="49" xfId="0" applyNumberFormat="1" applyFont="1" applyFill="1" applyBorder="1" applyAlignment="1">
      <alignment horizontal="left"/>
    </xf>
    <xf numFmtId="49" fontId="4" fillId="3" borderId="21" xfId="0" applyNumberFormat="1" applyFont="1" applyFill="1" applyBorder="1" applyAlignment="1">
      <alignment horizontal="left"/>
    </xf>
    <xf numFmtId="49" fontId="4" fillId="3" borderId="21" xfId="0" applyNumberFormat="1" applyFont="1" applyFill="1" applyBorder="1" applyAlignment="1">
      <alignment horizontal="center"/>
    </xf>
    <xf numFmtId="167" fontId="4" fillId="3" borderId="21" xfId="0" applyNumberFormat="1" applyFont="1" applyFill="1" applyBorder="1"/>
    <xf numFmtId="0" fontId="17" fillId="0" borderId="15" xfId="0" applyFont="1" applyBorder="1"/>
    <xf numFmtId="0" fontId="18" fillId="0" borderId="16" xfId="0" applyFont="1" applyBorder="1"/>
    <xf numFmtId="0" fontId="19" fillId="0" borderId="0" xfId="0" applyFont="1"/>
    <xf numFmtId="43" fontId="4" fillId="0" borderId="26" xfId="0" applyNumberFormat="1" applyFont="1" applyBorder="1"/>
    <xf numFmtId="0" fontId="22" fillId="0" borderId="40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right"/>
    </xf>
    <xf numFmtId="0" fontId="4" fillId="0" borderId="16" xfId="0" applyFont="1" applyBorder="1"/>
    <xf numFmtId="0" fontId="14" fillId="0" borderId="25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3" fillId="0" borderId="26" xfId="0" applyNumberFormat="1" applyFont="1" applyBorder="1" applyAlignment="1">
      <alignment horizontal="right"/>
    </xf>
    <xf numFmtId="0" fontId="2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8" fontId="25" fillId="0" borderId="26" xfId="0" applyNumberFormat="1" applyFont="1" applyBorder="1" applyAlignment="1">
      <alignment horizontal="right"/>
    </xf>
    <xf numFmtId="0" fontId="14" fillId="0" borderId="40" xfId="0" applyFont="1" applyBorder="1" applyAlignment="1">
      <alignment horizontal="right"/>
    </xf>
    <xf numFmtId="0" fontId="14" fillId="0" borderId="41" xfId="0" applyFont="1" applyBorder="1" applyAlignment="1">
      <alignment horizontal="left"/>
    </xf>
    <xf numFmtId="0" fontId="14" fillId="0" borderId="39" xfId="0" applyFont="1" applyBorder="1" applyAlignment="1">
      <alignment horizontal="center"/>
    </xf>
    <xf numFmtId="0" fontId="14" fillId="0" borderId="40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43" xfId="0" applyFont="1" applyBorder="1"/>
    <xf numFmtId="0" fontId="14" fillId="0" borderId="43" xfId="0" applyFont="1" applyBorder="1" applyAlignment="1">
      <alignment horizontal="right"/>
    </xf>
    <xf numFmtId="0" fontId="14" fillId="0" borderId="12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0" fontId="4" fillId="0" borderId="43" xfId="0" applyFont="1" applyBorder="1"/>
    <xf numFmtId="0" fontId="3" fillId="0" borderId="0" xfId="0" applyFont="1"/>
    <xf numFmtId="0" fontId="5" fillId="0" borderId="2" xfId="0" applyFont="1" applyBorder="1"/>
    <xf numFmtId="0" fontId="4" fillId="0" borderId="4" xfId="0" applyFont="1" applyBorder="1"/>
    <xf numFmtId="0" fontId="4" fillId="0" borderId="51" xfId="0" applyFont="1" applyBorder="1"/>
    <xf numFmtId="0" fontId="4" fillId="0" borderId="5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21" xfId="0" applyFont="1" applyBorder="1" applyAlignment="1">
      <alignment horizontal="center" wrapText="1"/>
    </xf>
    <xf numFmtId="1" fontId="14" fillId="7" borderId="45" xfId="0" applyNumberFormat="1" applyFont="1" applyFill="1" applyBorder="1" applyAlignment="1">
      <alignment horizontal="center"/>
    </xf>
    <xf numFmtId="1" fontId="14" fillId="7" borderId="49" xfId="0" applyNumberFormat="1" applyFont="1" applyFill="1" applyBorder="1" applyAlignment="1">
      <alignment horizontal="center"/>
    </xf>
    <xf numFmtId="1" fontId="14" fillId="7" borderId="21" xfId="0" applyNumberFormat="1" applyFont="1" applyFill="1" applyBorder="1" applyAlignment="1">
      <alignment horizontal="center"/>
    </xf>
    <xf numFmtId="169" fontId="4" fillId="8" borderId="21" xfId="0" applyNumberFormat="1" applyFont="1" applyFill="1" applyBorder="1" applyAlignment="1">
      <alignment horizontal="center"/>
    </xf>
    <xf numFmtId="0" fontId="4" fillId="7" borderId="21" xfId="0" applyFont="1" applyFill="1" applyBorder="1"/>
    <xf numFmtId="0" fontId="26" fillId="0" borderId="0" xfId="0" applyFont="1"/>
    <xf numFmtId="43" fontId="4" fillId="0" borderId="12" xfId="0" applyNumberFormat="1" applyFont="1" applyBorder="1"/>
    <xf numFmtId="0" fontId="5" fillId="0" borderId="12" xfId="0" applyFont="1" applyBorder="1"/>
    <xf numFmtId="170" fontId="5" fillId="0" borderId="12" xfId="0" applyNumberFormat="1" applyFont="1" applyBorder="1"/>
    <xf numFmtId="44" fontId="5" fillId="0" borderId="12" xfId="0" applyNumberFormat="1" applyFont="1" applyBorder="1"/>
    <xf numFmtId="0" fontId="14" fillId="0" borderId="0" xfId="0" applyFont="1" applyAlignment="1">
      <alignment horizontal="left"/>
    </xf>
    <xf numFmtId="0" fontId="4" fillId="0" borderId="41" xfId="0" applyFont="1" applyBorder="1" applyAlignment="1">
      <alignment horizontal="center"/>
    </xf>
    <xf numFmtId="0" fontId="2" fillId="2" borderId="56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5" xfId="0" applyFont="1" applyBorder="1" applyAlignment="1">
      <alignment vertical="center"/>
    </xf>
    <xf numFmtId="0" fontId="4" fillId="0" borderId="59" xfId="0" applyFont="1" applyBorder="1"/>
    <xf numFmtId="0" fontId="4" fillId="0" borderId="0" xfId="0" applyFont="1" applyAlignment="1">
      <alignment horizontal="left" wrapText="1"/>
    </xf>
    <xf numFmtId="0" fontId="4" fillId="0" borderId="40" xfId="0" applyFont="1" applyBorder="1" applyAlignment="1">
      <alignment wrapText="1"/>
    </xf>
    <xf numFmtId="0" fontId="5" fillId="0" borderId="0" xfId="0" applyFont="1" applyAlignment="1">
      <alignment horizontal="center"/>
    </xf>
    <xf numFmtId="166" fontId="28" fillId="0" borderId="12" xfId="0" applyNumberFormat="1" applyFont="1" applyBorder="1" applyAlignment="1">
      <alignment horizontal="center"/>
    </xf>
    <xf numFmtId="169" fontId="28" fillId="0" borderId="21" xfId="0" applyNumberFormat="1" applyFont="1" applyBorder="1" applyAlignment="1">
      <alignment horizontal="left"/>
    </xf>
    <xf numFmtId="1" fontId="28" fillId="0" borderId="21" xfId="0" applyNumberFormat="1" applyFont="1" applyBorder="1" applyAlignment="1">
      <alignment horizontal="center"/>
    </xf>
    <xf numFmtId="0" fontId="28" fillId="0" borderId="21" xfId="0" applyFont="1" applyBorder="1" applyAlignment="1">
      <alignment horizontal="left"/>
    </xf>
    <xf numFmtId="0" fontId="28" fillId="0" borderId="21" xfId="0" applyFont="1" applyBorder="1" applyAlignment="1">
      <alignment horizontal="center"/>
    </xf>
    <xf numFmtId="166" fontId="4" fillId="2" borderId="45" xfId="0" applyNumberFormat="1" applyFont="1" applyFill="1" applyBorder="1" applyAlignment="1">
      <alignment horizontal="center"/>
    </xf>
    <xf numFmtId="169" fontId="4" fillId="2" borderId="21" xfId="0" applyNumberFormat="1" applyFont="1" applyFill="1" applyBorder="1" applyAlignment="1">
      <alignment horizontal="left"/>
    </xf>
    <xf numFmtId="1" fontId="4" fillId="2" borderId="21" xfId="0" applyNumberFormat="1" applyFont="1" applyFill="1" applyBorder="1" applyAlignment="1">
      <alignment horizontal="center"/>
    </xf>
    <xf numFmtId="0" fontId="4" fillId="2" borderId="21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center"/>
    </xf>
    <xf numFmtId="1" fontId="4" fillId="2" borderId="21" xfId="0" applyNumberFormat="1" applyFont="1" applyFill="1" applyBorder="1" applyAlignment="1">
      <alignment horizontal="left"/>
    </xf>
    <xf numFmtId="0" fontId="14" fillId="0" borderId="16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171" fontId="5" fillId="0" borderId="43" xfId="0" applyNumberFormat="1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168" fontId="25" fillId="0" borderId="40" xfId="0" applyNumberFormat="1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4" fillId="0" borderId="0" xfId="0" applyFont="1" applyAlignment="1">
      <alignment textRotation="90"/>
    </xf>
    <xf numFmtId="0" fontId="4" fillId="0" borderId="21" xfId="0" applyFont="1" applyBorder="1" applyAlignment="1">
      <alignment textRotation="90"/>
    </xf>
    <xf numFmtId="0" fontId="4" fillId="9" borderId="21" xfId="0" applyFont="1" applyFill="1" applyBorder="1" applyAlignment="1">
      <alignment horizontal="center" textRotation="90"/>
    </xf>
    <xf numFmtId="0" fontId="4" fillId="0" borderId="21" xfId="0" applyFont="1" applyBorder="1" applyAlignment="1">
      <alignment horizontal="center" textRotation="90"/>
    </xf>
    <xf numFmtId="0" fontId="4" fillId="9" borderId="34" xfId="0" applyFont="1" applyFill="1" applyBorder="1"/>
    <xf numFmtId="0" fontId="4" fillId="9" borderId="21" xfId="0" applyFont="1" applyFill="1" applyBorder="1"/>
    <xf numFmtId="0" fontId="4" fillId="9" borderId="21" xfId="0" applyFont="1" applyFill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60" xfId="0" applyFont="1" applyBorder="1" applyAlignment="1">
      <alignment horizontal="left"/>
    </xf>
    <xf numFmtId="0" fontId="4" fillId="0" borderId="48" xfId="0" applyFont="1" applyBorder="1"/>
    <xf numFmtId="0" fontId="4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4" fillId="2" borderId="5" xfId="0" applyFont="1" applyFill="1" applyBorder="1" applyAlignment="1">
      <alignment horizontal="left" wrapText="1"/>
    </xf>
    <xf numFmtId="0" fontId="6" fillId="0" borderId="6" xfId="0" applyFont="1" applyBorder="1"/>
    <xf numFmtId="0" fontId="4" fillId="2" borderId="7" xfId="0" applyFont="1" applyFill="1" applyBorder="1" applyAlignment="1">
      <alignment horizontal="left" wrapText="1"/>
    </xf>
    <xf numFmtId="0" fontId="6" fillId="0" borderId="8" xfId="0" applyFont="1" applyBorder="1"/>
    <xf numFmtId="0" fontId="4" fillId="2" borderId="10" xfId="0" applyFont="1" applyFill="1" applyBorder="1" applyAlignment="1">
      <alignment horizontal="left" wrapText="1"/>
    </xf>
    <xf numFmtId="0" fontId="6" fillId="0" borderId="11" xfId="0" applyFont="1" applyBorder="1"/>
    <xf numFmtId="49" fontId="4" fillId="3" borderId="7" xfId="0" applyNumberFormat="1" applyFont="1" applyFill="1" applyBorder="1" applyAlignment="1">
      <alignment horizontal="left"/>
    </xf>
    <xf numFmtId="0" fontId="6" fillId="0" borderId="43" xfId="0" applyFont="1" applyBorder="1"/>
    <xf numFmtId="0" fontId="6" fillId="0" borderId="12" xfId="0" applyFont="1" applyBorder="1"/>
    <xf numFmtId="43" fontId="4" fillId="3" borderId="42" xfId="0" applyNumberFormat="1" applyFont="1" applyFill="1" applyBorder="1" applyAlignment="1">
      <alignment horizontal="right"/>
    </xf>
    <xf numFmtId="0" fontId="2" fillId="4" borderId="22" xfId="0" applyFont="1" applyFill="1" applyBorder="1" applyAlignment="1">
      <alignment horizontal="left" vertical="center" wrapText="1"/>
    </xf>
    <xf numFmtId="0" fontId="6" fillId="0" borderId="23" xfId="0" applyFont="1" applyBorder="1"/>
    <xf numFmtId="0" fontId="6" fillId="0" borderId="24" xfId="0" applyFont="1" applyBorder="1"/>
    <xf numFmtId="0" fontId="6" fillId="0" borderId="32" xfId="0" applyFont="1" applyBorder="1"/>
    <xf numFmtId="0" fontId="0" fillId="0" borderId="0" xfId="0" applyFont="1" applyAlignment="1"/>
    <xf numFmtId="0" fontId="6" fillId="0" borderId="33" xfId="0" applyFont="1" applyBorder="1"/>
    <xf numFmtId="0" fontId="6" fillId="0" borderId="46" xfId="0" applyFont="1" applyBorder="1"/>
    <xf numFmtId="0" fontId="6" fillId="0" borderId="47" xfId="0" applyFont="1" applyBorder="1"/>
    <xf numFmtId="0" fontId="6" fillId="0" borderId="48" xfId="0" applyFont="1" applyBorder="1"/>
    <xf numFmtId="0" fontId="4" fillId="3" borderId="5" xfId="0" applyFont="1" applyFill="1" applyBorder="1" applyAlignment="1">
      <alignment horizontal="left"/>
    </xf>
    <xf numFmtId="0" fontId="6" fillId="0" borderId="28" xfId="0" applyFont="1" applyBorder="1"/>
    <xf numFmtId="0" fontId="6" fillId="0" borderId="29" xfId="0" applyFont="1" applyBorder="1"/>
    <xf numFmtId="0" fontId="12" fillId="0" borderId="31" xfId="0" applyFont="1" applyBorder="1" applyAlignment="1">
      <alignment horizontal="center" vertical="center" wrapText="1"/>
    </xf>
    <xf numFmtId="0" fontId="6" fillId="0" borderId="35" xfId="0" applyFont="1" applyBorder="1"/>
    <xf numFmtId="0" fontId="6" fillId="0" borderId="44" xfId="0" applyFont="1" applyBorder="1"/>
    <xf numFmtId="0" fontId="4" fillId="3" borderId="36" xfId="0" applyFont="1" applyFill="1" applyBorder="1" applyAlignment="1">
      <alignment horizontal="left" wrapText="1"/>
    </xf>
    <xf numFmtId="0" fontId="6" fillId="0" borderId="37" xfId="0" applyFont="1" applyBorder="1"/>
    <xf numFmtId="0" fontId="6" fillId="0" borderId="38" xfId="0" applyFont="1" applyBorder="1"/>
    <xf numFmtId="0" fontId="1" fillId="0" borderId="42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6" fillId="0" borderId="17" xfId="0" applyFont="1" applyBorder="1"/>
    <xf numFmtId="0" fontId="1" fillId="0" borderId="43" xfId="0" applyFont="1" applyBorder="1" applyAlignment="1">
      <alignment horizontal="center" wrapText="1"/>
    </xf>
    <xf numFmtId="0" fontId="15" fillId="4" borderId="15" xfId="0" applyFont="1" applyFill="1" applyBorder="1" applyAlignment="1">
      <alignment horizontal="center" vertical="center" wrapText="1"/>
    </xf>
    <xf numFmtId="0" fontId="6" fillId="0" borderId="16" xfId="0" applyFont="1" applyBorder="1"/>
    <xf numFmtId="0" fontId="6" fillId="0" borderId="39" xfId="0" applyFont="1" applyBorder="1"/>
    <xf numFmtId="0" fontId="6" fillId="0" borderId="40" xfId="0" applyFont="1" applyBorder="1"/>
    <xf numFmtId="0" fontId="6" fillId="0" borderId="41" xfId="0" applyFont="1" applyBorder="1"/>
    <xf numFmtId="0" fontId="5" fillId="0" borderId="42" xfId="0" applyFont="1" applyBorder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14" fillId="0" borderId="43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6" fillId="0" borderId="26" xfId="0" applyFont="1" applyBorder="1"/>
    <xf numFmtId="0" fontId="21" fillId="0" borderId="39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43" fontId="4" fillId="0" borderId="0" xfId="0" applyNumberFormat="1" applyFont="1" applyAlignment="1">
      <alignment horizontal="right"/>
    </xf>
    <xf numFmtId="0" fontId="14" fillId="0" borderId="0" xfId="0" applyFont="1" applyAlignment="1">
      <alignment horizontal="center"/>
    </xf>
    <xf numFmtId="0" fontId="2" fillId="4" borderId="48" xfId="0" applyFont="1" applyFill="1" applyBorder="1" applyAlignment="1">
      <alignment horizontal="left" vertical="center" wrapText="1"/>
    </xf>
    <xf numFmtId="0" fontId="4" fillId="0" borderId="40" xfId="0" applyFont="1" applyBorder="1" applyAlignment="1">
      <alignment horizontal="left" wrapText="1"/>
    </xf>
    <xf numFmtId="0" fontId="6" fillId="0" borderId="50" xfId="0" applyFont="1" applyBorder="1"/>
    <xf numFmtId="0" fontId="4" fillId="0" borderId="4" xfId="0" applyFont="1" applyBorder="1" applyAlignment="1">
      <alignment horizontal="center"/>
    </xf>
    <xf numFmtId="0" fontId="6" fillId="0" borderId="51" xfId="0" applyFont="1" applyBorder="1"/>
    <xf numFmtId="0" fontId="4" fillId="0" borderId="52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6" fillId="0" borderId="54" xfId="0" applyFont="1" applyBorder="1"/>
    <xf numFmtId="0" fontId="27" fillId="0" borderId="1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4" fillId="0" borderId="40" xfId="0" applyFont="1" applyBorder="1" applyAlignment="1">
      <alignment horizontal="left"/>
    </xf>
    <xf numFmtId="0" fontId="4" fillId="0" borderId="43" xfId="0" applyFont="1" applyBorder="1" applyAlignment="1">
      <alignment horizontal="left"/>
    </xf>
    <xf numFmtId="0" fontId="14" fillId="0" borderId="40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2" fillId="0" borderId="40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6" fillId="0" borderId="55" xfId="0" applyFont="1" applyBorder="1"/>
    <xf numFmtId="0" fontId="4" fillId="2" borderId="57" xfId="0" applyFont="1" applyFill="1" applyBorder="1" applyAlignment="1">
      <alignment horizontal="left" vertical="center"/>
    </xf>
    <xf numFmtId="0" fontId="6" fillId="0" borderId="58" xfId="0" applyFont="1" applyBorder="1"/>
    <xf numFmtId="0" fontId="1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1600200</xdr:colOff>
      <xdr:row>14</xdr:row>
      <xdr:rowOff>66675</xdr:rowOff>
    </xdr:from>
    <xdr:ext cx="3790950" cy="9429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3452373" y="3311186"/>
          <a:ext cx="3787255" cy="93762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5400" b="1" cap="none">
              <a:solidFill>
                <a:srgbClr val="F4F0E2"/>
              </a:solidFill>
            </a:rPr>
            <a:t>DO NOT USE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20</xdr:row>
      <xdr:rowOff>152400</xdr:rowOff>
    </xdr:from>
    <xdr:ext cx="3790950" cy="9429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452373" y="3311186"/>
          <a:ext cx="3787255" cy="93762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5400" b="1" cap="none">
              <a:solidFill>
                <a:srgbClr val="F4F0E2"/>
              </a:solidFill>
            </a:rPr>
            <a:t>DO NOT USE</a:t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20</xdr:row>
      <xdr:rowOff>152400</xdr:rowOff>
    </xdr:from>
    <xdr:ext cx="3790950" cy="9429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3452373" y="3311186"/>
          <a:ext cx="3787255" cy="93762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5400" b="1" cap="none">
              <a:solidFill>
                <a:srgbClr val="F4F0E2"/>
              </a:solidFill>
            </a:rPr>
            <a:t>DO NOT USE</a:t>
          </a:r>
          <a:endParaRPr sz="5400" b="1" cap="none">
            <a:solidFill>
              <a:srgbClr val="F4F0E2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5B3D7"/>
  </sheetPr>
  <dimension ref="B1:F1000"/>
  <sheetViews>
    <sheetView showGridLines="0" workbookViewId="0"/>
  </sheetViews>
  <sheetFormatPr defaultColWidth="12.5703125" defaultRowHeight="15" customHeight="1" x14ac:dyDescent="0.2"/>
  <cols>
    <col min="1" max="1" width="9.140625" customWidth="1"/>
    <col min="2" max="2" width="35.7109375" customWidth="1"/>
    <col min="3" max="3" width="12.7109375" customWidth="1"/>
    <col min="4" max="4" width="29" customWidth="1"/>
    <col min="5" max="5" width="8.5703125" hidden="1" customWidth="1"/>
    <col min="6" max="6" width="24.140625" hidden="1" customWidth="1"/>
    <col min="7" max="26" width="8.5703125" customWidth="1"/>
  </cols>
  <sheetData>
    <row r="1" spans="2:4" ht="12" customHeight="1" x14ac:dyDescent="0.3">
      <c r="B1" s="1" t="s">
        <v>0</v>
      </c>
      <c r="C1" s="2"/>
      <c r="D1" s="3"/>
    </row>
    <row r="2" spans="2:4" ht="12" customHeight="1" x14ac:dyDescent="0.2">
      <c r="B2" s="4" t="s">
        <v>1</v>
      </c>
      <c r="C2" s="2"/>
      <c r="D2" s="3"/>
    </row>
    <row r="3" spans="2:4" ht="12" customHeight="1" x14ac:dyDescent="0.2">
      <c r="B3" s="5" t="s">
        <v>2</v>
      </c>
      <c r="C3" s="159"/>
      <c r="D3" s="160"/>
    </row>
    <row r="4" spans="2:4" ht="12" customHeight="1" x14ac:dyDescent="0.2">
      <c r="B4" s="5" t="s">
        <v>3</v>
      </c>
      <c r="C4" s="161"/>
      <c r="D4" s="162"/>
    </row>
    <row r="5" spans="2:4" ht="12" customHeight="1" x14ac:dyDescent="0.2">
      <c r="B5" s="5"/>
      <c r="C5" s="161"/>
      <c r="D5" s="162"/>
    </row>
    <row r="6" spans="2:4" ht="12" customHeight="1" x14ac:dyDescent="0.2">
      <c r="B6" s="5" t="s">
        <v>4</v>
      </c>
      <c r="C6" s="161"/>
      <c r="D6" s="162"/>
    </row>
    <row r="7" spans="2:4" ht="12" customHeight="1" x14ac:dyDescent="0.2">
      <c r="B7" s="6" t="s">
        <v>5</v>
      </c>
      <c r="C7" s="163"/>
      <c r="D7" s="164"/>
    </row>
    <row r="8" spans="2:4" ht="12" customHeight="1" x14ac:dyDescent="0.2">
      <c r="B8" s="7"/>
      <c r="C8" s="8"/>
      <c r="D8" s="9"/>
    </row>
    <row r="9" spans="2:4" ht="12" hidden="1" customHeight="1" x14ac:dyDescent="0.2">
      <c r="B9" s="7"/>
      <c r="C9" s="8"/>
      <c r="D9" s="8"/>
    </row>
    <row r="10" spans="2:4" ht="12" hidden="1" customHeight="1" x14ac:dyDescent="0.2">
      <c r="B10" s="10" t="s">
        <v>6</v>
      </c>
      <c r="C10" s="11">
        <f>y_Pg1Total</f>
        <v>0</v>
      </c>
      <c r="D10" s="7"/>
    </row>
    <row r="11" spans="2:4" ht="12" hidden="1" customHeight="1" x14ac:dyDescent="0.2">
      <c r="B11" s="10" t="s">
        <v>7</v>
      </c>
      <c r="C11" s="10">
        <f>y_Pg2Total</f>
        <v>0</v>
      </c>
      <c r="D11" s="7"/>
    </row>
    <row r="12" spans="2:4" ht="12" hidden="1" customHeight="1" x14ac:dyDescent="0.2">
      <c r="B12" s="10" t="s">
        <v>8</v>
      </c>
      <c r="C12" s="10">
        <f>y_Pg3Total</f>
        <v>0</v>
      </c>
    </row>
    <row r="13" spans="2:4" ht="12" hidden="1" customHeight="1" x14ac:dyDescent="0.2">
      <c r="B13" s="10" t="s">
        <v>9</v>
      </c>
      <c r="C13" s="10">
        <f>y_Pg4Total</f>
        <v>0</v>
      </c>
    </row>
    <row r="14" spans="2:4" ht="12" hidden="1" customHeight="1" x14ac:dyDescent="0.2">
      <c r="B14" s="10" t="s">
        <v>10</v>
      </c>
      <c r="C14" s="10" t="e">
        <f>y_NonUCPSTotal</f>
        <v>#REF!</v>
      </c>
    </row>
    <row r="15" spans="2:4" ht="12" customHeight="1" x14ac:dyDescent="0.2"/>
    <row r="16" spans="2:4" ht="12" hidden="1" customHeight="1" x14ac:dyDescent="0.2">
      <c r="B16" s="12" t="s">
        <v>11</v>
      </c>
      <c r="C16" s="10" t="e">
        <f>SUM(C10:C14)</f>
        <v>#REF!</v>
      </c>
    </row>
    <row r="17" spans="2:4" ht="12" hidden="1" customHeight="1" x14ac:dyDescent="0.2">
      <c r="B17" s="13" t="s">
        <v>12</v>
      </c>
      <c r="C17" s="14">
        <f>Z_MileRate</f>
        <v>0.57499999999999996</v>
      </c>
    </row>
    <row r="18" spans="2:4" ht="12" customHeight="1" x14ac:dyDescent="0.2"/>
    <row r="19" spans="2:4" ht="12" hidden="1" customHeight="1" x14ac:dyDescent="0.2">
      <c r="B19" s="13" t="s">
        <v>13</v>
      </c>
      <c r="C19" s="15" t="e">
        <f>C17*C16</f>
        <v>#REF!</v>
      </c>
    </row>
    <row r="20" spans="2:4" ht="12" hidden="1" customHeight="1" x14ac:dyDescent="0.2"/>
    <row r="21" spans="2:4" ht="12" hidden="1" customHeight="1" x14ac:dyDescent="0.2">
      <c r="B21" s="156" t="s">
        <v>14</v>
      </c>
      <c r="C21" s="157"/>
      <c r="D21" s="158"/>
    </row>
    <row r="22" spans="2:4" ht="19.5" hidden="1" customHeight="1" x14ac:dyDescent="0.2">
      <c r="B22" s="16">
        <f>MIN(MILEAGE!D11:D43,'Non-WCS Destinations'!A10:A43)</f>
        <v>0</v>
      </c>
      <c r="C22" s="17" t="s">
        <v>15</v>
      </c>
      <c r="D22" s="18">
        <f>MAX(MILEAGE!D11:D43,'WCS Destinations Page 2'!D11:D42,'WCS Destinations Page 3'!D11:D42,'WCS Destinations Page 4'!D11:D42,'Non-WCS Destinations'!A10:A41)</f>
        <v>0</v>
      </c>
    </row>
    <row r="23" spans="2:4" ht="12" customHeight="1" x14ac:dyDescent="0.2"/>
    <row r="24" spans="2:4" ht="12" customHeight="1" x14ac:dyDescent="0.2"/>
    <row r="25" spans="2:4" ht="12" customHeight="1" x14ac:dyDescent="0.2"/>
    <row r="26" spans="2:4" ht="12" customHeight="1" x14ac:dyDescent="0.2"/>
    <row r="27" spans="2:4" ht="12" customHeight="1" x14ac:dyDescent="0.2"/>
    <row r="28" spans="2:4" ht="12" customHeight="1" x14ac:dyDescent="0.2"/>
    <row r="29" spans="2:4" ht="12" customHeight="1" x14ac:dyDescent="0.2"/>
    <row r="30" spans="2:4" ht="12" customHeight="1" x14ac:dyDescent="0.2"/>
    <row r="31" spans="2:4" ht="12" customHeight="1" x14ac:dyDescent="0.2"/>
    <row r="32" spans="2:4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6">
    <mergeCell ref="B21:D21"/>
    <mergeCell ref="C3:D3"/>
    <mergeCell ref="C4:D4"/>
    <mergeCell ref="C5:D5"/>
    <mergeCell ref="C6:D6"/>
    <mergeCell ref="C7:D7"/>
  </mergeCells>
  <pageMargins left="0.75" right="0.75" top="1" bottom="1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2A1C7"/>
    <pageSetUpPr fitToPage="1"/>
  </sheetPr>
  <dimension ref="A1:T71"/>
  <sheetViews>
    <sheetView showGridLines="0" tabSelected="1" workbookViewId="0">
      <pane ySplit="12" topLeftCell="A13" activePane="bottomLeft" state="frozen"/>
      <selection pane="bottomLeft" activeCell="K13" sqref="K13"/>
    </sheetView>
  </sheetViews>
  <sheetFormatPr defaultColWidth="12.5703125" defaultRowHeight="15" customHeight="1" x14ac:dyDescent="0.2"/>
  <cols>
    <col min="1" max="1" width="11.7109375" customWidth="1"/>
    <col min="2" max="3" width="28.7109375" customWidth="1"/>
    <col min="4" max="4" width="6.140625" customWidth="1"/>
    <col min="5" max="5" width="0.42578125" customWidth="1"/>
    <col min="6" max="6" width="5.85546875" customWidth="1"/>
    <col min="7" max="7" width="8.28515625" customWidth="1"/>
    <col min="8" max="8" width="10.85546875" customWidth="1"/>
    <col min="9" max="9" width="7.42578125" customWidth="1"/>
    <col min="10" max="10" width="0.42578125" customWidth="1"/>
    <col min="11" max="11" width="15.42578125" customWidth="1"/>
    <col min="12" max="15" width="18.7109375" hidden="1" customWidth="1"/>
    <col min="16" max="16" width="13.28515625" hidden="1" customWidth="1"/>
    <col min="17" max="19" width="18.7109375" hidden="1" customWidth="1"/>
    <col min="20" max="20" width="18.7109375" customWidth="1"/>
  </cols>
  <sheetData>
    <row r="1" spans="1:20" ht="20.25" customHeight="1" x14ac:dyDescent="0.2">
      <c r="A1" s="197" t="s">
        <v>16</v>
      </c>
      <c r="B1" s="192"/>
      <c r="C1" s="192"/>
      <c r="D1" s="189"/>
      <c r="E1" s="19"/>
      <c r="F1" s="20" t="s">
        <v>17</v>
      </c>
      <c r="G1" s="21"/>
      <c r="H1" s="21"/>
      <c r="I1" s="22"/>
      <c r="J1" s="23"/>
      <c r="K1" s="24" t="s">
        <v>18</v>
      </c>
      <c r="L1" s="169" t="s">
        <v>19</v>
      </c>
      <c r="M1" s="170"/>
      <c r="N1" s="171"/>
      <c r="O1" s="7"/>
      <c r="P1" s="7"/>
      <c r="Q1" s="7"/>
      <c r="R1" s="7"/>
      <c r="S1" s="7"/>
    </row>
    <row r="2" spans="1:20" ht="12.75" customHeight="1" x14ac:dyDescent="0.2">
      <c r="A2" s="25"/>
      <c r="B2" s="7"/>
      <c r="C2" s="7"/>
      <c r="D2" s="26"/>
      <c r="E2" s="27"/>
      <c r="F2" s="178"/>
      <c r="G2" s="179"/>
      <c r="H2" s="179"/>
      <c r="I2" s="180"/>
      <c r="J2" s="28"/>
      <c r="K2" s="181" t="s">
        <v>112</v>
      </c>
      <c r="L2" s="172"/>
      <c r="M2" s="173"/>
      <c r="N2" s="174"/>
      <c r="O2" s="29"/>
      <c r="P2" s="29"/>
      <c r="Q2" s="7"/>
      <c r="R2" s="7"/>
      <c r="S2" s="7"/>
    </row>
    <row r="3" spans="1:20" ht="12.75" customHeight="1" x14ac:dyDescent="0.2">
      <c r="A3" s="30" t="s">
        <v>1</v>
      </c>
      <c r="B3" s="7"/>
      <c r="C3" s="7"/>
      <c r="D3" s="26"/>
      <c r="E3" s="31"/>
      <c r="F3" s="32"/>
      <c r="G3" s="32"/>
      <c r="H3" s="32"/>
      <c r="I3" s="33" t="s">
        <v>111</v>
      </c>
      <c r="J3" s="34"/>
      <c r="K3" s="182"/>
      <c r="L3" s="172"/>
      <c r="M3" s="173"/>
      <c r="N3" s="174"/>
      <c r="O3" s="7"/>
      <c r="P3" s="7"/>
      <c r="Q3" s="7"/>
      <c r="R3" s="7"/>
      <c r="S3" s="7"/>
    </row>
    <row r="4" spans="1:20" ht="12" customHeight="1" x14ac:dyDescent="0.2">
      <c r="A4" s="25" t="s">
        <v>2</v>
      </c>
      <c r="B4" s="184"/>
      <c r="C4" s="185"/>
      <c r="D4" s="186"/>
      <c r="E4" s="35"/>
      <c r="F4" s="191" t="s">
        <v>23</v>
      </c>
      <c r="G4" s="192"/>
      <c r="H4" s="192"/>
      <c r="I4" s="189"/>
      <c r="J4" s="34"/>
      <c r="K4" s="182"/>
      <c r="L4" s="172"/>
      <c r="M4" s="173"/>
      <c r="N4" s="174"/>
      <c r="O4" s="7"/>
      <c r="P4" s="7"/>
      <c r="Q4" s="7"/>
      <c r="R4" s="7"/>
      <c r="S4" s="7"/>
      <c r="T4" s="7"/>
    </row>
    <row r="5" spans="1:20" ht="12" customHeight="1" x14ac:dyDescent="0.2">
      <c r="A5" s="25" t="s">
        <v>24</v>
      </c>
      <c r="B5" s="184"/>
      <c r="C5" s="185"/>
      <c r="D5" s="186"/>
      <c r="E5" s="35"/>
      <c r="F5" s="193"/>
      <c r="G5" s="194"/>
      <c r="H5" s="194"/>
      <c r="I5" s="195"/>
      <c r="J5" s="26"/>
      <c r="K5" s="182"/>
      <c r="L5" s="172"/>
      <c r="M5" s="173"/>
      <c r="N5" s="174"/>
      <c r="O5" s="7"/>
      <c r="P5" s="7"/>
      <c r="Q5" s="7"/>
      <c r="R5" s="7"/>
      <c r="S5" s="7"/>
      <c r="T5" s="7"/>
    </row>
    <row r="6" spans="1:20" ht="12" customHeight="1" x14ac:dyDescent="0.2">
      <c r="A6" s="25" t="s">
        <v>25</v>
      </c>
      <c r="B6" s="184"/>
      <c r="C6" s="185"/>
      <c r="D6" s="186"/>
      <c r="E6" s="36"/>
      <c r="F6" s="196" t="s">
        <v>26</v>
      </c>
      <c r="G6" s="166"/>
      <c r="H6" s="166"/>
      <c r="I6" s="167"/>
      <c r="J6" s="37"/>
      <c r="K6" s="182"/>
      <c r="L6" s="172"/>
      <c r="M6" s="173"/>
      <c r="N6" s="174"/>
      <c r="O6" s="7"/>
      <c r="P6" s="7"/>
      <c r="Q6" s="7"/>
      <c r="R6" s="7"/>
      <c r="S6" s="7"/>
      <c r="T6" s="7"/>
    </row>
    <row r="7" spans="1:20" ht="12.75" customHeight="1" x14ac:dyDescent="0.2">
      <c r="A7" s="25" t="s">
        <v>4</v>
      </c>
      <c r="B7" s="184"/>
      <c r="C7" s="185"/>
      <c r="D7" s="186"/>
      <c r="E7" s="36"/>
      <c r="F7" s="38" t="s">
        <v>27</v>
      </c>
      <c r="G7" s="39" t="s">
        <v>81</v>
      </c>
      <c r="H7" s="38" t="s">
        <v>29</v>
      </c>
      <c r="I7" s="40" t="s">
        <v>30</v>
      </c>
      <c r="J7" s="41"/>
      <c r="K7" s="182"/>
      <c r="L7" s="172"/>
      <c r="M7" s="173"/>
      <c r="N7" s="174"/>
      <c r="O7" s="7"/>
      <c r="P7" s="7"/>
      <c r="Q7" s="7"/>
      <c r="R7" s="7"/>
      <c r="S7" s="7"/>
      <c r="T7" s="7"/>
    </row>
    <row r="8" spans="1:20" ht="12" customHeight="1" x14ac:dyDescent="0.2">
      <c r="A8" s="25" t="s">
        <v>5</v>
      </c>
      <c r="B8" s="184"/>
      <c r="C8" s="185"/>
      <c r="D8" s="186"/>
      <c r="E8" s="35"/>
      <c r="F8" s="42" t="s">
        <v>31</v>
      </c>
      <c r="G8" s="39" t="s">
        <v>86</v>
      </c>
      <c r="H8" s="42" t="s">
        <v>33</v>
      </c>
      <c r="I8" s="43">
        <f>IF(G7&lt;&gt;"",IF(I7="Yes",2*S9,S9),"")</f>
        <v>20</v>
      </c>
      <c r="J8" s="26"/>
      <c r="K8" s="182"/>
      <c r="L8" s="172"/>
      <c r="M8" s="173"/>
      <c r="N8" s="174"/>
      <c r="O8" s="7"/>
      <c r="P8" s="7"/>
      <c r="Q8" s="7"/>
      <c r="R8" s="7"/>
      <c r="S8" s="7"/>
      <c r="T8" s="7"/>
    </row>
    <row r="9" spans="1:20" ht="12" customHeight="1" x14ac:dyDescent="0.2">
      <c r="A9" s="25"/>
      <c r="B9" s="188" t="s">
        <v>34</v>
      </c>
      <c r="C9" s="189"/>
      <c r="D9" s="44"/>
      <c r="E9" s="45"/>
      <c r="F9" s="46"/>
      <c r="G9" s="46"/>
      <c r="H9" s="46"/>
      <c r="I9" s="47"/>
      <c r="J9" s="48"/>
      <c r="K9" s="183"/>
      <c r="L9" s="172"/>
      <c r="M9" s="173"/>
      <c r="N9" s="174"/>
      <c r="O9" s="7"/>
      <c r="P9" s="7"/>
      <c r="Q9" s="49" t="str">
        <f>IF($G7&lt;&gt;"",IF($G7&gt;$G8,$G8,$G7),"")</f>
        <v>Cove Creek</v>
      </c>
      <c r="R9" s="50" t="str">
        <f>IF($G7&lt;&gt;"",IF($G7&gt;$G8,$G7,$G8),"")</f>
        <v>WHS</v>
      </c>
      <c r="S9" s="7">
        <f>(IF($G7&lt;&gt;"",VLOOKUP($R9,matrix,VLOOKUP($Q9,Z_SchoolLookup,2)+1),""))</f>
        <v>10</v>
      </c>
    </row>
    <row r="10" spans="1:20" ht="12.75" hidden="1" customHeight="1" x14ac:dyDescent="0.2">
      <c r="A10" s="25"/>
      <c r="B10" s="51"/>
      <c r="C10" s="52"/>
      <c r="D10" s="53"/>
      <c r="E10" s="54"/>
      <c r="F10" s="54"/>
      <c r="G10" s="54"/>
      <c r="H10" s="54"/>
      <c r="I10" s="54"/>
      <c r="J10" s="55"/>
      <c r="K10" s="7"/>
      <c r="L10" s="172"/>
      <c r="M10" s="173"/>
      <c r="N10" s="174"/>
      <c r="O10" s="7"/>
      <c r="P10" s="7"/>
      <c r="Q10" s="56" t="s">
        <v>35</v>
      </c>
      <c r="R10" s="57" t="s">
        <v>35</v>
      </c>
      <c r="S10" s="58" t="s">
        <v>35</v>
      </c>
    </row>
    <row r="11" spans="1:20" ht="16.5" hidden="1" customHeight="1" x14ac:dyDescent="0.2">
      <c r="A11" s="25"/>
      <c r="B11" s="59"/>
      <c r="C11" s="60"/>
      <c r="D11" s="26"/>
      <c r="E11" s="7"/>
      <c r="F11" s="61"/>
      <c r="G11" s="62"/>
      <c r="H11" s="61"/>
      <c r="I11" s="7"/>
      <c r="J11" s="26"/>
      <c r="K11" s="7"/>
      <c r="L11" s="172"/>
      <c r="M11" s="173"/>
      <c r="N11" s="174"/>
      <c r="O11" s="7"/>
      <c r="P11" s="7"/>
      <c r="Q11" s="56" t="s">
        <v>36</v>
      </c>
      <c r="R11" s="57" t="s">
        <v>27</v>
      </c>
      <c r="S11" s="58">
        <v>0</v>
      </c>
    </row>
    <row r="12" spans="1:20" ht="12" customHeight="1" x14ac:dyDescent="0.2">
      <c r="A12" s="63" t="s">
        <v>36</v>
      </c>
      <c r="B12" s="64" t="s">
        <v>27</v>
      </c>
      <c r="C12" s="65" t="s">
        <v>31</v>
      </c>
      <c r="D12" s="66" t="s">
        <v>37</v>
      </c>
      <c r="E12" s="67"/>
      <c r="F12" s="190" t="s">
        <v>38</v>
      </c>
      <c r="G12" s="166"/>
      <c r="H12" s="66"/>
      <c r="I12" s="187" t="s">
        <v>33</v>
      </c>
      <c r="J12" s="167"/>
      <c r="K12" s="68" t="s">
        <v>39</v>
      </c>
      <c r="L12" s="175"/>
      <c r="M12" s="176"/>
      <c r="N12" s="177"/>
      <c r="O12" s="7"/>
      <c r="P12" s="7"/>
      <c r="Q12" s="69" t="s">
        <v>35</v>
      </c>
      <c r="R12" s="70" t="s">
        <v>35</v>
      </c>
      <c r="S12" s="71" t="s">
        <v>35</v>
      </c>
    </row>
    <row r="13" spans="1:20" ht="16.5" customHeight="1" x14ac:dyDescent="0.2">
      <c r="A13" s="72"/>
      <c r="B13" s="73"/>
      <c r="C13" s="74"/>
      <c r="D13" s="75"/>
      <c r="E13" s="165"/>
      <c r="F13" s="166"/>
      <c r="G13" s="166"/>
      <c r="H13" s="167"/>
      <c r="I13" s="168"/>
      <c r="J13" s="167"/>
      <c r="K13" s="76">
        <f>I13*0.76</f>
        <v>0</v>
      </c>
    </row>
    <row r="14" spans="1:20" ht="16.5" customHeight="1" x14ac:dyDescent="0.2">
      <c r="A14" s="72"/>
      <c r="B14" s="73"/>
      <c r="C14" s="74"/>
      <c r="D14" s="75"/>
      <c r="E14" s="165"/>
      <c r="F14" s="166"/>
      <c r="G14" s="166"/>
      <c r="H14" s="167"/>
      <c r="I14" s="168"/>
      <c r="J14" s="167"/>
      <c r="K14" s="76">
        <f t="shared" ref="K14:K43" si="0">I14*0.76</f>
        <v>0</v>
      </c>
    </row>
    <row r="15" spans="1:20" ht="16.5" customHeight="1" x14ac:dyDescent="0.2">
      <c r="A15" s="72"/>
      <c r="B15" s="73"/>
      <c r="C15" s="74"/>
      <c r="D15" s="75"/>
      <c r="E15" s="165"/>
      <c r="F15" s="166"/>
      <c r="G15" s="166"/>
      <c r="H15" s="167"/>
      <c r="I15" s="168"/>
      <c r="J15" s="167"/>
      <c r="K15" s="76">
        <f t="shared" si="0"/>
        <v>0</v>
      </c>
    </row>
    <row r="16" spans="1:20" ht="16.5" customHeight="1" x14ac:dyDescent="0.2">
      <c r="A16" s="72"/>
      <c r="B16" s="73"/>
      <c r="C16" s="74"/>
      <c r="D16" s="75"/>
      <c r="E16" s="165"/>
      <c r="F16" s="166"/>
      <c r="G16" s="166"/>
      <c r="H16" s="167"/>
      <c r="I16" s="168"/>
      <c r="J16" s="167"/>
      <c r="K16" s="76">
        <f t="shared" si="0"/>
        <v>0</v>
      </c>
    </row>
    <row r="17" spans="1:11" ht="16.5" customHeight="1" x14ac:dyDescent="0.2">
      <c r="A17" s="72"/>
      <c r="B17" s="73"/>
      <c r="C17" s="74"/>
      <c r="D17" s="75"/>
      <c r="E17" s="165"/>
      <c r="F17" s="166"/>
      <c r="G17" s="166"/>
      <c r="H17" s="167"/>
      <c r="I17" s="168"/>
      <c r="J17" s="167"/>
      <c r="K17" s="76">
        <f t="shared" si="0"/>
        <v>0</v>
      </c>
    </row>
    <row r="18" spans="1:11" ht="16.5" customHeight="1" x14ac:dyDescent="0.2">
      <c r="A18" s="72"/>
      <c r="B18" s="73"/>
      <c r="C18" s="74"/>
      <c r="D18" s="75"/>
      <c r="E18" s="165"/>
      <c r="F18" s="166"/>
      <c r="G18" s="166"/>
      <c r="H18" s="167"/>
      <c r="I18" s="168"/>
      <c r="J18" s="167"/>
      <c r="K18" s="76">
        <f t="shared" si="0"/>
        <v>0</v>
      </c>
    </row>
    <row r="19" spans="1:11" ht="16.5" customHeight="1" x14ac:dyDescent="0.2">
      <c r="A19" s="72"/>
      <c r="B19" s="73"/>
      <c r="C19" s="74"/>
      <c r="D19" s="75"/>
      <c r="E19" s="165"/>
      <c r="F19" s="166"/>
      <c r="G19" s="166"/>
      <c r="H19" s="167"/>
      <c r="I19" s="168"/>
      <c r="J19" s="167"/>
      <c r="K19" s="76">
        <f t="shared" si="0"/>
        <v>0</v>
      </c>
    </row>
    <row r="20" spans="1:11" ht="16.5" customHeight="1" x14ac:dyDescent="0.2">
      <c r="A20" s="72"/>
      <c r="B20" s="73"/>
      <c r="C20" s="74"/>
      <c r="D20" s="75"/>
      <c r="E20" s="165"/>
      <c r="F20" s="166"/>
      <c r="G20" s="166"/>
      <c r="H20" s="167"/>
      <c r="I20" s="168"/>
      <c r="J20" s="167"/>
      <c r="K20" s="76">
        <f t="shared" si="0"/>
        <v>0</v>
      </c>
    </row>
    <row r="21" spans="1:11" ht="16.5" customHeight="1" x14ac:dyDescent="0.2">
      <c r="A21" s="72"/>
      <c r="B21" s="73"/>
      <c r="C21" s="74"/>
      <c r="D21" s="75"/>
      <c r="E21" s="165"/>
      <c r="F21" s="166"/>
      <c r="G21" s="166"/>
      <c r="H21" s="167"/>
      <c r="I21" s="168"/>
      <c r="J21" s="167"/>
      <c r="K21" s="76">
        <f t="shared" si="0"/>
        <v>0</v>
      </c>
    </row>
    <row r="22" spans="1:11" ht="16.5" customHeight="1" x14ac:dyDescent="0.2">
      <c r="A22" s="72"/>
      <c r="B22" s="73"/>
      <c r="C22" s="74"/>
      <c r="D22" s="75"/>
      <c r="E22" s="165"/>
      <c r="F22" s="166"/>
      <c r="G22" s="166"/>
      <c r="H22" s="167"/>
      <c r="I22" s="168"/>
      <c r="J22" s="167"/>
      <c r="K22" s="76">
        <f t="shared" si="0"/>
        <v>0</v>
      </c>
    </row>
    <row r="23" spans="1:11" ht="16.5" customHeight="1" x14ac:dyDescent="0.2">
      <c r="A23" s="72"/>
      <c r="B23" s="73"/>
      <c r="C23" s="74"/>
      <c r="D23" s="75"/>
      <c r="E23" s="165"/>
      <c r="F23" s="166"/>
      <c r="G23" s="166"/>
      <c r="H23" s="167"/>
      <c r="I23" s="168"/>
      <c r="J23" s="167"/>
      <c r="K23" s="76">
        <f t="shared" si="0"/>
        <v>0</v>
      </c>
    </row>
    <row r="24" spans="1:11" ht="16.5" customHeight="1" x14ac:dyDescent="0.2">
      <c r="A24" s="72"/>
      <c r="B24" s="73"/>
      <c r="C24" s="74"/>
      <c r="D24" s="75"/>
      <c r="E24" s="165"/>
      <c r="F24" s="166"/>
      <c r="G24" s="166"/>
      <c r="H24" s="167"/>
      <c r="I24" s="168"/>
      <c r="J24" s="167"/>
      <c r="K24" s="76">
        <f t="shared" si="0"/>
        <v>0</v>
      </c>
    </row>
    <row r="25" spans="1:11" ht="16.5" customHeight="1" x14ac:dyDescent="0.2">
      <c r="A25" s="72"/>
      <c r="B25" s="73"/>
      <c r="C25" s="74"/>
      <c r="D25" s="75"/>
      <c r="E25" s="165"/>
      <c r="F25" s="166"/>
      <c r="G25" s="166"/>
      <c r="H25" s="167"/>
      <c r="I25" s="168"/>
      <c r="J25" s="167"/>
      <c r="K25" s="76">
        <f t="shared" si="0"/>
        <v>0</v>
      </c>
    </row>
    <row r="26" spans="1:11" ht="16.5" customHeight="1" x14ac:dyDescent="0.2">
      <c r="A26" s="72"/>
      <c r="B26" s="73"/>
      <c r="C26" s="74"/>
      <c r="D26" s="75"/>
      <c r="E26" s="165"/>
      <c r="F26" s="166"/>
      <c r="G26" s="166"/>
      <c r="H26" s="167"/>
      <c r="I26" s="168"/>
      <c r="J26" s="167"/>
      <c r="K26" s="76">
        <f t="shared" si="0"/>
        <v>0</v>
      </c>
    </row>
    <row r="27" spans="1:11" ht="16.5" customHeight="1" x14ac:dyDescent="0.2">
      <c r="A27" s="72"/>
      <c r="B27" s="73"/>
      <c r="C27" s="74"/>
      <c r="D27" s="75"/>
      <c r="E27" s="165"/>
      <c r="F27" s="166"/>
      <c r="G27" s="166"/>
      <c r="H27" s="167"/>
      <c r="I27" s="168"/>
      <c r="J27" s="167"/>
      <c r="K27" s="76">
        <f t="shared" si="0"/>
        <v>0</v>
      </c>
    </row>
    <row r="28" spans="1:11" ht="16.5" customHeight="1" x14ac:dyDescent="0.2">
      <c r="A28" s="72"/>
      <c r="B28" s="73"/>
      <c r="C28" s="74"/>
      <c r="D28" s="75"/>
      <c r="E28" s="165"/>
      <c r="F28" s="166"/>
      <c r="G28" s="166"/>
      <c r="H28" s="167"/>
      <c r="I28" s="168"/>
      <c r="J28" s="167"/>
      <c r="K28" s="76">
        <f t="shared" si="0"/>
        <v>0</v>
      </c>
    </row>
    <row r="29" spans="1:11" ht="16.5" customHeight="1" x14ac:dyDescent="0.2">
      <c r="A29" s="72"/>
      <c r="B29" s="73"/>
      <c r="C29" s="74"/>
      <c r="D29" s="75"/>
      <c r="E29" s="165"/>
      <c r="F29" s="166"/>
      <c r="G29" s="166"/>
      <c r="H29" s="167"/>
      <c r="I29" s="168"/>
      <c r="J29" s="167"/>
      <c r="K29" s="76">
        <f t="shared" si="0"/>
        <v>0</v>
      </c>
    </row>
    <row r="30" spans="1:11" ht="16.5" customHeight="1" x14ac:dyDescent="0.2">
      <c r="A30" s="72"/>
      <c r="B30" s="73"/>
      <c r="C30" s="74"/>
      <c r="D30" s="75"/>
      <c r="E30" s="165"/>
      <c r="F30" s="166"/>
      <c r="G30" s="166"/>
      <c r="H30" s="167"/>
      <c r="I30" s="168"/>
      <c r="J30" s="167"/>
      <c r="K30" s="76">
        <f t="shared" si="0"/>
        <v>0</v>
      </c>
    </row>
    <row r="31" spans="1:11" ht="16.5" customHeight="1" x14ac:dyDescent="0.2">
      <c r="A31" s="72"/>
      <c r="B31" s="73"/>
      <c r="C31" s="74"/>
      <c r="D31" s="75"/>
      <c r="E31" s="165"/>
      <c r="F31" s="166"/>
      <c r="G31" s="166"/>
      <c r="H31" s="167"/>
      <c r="I31" s="168"/>
      <c r="J31" s="167"/>
      <c r="K31" s="76">
        <f t="shared" si="0"/>
        <v>0</v>
      </c>
    </row>
    <row r="32" spans="1:11" ht="16.5" customHeight="1" x14ac:dyDescent="0.2">
      <c r="A32" s="72"/>
      <c r="B32" s="73"/>
      <c r="C32" s="74"/>
      <c r="D32" s="75"/>
      <c r="E32" s="165"/>
      <c r="F32" s="166"/>
      <c r="G32" s="166"/>
      <c r="H32" s="167"/>
      <c r="I32" s="168"/>
      <c r="J32" s="167"/>
      <c r="K32" s="76">
        <f t="shared" si="0"/>
        <v>0</v>
      </c>
    </row>
    <row r="33" spans="1:20" ht="16.5" customHeight="1" x14ac:dyDescent="0.2">
      <c r="A33" s="72"/>
      <c r="B33" s="73"/>
      <c r="C33" s="74"/>
      <c r="D33" s="75"/>
      <c r="E33" s="165"/>
      <c r="F33" s="166"/>
      <c r="G33" s="166"/>
      <c r="H33" s="167"/>
      <c r="I33" s="168"/>
      <c r="J33" s="167"/>
      <c r="K33" s="76">
        <f t="shared" si="0"/>
        <v>0</v>
      </c>
    </row>
    <row r="34" spans="1:20" ht="16.5" customHeight="1" x14ac:dyDescent="0.2">
      <c r="A34" s="72"/>
      <c r="B34" s="73"/>
      <c r="C34" s="74"/>
      <c r="D34" s="75"/>
      <c r="E34" s="165"/>
      <c r="F34" s="166"/>
      <c r="G34" s="166"/>
      <c r="H34" s="167"/>
      <c r="I34" s="168"/>
      <c r="J34" s="167"/>
      <c r="K34" s="76">
        <f t="shared" si="0"/>
        <v>0</v>
      </c>
    </row>
    <row r="35" spans="1:20" ht="16.5" customHeight="1" x14ac:dyDescent="0.2">
      <c r="A35" s="72"/>
      <c r="B35" s="73"/>
      <c r="C35" s="74"/>
      <c r="D35" s="75"/>
      <c r="E35" s="165"/>
      <c r="F35" s="166"/>
      <c r="G35" s="166"/>
      <c r="H35" s="167"/>
      <c r="I35" s="168"/>
      <c r="J35" s="167"/>
      <c r="K35" s="76">
        <f t="shared" si="0"/>
        <v>0</v>
      </c>
    </row>
    <row r="36" spans="1:20" ht="16.5" customHeight="1" x14ac:dyDescent="0.2">
      <c r="A36" s="72"/>
      <c r="B36" s="73"/>
      <c r="C36" s="74"/>
      <c r="D36" s="75"/>
      <c r="E36" s="165"/>
      <c r="F36" s="166"/>
      <c r="G36" s="166"/>
      <c r="H36" s="167"/>
      <c r="I36" s="168"/>
      <c r="J36" s="167"/>
      <c r="K36" s="76">
        <f t="shared" si="0"/>
        <v>0</v>
      </c>
    </row>
    <row r="37" spans="1:20" ht="16.5" customHeight="1" x14ac:dyDescent="0.2">
      <c r="A37" s="72"/>
      <c r="B37" s="73"/>
      <c r="C37" s="74"/>
      <c r="D37" s="75"/>
      <c r="E37" s="165"/>
      <c r="F37" s="166"/>
      <c r="G37" s="166"/>
      <c r="H37" s="167"/>
      <c r="I37" s="168"/>
      <c r="J37" s="167"/>
      <c r="K37" s="76">
        <f t="shared" si="0"/>
        <v>0</v>
      </c>
    </row>
    <row r="38" spans="1:20" ht="16.5" customHeight="1" x14ac:dyDescent="0.2">
      <c r="A38" s="72"/>
      <c r="B38" s="73"/>
      <c r="C38" s="74"/>
      <c r="D38" s="75"/>
      <c r="E38" s="165"/>
      <c r="F38" s="166"/>
      <c r="G38" s="166"/>
      <c r="H38" s="167"/>
      <c r="I38" s="168"/>
      <c r="J38" s="167"/>
      <c r="K38" s="76">
        <f t="shared" si="0"/>
        <v>0</v>
      </c>
    </row>
    <row r="39" spans="1:20" ht="16.5" customHeight="1" x14ac:dyDescent="0.2">
      <c r="A39" s="72"/>
      <c r="B39" s="73"/>
      <c r="C39" s="74"/>
      <c r="D39" s="75"/>
      <c r="E39" s="165"/>
      <c r="F39" s="166"/>
      <c r="G39" s="166"/>
      <c r="H39" s="167"/>
      <c r="I39" s="168"/>
      <c r="J39" s="167"/>
      <c r="K39" s="76">
        <f t="shared" si="0"/>
        <v>0</v>
      </c>
    </row>
    <row r="40" spans="1:20" ht="16.5" customHeight="1" x14ac:dyDescent="0.2">
      <c r="A40" s="72"/>
      <c r="B40" s="73"/>
      <c r="C40" s="74"/>
      <c r="D40" s="75"/>
      <c r="E40" s="165"/>
      <c r="F40" s="166"/>
      <c r="G40" s="166"/>
      <c r="H40" s="167"/>
      <c r="I40" s="168"/>
      <c r="J40" s="167"/>
      <c r="K40" s="76">
        <f t="shared" si="0"/>
        <v>0</v>
      </c>
    </row>
    <row r="41" spans="1:20" ht="16.5" customHeight="1" x14ac:dyDescent="0.2">
      <c r="A41" s="72"/>
      <c r="B41" s="73"/>
      <c r="C41" s="74"/>
      <c r="D41" s="75"/>
      <c r="E41" s="165"/>
      <c r="F41" s="166"/>
      <c r="G41" s="166"/>
      <c r="H41" s="167"/>
      <c r="I41" s="168"/>
      <c r="J41" s="167"/>
      <c r="K41" s="76">
        <f t="shared" si="0"/>
        <v>0</v>
      </c>
    </row>
    <row r="42" spans="1:20" ht="16.5" customHeight="1" x14ac:dyDescent="0.2">
      <c r="A42" s="72"/>
      <c r="B42" s="73"/>
      <c r="C42" s="74"/>
      <c r="D42" s="75"/>
      <c r="E42" s="165"/>
      <c r="F42" s="166"/>
      <c r="G42" s="166"/>
      <c r="H42" s="167"/>
      <c r="I42" s="168"/>
      <c r="J42" s="167"/>
      <c r="K42" s="76">
        <f t="shared" si="0"/>
        <v>0</v>
      </c>
    </row>
    <row r="43" spans="1:20" ht="16.5" customHeight="1" x14ac:dyDescent="0.2">
      <c r="A43" s="72"/>
      <c r="B43" s="73"/>
      <c r="C43" s="74"/>
      <c r="D43" s="75"/>
      <c r="E43" s="165"/>
      <c r="F43" s="166"/>
      <c r="G43" s="166"/>
      <c r="H43" s="167"/>
      <c r="I43" s="168"/>
      <c r="J43" s="167"/>
      <c r="K43" s="76">
        <f t="shared" si="0"/>
        <v>0</v>
      </c>
    </row>
    <row r="44" spans="1:20" ht="3" customHeight="1" x14ac:dyDescent="0.2">
      <c r="A44" s="77"/>
      <c r="B44" s="78"/>
      <c r="C44" s="78"/>
      <c r="D44" s="78"/>
      <c r="E44" s="78"/>
      <c r="F44" s="78"/>
      <c r="G44" s="78"/>
      <c r="H44" s="78"/>
      <c r="I44" s="78"/>
      <c r="J44" s="79"/>
      <c r="K44" s="80"/>
      <c r="L44" s="7"/>
      <c r="M44" s="7"/>
      <c r="N44" s="7"/>
      <c r="O44" s="7"/>
      <c r="P44" s="7"/>
      <c r="Q44" s="7"/>
      <c r="R44" s="7"/>
      <c r="S44" s="7"/>
      <c r="T44" s="7"/>
    </row>
    <row r="45" spans="1:20" ht="12" customHeight="1" x14ac:dyDescent="0.25">
      <c r="A45" s="199" t="s">
        <v>40</v>
      </c>
      <c r="B45" s="173"/>
      <c r="C45" s="173"/>
      <c r="D45" s="173"/>
      <c r="E45" s="173"/>
      <c r="F45" s="173"/>
      <c r="G45" s="173"/>
      <c r="H45" s="173"/>
      <c r="I45" s="173"/>
      <c r="J45" s="173"/>
      <c r="K45" s="200"/>
      <c r="L45" s="7"/>
      <c r="M45" s="7"/>
      <c r="N45" s="7"/>
      <c r="O45" s="7"/>
      <c r="P45" s="7"/>
      <c r="Q45" s="7"/>
      <c r="R45" s="7"/>
      <c r="S45" s="7"/>
      <c r="T45" s="7"/>
    </row>
    <row r="46" spans="1:20" ht="2.25" customHeight="1" x14ac:dyDescent="0.2">
      <c r="A46" s="201"/>
      <c r="B46" s="194"/>
      <c r="C46" s="194"/>
      <c r="D46" s="194"/>
      <c r="E46" s="194"/>
      <c r="F46" s="194"/>
      <c r="G46" s="194"/>
      <c r="H46" s="194"/>
      <c r="I46" s="194"/>
      <c r="J46" s="81"/>
      <c r="K46" s="26"/>
      <c r="L46" s="7"/>
      <c r="M46" s="7"/>
      <c r="N46" s="7"/>
      <c r="O46" s="7"/>
      <c r="P46" s="7"/>
      <c r="Q46" s="7"/>
      <c r="R46" s="7"/>
      <c r="S46" s="7"/>
      <c r="T46" s="7"/>
    </row>
    <row r="47" spans="1:20" ht="12" customHeight="1" x14ac:dyDescent="0.2">
      <c r="A47" s="202" t="s">
        <v>41</v>
      </c>
      <c r="B47" s="192"/>
      <c r="C47" s="192"/>
      <c r="D47" s="189"/>
      <c r="E47" s="82"/>
      <c r="F47" s="83"/>
      <c r="G47" s="84"/>
      <c r="H47" s="84"/>
      <c r="I47" s="84"/>
      <c r="J47" s="60"/>
      <c r="K47" s="60"/>
      <c r="L47" s="7"/>
      <c r="M47" s="7"/>
      <c r="N47" s="7"/>
      <c r="O47" s="7"/>
      <c r="P47" s="7"/>
      <c r="Q47" s="7"/>
      <c r="R47" s="7"/>
      <c r="S47" s="7"/>
      <c r="T47" s="7"/>
    </row>
    <row r="48" spans="1:20" ht="12" customHeight="1" x14ac:dyDescent="0.2">
      <c r="A48" s="203" t="s">
        <v>42</v>
      </c>
      <c r="B48" s="173"/>
      <c r="C48" s="173"/>
      <c r="D48" s="200"/>
      <c r="E48" s="85"/>
      <c r="F48" s="86"/>
      <c r="G48" s="7"/>
      <c r="H48" s="87" t="s">
        <v>43</v>
      </c>
      <c r="I48" s="204">
        <f>SUM(I13:I43)</f>
        <v>0</v>
      </c>
      <c r="J48" s="200"/>
      <c r="K48" s="88"/>
      <c r="L48" s="7"/>
      <c r="M48" s="7"/>
      <c r="N48" s="7"/>
      <c r="O48" s="7"/>
      <c r="P48" s="7"/>
      <c r="Q48" s="7"/>
      <c r="R48" s="7"/>
      <c r="S48" s="7"/>
      <c r="T48" s="7"/>
    </row>
    <row r="49" spans="1:20" ht="26.25" customHeight="1" x14ac:dyDescent="0.25">
      <c r="A49" s="25" t="s">
        <v>44</v>
      </c>
      <c r="B49" s="47"/>
      <c r="C49" s="47"/>
      <c r="D49" s="48"/>
      <c r="E49" s="25"/>
      <c r="F49" s="89"/>
      <c r="G49" s="7"/>
      <c r="H49" s="7"/>
      <c r="I49" s="90" t="s">
        <v>45</v>
      </c>
      <c r="J49" s="26"/>
      <c r="K49" s="91">
        <f>SUM(K13:K43)</f>
        <v>0</v>
      </c>
      <c r="L49" s="7"/>
      <c r="M49" s="7"/>
      <c r="N49" s="7"/>
      <c r="O49" s="7"/>
      <c r="P49" s="7"/>
      <c r="Q49" s="7"/>
      <c r="R49" s="7"/>
      <c r="S49" s="7"/>
      <c r="T49" s="7"/>
    </row>
    <row r="50" spans="1:20" ht="12" customHeight="1" x14ac:dyDescent="0.2">
      <c r="A50" s="51"/>
      <c r="B50" s="46" t="s">
        <v>46</v>
      </c>
      <c r="C50" s="92" t="s">
        <v>47</v>
      </c>
      <c r="D50" s="93"/>
      <c r="E50" s="94"/>
      <c r="F50" s="95"/>
      <c r="G50" s="95"/>
      <c r="H50" s="47"/>
      <c r="I50" s="95"/>
      <c r="J50" s="48"/>
      <c r="K50" s="48"/>
      <c r="L50" s="7"/>
      <c r="M50" s="7"/>
      <c r="N50" s="7"/>
      <c r="O50" s="7"/>
      <c r="P50" s="7"/>
      <c r="Q50" s="7"/>
      <c r="R50" s="7"/>
      <c r="S50" s="7"/>
      <c r="T50" s="7"/>
    </row>
    <row r="51" spans="1:20" ht="12" customHeight="1" x14ac:dyDescent="0.2">
      <c r="A51" s="203" t="s">
        <v>48</v>
      </c>
      <c r="B51" s="173"/>
      <c r="C51" s="173"/>
      <c r="D51" s="200"/>
      <c r="E51" s="96"/>
      <c r="F51" s="205" t="s">
        <v>49</v>
      </c>
      <c r="G51" s="173"/>
      <c r="H51" s="173"/>
      <c r="I51" s="173"/>
      <c r="J51" s="173"/>
      <c r="K51" s="200"/>
      <c r="L51" s="7"/>
      <c r="M51" s="7"/>
      <c r="N51" s="7"/>
      <c r="O51" s="7"/>
      <c r="P51" s="7"/>
      <c r="Q51" s="7"/>
      <c r="R51" s="7"/>
      <c r="S51" s="7"/>
      <c r="T51" s="7"/>
    </row>
    <row r="52" spans="1:20" ht="12" customHeight="1" x14ac:dyDescent="0.2">
      <c r="A52" s="203" t="s">
        <v>50</v>
      </c>
      <c r="B52" s="173"/>
      <c r="C52" s="173"/>
      <c r="D52" s="200"/>
      <c r="E52" s="96"/>
      <c r="F52" s="205" t="s">
        <v>51</v>
      </c>
      <c r="G52" s="173"/>
      <c r="H52" s="173"/>
      <c r="I52" s="173"/>
      <c r="J52" s="173"/>
      <c r="K52" s="200"/>
      <c r="L52" s="7"/>
      <c r="M52" s="7"/>
      <c r="N52" s="7"/>
      <c r="O52" s="7"/>
      <c r="P52" s="7"/>
      <c r="Q52" s="7"/>
      <c r="R52" s="7"/>
      <c r="S52" s="7"/>
      <c r="T52" s="7"/>
    </row>
    <row r="53" spans="1:20" ht="12" customHeight="1" x14ac:dyDescent="0.2">
      <c r="A53" s="25"/>
      <c r="B53" s="7"/>
      <c r="C53" s="7"/>
      <c r="D53" s="26"/>
      <c r="E53" s="7"/>
      <c r="F53" s="7"/>
      <c r="G53" s="7"/>
      <c r="H53" s="7"/>
      <c r="I53" s="7"/>
      <c r="J53" s="7"/>
      <c r="K53" s="26"/>
      <c r="L53" s="7"/>
      <c r="M53" s="7"/>
      <c r="N53" s="7"/>
      <c r="O53" s="7"/>
      <c r="P53" s="7"/>
      <c r="Q53" s="7"/>
      <c r="R53" s="7"/>
      <c r="S53" s="7"/>
      <c r="T53" s="7"/>
    </row>
    <row r="54" spans="1:20" ht="12" customHeight="1" x14ac:dyDescent="0.2">
      <c r="A54" s="25" t="s">
        <v>52</v>
      </c>
      <c r="B54" s="47"/>
      <c r="C54" s="47"/>
      <c r="D54" s="48"/>
      <c r="E54" s="47"/>
      <c r="F54" s="47"/>
      <c r="G54" s="47"/>
      <c r="H54" s="47"/>
      <c r="I54" s="47"/>
      <c r="J54" s="47"/>
      <c r="K54" s="48"/>
      <c r="L54" s="7"/>
      <c r="M54" s="7"/>
      <c r="N54" s="7"/>
      <c r="O54" s="7"/>
      <c r="P54" s="7"/>
      <c r="Q54" s="7"/>
      <c r="R54" s="7"/>
      <c r="S54" s="7"/>
      <c r="T54" s="7"/>
    </row>
    <row r="55" spans="1:20" ht="12" customHeight="1" x14ac:dyDescent="0.2">
      <c r="A55" s="51"/>
      <c r="B55" s="97" t="s">
        <v>53</v>
      </c>
      <c r="C55" s="98" t="s">
        <v>47</v>
      </c>
      <c r="D55" s="99"/>
      <c r="E55" s="100"/>
      <c r="F55" s="100"/>
      <c r="G55" s="198" t="s">
        <v>54</v>
      </c>
      <c r="H55" s="166"/>
      <c r="I55" s="101"/>
      <c r="J55" s="102"/>
      <c r="K55" s="99" t="s">
        <v>55</v>
      </c>
      <c r="L55" s="7"/>
      <c r="M55" s="7"/>
      <c r="N55" s="7"/>
      <c r="O55" s="7"/>
      <c r="P55" s="7"/>
      <c r="Q55" s="7"/>
      <c r="R55" s="7"/>
      <c r="S55" s="7"/>
      <c r="T55" s="7"/>
    </row>
    <row r="56" spans="1:20" ht="12.75" hidden="1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26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2.75" hidden="1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26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2.75" hidden="1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2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2.75" hidden="1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26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2.75" hidden="1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26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2.75" hidden="1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26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2" customHeight="1" x14ac:dyDescent="0.2">
      <c r="A62" s="206" t="s">
        <v>19</v>
      </c>
      <c r="B62" s="206"/>
      <c r="C62" s="206"/>
      <c r="D62" s="206"/>
      <c r="E62" s="7"/>
      <c r="F62" s="7"/>
      <c r="G62" s="7"/>
      <c r="H62" s="7"/>
      <c r="I62" s="155"/>
      <c r="J62" s="155"/>
      <c r="K62" s="155"/>
      <c r="L62" s="7"/>
      <c r="M62" s="7"/>
      <c r="N62" s="7"/>
      <c r="O62" s="7"/>
      <c r="P62" s="7"/>
      <c r="Q62" s="7"/>
      <c r="R62" s="7"/>
      <c r="S62" s="7"/>
      <c r="T62" s="7"/>
    </row>
    <row r="63" spans="1:20" ht="12" customHeight="1" x14ac:dyDescent="0.2">
      <c r="A63" s="206"/>
      <c r="B63" s="206"/>
      <c r="C63" s="206"/>
      <c r="D63" s="206"/>
      <c r="E63" s="7"/>
      <c r="F63" s="7"/>
      <c r="G63" s="7"/>
      <c r="H63" s="7"/>
      <c r="I63" s="155"/>
      <c r="J63" s="155"/>
      <c r="K63" s="155"/>
      <c r="L63" s="7"/>
      <c r="M63" s="7"/>
      <c r="N63" s="7"/>
      <c r="O63" s="7"/>
      <c r="P63" s="7"/>
      <c r="Q63" s="7"/>
      <c r="R63" s="7"/>
      <c r="S63" s="7"/>
      <c r="T63" s="7"/>
    </row>
    <row r="64" spans="1:20" ht="12" customHeight="1" x14ac:dyDescent="0.2">
      <c r="A64" s="206"/>
      <c r="B64" s="206"/>
      <c r="C64" s="206"/>
      <c r="D64" s="206"/>
      <c r="E64" s="7"/>
      <c r="F64" s="7"/>
      <c r="G64" s="7"/>
      <c r="H64" s="7"/>
      <c r="I64" s="155"/>
      <c r="J64" s="155"/>
      <c r="K64" s="155"/>
      <c r="L64" s="7"/>
      <c r="M64" s="7"/>
      <c r="N64" s="7"/>
      <c r="O64" s="7"/>
      <c r="P64" s="7"/>
      <c r="Q64" s="7"/>
      <c r="R64" s="7"/>
      <c r="S64" s="7"/>
      <c r="T64" s="7"/>
    </row>
    <row r="65" spans="1:20" ht="12" customHeight="1" x14ac:dyDescent="0.2">
      <c r="A65" s="206"/>
      <c r="B65" s="206"/>
      <c r="C65" s="206"/>
      <c r="D65" s="206"/>
      <c r="E65" s="7"/>
      <c r="F65" s="7"/>
      <c r="G65" s="7" t="s">
        <v>20</v>
      </c>
      <c r="H65" s="7"/>
      <c r="I65" s="155"/>
      <c r="J65" s="155"/>
      <c r="K65" s="155"/>
      <c r="L65" s="7"/>
      <c r="M65" s="7"/>
      <c r="N65" s="7"/>
      <c r="O65" s="7"/>
      <c r="P65" s="7"/>
      <c r="Q65" s="7"/>
      <c r="R65" s="7"/>
      <c r="S65" s="7"/>
      <c r="T65" s="7"/>
    </row>
    <row r="66" spans="1:20" ht="12" customHeight="1" x14ac:dyDescent="0.2">
      <c r="A66" s="206"/>
      <c r="B66" s="206"/>
      <c r="C66" s="206"/>
      <c r="D66" s="206"/>
      <c r="E66" s="7"/>
      <c r="F66" s="7"/>
      <c r="G66" s="7" t="s">
        <v>21</v>
      </c>
      <c r="H66" s="7"/>
      <c r="I66" s="155"/>
      <c r="J66" s="155"/>
      <c r="K66" s="155"/>
      <c r="L66" s="7"/>
      <c r="M66" s="7"/>
      <c r="N66" s="7"/>
      <c r="O66" s="7"/>
      <c r="P66" s="7"/>
      <c r="Q66" s="7"/>
      <c r="R66" s="7"/>
      <c r="S66" s="7"/>
      <c r="T66" s="7"/>
    </row>
    <row r="67" spans="1:20" ht="12" customHeight="1" x14ac:dyDescent="0.2">
      <c r="A67" s="206"/>
      <c r="B67" s="206"/>
      <c r="C67" s="206"/>
      <c r="D67" s="206"/>
      <c r="E67" s="7"/>
      <c r="F67" s="7"/>
      <c r="G67" s="7" t="s">
        <v>22</v>
      </c>
      <c r="H67" s="7"/>
      <c r="I67" s="155"/>
      <c r="J67" s="155"/>
      <c r="K67" s="155"/>
      <c r="L67" s="7"/>
      <c r="M67" s="7"/>
      <c r="N67" s="7"/>
      <c r="O67" s="7"/>
      <c r="P67" s="7"/>
      <c r="Q67" s="7"/>
      <c r="R67" s="7"/>
      <c r="S67" s="7"/>
      <c r="T67" s="7"/>
    </row>
    <row r="68" spans="1:20" ht="12" customHeight="1" x14ac:dyDescent="0.2">
      <c r="A68" s="206"/>
      <c r="B68" s="206"/>
      <c r="C68" s="206"/>
      <c r="D68" s="206"/>
      <c r="E68" s="7"/>
      <c r="F68" s="7"/>
      <c r="G68" s="7"/>
      <c r="H68" s="7"/>
      <c r="I68" s="155"/>
      <c r="J68" s="155"/>
      <c r="K68" s="155"/>
      <c r="L68" s="7"/>
      <c r="M68" s="7"/>
      <c r="N68" s="7"/>
      <c r="O68" s="7"/>
      <c r="P68" s="7"/>
      <c r="Q68" s="7"/>
      <c r="R68" s="7"/>
      <c r="S68" s="7"/>
      <c r="T68" s="7"/>
    </row>
    <row r="69" spans="1:20" ht="12" customHeight="1" x14ac:dyDescent="0.2">
      <c r="A69" s="206"/>
      <c r="B69" s="206"/>
      <c r="C69" s="206"/>
      <c r="D69" s="206"/>
      <c r="E69" s="7"/>
      <c r="F69" s="7"/>
      <c r="G69" s="7"/>
      <c r="H69" s="7"/>
      <c r="I69" s="155"/>
      <c r="J69" s="155"/>
      <c r="K69" s="155"/>
      <c r="L69" s="7"/>
      <c r="M69" s="7"/>
      <c r="N69" s="7"/>
      <c r="O69" s="7"/>
      <c r="P69" s="7"/>
      <c r="Q69" s="7"/>
      <c r="R69" s="7"/>
      <c r="S69" s="7"/>
      <c r="T69" s="7"/>
    </row>
    <row r="70" spans="1:20" ht="12" customHeight="1" x14ac:dyDescent="0.2">
      <c r="A70" s="206"/>
      <c r="B70" s="206"/>
      <c r="C70" s="206"/>
      <c r="D70" s="206"/>
      <c r="E70" s="7"/>
      <c r="F70" s="7"/>
      <c r="G70" s="7"/>
      <c r="H70" s="7"/>
      <c r="I70" s="155"/>
      <c r="J70" s="155"/>
      <c r="K70" s="155"/>
      <c r="L70" s="7"/>
      <c r="M70" s="7"/>
      <c r="N70" s="7"/>
      <c r="O70" s="7"/>
      <c r="P70" s="7"/>
      <c r="Q70" s="7"/>
      <c r="R70" s="7"/>
      <c r="S70" s="7"/>
      <c r="T70" s="7"/>
    </row>
    <row r="71" spans="1:20" ht="12" customHeight="1" x14ac:dyDescent="0.2">
      <c r="A71" s="206"/>
      <c r="B71" s="206"/>
      <c r="C71" s="206"/>
      <c r="D71" s="206"/>
      <c r="E71" s="7"/>
      <c r="F71" s="7"/>
      <c r="G71" s="7"/>
      <c r="H71" s="7"/>
      <c r="I71" s="155"/>
      <c r="J71" s="155"/>
      <c r="K71" s="155"/>
      <c r="L71" s="7"/>
      <c r="M71" s="7"/>
      <c r="N71" s="7"/>
      <c r="O71" s="7"/>
      <c r="P71" s="7"/>
      <c r="Q71" s="7"/>
      <c r="R71" s="7"/>
      <c r="S71" s="7"/>
      <c r="T71" s="7"/>
    </row>
  </sheetData>
  <mergeCells count="87">
    <mergeCell ref="A62:D71"/>
    <mergeCell ref="E26:H26"/>
    <mergeCell ref="I26:J26"/>
    <mergeCell ref="E27:H27"/>
    <mergeCell ref="I27:J27"/>
    <mergeCell ref="E28:H28"/>
    <mergeCell ref="I28:J28"/>
    <mergeCell ref="I29:J29"/>
    <mergeCell ref="E29:H29"/>
    <mergeCell ref="E30:H30"/>
    <mergeCell ref="I30:J30"/>
    <mergeCell ref="E31:H31"/>
    <mergeCell ref="I31:J31"/>
    <mergeCell ref="E32:H32"/>
    <mergeCell ref="I32:J32"/>
    <mergeCell ref="E33:H33"/>
    <mergeCell ref="I33:J33"/>
    <mergeCell ref="E34:H34"/>
    <mergeCell ref="I34:J34"/>
    <mergeCell ref="E35:H35"/>
    <mergeCell ref="I35:J35"/>
    <mergeCell ref="I36:J36"/>
    <mergeCell ref="E36:H36"/>
    <mergeCell ref="E37:H37"/>
    <mergeCell ref="I37:J37"/>
    <mergeCell ref="E38:H38"/>
    <mergeCell ref="I38:J38"/>
    <mergeCell ref="E39:H39"/>
    <mergeCell ref="I39:J39"/>
    <mergeCell ref="E40:H40"/>
    <mergeCell ref="I40:J40"/>
    <mergeCell ref="E41:H41"/>
    <mergeCell ref="I41:J41"/>
    <mergeCell ref="E42:H42"/>
    <mergeCell ref="I42:J42"/>
    <mergeCell ref="I43:J43"/>
    <mergeCell ref="A51:D51"/>
    <mergeCell ref="A52:D52"/>
    <mergeCell ref="G55:H55"/>
    <mergeCell ref="E43:H43"/>
    <mergeCell ref="A45:K45"/>
    <mergeCell ref="A46:I46"/>
    <mergeCell ref="A47:D47"/>
    <mergeCell ref="A48:D48"/>
    <mergeCell ref="I48:J48"/>
    <mergeCell ref="F51:K51"/>
    <mergeCell ref="F52:K52"/>
    <mergeCell ref="L1:N12"/>
    <mergeCell ref="F2:I2"/>
    <mergeCell ref="K2:K9"/>
    <mergeCell ref="B4:D4"/>
    <mergeCell ref="B5:D5"/>
    <mergeCell ref="B6:D6"/>
    <mergeCell ref="I12:J12"/>
    <mergeCell ref="B9:C9"/>
    <mergeCell ref="F12:G12"/>
    <mergeCell ref="F4:I5"/>
    <mergeCell ref="F6:I6"/>
    <mergeCell ref="B7:D7"/>
    <mergeCell ref="B8:D8"/>
    <mergeCell ref="A1:D1"/>
    <mergeCell ref="E13:H13"/>
    <mergeCell ref="I13:J13"/>
    <mergeCell ref="E14:H14"/>
    <mergeCell ref="I14:J14"/>
    <mergeCell ref="I15:J15"/>
    <mergeCell ref="E15:H15"/>
    <mergeCell ref="E16:H16"/>
    <mergeCell ref="I16:J16"/>
    <mergeCell ref="E17:H17"/>
    <mergeCell ref="I17:J17"/>
    <mergeCell ref="E18:H18"/>
    <mergeCell ref="I18:J18"/>
    <mergeCell ref="E19:H19"/>
    <mergeCell ref="I19:J19"/>
    <mergeCell ref="E20:H20"/>
    <mergeCell ref="I20:J20"/>
    <mergeCell ref="E21:H21"/>
    <mergeCell ref="I21:J21"/>
    <mergeCell ref="E25:H25"/>
    <mergeCell ref="I25:J25"/>
    <mergeCell ref="I22:J22"/>
    <mergeCell ref="E22:H22"/>
    <mergeCell ref="E23:H23"/>
    <mergeCell ref="I23:J23"/>
    <mergeCell ref="E24:H24"/>
    <mergeCell ref="I24:J24"/>
  </mergeCells>
  <dataValidations count="3">
    <dataValidation type="list" allowBlank="1" showErrorMessage="1" sqref="G7:G8" xr:uid="{00000000-0002-0000-0200-000000000000}">
      <formula1>Z_Schools</formula1>
    </dataValidation>
    <dataValidation type="list" allowBlank="1" showErrorMessage="1" sqref="J6 I7" xr:uid="{00000000-0002-0000-0200-000001000000}">
      <formula1>Z_Rt</formula1>
    </dataValidation>
    <dataValidation type="list" allowBlank="1" showErrorMessage="1" sqref="F11:H11" xr:uid="{00000000-0002-0000-0200-000002000000}">
      <formula1>Z_Purpose</formula1>
    </dataValidation>
  </dataValidations>
  <printOptions horizontalCentered="1" verticalCentered="1"/>
  <pageMargins left="0.14629948364888123" right="0.13166953528399311" top="0.25" bottom="0.25" header="0" footer="0"/>
  <pageSetup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Z1000"/>
  <sheetViews>
    <sheetView showGridLines="0" workbookViewId="0">
      <pane ySplit="10" topLeftCell="A11" activePane="bottomLeft" state="frozen"/>
      <selection pane="bottomLeft" activeCell="B12" sqref="B12"/>
    </sheetView>
  </sheetViews>
  <sheetFormatPr defaultColWidth="12.5703125" defaultRowHeight="15" customHeight="1" x14ac:dyDescent="0.2"/>
  <cols>
    <col min="1" max="1" width="24.140625" customWidth="1"/>
    <col min="2" max="2" width="23.140625" customWidth="1"/>
    <col min="3" max="3" width="6.42578125" customWidth="1"/>
    <col min="4" max="4" width="18.7109375" customWidth="1"/>
    <col min="5" max="5" width="22.42578125" customWidth="1"/>
    <col min="6" max="6" width="18.7109375" customWidth="1"/>
    <col min="7" max="16" width="18.7109375" hidden="1" customWidth="1"/>
    <col min="17" max="26" width="8.5703125" customWidth="1"/>
  </cols>
  <sheetData>
    <row r="1" spans="1:26" ht="40.5" customHeight="1" x14ac:dyDescent="0.3">
      <c r="A1" s="103" t="s">
        <v>0</v>
      </c>
      <c r="B1" s="7"/>
      <c r="C1" s="7"/>
      <c r="D1" s="7"/>
      <c r="E1" s="7"/>
      <c r="F1" s="7"/>
      <c r="I1" s="7"/>
      <c r="J1" s="7" t="s">
        <v>20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2" customHeight="1" x14ac:dyDescent="0.2">
      <c r="A2" s="104" t="s">
        <v>1</v>
      </c>
      <c r="B2" s="2"/>
      <c r="C2" s="2"/>
      <c r="D2" s="3"/>
      <c r="E2" s="219" t="s">
        <v>41</v>
      </c>
      <c r="F2" s="158"/>
      <c r="I2" s="7"/>
      <c r="J2" s="7" t="s">
        <v>21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2" customHeight="1" x14ac:dyDescent="0.2">
      <c r="A3" s="7" t="s">
        <v>2</v>
      </c>
      <c r="B3" s="207" t="str">
        <f>IF(w_Name&lt;&gt;"",w_Name,"")</f>
        <v/>
      </c>
      <c r="C3" s="194"/>
      <c r="D3" s="208"/>
      <c r="E3" s="215" t="s">
        <v>42</v>
      </c>
      <c r="F3" s="210"/>
      <c r="I3" s="7"/>
      <c r="J3" s="7" t="s">
        <v>22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" customHeight="1" x14ac:dyDescent="0.2">
      <c r="A4" s="7" t="s">
        <v>3</v>
      </c>
      <c r="B4" s="207" t="str">
        <f>IF(w_HomeAdd1&lt;&gt;"",w_HomeAdd1,"")</f>
        <v/>
      </c>
      <c r="C4" s="194"/>
      <c r="D4" s="208"/>
      <c r="E4" s="105"/>
      <c r="F4" s="10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2" customHeight="1" x14ac:dyDescent="0.2">
      <c r="A5" s="7"/>
      <c r="B5" s="207" t="str">
        <f>IF(w_HomeAdd2&lt;&gt;"",w_HomeAdd2,"")</f>
        <v/>
      </c>
      <c r="C5" s="194"/>
      <c r="D5" s="208"/>
      <c r="E5" s="211"/>
      <c r="F5" s="20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2" customHeight="1" x14ac:dyDescent="0.2">
      <c r="A6" s="7" t="s">
        <v>4</v>
      </c>
      <c r="B6" s="207" t="str">
        <f>IF(w_HomeSchool&lt;&gt;"",w_HomeSchool,"")</f>
        <v/>
      </c>
      <c r="C6" s="194"/>
      <c r="D6" s="208"/>
      <c r="E6" s="215" t="s">
        <v>56</v>
      </c>
      <c r="F6" s="210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" customHeight="1" x14ac:dyDescent="0.2">
      <c r="A7" s="7" t="s">
        <v>5</v>
      </c>
      <c r="B7" s="207" t="str">
        <f>IF(w_Position&lt;&gt;"",w_Position,"")</f>
        <v/>
      </c>
      <c r="C7" s="194"/>
      <c r="D7" s="208"/>
      <c r="E7" s="209"/>
      <c r="F7" s="210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" customHeight="1" x14ac:dyDescent="0.2">
      <c r="A8" s="7"/>
      <c r="B8" s="8"/>
      <c r="C8" s="8"/>
      <c r="D8" s="107"/>
      <c r="E8" s="211"/>
      <c r="F8" s="20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" customHeight="1" x14ac:dyDescent="0.2">
      <c r="A9" s="7"/>
      <c r="B9" s="8"/>
      <c r="C9" s="8"/>
      <c r="D9" s="107"/>
      <c r="E9" s="212" t="s">
        <v>55</v>
      </c>
      <c r="F9" s="213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" customHeight="1" x14ac:dyDescent="0.2">
      <c r="A10" s="108" t="s">
        <v>57</v>
      </c>
      <c r="B10" s="108" t="s">
        <v>58</v>
      </c>
      <c r="C10" s="108" t="s">
        <v>59</v>
      </c>
      <c r="D10" s="109" t="s">
        <v>36</v>
      </c>
      <c r="E10" s="109" t="s">
        <v>38</v>
      </c>
      <c r="F10" s="109" t="s">
        <v>33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6.5" customHeight="1" x14ac:dyDescent="0.2">
      <c r="A11" s="110"/>
      <c r="B11" s="111"/>
      <c r="C11" s="112"/>
      <c r="D11" s="113"/>
      <c r="E11" s="114"/>
      <c r="F11" s="58" t="str">
        <f t="shared" ref="F11:F42" si="0">IF($A11&lt;&gt;"",IF($C11="Yes",2*$I11,$I11),"")</f>
        <v/>
      </c>
      <c r="G11" s="57" t="str">
        <f t="shared" ref="G11:G42" si="1">IF($A11&lt;&gt;"",IF($A11&gt;$B11,$B11,$A11),"")</f>
        <v/>
      </c>
      <c r="H11" s="57" t="str">
        <f t="shared" ref="H11:H42" si="2">IF($A11&lt;&gt;"",IF($A11&gt;$B11,$A11,$B11),"")</f>
        <v/>
      </c>
      <c r="I11" s="58" t="str">
        <f t="shared" ref="I11:I42" si="3">(IF($A11&lt;&gt;"",VLOOKUP($H11,matrix,VLOOKUP($G11,Z_SchoolLookup,2)+1),""))</f>
        <v/>
      </c>
      <c r="J11" s="7"/>
      <c r="K11" s="7"/>
      <c r="L11" s="7"/>
      <c r="M11" s="7"/>
      <c r="N11" s="7"/>
      <c r="O11" s="7"/>
      <c r="P11" s="115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customHeight="1" x14ac:dyDescent="0.2">
      <c r="A12" s="110"/>
      <c r="B12" s="111"/>
      <c r="C12" s="112"/>
      <c r="D12" s="113"/>
      <c r="E12" s="114"/>
      <c r="F12" s="58" t="str">
        <f t="shared" si="0"/>
        <v/>
      </c>
      <c r="G12" s="57" t="str">
        <f t="shared" si="1"/>
        <v/>
      </c>
      <c r="H12" s="57" t="str">
        <f t="shared" si="2"/>
        <v/>
      </c>
      <c r="I12" s="58" t="str">
        <f t="shared" si="3"/>
        <v/>
      </c>
      <c r="J12" s="7"/>
      <c r="K12" s="7"/>
      <c r="L12" s="7"/>
      <c r="M12" s="7"/>
      <c r="N12" s="7"/>
      <c r="O12" s="7"/>
      <c r="P12" s="115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customHeight="1" x14ac:dyDescent="0.2">
      <c r="A13" s="110"/>
      <c r="B13" s="111"/>
      <c r="C13" s="112"/>
      <c r="D13" s="113"/>
      <c r="E13" s="114"/>
      <c r="F13" s="58" t="str">
        <f t="shared" si="0"/>
        <v/>
      </c>
      <c r="G13" s="57" t="str">
        <f t="shared" si="1"/>
        <v/>
      </c>
      <c r="H13" s="57" t="str">
        <f t="shared" si="2"/>
        <v/>
      </c>
      <c r="I13" s="58" t="str">
        <f t="shared" si="3"/>
        <v/>
      </c>
      <c r="J13" s="7"/>
      <c r="K13" s="7"/>
      <c r="L13" s="7"/>
      <c r="M13" s="7"/>
      <c r="N13" s="7"/>
      <c r="O13" s="7"/>
      <c r="P13" s="115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customHeight="1" x14ac:dyDescent="0.2">
      <c r="A14" s="110"/>
      <c r="B14" s="111"/>
      <c r="C14" s="112"/>
      <c r="D14" s="113"/>
      <c r="E14" s="114"/>
      <c r="F14" s="58" t="str">
        <f t="shared" si="0"/>
        <v/>
      </c>
      <c r="G14" s="57" t="str">
        <f t="shared" si="1"/>
        <v/>
      </c>
      <c r="H14" s="57" t="str">
        <f t="shared" si="2"/>
        <v/>
      </c>
      <c r="I14" s="58" t="str">
        <f t="shared" si="3"/>
        <v/>
      </c>
      <c r="J14" s="7"/>
      <c r="K14" s="7"/>
      <c r="L14" s="7"/>
      <c r="M14" s="7"/>
      <c r="N14" s="7"/>
      <c r="O14" s="7"/>
      <c r="P14" s="115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customHeight="1" x14ac:dyDescent="0.2">
      <c r="A15" s="110"/>
      <c r="B15" s="111"/>
      <c r="C15" s="112"/>
      <c r="D15" s="113"/>
      <c r="E15" s="114"/>
      <c r="F15" s="58" t="str">
        <f t="shared" si="0"/>
        <v/>
      </c>
      <c r="G15" s="57" t="str">
        <f t="shared" si="1"/>
        <v/>
      </c>
      <c r="H15" s="57" t="str">
        <f t="shared" si="2"/>
        <v/>
      </c>
      <c r="I15" s="58" t="str">
        <f t="shared" si="3"/>
        <v/>
      </c>
      <c r="J15" s="7"/>
      <c r="K15" s="7"/>
      <c r="L15" s="7"/>
      <c r="M15" s="7"/>
      <c r="N15" s="7"/>
      <c r="O15" s="7"/>
      <c r="P15" s="115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customHeight="1" x14ac:dyDescent="0.2">
      <c r="A16" s="110"/>
      <c r="B16" s="111"/>
      <c r="C16" s="112"/>
      <c r="D16" s="113"/>
      <c r="E16" s="114"/>
      <c r="F16" s="58" t="str">
        <f t="shared" si="0"/>
        <v/>
      </c>
      <c r="G16" s="57" t="str">
        <f t="shared" si="1"/>
        <v/>
      </c>
      <c r="H16" s="57" t="str">
        <f t="shared" si="2"/>
        <v/>
      </c>
      <c r="I16" s="58" t="str">
        <f t="shared" si="3"/>
        <v/>
      </c>
      <c r="J16" s="7"/>
      <c r="K16" s="7"/>
      <c r="L16" s="7"/>
      <c r="M16" s="7"/>
      <c r="N16" s="7"/>
      <c r="O16" s="7"/>
      <c r="P16" s="115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6.5" customHeight="1" x14ac:dyDescent="0.2">
      <c r="A17" s="110"/>
      <c r="B17" s="111"/>
      <c r="C17" s="112"/>
      <c r="D17" s="113"/>
      <c r="E17" s="114"/>
      <c r="F17" s="58" t="str">
        <f t="shared" si="0"/>
        <v/>
      </c>
      <c r="G17" s="57" t="str">
        <f t="shared" si="1"/>
        <v/>
      </c>
      <c r="H17" s="57" t="str">
        <f t="shared" si="2"/>
        <v/>
      </c>
      <c r="I17" s="58" t="str">
        <f t="shared" si="3"/>
        <v/>
      </c>
      <c r="J17" s="7"/>
      <c r="K17" s="7"/>
      <c r="L17" s="7"/>
      <c r="M17" s="7"/>
      <c r="N17" s="7"/>
      <c r="O17" s="7"/>
      <c r="P17" s="115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6.5" customHeight="1" x14ac:dyDescent="0.2">
      <c r="A18" s="110"/>
      <c r="B18" s="111"/>
      <c r="C18" s="112"/>
      <c r="D18" s="113"/>
      <c r="E18" s="114"/>
      <c r="F18" s="58" t="str">
        <f t="shared" si="0"/>
        <v/>
      </c>
      <c r="G18" s="57" t="str">
        <f t="shared" si="1"/>
        <v/>
      </c>
      <c r="H18" s="57" t="str">
        <f t="shared" si="2"/>
        <v/>
      </c>
      <c r="I18" s="58" t="str">
        <f t="shared" si="3"/>
        <v/>
      </c>
      <c r="J18" s="7"/>
      <c r="K18" s="7"/>
      <c r="L18" s="7"/>
      <c r="M18" s="7"/>
      <c r="N18" s="7"/>
      <c r="O18" s="7"/>
      <c r="P18" s="115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6.5" customHeight="1" x14ac:dyDescent="0.2">
      <c r="A19" s="110"/>
      <c r="B19" s="111"/>
      <c r="C19" s="112"/>
      <c r="D19" s="113"/>
      <c r="E19" s="114"/>
      <c r="F19" s="58" t="str">
        <f t="shared" si="0"/>
        <v/>
      </c>
      <c r="G19" s="57" t="str">
        <f t="shared" si="1"/>
        <v/>
      </c>
      <c r="H19" s="57" t="str">
        <f t="shared" si="2"/>
        <v/>
      </c>
      <c r="I19" s="58" t="str">
        <f t="shared" si="3"/>
        <v/>
      </c>
      <c r="J19" s="7"/>
      <c r="K19" s="7"/>
      <c r="L19" s="7"/>
      <c r="M19" s="7"/>
      <c r="N19" s="7"/>
      <c r="O19" s="7"/>
      <c r="P19" s="115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6.5" customHeight="1" x14ac:dyDescent="0.2">
      <c r="A20" s="110"/>
      <c r="B20" s="111"/>
      <c r="C20" s="112"/>
      <c r="D20" s="113"/>
      <c r="E20" s="114"/>
      <c r="F20" s="58" t="str">
        <f t="shared" si="0"/>
        <v/>
      </c>
      <c r="G20" s="57" t="str">
        <f t="shared" si="1"/>
        <v/>
      </c>
      <c r="H20" s="57" t="str">
        <f t="shared" si="2"/>
        <v/>
      </c>
      <c r="I20" s="58" t="str">
        <f t="shared" si="3"/>
        <v/>
      </c>
      <c r="J20" s="7"/>
      <c r="K20" s="7"/>
      <c r="L20" s="7"/>
      <c r="M20" s="7"/>
      <c r="N20" s="7"/>
      <c r="O20" s="7"/>
      <c r="P20" s="115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6.5" customHeight="1" x14ac:dyDescent="0.2">
      <c r="A21" s="110"/>
      <c r="B21" s="111"/>
      <c r="C21" s="112"/>
      <c r="D21" s="113"/>
      <c r="E21" s="114"/>
      <c r="F21" s="58" t="str">
        <f t="shared" si="0"/>
        <v/>
      </c>
      <c r="G21" s="57" t="str">
        <f t="shared" si="1"/>
        <v/>
      </c>
      <c r="H21" s="57" t="str">
        <f t="shared" si="2"/>
        <v/>
      </c>
      <c r="I21" s="58" t="str">
        <f t="shared" si="3"/>
        <v/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6.5" customHeight="1" x14ac:dyDescent="0.2">
      <c r="A22" s="110"/>
      <c r="B22" s="111"/>
      <c r="C22" s="112"/>
      <c r="D22" s="113"/>
      <c r="E22" s="114"/>
      <c r="F22" s="58" t="str">
        <f t="shared" si="0"/>
        <v/>
      </c>
      <c r="G22" s="57" t="str">
        <f t="shared" si="1"/>
        <v/>
      </c>
      <c r="H22" s="57" t="str">
        <f t="shared" si="2"/>
        <v/>
      </c>
      <c r="I22" s="58" t="str">
        <f t="shared" si="3"/>
        <v/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6.5" customHeight="1" x14ac:dyDescent="0.2">
      <c r="A23" s="110"/>
      <c r="B23" s="111"/>
      <c r="C23" s="112"/>
      <c r="D23" s="113"/>
      <c r="E23" s="114"/>
      <c r="F23" s="58" t="str">
        <f t="shared" si="0"/>
        <v/>
      </c>
      <c r="G23" s="57" t="str">
        <f t="shared" si="1"/>
        <v/>
      </c>
      <c r="H23" s="57" t="str">
        <f t="shared" si="2"/>
        <v/>
      </c>
      <c r="I23" s="58" t="str">
        <f t="shared" si="3"/>
        <v/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6.5" customHeight="1" x14ac:dyDescent="0.2">
      <c r="A24" s="110"/>
      <c r="B24" s="111"/>
      <c r="C24" s="112"/>
      <c r="D24" s="113"/>
      <c r="E24" s="114"/>
      <c r="F24" s="58" t="str">
        <f t="shared" si="0"/>
        <v/>
      </c>
      <c r="G24" s="57" t="str">
        <f t="shared" si="1"/>
        <v/>
      </c>
      <c r="H24" s="57" t="str">
        <f t="shared" si="2"/>
        <v/>
      </c>
      <c r="I24" s="58" t="str">
        <f t="shared" si="3"/>
        <v/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6.5" customHeight="1" x14ac:dyDescent="0.2">
      <c r="A25" s="110"/>
      <c r="B25" s="111"/>
      <c r="C25" s="112"/>
      <c r="D25" s="113"/>
      <c r="E25" s="114"/>
      <c r="F25" s="58" t="str">
        <f t="shared" si="0"/>
        <v/>
      </c>
      <c r="G25" s="57" t="str">
        <f t="shared" si="1"/>
        <v/>
      </c>
      <c r="H25" s="57" t="str">
        <f t="shared" si="2"/>
        <v/>
      </c>
      <c r="I25" s="58" t="str">
        <f t="shared" si="3"/>
        <v/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customHeight="1" x14ac:dyDescent="0.2">
      <c r="A26" s="110"/>
      <c r="B26" s="111"/>
      <c r="C26" s="112"/>
      <c r="D26" s="113"/>
      <c r="E26" s="114"/>
      <c r="F26" s="58" t="str">
        <f t="shared" si="0"/>
        <v/>
      </c>
      <c r="G26" s="57" t="str">
        <f t="shared" si="1"/>
        <v/>
      </c>
      <c r="H26" s="57" t="str">
        <f t="shared" si="2"/>
        <v/>
      </c>
      <c r="I26" s="58" t="str">
        <f t="shared" si="3"/>
        <v/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6.5" customHeight="1" x14ac:dyDescent="0.2">
      <c r="A27" s="110"/>
      <c r="B27" s="111"/>
      <c r="C27" s="112"/>
      <c r="D27" s="113"/>
      <c r="E27" s="114"/>
      <c r="F27" s="58" t="str">
        <f t="shared" si="0"/>
        <v/>
      </c>
      <c r="G27" s="57" t="str">
        <f t="shared" si="1"/>
        <v/>
      </c>
      <c r="H27" s="57" t="str">
        <f t="shared" si="2"/>
        <v/>
      </c>
      <c r="I27" s="58" t="str">
        <f t="shared" si="3"/>
        <v/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6.5" customHeight="1" x14ac:dyDescent="0.2">
      <c r="A28" s="110"/>
      <c r="B28" s="111"/>
      <c r="C28" s="112"/>
      <c r="D28" s="113"/>
      <c r="E28" s="114"/>
      <c r="F28" s="58" t="str">
        <f t="shared" si="0"/>
        <v/>
      </c>
      <c r="G28" s="57" t="str">
        <f t="shared" si="1"/>
        <v/>
      </c>
      <c r="H28" s="57" t="str">
        <f t="shared" si="2"/>
        <v/>
      </c>
      <c r="I28" s="58" t="str">
        <f t="shared" si="3"/>
        <v/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6.5" customHeight="1" x14ac:dyDescent="0.2">
      <c r="A29" s="110"/>
      <c r="B29" s="111"/>
      <c r="C29" s="112"/>
      <c r="D29" s="113"/>
      <c r="E29" s="114"/>
      <c r="F29" s="58" t="str">
        <f t="shared" si="0"/>
        <v/>
      </c>
      <c r="G29" s="57" t="str">
        <f t="shared" si="1"/>
        <v/>
      </c>
      <c r="H29" s="57" t="str">
        <f t="shared" si="2"/>
        <v/>
      </c>
      <c r="I29" s="58" t="str">
        <f t="shared" si="3"/>
        <v/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6.5" customHeight="1" x14ac:dyDescent="0.2">
      <c r="A30" s="110"/>
      <c r="B30" s="111"/>
      <c r="C30" s="112"/>
      <c r="D30" s="113"/>
      <c r="E30" s="114"/>
      <c r="F30" s="58" t="str">
        <f t="shared" si="0"/>
        <v/>
      </c>
      <c r="G30" s="57" t="str">
        <f t="shared" si="1"/>
        <v/>
      </c>
      <c r="H30" s="57" t="str">
        <f t="shared" si="2"/>
        <v/>
      </c>
      <c r="I30" s="58" t="str">
        <f t="shared" si="3"/>
        <v/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6.5" customHeight="1" x14ac:dyDescent="0.2">
      <c r="A31" s="110"/>
      <c r="B31" s="111"/>
      <c r="C31" s="112"/>
      <c r="D31" s="113"/>
      <c r="E31" s="114"/>
      <c r="F31" s="58" t="str">
        <f t="shared" si="0"/>
        <v/>
      </c>
      <c r="G31" s="57" t="str">
        <f t="shared" si="1"/>
        <v/>
      </c>
      <c r="H31" s="57" t="str">
        <f t="shared" si="2"/>
        <v/>
      </c>
      <c r="I31" s="58" t="str">
        <f t="shared" si="3"/>
        <v/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5" customHeight="1" x14ac:dyDescent="0.2">
      <c r="A32" s="110"/>
      <c r="B32" s="111"/>
      <c r="C32" s="112"/>
      <c r="D32" s="113"/>
      <c r="E32" s="114"/>
      <c r="F32" s="58" t="str">
        <f t="shared" si="0"/>
        <v/>
      </c>
      <c r="G32" s="57" t="str">
        <f t="shared" si="1"/>
        <v/>
      </c>
      <c r="H32" s="57" t="str">
        <f t="shared" si="2"/>
        <v/>
      </c>
      <c r="I32" s="58" t="str">
        <f t="shared" si="3"/>
        <v/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6.5" customHeight="1" x14ac:dyDescent="0.2">
      <c r="A33" s="110"/>
      <c r="B33" s="111"/>
      <c r="C33" s="112"/>
      <c r="D33" s="113"/>
      <c r="E33" s="114"/>
      <c r="F33" s="58" t="str">
        <f t="shared" si="0"/>
        <v/>
      </c>
      <c r="G33" s="57" t="str">
        <f t="shared" si="1"/>
        <v/>
      </c>
      <c r="H33" s="57" t="str">
        <f t="shared" si="2"/>
        <v/>
      </c>
      <c r="I33" s="58" t="str">
        <f t="shared" si="3"/>
        <v/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6.5" customHeight="1" x14ac:dyDescent="0.2">
      <c r="A34" s="110"/>
      <c r="B34" s="111"/>
      <c r="C34" s="112"/>
      <c r="D34" s="113"/>
      <c r="E34" s="114"/>
      <c r="F34" s="58" t="str">
        <f t="shared" si="0"/>
        <v/>
      </c>
      <c r="G34" s="57" t="str">
        <f t="shared" si="1"/>
        <v/>
      </c>
      <c r="H34" s="57" t="str">
        <f t="shared" si="2"/>
        <v/>
      </c>
      <c r="I34" s="58" t="str">
        <f t="shared" si="3"/>
        <v/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6.5" customHeight="1" x14ac:dyDescent="0.2">
      <c r="A35" s="110"/>
      <c r="B35" s="111"/>
      <c r="C35" s="112"/>
      <c r="D35" s="113"/>
      <c r="E35" s="114"/>
      <c r="F35" s="58" t="str">
        <f t="shared" si="0"/>
        <v/>
      </c>
      <c r="G35" s="57" t="str">
        <f t="shared" si="1"/>
        <v/>
      </c>
      <c r="H35" s="57" t="str">
        <f t="shared" si="2"/>
        <v/>
      </c>
      <c r="I35" s="58" t="str">
        <f t="shared" si="3"/>
        <v/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6.5" customHeight="1" x14ac:dyDescent="0.2">
      <c r="A36" s="110"/>
      <c r="B36" s="111"/>
      <c r="C36" s="112"/>
      <c r="D36" s="113"/>
      <c r="E36" s="114"/>
      <c r="F36" s="58" t="str">
        <f t="shared" si="0"/>
        <v/>
      </c>
      <c r="G36" s="57" t="str">
        <f t="shared" si="1"/>
        <v/>
      </c>
      <c r="H36" s="57" t="str">
        <f t="shared" si="2"/>
        <v/>
      </c>
      <c r="I36" s="58" t="str">
        <f t="shared" si="3"/>
        <v/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6.5" customHeight="1" x14ac:dyDescent="0.2">
      <c r="A37" s="110"/>
      <c r="B37" s="111"/>
      <c r="C37" s="112"/>
      <c r="D37" s="113"/>
      <c r="E37" s="114"/>
      <c r="F37" s="58" t="str">
        <f t="shared" si="0"/>
        <v/>
      </c>
      <c r="G37" s="57" t="str">
        <f t="shared" si="1"/>
        <v/>
      </c>
      <c r="H37" s="57" t="str">
        <f t="shared" si="2"/>
        <v/>
      </c>
      <c r="I37" s="58" t="str">
        <f t="shared" si="3"/>
        <v/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6.5" customHeight="1" x14ac:dyDescent="0.2">
      <c r="A38" s="110"/>
      <c r="B38" s="111"/>
      <c r="C38" s="112"/>
      <c r="D38" s="113"/>
      <c r="E38" s="114"/>
      <c r="F38" s="58" t="str">
        <f t="shared" si="0"/>
        <v/>
      </c>
      <c r="G38" s="57" t="str">
        <f t="shared" si="1"/>
        <v/>
      </c>
      <c r="H38" s="57" t="str">
        <f t="shared" si="2"/>
        <v/>
      </c>
      <c r="I38" s="58" t="str">
        <f t="shared" si="3"/>
        <v/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6.5" customHeight="1" x14ac:dyDescent="0.2">
      <c r="A39" s="110"/>
      <c r="B39" s="111"/>
      <c r="C39" s="112"/>
      <c r="D39" s="113"/>
      <c r="E39" s="114"/>
      <c r="F39" s="58" t="str">
        <f t="shared" si="0"/>
        <v/>
      </c>
      <c r="G39" s="57" t="str">
        <f t="shared" si="1"/>
        <v/>
      </c>
      <c r="H39" s="57" t="str">
        <f t="shared" si="2"/>
        <v/>
      </c>
      <c r="I39" s="58" t="str">
        <f t="shared" si="3"/>
        <v/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6.5" customHeight="1" x14ac:dyDescent="0.2">
      <c r="A40" s="110"/>
      <c r="B40" s="111"/>
      <c r="C40" s="112"/>
      <c r="D40" s="113"/>
      <c r="E40" s="114"/>
      <c r="F40" s="58" t="str">
        <f t="shared" si="0"/>
        <v/>
      </c>
      <c r="G40" s="57" t="str">
        <f t="shared" si="1"/>
        <v/>
      </c>
      <c r="H40" s="57" t="str">
        <f t="shared" si="2"/>
        <v/>
      </c>
      <c r="I40" s="58" t="str">
        <f t="shared" si="3"/>
        <v/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6.5" customHeight="1" x14ac:dyDescent="0.2">
      <c r="A41" s="110"/>
      <c r="B41" s="111"/>
      <c r="C41" s="112"/>
      <c r="D41" s="113"/>
      <c r="E41" s="114"/>
      <c r="F41" s="58" t="str">
        <f t="shared" si="0"/>
        <v/>
      </c>
      <c r="G41" s="57" t="str">
        <f t="shared" si="1"/>
        <v/>
      </c>
      <c r="H41" s="57" t="str">
        <f t="shared" si="2"/>
        <v/>
      </c>
      <c r="I41" s="58" t="str">
        <f t="shared" si="3"/>
        <v/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6.5" customHeight="1" x14ac:dyDescent="0.2">
      <c r="A42" s="110"/>
      <c r="B42" s="111"/>
      <c r="C42" s="112"/>
      <c r="D42" s="113"/>
      <c r="E42" s="114"/>
      <c r="F42" s="58" t="str">
        <f t="shared" si="0"/>
        <v/>
      </c>
      <c r="G42" s="57" t="str">
        <f t="shared" si="1"/>
        <v/>
      </c>
      <c r="H42" s="57" t="str">
        <f t="shared" si="2"/>
        <v/>
      </c>
      <c r="I42" s="58" t="str">
        <f t="shared" si="3"/>
        <v/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" customHeight="1" x14ac:dyDescent="0.2">
      <c r="A43" s="214" t="s">
        <v>60</v>
      </c>
      <c r="B43" s="192"/>
      <c r="C43" s="192"/>
      <c r="D43" s="192"/>
      <c r="E43" s="192"/>
      <c r="F43" s="189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" customHeight="1" x14ac:dyDescent="0.2">
      <c r="A44" s="201" t="s">
        <v>61</v>
      </c>
      <c r="B44" s="194"/>
      <c r="C44" s="194"/>
      <c r="D44" s="194"/>
      <c r="E44" s="194"/>
      <c r="F44" s="195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" customHeight="1" x14ac:dyDescent="0.2">
      <c r="A45" s="59"/>
      <c r="B45" s="84"/>
      <c r="C45" s="84"/>
      <c r="D45" s="60"/>
      <c r="E45" s="83" t="s">
        <v>62</v>
      </c>
      <c r="F45" s="56">
        <f>SUM(F11:F42)</f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" customHeight="1" x14ac:dyDescent="0.2">
      <c r="A46" s="25"/>
      <c r="B46" s="7"/>
      <c r="C46" s="7"/>
      <c r="D46" s="26"/>
      <c r="E46" s="86" t="s">
        <v>63</v>
      </c>
      <c r="F46" s="116">
        <f>SUM(y_Pg1Total)</f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" customHeight="1" x14ac:dyDescent="0.2">
      <c r="A47" s="25"/>
      <c r="B47" s="7"/>
      <c r="C47" s="7"/>
      <c r="D47" s="26"/>
      <c r="E47" s="89" t="s">
        <v>64</v>
      </c>
      <c r="F47" s="117">
        <f>SUM(F45:F46)</f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" customHeight="1" x14ac:dyDescent="0.2">
      <c r="A48" s="25" t="s">
        <v>17</v>
      </c>
      <c r="B48" s="216"/>
      <c r="C48" s="194"/>
      <c r="D48" s="195"/>
      <c r="E48" s="89" t="s">
        <v>65</v>
      </c>
      <c r="F48" s="118">
        <f>Z_MileRate</f>
        <v>0.57499999999999996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" customHeight="1" x14ac:dyDescent="0.2">
      <c r="A49" s="25" t="s">
        <v>18</v>
      </c>
      <c r="B49" s="217"/>
      <c r="C49" s="166"/>
      <c r="D49" s="167"/>
      <c r="E49" s="89" t="s">
        <v>66</v>
      </c>
      <c r="F49" s="119" t="str">
        <f>IF(y_Pg2Total=0,"N/A",IF(AND(y_Pg3Total=0,y_NonUCPSTotal=0),F47*F48,"See Next Sheet"))</f>
        <v>N/A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" customHeight="1" x14ac:dyDescent="0.2">
      <c r="A50" s="25"/>
      <c r="B50" s="7"/>
      <c r="C50" s="7"/>
      <c r="D50" s="26"/>
      <c r="E50" s="218" t="s">
        <v>67</v>
      </c>
      <c r="F50" s="195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" customHeight="1" x14ac:dyDescent="0.2">
      <c r="A51" s="51"/>
      <c r="B51" s="47"/>
      <c r="C51" s="47"/>
      <c r="D51" s="48"/>
      <c r="E51" s="120"/>
      <c r="F51" s="2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" customHeight="1" x14ac:dyDescent="0.2">
      <c r="A52" s="203" t="s">
        <v>48</v>
      </c>
      <c r="B52" s="173"/>
      <c r="C52" s="173"/>
      <c r="D52" s="200"/>
      <c r="E52" s="202" t="s">
        <v>49</v>
      </c>
      <c r="F52" s="189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" customHeight="1" x14ac:dyDescent="0.2">
      <c r="A53" s="203" t="s">
        <v>50</v>
      </c>
      <c r="B53" s="173"/>
      <c r="C53" s="173"/>
      <c r="D53" s="200"/>
      <c r="E53" s="203" t="s">
        <v>51</v>
      </c>
      <c r="F53" s="200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" customHeight="1" x14ac:dyDescent="0.2">
      <c r="A54" s="25"/>
      <c r="B54" s="7"/>
      <c r="C54" s="7"/>
      <c r="D54" s="26"/>
      <c r="E54" s="25"/>
      <c r="F54" s="2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" customHeight="1" x14ac:dyDescent="0.2">
      <c r="A55" s="25" t="s">
        <v>52</v>
      </c>
      <c r="B55" s="47"/>
      <c r="C55" s="7"/>
      <c r="D55" s="48"/>
      <c r="E55" s="51"/>
      <c r="F55" s="4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" customHeight="1" x14ac:dyDescent="0.2">
      <c r="A56" s="51"/>
      <c r="B56" s="198" t="s">
        <v>68</v>
      </c>
      <c r="C56" s="166"/>
      <c r="D56" s="167"/>
      <c r="E56" s="94" t="s">
        <v>69</v>
      </c>
      <c r="F56" s="121" t="s">
        <v>55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2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2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22">
    <mergeCell ref="E2:F2"/>
    <mergeCell ref="B3:D3"/>
    <mergeCell ref="E3:F3"/>
    <mergeCell ref="B4:D4"/>
    <mergeCell ref="B5:D5"/>
    <mergeCell ref="E5:F5"/>
    <mergeCell ref="A53:D53"/>
    <mergeCell ref="E53:F53"/>
    <mergeCell ref="B56:D56"/>
    <mergeCell ref="B6:D6"/>
    <mergeCell ref="B7:D7"/>
    <mergeCell ref="E7:F7"/>
    <mergeCell ref="E8:F8"/>
    <mergeCell ref="E9:F9"/>
    <mergeCell ref="A43:F43"/>
    <mergeCell ref="A44:F44"/>
    <mergeCell ref="E6:F6"/>
    <mergeCell ref="B48:D48"/>
    <mergeCell ref="B49:D49"/>
    <mergeCell ref="E50:F50"/>
    <mergeCell ref="A52:D52"/>
    <mergeCell ref="E52:F52"/>
  </mergeCells>
  <dataValidations count="3">
    <dataValidation type="list" allowBlank="1" showErrorMessage="1" sqref="A11:B42" xr:uid="{00000000-0002-0000-0300-000000000000}">
      <formula1>Z_Schools</formula1>
    </dataValidation>
    <dataValidation type="list" allowBlank="1" showErrorMessage="1" sqref="C11:C42" xr:uid="{00000000-0002-0000-0300-000001000000}">
      <formula1>Z_Rt</formula1>
    </dataValidation>
    <dataValidation type="list" allowBlank="1" showErrorMessage="1" sqref="E11:E42" xr:uid="{00000000-0002-0000-0300-000002000000}">
      <formula1>Z_Purpose</formula1>
    </dataValidation>
  </dataValidations>
  <printOptions horizontalCentered="1" verticalCentered="1"/>
  <pageMargins left="0.25" right="0.25" top="0.5" bottom="0.5" header="0" footer="0"/>
  <pageSetup orientation="portrait"/>
  <colBreaks count="1" manualBreakCount="1">
    <brk id="6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Z1000"/>
  <sheetViews>
    <sheetView showGridLines="0" workbookViewId="0">
      <pane ySplit="10" topLeftCell="A11" activePane="bottomLeft" state="frozen"/>
      <selection pane="bottomLeft" activeCell="B12" sqref="B12"/>
    </sheetView>
  </sheetViews>
  <sheetFormatPr defaultColWidth="12.5703125" defaultRowHeight="15" customHeight="1" x14ac:dyDescent="0.2"/>
  <cols>
    <col min="1" max="1" width="24.140625" customWidth="1"/>
    <col min="2" max="2" width="23.140625" customWidth="1"/>
    <col min="3" max="3" width="6.42578125" customWidth="1"/>
    <col min="4" max="4" width="18.7109375" customWidth="1"/>
    <col min="5" max="5" width="22.42578125" customWidth="1"/>
    <col min="6" max="6" width="18.7109375" customWidth="1"/>
    <col min="7" max="16" width="18.7109375" hidden="1" customWidth="1"/>
    <col min="17" max="26" width="8.5703125" customWidth="1"/>
  </cols>
  <sheetData>
    <row r="1" spans="1:26" ht="40.5" customHeight="1" x14ac:dyDescent="0.3">
      <c r="A1" s="103" t="s">
        <v>0</v>
      </c>
      <c r="B1" s="7"/>
      <c r="C1" s="7"/>
      <c r="D1" s="7"/>
      <c r="E1" s="7"/>
      <c r="F1" s="7"/>
      <c r="I1" s="7"/>
      <c r="J1" s="7" t="s">
        <v>20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2" customHeight="1" x14ac:dyDescent="0.2">
      <c r="A2" s="104" t="s">
        <v>1</v>
      </c>
      <c r="B2" s="2"/>
      <c r="C2" s="2"/>
      <c r="D2" s="3"/>
      <c r="E2" s="219" t="s">
        <v>41</v>
      </c>
      <c r="F2" s="158"/>
      <c r="I2" s="7"/>
      <c r="J2" s="7" t="s">
        <v>21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2" customHeight="1" x14ac:dyDescent="0.2">
      <c r="A3" s="7" t="s">
        <v>2</v>
      </c>
      <c r="B3" s="207" t="str">
        <f>IF(w_Name&lt;&gt;"",w_Name,"")</f>
        <v/>
      </c>
      <c r="C3" s="194"/>
      <c r="D3" s="208"/>
      <c r="E3" s="215" t="s">
        <v>42</v>
      </c>
      <c r="F3" s="210"/>
      <c r="I3" s="7"/>
      <c r="J3" s="7" t="s">
        <v>22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" customHeight="1" x14ac:dyDescent="0.2">
      <c r="A4" s="7" t="s">
        <v>3</v>
      </c>
      <c r="B4" s="207" t="str">
        <f>IF(w_HomeAdd1&lt;&gt;"",w_HomeAdd1,"")</f>
        <v/>
      </c>
      <c r="C4" s="194"/>
      <c r="D4" s="208"/>
      <c r="E4" s="105"/>
      <c r="F4" s="10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2" customHeight="1" x14ac:dyDescent="0.2">
      <c r="A5" s="7"/>
      <c r="B5" s="207" t="str">
        <f>IF(w_HomeAdd2&lt;&gt;"",w_HomeAdd2,"")</f>
        <v/>
      </c>
      <c r="C5" s="194"/>
      <c r="D5" s="208"/>
      <c r="E5" s="211"/>
      <c r="F5" s="20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2" customHeight="1" x14ac:dyDescent="0.2">
      <c r="A6" s="7" t="s">
        <v>4</v>
      </c>
      <c r="B6" s="207" t="str">
        <f>IF(w_HomeSchool&lt;&gt;"",w_HomeSchool,"")</f>
        <v/>
      </c>
      <c r="C6" s="194"/>
      <c r="D6" s="208"/>
      <c r="E6" s="215" t="s">
        <v>56</v>
      </c>
      <c r="F6" s="210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" customHeight="1" x14ac:dyDescent="0.2">
      <c r="A7" s="7" t="s">
        <v>5</v>
      </c>
      <c r="B7" s="207" t="str">
        <f>IF(w_Position&lt;&gt;"",w_Position,"")</f>
        <v/>
      </c>
      <c r="C7" s="194"/>
      <c r="D7" s="208"/>
      <c r="E7" s="209"/>
      <c r="F7" s="210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" customHeight="1" x14ac:dyDescent="0.2">
      <c r="A8" s="7"/>
      <c r="B8" s="8"/>
      <c r="C8" s="8"/>
      <c r="D8" s="107"/>
      <c r="E8" s="211"/>
      <c r="F8" s="20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" customHeight="1" x14ac:dyDescent="0.2">
      <c r="A9" s="7"/>
      <c r="B9" s="8"/>
      <c r="C9" s="8"/>
      <c r="D9" s="107"/>
      <c r="E9" s="212" t="s">
        <v>55</v>
      </c>
      <c r="F9" s="213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" customHeight="1" x14ac:dyDescent="0.2">
      <c r="A10" s="108" t="s">
        <v>57</v>
      </c>
      <c r="B10" s="108" t="s">
        <v>58</v>
      </c>
      <c r="C10" s="108" t="s">
        <v>59</v>
      </c>
      <c r="D10" s="109" t="s">
        <v>36</v>
      </c>
      <c r="E10" s="109" t="s">
        <v>38</v>
      </c>
      <c r="F10" s="109" t="s">
        <v>33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6.5" customHeight="1" x14ac:dyDescent="0.2">
      <c r="A11" s="110"/>
      <c r="B11" s="111"/>
      <c r="C11" s="112"/>
      <c r="D11" s="113"/>
      <c r="E11" s="114"/>
      <c r="F11" s="58" t="str">
        <f t="shared" ref="F11:F42" si="0">IF($A11&lt;&gt;"",IF($C11="Yes",2*$I11,$I11),"")</f>
        <v/>
      </c>
      <c r="G11" s="57" t="str">
        <f t="shared" ref="G11:G42" si="1">IF($A11&lt;&gt;"",IF($A11&gt;$B11,$B11,$A11),"")</f>
        <v/>
      </c>
      <c r="H11" s="57" t="str">
        <f t="shared" ref="H11:H42" si="2">IF($A11&lt;&gt;"",IF($A11&gt;$B11,$A11,$B11),"")</f>
        <v/>
      </c>
      <c r="I11" s="58" t="str">
        <f t="shared" ref="I11:I42" si="3">(IF($A11&lt;&gt;"",VLOOKUP($H11,matrix,VLOOKUP($G11,Z_SchoolLookup,2)+1),""))</f>
        <v/>
      </c>
      <c r="J11" s="7"/>
      <c r="K11" s="7"/>
      <c r="L11" s="7"/>
      <c r="M11" s="7"/>
      <c r="N11" s="7"/>
      <c r="O11" s="7"/>
      <c r="P11" s="115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customHeight="1" x14ac:dyDescent="0.2">
      <c r="A12" s="110"/>
      <c r="B12" s="111"/>
      <c r="C12" s="112"/>
      <c r="D12" s="113"/>
      <c r="E12" s="114"/>
      <c r="F12" s="58" t="str">
        <f t="shared" si="0"/>
        <v/>
      </c>
      <c r="G12" s="57" t="str">
        <f t="shared" si="1"/>
        <v/>
      </c>
      <c r="H12" s="57" t="str">
        <f t="shared" si="2"/>
        <v/>
      </c>
      <c r="I12" s="58" t="str">
        <f t="shared" si="3"/>
        <v/>
      </c>
      <c r="J12" s="7"/>
      <c r="K12" s="7"/>
      <c r="L12" s="7"/>
      <c r="M12" s="7"/>
      <c r="N12" s="7"/>
      <c r="O12" s="7"/>
      <c r="P12" s="115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customHeight="1" x14ac:dyDescent="0.2">
      <c r="A13" s="110"/>
      <c r="B13" s="111"/>
      <c r="C13" s="112"/>
      <c r="D13" s="113"/>
      <c r="E13" s="114"/>
      <c r="F13" s="58" t="str">
        <f t="shared" si="0"/>
        <v/>
      </c>
      <c r="G13" s="57" t="str">
        <f t="shared" si="1"/>
        <v/>
      </c>
      <c r="H13" s="57" t="str">
        <f t="shared" si="2"/>
        <v/>
      </c>
      <c r="I13" s="58" t="str">
        <f t="shared" si="3"/>
        <v/>
      </c>
      <c r="J13" s="7"/>
      <c r="K13" s="7"/>
      <c r="L13" s="7"/>
      <c r="M13" s="7"/>
      <c r="N13" s="7"/>
      <c r="O13" s="7"/>
      <c r="P13" s="115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customHeight="1" x14ac:dyDescent="0.2">
      <c r="A14" s="110"/>
      <c r="B14" s="111"/>
      <c r="C14" s="112"/>
      <c r="D14" s="113"/>
      <c r="E14" s="114"/>
      <c r="F14" s="58" t="str">
        <f t="shared" si="0"/>
        <v/>
      </c>
      <c r="G14" s="57" t="str">
        <f t="shared" si="1"/>
        <v/>
      </c>
      <c r="H14" s="57" t="str">
        <f t="shared" si="2"/>
        <v/>
      </c>
      <c r="I14" s="58" t="str">
        <f t="shared" si="3"/>
        <v/>
      </c>
      <c r="J14" s="7"/>
      <c r="K14" s="7"/>
      <c r="L14" s="7"/>
      <c r="M14" s="7"/>
      <c r="N14" s="7"/>
      <c r="O14" s="7"/>
      <c r="P14" s="115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customHeight="1" x14ac:dyDescent="0.2">
      <c r="A15" s="110"/>
      <c r="B15" s="111"/>
      <c r="C15" s="112"/>
      <c r="D15" s="113"/>
      <c r="E15" s="114"/>
      <c r="F15" s="58" t="str">
        <f t="shared" si="0"/>
        <v/>
      </c>
      <c r="G15" s="57" t="str">
        <f t="shared" si="1"/>
        <v/>
      </c>
      <c r="H15" s="57" t="str">
        <f t="shared" si="2"/>
        <v/>
      </c>
      <c r="I15" s="58" t="str">
        <f t="shared" si="3"/>
        <v/>
      </c>
      <c r="J15" s="7"/>
      <c r="K15" s="7"/>
      <c r="L15" s="7"/>
      <c r="M15" s="7"/>
      <c r="N15" s="7"/>
      <c r="O15" s="7"/>
      <c r="P15" s="115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customHeight="1" x14ac:dyDescent="0.2">
      <c r="A16" s="110"/>
      <c r="B16" s="111"/>
      <c r="C16" s="112"/>
      <c r="D16" s="113"/>
      <c r="E16" s="114"/>
      <c r="F16" s="58" t="str">
        <f t="shared" si="0"/>
        <v/>
      </c>
      <c r="G16" s="57" t="str">
        <f t="shared" si="1"/>
        <v/>
      </c>
      <c r="H16" s="57" t="str">
        <f t="shared" si="2"/>
        <v/>
      </c>
      <c r="I16" s="58" t="str">
        <f t="shared" si="3"/>
        <v/>
      </c>
      <c r="J16" s="7"/>
      <c r="K16" s="7"/>
      <c r="L16" s="7"/>
      <c r="M16" s="7"/>
      <c r="N16" s="7"/>
      <c r="O16" s="7"/>
      <c r="P16" s="115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6.5" customHeight="1" x14ac:dyDescent="0.2">
      <c r="A17" s="110"/>
      <c r="B17" s="111"/>
      <c r="C17" s="112"/>
      <c r="D17" s="113"/>
      <c r="E17" s="114"/>
      <c r="F17" s="58" t="str">
        <f t="shared" si="0"/>
        <v/>
      </c>
      <c r="G17" s="57" t="str">
        <f t="shared" si="1"/>
        <v/>
      </c>
      <c r="H17" s="57" t="str">
        <f t="shared" si="2"/>
        <v/>
      </c>
      <c r="I17" s="58" t="str">
        <f t="shared" si="3"/>
        <v/>
      </c>
      <c r="J17" s="7"/>
      <c r="K17" s="7"/>
      <c r="L17" s="7"/>
      <c r="M17" s="7"/>
      <c r="N17" s="7"/>
      <c r="O17" s="7"/>
      <c r="P17" s="115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6.5" customHeight="1" x14ac:dyDescent="0.2">
      <c r="A18" s="110"/>
      <c r="B18" s="111"/>
      <c r="C18" s="112"/>
      <c r="D18" s="113"/>
      <c r="E18" s="114"/>
      <c r="F18" s="58" t="str">
        <f t="shared" si="0"/>
        <v/>
      </c>
      <c r="G18" s="57" t="str">
        <f t="shared" si="1"/>
        <v/>
      </c>
      <c r="H18" s="57" t="str">
        <f t="shared" si="2"/>
        <v/>
      </c>
      <c r="I18" s="58" t="str">
        <f t="shared" si="3"/>
        <v/>
      </c>
      <c r="J18" s="7"/>
      <c r="K18" s="7"/>
      <c r="L18" s="7"/>
      <c r="M18" s="7"/>
      <c r="N18" s="7"/>
      <c r="O18" s="7"/>
      <c r="P18" s="115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6.5" customHeight="1" x14ac:dyDescent="0.2">
      <c r="A19" s="110"/>
      <c r="B19" s="111"/>
      <c r="C19" s="112"/>
      <c r="D19" s="113"/>
      <c r="E19" s="114"/>
      <c r="F19" s="58" t="str">
        <f t="shared" si="0"/>
        <v/>
      </c>
      <c r="G19" s="57" t="str">
        <f t="shared" si="1"/>
        <v/>
      </c>
      <c r="H19" s="57" t="str">
        <f t="shared" si="2"/>
        <v/>
      </c>
      <c r="I19" s="58" t="str">
        <f t="shared" si="3"/>
        <v/>
      </c>
      <c r="J19" s="7"/>
      <c r="K19" s="7"/>
      <c r="L19" s="7"/>
      <c r="M19" s="7"/>
      <c r="N19" s="7"/>
      <c r="O19" s="7"/>
      <c r="P19" s="115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6.5" customHeight="1" x14ac:dyDescent="0.2">
      <c r="A20" s="110"/>
      <c r="B20" s="111"/>
      <c r="C20" s="112"/>
      <c r="D20" s="113"/>
      <c r="E20" s="114"/>
      <c r="F20" s="58" t="str">
        <f t="shared" si="0"/>
        <v/>
      </c>
      <c r="G20" s="57" t="str">
        <f t="shared" si="1"/>
        <v/>
      </c>
      <c r="H20" s="57" t="str">
        <f t="shared" si="2"/>
        <v/>
      </c>
      <c r="I20" s="58" t="str">
        <f t="shared" si="3"/>
        <v/>
      </c>
      <c r="J20" s="7"/>
      <c r="K20" s="7"/>
      <c r="L20" s="7"/>
      <c r="M20" s="7"/>
      <c r="N20" s="7"/>
      <c r="O20" s="7"/>
      <c r="P20" s="115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6.5" customHeight="1" x14ac:dyDescent="0.2">
      <c r="A21" s="110"/>
      <c r="B21" s="111"/>
      <c r="C21" s="112"/>
      <c r="D21" s="113"/>
      <c r="E21" s="114"/>
      <c r="F21" s="58" t="str">
        <f t="shared" si="0"/>
        <v/>
      </c>
      <c r="G21" s="57" t="str">
        <f t="shared" si="1"/>
        <v/>
      </c>
      <c r="H21" s="57" t="str">
        <f t="shared" si="2"/>
        <v/>
      </c>
      <c r="I21" s="58" t="str">
        <f t="shared" si="3"/>
        <v/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6.5" customHeight="1" x14ac:dyDescent="0.2">
      <c r="A22" s="110"/>
      <c r="B22" s="111"/>
      <c r="C22" s="112"/>
      <c r="D22" s="113"/>
      <c r="E22" s="114"/>
      <c r="F22" s="58" t="str">
        <f t="shared" si="0"/>
        <v/>
      </c>
      <c r="G22" s="57" t="str">
        <f t="shared" si="1"/>
        <v/>
      </c>
      <c r="H22" s="57" t="str">
        <f t="shared" si="2"/>
        <v/>
      </c>
      <c r="I22" s="58" t="str">
        <f t="shared" si="3"/>
        <v/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6.5" customHeight="1" x14ac:dyDescent="0.2">
      <c r="A23" s="110"/>
      <c r="B23" s="111"/>
      <c r="C23" s="112"/>
      <c r="D23" s="113"/>
      <c r="E23" s="114"/>
      <c r="F23" s="58" t="str">
        <f t="shared" si="0"/>
        <v/>
      </c>
      <c r="G23" s="57" t="str">
        <f t="shared" si="1"/>
        <v/>
      </c>
      <c r="H23" s="57" t="str">
        <f t="shared" si="2"/>
        <v/>
      </c>
      <c r="I23" s="58" t="str">
        <f t="shared" si="3"/>
        <v/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6.5" customHeight="1" x14ac:dyDescent="0.2">
      <c r="A24" s="110"/>
      <c r="B24" s="111"/>
      <c r="C24" s="112"/>
      <c r="D24" s="113"/>
      <c r="E24" s="114"/>
      <c r="F24" s="58" t="str">
        <f t="shared" si="0"/>
        <v/>
      </c>
      <c r="G24" s="57" t="str">
        <f t="shared" si="1"/>
        <v/>
      </c>
      <c r="H24" s="57" t="str">
        <f t="shared" si="2"/>
        <v/>
      </c>
      <c r="I24" s="58" t="str">
        <f t="shared" si="3"/>
        <v/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6.5" customHeight="1" x14ac:dyDescent="0.2">
      <c r="A25" s="110"/>
      <c r="B25" s="111"/>
      <c r="C25" s="112"/>
      <c r="D25" s="113"/>
      <c r="E25" s="114"/>
      <c r="F25" s="58" t="str">
        <f t="shared" si="0"/>
        <v/>
      </c>
      <c r="G25" s="57" t="str">
        <f t="shared" si="1"/>
        <v/>
      </c>
      <c r="H25" s="57" t="str">
        <f t="shared" si="2"/>
        <v/>
      </c>
      <c r="I25" s="58" t="str">
        <f t="shared" si="3"/>
        <v/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customHeight="1" x14ac:dyDescent="0.2">
      <c r="A26" s="110"/>
      <c r="B26" s="111"/>
      <c r="C26" s="112"/>
      <c r="D26" s="113"/>
      <c r="E26" s="114"/>
      <c r="F26" s="58" t="str">
        <f t="shared" si="0"/>
        <v/>
      </c>
      <c r="G26" s="57" t="str">
        <f t="shared" si="1"/>
        <v/>
      </c>
      <c r="H26" s="57" t="str">
        <f t="shared" si="2"/>
        <v/>
      </c>
      <c r="I26" s="58" t="str">
        <f t="shared" si="3"/>
        <v/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6.5" customHeight="1" x14ac:dyDescent="0.2">
      <c r="A27" s="110"/>
      <c r="B27" s="111"/>
      <c r="C27" s="112"/>
      <c r="D27" s="113"/>
      <c r="E27" s="114"/>
      <c r="F27" s="58" t="str">
        <f t="shared" si="0"/>
        <v/>
      </c>
      <c r="G27" s="57" t="str">
        <f t="shared" si="1"/>
        <v/>
      </c>
      <c r="H27" s="57" t="str">
        <f t="shared" si="2"/>
        <v/>
      </c>
      <c r="I27" s="58" t="str">
        <f t="shared" si="3"/>
        <v/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6.5" customHeight="1" x14ac:dyDescent="0.2">
      <c r="A28" s="110"/>
      <c r="B28" s="111"/>
      <c r="C28" s="112"/>
      <c r="D28" s="113"/>
      <c r="E28" s="114"/>
      <c r="F28" s="58" t="str">
        <f t="shared" si="0"/>
        <v/>
      </c>
      <c r="G28" s="57" t="str">
        <f t="shared" si="1"/>
        <v/>
      </c>
      <c r="H28" s="57" t="str">
        <f t="shared" si="2"/>
        <v/>
      </c>
      <c r="I28" s="58" t="str">
        <f t="shared" si="3"/>
        <v/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6.5" customHeight="1" x14ac:dyDescent="0.2">
      <c r="A29" s="110"/>
      <c r="B29" s="111"/>
      <c r="C29" s="112"/>
      <c r="D29" s="113"/>
      <c r="E29" s="114"/>
      <c r="F29" s="58" t="str">
        <f t="shared" si="0"/>
        <v/>
      </c>
      <c r="G29" s="57" t="str">
        <f t="shared" si="1"/>
        <v/>
      </c>
      <c r="H29" s="57" t="str">
        <f t="shared" si="2"/>
        <v/>
      </c>
      <c r="I29" s="58" t="str">
        <f t="shared" si="3"/>
        <v/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6.5" customHeight="1" x14ac:dyDescent="0.2">
      <c r="A30" s="110"/>
      <c r="B30" s="111"/>
      <c r="C30" s="112"/>
      <c r="D30" s="113"/>
      <c r="E30" s="114"/>
      <c r="F30" s="58" t="str">
        <f t="shared" si="0"/>
        <v/>
      </c>
      <c r="G30" s="57" t="str">
        <f t="shared" si="1"/>
        <v/>
      </c>
      <c r="H30" s="57" t="str">
        <f t="shared" si="2"/>
        <v/>
      </c>
      <c r="I30" s="58" t="str">
        <f t="shared" si="3"/>
        <v/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6.5" customHeight="1" x14ac:dyDescent="0.2">
      <c r="A31" s="110"/>
      <c r="B31" s="111"/>
      <c r="C31" s="112"/>
      <c r="D31" s="113"/>
      <c r="E31" s="114"/>
      <c r="F31" s="58" t="str">
        <f t="shared" si="0"/>
        <v/>
      </c>
      <c r="G31" s="57" t="str">
        <f t="shared" si="1"/>
        <v/>
      </c>
      <c r="H31" s="57" t="str">
        <f t="shared" si="2"/>
        <v/>
      </c>
      <c r="I31" s="58" t="str">
        <f t="shared" si="3"/>
        <v/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5" customHeight="1" x14ac:dyDescent="0.2">
      <c r="A32" s="110"/>
      <c r="B32" s="111"/>
      <c r="C32" s="112"/>
      <c r="D32" s="113"/>
      <c r="E32" s="114"/>
      <c r="F32" s="58" t="str">
        <f t="shared" si="0"/>
        <v/>
      </c>
      <c r="G32" s="57" t="str">
        <f t="shared" si="1"/>
        <v/>
      </c>
      <c r="H32" s="57" t="str">
        <f t="shared" si="2"/>
        <v/>
      </c>
      <c r="I32" s="58" t="str">
        <f t="shared" si="3"/>
        <v/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6.5" customHeight="1" x14ac:dyDescent="0.2">
      <c r="A33" s="110"/>
      <c r="B33" s="111"/>
      <c r="C33" s="112"/>
      <c r="D33" s="113"/>
      <c r="E33" s="114"/>
      <c r="F33" s="58" t="str">
        <f t="shared" si="0"/>
        <v/>
      </c>
      <c r="G33" s="57" t="str">
        <f t="shared" si="1"/>
        <v/>
      </c>
      <c r="H33" s="57" t="str">
        <f t="shared" si="2"/>
        <v/>
      </c>
      <c r="I33" s="58" t="str">
        <f t="shared" si="3"/>
        <v/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6.5" customHeight="1" x14ac:dyDescent="0.2">
      <c r="A34" s="110"/>
      <c r="B34" s="111"/>
      <c r="C34" s="112"/>
      <c r="D34" s="113"/>
      <c r="E34" s="114"/>
      <c r="F34" s="58" t="str">
        <f t="shared" si="0"/>
        <v/>
      </c>
      <c r="G34" s="57" t="str">
        <f t="shared" si="1"/>
        <v/>
      </c>
      <c r="H34" s="57" t="str">
        <f t="shared" si="2"/>
        <v/>
      </c>
      <c r="I34" s="58" t="str">
        <f t="shared" si="3"/>
        <v/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6.5" customHeight="1" x14ac:dyDescent="0.2">
      <c r="A35" s="110"/>
      <c r="B35" s="111"/>
      <c r="C35" s="112"/>
      <c r="D35" s="113"/>
      <c r="E35" s="114"/>
      <c r="F35" s="58" t="str">
        <f t="shared" si="0"/>
        <v/>
      </c>
      <c r="G35" s="57" t="str">
        <f t="shared" si="1"/>
        <v/>
      </c>
      <c r="H35" s="57" t="str">
        <f t="shared" si="2"/>
        <v/>
      </c>
      <c r="I35" s="58" t="str">
        <f t="shared" si="3"/>
        <v/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6.5" customHeight="1" x14ac:dyDescent="0.2">
      <c r="A36" s="110"/>
      <c r="B36" s="111"/>
      <c r="C36" s="112"/>
      <c r="D36" s="113"/>
      <c r="E36" s="114"/>
      <c r="F36" s="58" t="str">
        <f t="shared" si="0"/>
        <v/>
      </c>
      <c r="G36" s="57" t="str">
        <f t="shared" si="1"/>
        <v/>
      </c>
      <c r="H36" s="57" t="str">
        <f t="shared" si="2"/>
        <v/>
      </c>
      <c r="I36" s="58" t="str">
        <f t="shared" si="3"/>
        <v/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6.5" customHeight="1" x14ac:dyDescent="0.2">
      <c r="A37" s="110"/>
      <c r="B37" s="111"/>
      <c r="C37" s="112"/>
      <c r="D37" s="113"/>
      <c r="E37" s="114"/>
      <c r="F37" s="58" t="str">
        <f t="shared" si="0"/>
        <v/>
      </c>
      <c r="G37" s="57" t="str">
        <f t="shared" si="1"/>
        <v/>
      </c>
      <c r="H37" s="57" t="str">
        <f t="shared" si="2"/>
        <v/>
      </c>
      <c r="I37" s="58" t="str">
        <f t="shared" si="3"/>
        <v/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6.5" customHeight="1" x14ac:dyDescent="0.2">
      <c r="A38" s="110"/>
      <c r="B38" s="111"/>
      <c r="C38" s="112"/>
      <c r="D38" s="113"/>
      <c r="E38" s="114"/>
      <c r="F38" s="58" t="str">
        <f t="shared" si="0"/>
        <v/>
      </c>
      <c r="G38" s="57" t="str">
        <f t="shared" si="1"/>
        <v/>
      </c>
      <c r="H38" s="57" t="str">
        <f t="shared" si="2"/>
        <v/>
      </c>
      <c r="I38" s="58" t="str">
        <f t="shared" si="3"/>
        <v/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6.5" customHeight="1" x14ac:dyDescent="0.2">
      <c r="A39" s="110"/>
      <c r="B39" s="111"/>
      <c r="C39" s="112"/>
      <c r="D39" s="113"/>
      <c r="E39" s="114"/>
      <c r="F39" s="58" t="str">
        <f t="shared" si="0"/>
        <v/>
      </c>
      <c r="G39" s="57" t="str">
        <f t="shared" si="1"/>
        <v/>
      </c>
      <c r="H39" s="57" t="str">
        <f t="shared" si="2"/>
        <v/>
      </c>
      <c r="I39" s="58" t="str">
        <f t="shared" si="3"/>
        <v/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6.5" customHeight="1" x14ac:dyDescent="0.2">
      <c r="A40" s="110"/>
      <c r="B40" s="111"/>
      <c r="C40" s="112"/>
      <c r="D40" s="113"/>
      <c r="E40" s="114"/>
      <c r="F40" s="58" t="str">
        <f t="shared" si="0"/>
        <v/>
      </c>
      <c r="G40" s="57" t="str">
        <f t="shared" si="1"/>
        <v/>
      </c>
      <c r="H40" s="57" t="str">
        <f t="shared" si="2"/>
        <v/>
      </c>
      <c r="I40" s="58" t="str">
        <f t="shared" si="3"/>
        <v/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6.5" customHeight="1" x14ac:dyDescent="0.2">
      <c r="A41" s="110"/>
      <c r="B41" s="111"/>
      <c r="C41" s="112"/>
      <c r="D41" s="113"/>
      <c r="E41" s="114"/>
      <c r="F41" s="58" t="str">
        <f t="shared" si="0"/>
        <v/>
      </c>
      <c r="G41" s="57" t="str">
        <f t="shared" si="1"/>
        <v/>
      </c>
      <c r="H41" s="57" t="str">
        <f t="shared" si="2"/>
        <v/>
      </c>
      <c r="I41" s="58" t="str">
        <f t="shared" si="3"/>
        <v/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6.5" customHeight="1" x14ac:dyDescent="0.2">
      <c r="A42" s="110"/>
      <c r="B42" s="111"/>
      <c r="C42" s="112"/>
      <c r="D42" s="113"/>
      <c r="E42" s="114"/>
      <c r="F42" s="58" t="str">
        <f t="shared" si="0"/>
        <v/>
      </c>
      <c r="G42" s="57" t="str">
        <f t="shared" si="1"/>
        <v/>
      </c>
      <c r="H42" s="57" t="str">
        <f t="shared" si="2"/>
        <v/>
      </c>
      <c r="I42" s="58" t="str">
        <f t="shared" si="3"/>
        <v/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" customHeight="1" x14ac:dyDescent="0.2">
      <c r="A43" s="214" t="s">
        <v>60</v>
      </c>
      <c r="B43" s="192"/>
      <c r="C43" s="192"/>
      <c r="D43" s="192"/>
      <c r="E43" s="192"/>
      <c r="F43" s="189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" customHeight="1" x14ac:dyDescent="0.2">
      <c r="A44" s="201" t="s">
        <v>61</v>
      </c>
      <c r="B44" s="194"/>
      <c r="C44" s="194"/>
      <c r="D44" s="194"/>
      <c r="E44" s="194"/>
      <c r="F44" s="195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" customHeight="1" x14ac:dyDescent="0.2">
      <c r="A45" s="59"/>
      <c r="B45" s="84"/>
      <c r="C45" s="84"/>
      <c r="D45" s="60"/>
      <c r="E45" s="83" t="s">
        <v>62</v>
      </c>
      <c r="F45" s="56">
        <f>SUM(F11:F42)</f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" customHeight="1" x14ac:dyDescent="0.2">
      <c r="A46" s="25"/>
      <c r="B46" s="7"/>
      <c r="C46" s="7"/>
      <c r="D46" s="26"/>
      <c r="E46" s="86" t="s">
        <v>63</v>
      </c>
      <c r="F46" s="116">
        <f>SUM(y_Pg1Total,y_Pg2Total)</f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" customHeight="1" x14ac:dyDescent="0.2">
      <c r="A47" s="25"/>
      <c r="B47" s="7"/>
      <c r="C47" s="7"/>
      <c r="D47" s="26"/>
      <c r="E47" s="89" t="s">
        <v>70</v>
      </c>
      <c r="F47" s="117">
        <f>SUM(F45:F46)</f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" customHeight="1" x14ac:dyDescent="0.2">
      <c r="A48" s="25" t="s">
        <v>17</v>
      </c>
      <c r="B48" s="216"/>
      <c r="C48" s="194"/>
      <c r="D48" s="195"/>
      <c r="E48" s="89" t="s">
        <v>65</v>
      </c>
      <c r="F48" s="118">
        <f>Z_MileRate</f>
        <v>0.57499999999999996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" customHeight="1" x14ac:dyDescent="0.2">
      <c r="A49" s="25" t="s">
        <v>18</v>
      </c>
      <c r="B49" s="217"/>
      <c r="C49" s="166"/>
      <c r="D49" s="167"/>
      <c r="E49" s="89" t="s">
        <v>66</v>
      </c>
      <c r="F49" s="119" t="str">
        <f>IF(y_Pg3Total=0,"N/A",IF(AND(y_Pg4Total=0,y_NonUCPSTotal=0),F47*F48,"See Next Sheet"))</f>
        <v>N/A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" customHeight="1" x14ac:dyDescent="0.2">
      <c r="A50" s="25"/>
      <c r="B50" s="7"/>
      <c r="C50" s="7"/>
      <c r="D50" s="26"/>
      <c r="E50" s="218" t="s">
        <v>67</v>
      </c>
      <c r="F50" s="195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" customHeight="1" x14ac:dyDescent="0.2">
      <c r="A51" s="51"/>
      <c r="B51" s="47"/>
      <c r="C51" s="47"/>
      <c r="D51" s="48"/>
      <c r="E51" s="120"/>
      <c r="F51" s="2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" customHeight="1" x14ac:dyDescent="0.2">
      <c r="A52" s="203" t="s">
        <v>48</v>
      </c>
      <c r="B52" s="173"/>
      <c r="C52" s="173"/>
      <c r="D52" s="200"/>
      <c r="E52" s="202" t="s">
        <v>49</v>
      </c>
      <c r="F52" s="189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" customHeight="1" x14ac:dyDescent="0.2">
      <c r="A53" s="203" t="s">
        <v>50</v>
      </c>
      <c r="B53" s="173"/>
      <c r="C53" s="173"/>
      <c r="D53" s="200"/>
      <c r="E53" s="203" t="s">
        <v>51</v>
      </c>
      <c r="F53" s="200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" customHeight="1" x14ac:dyDescent="0.2">
      <c r="A54" s="25"/>
      <c r="B54" s="7"/>
      <c r="C54" s="7"/>
      <c r="D54" s="26"/>
      <c r="E54" s="25"/>
      <c r="F54" s="2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" customHeight="1" x14ac:dyDescent="0.2">
      <c r="A55" s="25" t="s">
        <v>52</v>
      </c>
      <c r="B55" s="47"/>
      <c r="C55" s="7"/>
      <c r="D55" s="48"/>
      <c r="E55" s="51"/>
      <c r="F55" s="4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" customHeight="1" x14ac:dyDescent="0.2">
      <c r="A56" s="51"/>
      <c r="B56" s="198" t="s">
        <v>68</v>
      </c>
      <c r="C56" s="166"/>
      <c r="D56" s="167"/>
      <c r="E56" s="94" t="s">
        <v>69</v>
      </c>
      <c r="F56" s="121" t="s">
        <v>55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2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2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22">
    <mergeCell ref="E2:F2"/>
    <mergeCell ref="B3:D3"/>
    <mergeCell ref="E3:F3"/>
    <mergeCell ref="B4:D4"/>
    <mergeCell ref="B5:D5"/>
    <mergeCell ref="E5:F5"/>
    <mergeCell ref="A53:D53"/>
    <mergeCell ref="E53:F53"/>
    <mergeCell ref="B56:D56"/>
    <mergeCell ref="B6:D6"/>
    <mergeCell ref="B7:D7"/>
    <mergeCell ref="E7:F7"/>
    <mergeCell ref="E8:F8"/>
    <mergeCell ref="E9:F9"/>
    <mergeCell ref="A43:F43"/>
    <mergeCell ref="A44:F44"/>
    <mergeCell ref="E6:F6"/>
    <mergeCell ref="B48:D48"/>
    <mergeCell ref="B49:D49"/>
    <mergeCell ref="E50:F50"/>
    <mergeCell ref="A52:D52"/>
    <mergeCell ref="E52:F52"/>
  </mergeCells>
  <dataValidations count="3">
    <dataValidation type="list" allowBlank="1" showErrorMessage="1" sqref="A11:B42" xr:uid="{00000000-0002-0000-0400-000000000000}">
      <formula1>Z_Schools</formula1>
    </dataValidation>
    <dataValidation type="list" allowBlank="1" showErrorMessage="1" sqref="C11:C42" xr:uid="{00000000-0002-0000-0400-000001000000}">
      <formula1>Z_Rt</formula1>
    </dataValidation>
    <dataValidation type="list" allowBlank="1" showErrorMessage="1" sqref="E11:E42" xr:uid="{00000000-0002-0000-0400-000002000000}">
      <formula1>Z_Purpose</formula1>
    </dataValidation>
  </dataValidations>
  <printOptions horizontalCentered="1" verticalCentered="1"/>
  <pageMargins left="0.25" right="0.25" top="0.5" bottom="0.5" header="0" footer="0"/>
  <pageSetup orientation="portrait"/>
  <colBreaks count="1" manualBreakCount="1">
    <brk id="6" man="1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Z1000"/>
  <sheetViews>
    <sheetView showGridLines="0" workbookViewId="0">
      <pane ySplit="10" topLeftCell="A11" activePane="bottomLeft" state="frozen"/>
      <selection pane="bottomLeft" activeCell="B12" sqref="B12"/>
    </sheetView>
  </sheetViews>
  <sheetFormatPr defaultColWidth="12.5703125" defaultRowHeight="15" customHeight="1" x14ac:dyDescent="0.2"/>
  <cols>
    <col min="1" max="1" width="24.140625" customWidth="1"/>
    <col min="2" max="2" width="23.140625" customWidth="1"/>
    <col min="3" max="3" width="6.42578125" customWidth="1"/>
    <col min="4" max="4" width="18.7109375" customWidth="1"/>
    <col min="5" max="5" width="22.42578125" customWidth="1"/>
    <col min="6" max="6" width="18.7109375" customWidth="1"/>
    <col min="7" max="16" width="18.7109375" hidden="1" customWidth="1"/>
    <col min="17" max="26" width="8.5703125" customWidth="1"/>
  </cols>
  <sheetData>
    <row r="1" spans="1:26" ht="40.5" customHeight="1" x14ac:dyDescent="0.3">
      <c r="A1" s="103" t="s">
        <v>0</v>
      </c>
      <c r="B1" s="7"/>
      <c r="C1" s="7"/>
      <c r="D1" s="7"/>
      <c r="E1" s="7"/>
      <c r="F1" s="7"/>
      <c r="I1" s="7"/>
      <c r="J1" s="7" t="s">
        <v>20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2" customHeight="1" x14ac:dyDescent="0.2">
      <c r="A2" s="104" t="s">
        <v>1</v>
      </c>
      <c r="B2" s="2"/>
      <c r="C2" s="2"/>
      <c r="D2" s="3"/>
      <c r="E2" s="219" t="s">
        <v>41</v>
      </c>
      <c r="F2" s="158"/>
      <c r="I2" s="7"/>
      <c r="J2" s="7" t="s">
        <v>21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2" customHeight="1" x14ac:dyDescent="0.2">
      <c r="A3" s="7" t="s">
        <v>2</v>
      </c>
      <c r="B3" s="207" t="str">
        <f>IF(w_Name&lt;&gt;"",w_Name,"")</f>
        <v/>
      </c>
      <c r="C3" s="194"/>
      <c r="D3" s="208"/>
      <c r="E3" s="215" t="s">
        <v>42</v>
      </c>
      <c r="F3" s="210"/>
      <c r="I3" s="7"/>
      <c r="J3" s="7" t="s">
        <v>22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" customHeight="1" x14ac:dyDescent="0.2">
      <c r="A4" s="7" t="s">
        <v>3</v>
      </c>
      <c r="B4" s="207" t="str">
        <f>IF(w_HomeAdd1&lt;&gt;"",w_HomeAdd1,"")</f>
        <v/>
      </c>
      <c r="C4" s="194"/>
      <c r="D4" s="208"/>
      <c r="E4" s="105"/>
      <c r="F4" s="10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2" customHeight="1" x14ac:dyDescent="0.2">
      <c r="A5" s="7"/>
      <c r="B5" s="207" t="str">
        <f>IF(w_HomeAdd2&lt;&gt;"",w_HomeAdd2,"")</f>
        <v/>
      </c>
      <c r="C5" s="194"/>
      <c r="D5" s="208"/>
      <c r="E5" s="211"/>
      <c r="F5" s="20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2" customHeight="1" x14ac:dyDescent="0.2">
      <c r="A6" s="7" t="s">
        <v>4</v>
      </c>
      <c r="B6" s="207" t="str">
        <f>IF(w_HomeSchool&lt;&gt;"",w_HomeSchool,"")</f>
        <v/>
      </c>
      <c r="C6" s="194"/>
      <c r="D6" s="208"/>
      <c r="E6" s="215" t="s">
        <v>56</v>
      </c>
      <c r="F6" s="210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" customHeight="1" x14ac:dyDescent="0.2">
      <c r="A7" s="7" t="s">
        <v>5</v>
      </c>
      <c r="B7" s="207" t="str">
        <f>IF(w_Position&lt;&gt;"",w_Position,"")</f>
        <v/>
      </c>
      <c r="C7" s="194"/>
      <c r="D7" s="208"/>
      <c r="E7" s="209"/>
      <c r="F7" s="210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" customHeight="1" x14ac:dyDescent="0.2">
      <c r="A8" s="7"/>
      <c r="B8" s="8"/>
      <c r="C8" s="8"/>
      <c r="D8" s="107"/>
      <c r="E8" s="211"/>
      <c r="F8" s="20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" customHeight="1" x14ac:dyDescent="0.2">
      <c r="A9" s="7"/>
      <c r="B9" s="8"/>
      <c r="C9" s="8"/>
      <c r="D9" s="107"/>
      <c r="E9" s="212" t="s">
        <v>55</v>
      </c>
      <c r="F9" s="213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" customHeight="1" x14ac:dyDescent="0.2">
      <c r="A10" s="108" t="s">
        <v>57</v>
      </c>
      <c r="B10" s="108" t="s">
        <v>58</v>
      </c>
      <c r="C10" s="108" t="s">
        <v>59</v>
      </c>
      <c r="D10" s="109" t="s">
        <v>36</v>
      </c>
      <c r="E10" s="109" t="s">
        <v>38</v>
      </c>
      <c r="F10" s="109" t="s">
        <v>33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6.5" customHeight="1" x14ac:dyDescent="0.2">
      <c r="A11" s="110"/>
      <c r="B11" s="111"/>
      <c r="C11" s="112"/>
      <c r="D11" s="113"/>
      <c r="E11" s="114"/>
      <c r="F11" s="58" t="str">
        <f t="shared" ref="F11:F42" si="0">IF($A11&lt;&gt;"",IF($C11="Yes",2*$I11,$I11),"")</f>
        <v/>
      </c>
      <c r="G11" s="57" t="str">
        <f t="shared" ref="G11:G42" si="1">IF($A11&lt;&gt;"",IF($A11&gt;$B11,$B11,$A11),"")</f>
        <v/>
      </c>
      <c r="H11" s="57" t="str">
        <f t="shared" ref="H11:H42" si="2">IF($A11&lt;&gt;"",IF($A11&gt;$B11,$A11,$B11),"")</f>
        <v/>
      </c>
      <c r="I11" s="58" t="str">
        <f t="shared" ref="I11:I42" si="3">(IF($A11&lt;&gt;"",VLOOKUP($H11,matrix,VLOOKUP($G11,Z_SchoolLookup,2)+1),""))</f>
        <v/>
      </c>
      <c r="J11" s="7"/>
      <c r="K11" s="7"/>
      <c r="L11" s="7"/>
      <c r="M11" s="7"/>
      <c r="N11" s="7"/>
      <c r="O11" s="7"/>
      <c r="P11" s="115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customHeight="1" x14ac:dyDescent="0.2">
      <c r="A12" s="110"/>
      <c r="B12" s="111"/>
      <c r="C12" s="112"/>
      <c r="D12" s="113"/>
      <c r="E12" s="114"/>
      <c r="F12" s="58" t="str">
        <f t="shared" si="0"/>
        <v/>
      </c>
      <c r="G12" s="57" t="str">
        <f t="shared" si="1"/>
        <v/>
      </c>
      <c r="H12" s="57" t="str">
        <f t="shared" si="2"/>
        <v/>
      </c>
      <c r="I12" s="58" t="str">
        <f t="shared" si="3"/>
        <v/>
      </c>
      <c r="J12" s="7"/>
      <c r="K12" s="7"/>
      <c r="L12" s="7"/>
      <c r="M12" s="7"/>
      <c r="N12" s="7"/>
      <c r="O12" s="7"/>
      <c r="P12" s="115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customHeight="1" x14ac:dyDescent="0.2">
      <c r="A13" s="110"/>
      <c r="B13" s="111"/>
      <c r="C13" s="112"/>
      <c r="D13" s="113"/>
      <c r="E13" s="114"/>
      <c r="F13" s="58" t="str">
        <f t="shared" si="0"/>
        <v/>
      </c>
      <c r="G13" s="57" t="str">
        <f t="shared" si="1"/>
        <v/>
      </c>
      <c r="H13" s="57" t="str">
        <f t="shared" si="2"/>
        <v/>
      </c>
      <c r="I13" s="58" t="str">
        <f t="shared" si="3"/>
        <v/>
      </c>
      <c r="J13" s="7"/>
      <c r="K13" s="7"/>
      <c r="L13" s="7"/>
      <c r="M13" s="7"/>
      <c r="N13" s="7"/>
      <c r="O13" s="7"/>
      <c r="P13" s="115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customHeight="1" x14ac:dyDescent="0.2">
      <c r="A14" s="110"/>
      <c r="B14" s="111"/>
      <c r="C14" s="112"/>
      <c r="D14" s="113"/>
      <c r="E14" s="114"/>
      <c r="F14" s="58" t="str">
        <f t="shared" si="0"/>
        <v/>
      </c>
      <c r="G14" s="57" t="str">
        <f t="shared" si="1"/>
        <v/>
      </c>
      <c r="H14" s="57" t="str">
        <f t="shared" si="2"/>
        <v/>
      </c>
      <c r="I14" s="58" t="str">
        <f t="shared" si="3"/>
        <v/>
      </c>
      <c r="J14" s="7"/>
      <c r="K14" s="7"/>
      <c r="L14" s="7"/>
      <c r="M14" s="7"/>
      <c r="N14" s="7"/>
      <c r="O14" s="7"/>
      <c r="P14" s="115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customHeight="1" x14ac:dyDescent="0.2">
      <c r="A15" s="110"/>
      <c r="B15" s="111"/>
      <c r="C15" s="112"/>
      <c r="D15" s="113"/>
      <c r="E15" s="114"/>
      <c r="F15" s="58" t="str">
        <f t="shared" si="0"/>
        <v/>
      </c>
      <c r="G15" s="57" t="str">
        <f t="shared" si="1"/>
        <v/>
      </c>
      <c r="H15" s="57" t="str">
        <f t="shared" si="2"/>
        <v/>
      </c>
      <c r="I15" s="58" t="str">
        <f t="shared" si="3"/>
        <v/>
      </c>
      <c r="J15" s="7"/>
      <c r="K15" s="7"/>
      <c r="L15" s="7"/>
      <c r="M15" s="7"/>
      <c r="N15" s="7"/>
      <c r="O15" s="7"/>
      <c r="P15" s="115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customHeight="1" x14ac:dyDescent="0.2">
      <c r="A16" s="110"/>
      <c r="B16" s="111"/>
      <c r="C16" s="112"/>
      <c r="D16" s="113"/>
      <c r="E16" s="114"/>
      <c r="F16" s="58" t="str">
        <f t="shared" si="0"/>
        <v/>
      </c>
      <c r="G16" s="57" t="str">
        <f t="shared" si="1"/>
        <v/>
      </c>
      <c r="H16" s="57" t="str">
        <f t="shared" si="2"/>
        <v/>
      </c>
      <c r="I16" s="58" t="str">
        <f t="shared" si="3"/>
        <v/>
      </c>
      <c r="J16" s="7"/>
      <c r="K16" s="7"/>
      <c r="L16" s="7"/>
      <c r="M16" s="7"/>
      <c r="N16" s="7"/>
      <c r="O16" s="7"/>
      <c r="P16" s="115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6.5" customHeight="1" x14ac:dyDescent="0.2">
      <c r="A17" s="110"/>
      <c r="B17" s="111"/>
      <c r="C17" s="112"/>
      <c r="D17" s="113"/>
      <c r="E17" s="114"/>
      <c r="F17" s="58" t="str">
        <f t="shared" si="0"/>
        <v/>
      </c>
      <c r="G17" s="57" t="str">
        <f t="shared" si="1"/>
        <v/>
      </c>
      <c r="H17" s="57" t="str">
        <f t="shared" si="2"/>
        <v/>
      </c>
      <c r="I17" s="58" t="str">
        <f t="shared" si="3"/>
        <v/>
      </c>
      <c r="J17" s="7"/>
      <c r="K17" s="7"/>
      <c r="L17" s="7"/>
      <c r="M17" s="7"/>
      <c r="N17" s="7"/>
      <c r="O17" s="7"/>
      <c r="P17" s="115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6.5" customHeight="1" x14ac:dyDescent="0.2">
      <c r="A18" s="110"/>
      <c r="B18" s="111"/>
      <c r="C18" s="112"/>
      <c r="D18" s="113"/>
      <c r="E18" s="114"/>
      <c r="F18" s="58" t="str">
        <f t="shared" si="0"/>
        <v/>
      </c>
      <c r="G18" s="57" t="str">
        <f t="shared" si="1"/>
        <v/>
      </c>
      <c r="H18" s="57" t="str">
        <f t="shared" si="2"/>
        <v/>
      </c>
      <c r="I18" s="58" t="str">
        <f t="shared" si="3"/>
        <v/>
      </c>
      <c r="J18" s="7"/>
      <c r="K18" s="7"/>
      <c r="L18" s="7"/>
      <c r="M18" s="7"/>
      <c r="N18" s="7"/>
      <c r="O18" s="7"/>
      <c r="P18" s="115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6.5" customHeight="1" x14ac:dyDescent="0.2">
      <c r="A19" s="110"/>
      <c r="B19" s="111"/>
      <c r="C19" s="112"/>
      <c r="D19" s="113"/>
      <c r="E19" s="114"/>
      <c r="F19" s="58" t="str">
        <f t="shared" si="0"/>
        <v/>
      </c>
      <c r="G19" s="57" t="str">
        <f t="shared" si="1"/>
        <v/>
      </c>
      <c r="H19" s="57" t="str">
        <f t="shared" si="2"/>
        <v/>
      </c>
      <c r="I19" s="58" t="str">
        <f t="shared" si="3"/>
        <v/>
      </c>
      <c r="J19" s="7"/>
      <c r="K19" s="7"/>
      <c r="L19" s="7"/>
      <c r="M19" s="7"/>
      <c r="N19" s="7"/>
      <c r="O19" s="7"/>
      <c r="P19" s="115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6.5" customHeight="1" x14ac:dyDescent="0.2">
      <c r="A20" s="110"/>
      <c r="B20" s="111"/>
      <c r="C20" s="112"/>
      <c r="D20" s="113"/>
      <c r="E20" s="114"/>
      <c r="F20" s="58" t="str">
        <f t="shared" si="0"/>
        <v/>
      </c>
      <c r="G20" s="57" t="str">
        <f t="shared" si="1"/>
        <v/>
      </c>
      <c r="H20" s="57" t="str">
        <f t="shared" si="2"/>
        <v/>
      </c>
      <c r="I20" s="58" t="str">
        <f t="shared" si="3"/>
        <v/>
      </c>
      <c r="J20" s="7"/>
      <c r="K20" s="7"/>
      <c r="L20" s="7"/>
      <c r="M20" s="7"/>
      <c r="N20" s="7"/>
      <c r="O20" s="7"/>
      <c r="P20" s="115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6.5" customHeight="1" x14ac:dyDescent="0.2">
      <c r="A21" s="110"/>
      <c r="B21" s="111"/>
      <c r="C21" s="112"/>
      <c r="D21" s="113"/>
      <c r="E21" s="114"/>
      <c r="F21" s="58" t="str">
        <f t="shared" si="0"/>
        <v/>
      </c>
      <c r="G21" s="57" t="str">
        <f t="shared" si="1"/>
        <v/>
      </c>
      <c r="H21" s="57" t="str">
        <f t="shared" si="2"/>
        <v/>
      </c>
      <c r="I21" s="58" t="str">
        <f t="shared" si="3"/>
        <v/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6.5" customHeight="1" x14ac:dyDescent="0.2">
      <c r="A22" s="110"/>
      <c r="B22" s="111"/>
      <c r="C22" s="112"/>
      <c r="D22" s="113"/>
      <c r="E22" s="114"/>
      <c r="F22" s="58" t="str">
        <f t="shared" si="0"/>
        <v/>
      </c>
      <c r="G22" s="57" t="str">
        <f t="shared" si="1"/>
        <v/>
      </c>
      <c r="H22" s="57" t="str">
        <f t="shared" si="2"/>
        <v/>
      </c>
      <c r="I22" s="58" t="str">
        <f t="shared" si="3"/>
        <v/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6.5" customHeight="1" x14ac:dyDescent="0.2">
      <c r="A23" s="110"/>
      <c r="B23" s="111"/>
      <c r="C23" s="112"/>
      <c r="D23" s="113"/>
      <c r="E23" s="114"/>
      <c r="F23" s="58" t="str">
        <f t="shared" si="0"/>
        <v/>
      </c>
      <c r="G23" s="57" t="str">
        <f t="shared" si="1"/>
        <v/>
      </c>
      <c r="H23" s="57" t="str">
        <f t="shared" si="2"/>
        <v/>
      </c>
      <c r="I23" s="58" t="str">
        <f t="shared" si="3"/>
        <v/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6.5" customHeight="1" x14ac:dyDescent="0.2">
      <c r="A24" s="110"/>
      <c r="B24" s="111"/>
      <c r="C24" s="112"/>
      <c r="D24" s="113"/>
      <c r="E24" s="114"/>
      <c r="F24" s="58" t="str">
        <f t="shared" si="0"/>
        <v/>
      </c>
      <c r="G24" s="57" t="str">
        <f t="shared" si="1"/>
        <v/>
      </c>
      <c r="H24" s="57" t="str">
        <f t="shared" si="2"/>
        <v/>
      </c>
      <c r="I24" s="58" t="str">
        <f t="shared" si="3"/>
        <v/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6.5" customHeight="1" x14ac:dyDescent="0.2">
      <c r="A25" s="110"/>
      <c r="B25" s="111"/>
      <c r="C25" s="112"/>
      <c r="D25" s="113"/>
      <c r="E25" s="114"/>
      <c r="F25" s="58" t="str">
        <f t="shared" si="0"/>
        <v/>
      </c>
      <c r="G25" s="57" t="str">
        <f t="shared" si="1"/>
        <v/>
      </c>
      <c r="H25" s="57" t="str">
        <f t="shared" si="2"/>
        <v/>
      </c>
      <c r="I25" s="58" t="str">
        <f t="shared" si="3"/>
        <v/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customHeight="1" x14ac:dyDescent="0.2">
      <c r="A26" s="110"/>
      <c r="B26" s="111"/>
      <c r="C26" s="112"/>
      <c r="D26" s="113"/>
      <c r="E26" s="114"/>
      <c r="F26" s="58" t="str">
        <f t="shared" si="0"/>
        <v/>
      </c>
      <c r="G26" s="57" t="str">
        <f t="shared" si="1"/>
        <v/>
      </c>
      <c r="H26" s="57" t="str">
        <f t="shared" si="2"/>
        <v/>
      </c>
      <c r="I26" s="58" t="str">
        <f t="shared" si="3"/>
        <v/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6.5" customHeight="1" x14ac:dyDescent="0.2">
      <c r="A27" s="110"/>
      <c r="B27" s="111"/>
      <c r="C27" s="112"/>
      <c r="D27" s="113"/>
      <c r="E27" s="114"/>
      <c r="F27" s="58" t="str">
        <f t="shared" si="0"/>
        <v/>
      </c>
      <c r="G27" s="57" t="str">
        <f t="shared" si="1"/>
        <v/>
      </c>
      <c r="H27" s="57" t="str">
        <f t="shared" si="2"/>
        <v/>
      </c>
      <c r="I27" s="58" t="str">
        <f t="shared" si="3"/>
        <v/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6.5" customHeight="1" x14ac:dyDescent="0.2">
      <c r="A28" s="110"/>
      <c r="B28" s="111"/>
      <c r="C28" s="112"/>
      <c r="D28" s="113"/>
      <c r="E28" s="114"/>
      <c r="F28" s="58" t="str">
        <f t="shared" si="0"/>
        <v/>
      </c>
      <c r="G28" s="57" t="str">
        <f t="shared" si="1"/>
        <v/>
      </c>
      <c r="H28" s="57" t="str">
        <f t="shared" si="2"/>
        <v/>
      </c>
      <c r="I28" s="58" t="str">
        <f t="shared" si="3"/>
        <v/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6.5" customHeight="1" x14ac:dyDescent="0.2">
      <c r="A29" s="110"/>
      <c r="B29" s="111"/>
      <c r="C29" s="112"/>
      <c r="D29" s="113"/>
      <c r="E29" s="114"/>
      <c r="F29" s="58" t="str">
        <f t="shared" si="0"/>
        <v/>
      </c>
      <c r="G29" s="57" t="str">
        <f t="shared" si="1"/>
        <v/>
      </c>
      <c r="H29" s="57" t="str">
        <f t="shared" si="2"/>
        <v/>
      </c>
      <c r="I29" s="58" t="str">
        <f t="shared" si="3"/>
        <v/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6.5" customHeight="1" x14ac:dyDescent="0.2">
      <c r="A30" s="110"/>
      <c r="B30" s="111"/>
      <c r="C30" s="112"/>
      <c r="D30" s="113"/>
      <c r="E30" s="114"/>
      <c r="F30" s="58" t="str">
        <f t="shared" si="0"/>
        <v/>
      </c>
      <c r="G30" s="57" t="str">
        <f t="shared" si="1"/>
        <v/>
      </c>
      <c r="H30" s="57" t="str">
        <f t="shared" si="2"/>
        <v/>
      </c>
      <c r="I30" s="58" t="str">
        <f t="shared" si="3"/>
        <v/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6.5" customHeight="1" x14ac:dyDescent="0.2">
      <c r="A31" s="110"/>
      <c r="B31" s="111"/>
      <c r="C31" s="112"/>
      <c r="D31" s="113"/>
      <c r="E31" s="114"/>
      <c r="F31" s="58" t="str">
        <f t="shared" si="0"/>
        <v/>
      </c>
      <c r="G31" s="57" t="str">
        <f t="shared" si="1"/>
        <v/>
      </c>
      <c r="H31" s="57" t="str">
        <f t="shared" si="2"/>
        <v/>
      </c>
      <c r="I31" s="58" t="str">
        <f t="shared" si="3"/>
        <v/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5" customHeight="1" x14ac:dyDescent="0.2">
      <c r="A32" s="110"/>
      <c r="B32" s="111"/>
      <c r="C32" s="112"/>
      <c r="D32" s="113"/>
      <c r="E32" s="114"/>
      <c r="F32" s="58" t="str">
        <f t="shared" si="0"/>
        <v/>
      </c>
      <c r="G32" s="57" t="str">
        <f t="shared" si="1"/>
        <v/>
      </c>
      <c r="H32" s="57" t="str">
        <f t="shared" si="2"/>
        <v/>
      </c>
      <c r="I32" s="58" t="str">
        <f t="shared" si="3"/>
        <v/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6.5" customHeight="1" x14ac:dyDescent="0.2">
      <c r="A33" s="110"/>
      <c r="B33" s="111"/>
      <c r="C33" s="112"/>
      <c r="D33" s="113"/>
      <c r="E33" s="114"/>
      <c r="F33" s="58" t="str">
        <f t="shared" si="0"/>
        <v/>
      </c>
      <c r="G33" s="57" t="str">
        <f t="shared" si="1"/>
        <v/>
      </c>
      <c r="H33" s="57" t="str">
        <f t="shared" si="2"/>
        <v/>
      </c>
      <c r="I33" s="58" t="str">
        <f t="shared" si="3"/>
        <v/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6.5" customHeight="1" x14ac:dyDescent="0.2">
      <c r="A34" s="110"/>
      <c r="B34" s="111"/>
      <c r="C34" s="112"/>
      <c r="D34" s="113"/>
      <c r="E34" s="114"/>
      <c r="F34" s="58" t="str">
        <f t="shared" si="0"/>
        <v/>
      </c>
      <c r="G34" s="57" t="str">
        <f t="shared" si="1"/>
        <v/>
      </c>
      <c r="H34" s="57" t="str">
        <f t="shared" si="2"/>
        <v/>
      </c>
      <c r="I34" s="58" t="str">
        <f t="shared" si="3"/>
        <v/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6.5" customHeight="1" x14ac:dyDescent="0.2">
      <c r="A35" s="110"/>
      <c r="B35" s="111"/>
      <c r="C35" s="112"/>
      <c r="D35" s="113"/>
      <c r="E35" s="114"/>
      <c r="F35" s="58" t="str">
        <f t="shared" si="0"/>
        <v/>
      </c>
      <c r="G35" s="57" t="str">
        <f t="shared" si="1"/>
        <v/>
      </c>
      <c r="H35" s="57" t="str">
        <f t="shared" si="2"/>
        <v/>
      </c>
      <c r="I35" s="58" t="str">
        <f t="shared" si="3"/>
        <v/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6.5" customHeight="1" x14ac:dyDescent="0.2">
      <c r="A36" s="110"/>
      <c r="B36" s="111"/>
      <c r="C36" s="112"/>
      <c r="D36" s="113"/>
      <c r="E36" s="114"/>
      <c r="F36" s="58" t="str">
        <f t="shared" si="0"/>
        <v/>
      </c>
      <c r="G36" s="57" t="str">
        <f t="shared" si="1"/>
        <v/>
      </c>
      <c r="H36" s="57" t="str">
        <f t="shared" si="2"/>
        <v/>
      </c>
      <c r="I36" s="58" t="str">
        <f t="shared" si="3"/>
        <v/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6.5" customHeight="1" x14ac:dyDescent="0.2">
      <c r="A37" s="110"/>
      <c r="B37" s="111"/>
      <c r="C37" s="112"/>
      <c r="D37" s="113"/>
      <c r="E37" s="114"/>
      <c r="F37" s="58" t="str">
        <f t="shared" si="0"/>
        <v/>
      </c>
      <c r="G37" s="57" t="str">
        <f t="shared" si="1"/>
        <v/>
      </c>
      <c r="H37" s="57" t="str">
        <f t="shared" si="2"/>
        <v/>
      </c>
      <c r="I37" s="58" t="str">
        <f t="shared" si="3"/>
        <v/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6.5" customHeight="1" x14ac:dyDescent="0.2">
      <c r="A38" s="110"/>
      <c r="B38" s="111"/>
      <c r="C38" s="112"/>
      <c r="D38" s="113"/>
      <c r="E38" s="114"/>
      <c r="F38" s="58" t="str">
        <f t="shared" si="0"/>
        <v/>
      </c>
      <c r="G38" s="57" t="str">
        <f t="shared" si="1"/>
        <v/>
      </c>
      <c r="H38" s="57" t="str">
        <f t="shared" si="2"/>
        <v/>
      </c>
      <c r="I38" s="58" t="str">
        <f t="shared" si="3"/>
        <v/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6.5" customHeight="1" x14ac:dyDescent="0.2">
      <c r="A39" s="110"/>
      <c r="B39" s="111"/>
      <c r="C39" s="112"/>
      <c r="D39" s="113"/>
      <c r="E39" s="114"/>
      <c r="F39" s="58" t="str">
        <f t="shared" si="0"/>
        <v/>
      </c>
      <c r="G39" s="57" t="str">
        <f t="shared" si="1"/>
        <v/>
      </c>
      <c r="H39" s="57" t="str">
        <f t="shared" si="2"/>
        <v/>
      </c>
      <c r="I39" s="58" t="str">
        <f t="shared" si="3"/>
        <v/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6.5" customHeight="1" x14ac:dyDescent="0.2">
      <c r="A40" s="110"/>
      <c r="B40" s="111"/>
      <c r="C40" s="112"/>
      <c r="D40" s="113"/>
      <c r="E40" s="114"/>
      <c r="F40" s="58" t="str">
        <f t="shared" si="0"/>
        <v/>
      </c>
      <c r="G40" s="57" t="str">
        <f t="shared" si="1"/>
        <v/>
      </c>
      <c r="H40" s="57" t="str">
        <f t="shared" si="2"/>
        <v/>
      </c>
      <c r="I40" s="58" t="str">
        <f t="shared" si="3"/>
        <v/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6.5" customHeight="1" x14ac:dyDescent="0.2">
      <c r="A41" s="110"/>
      <c r="B41" s="111"/>
      <c r="C41" s="112"/>
      <c r="D41" s="113"/>
      <c r="E41" s="114"/>
      <c r="F41" s="58" t="str">
        <f t="shared" si="0"/>
        <v/>
      </c>
      <c r="G41" s="57" t="str">
        <f t="shared" si="1"/>
        <v/>
      </c>
      <c r="H41" s="57" t="str">
        <f t="shared" si="2"/>
        <v/>
      </c>
      <c r="I41" s="58" t="str">
        <f t="shared" si="3"/>
        <v/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6.5" customHeight="1" x14ac:dyDescent="0.2">
      <c r="A42" s="110"/>
      <c r="B42" s="111"/>
      <c r="C42" s="112"/>
      <c r="D42" s="113"/>
      <c r="E42" s="114"/>
      <c r="F42" s="58" t="str">
        <f t="shared" si="0"/>
        <v/>
      </c>
      <c r="G42" s="57" t="str">
        <f t="shared" si="1"/>
        <v/>
      </c>
      <c r="H42" s="57" t="str">
        <f t="shared" si="2"/>
        <v/>
      </c>
      <c r="I42" s="58" t="str">
        <f t="shared" si="3"/>
        <v/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" customHeight="1" x14ac:dyDescent="0.2">
      <c r="A43" s="214" t="s">
        <v>60</v>
      </c>
      <c r="B43" s="192"/>
      <c r="C43" s="192"/>
      <c r="D43" s="192"/>
      <c r="E43" s="192"/>
      <c r="F43" s="189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" customHeight="1" x14ac:dyDescent="0.2">
      <c r="A44" s="201" t="s">
        <v>61</v>
      </c>
      <c r="B44" s="194"/>
      <c r="C44" s="194"/>
      <c r="D44" s="194"/>
      <c r="E44" s="194"/>
      <c r="F44" s="195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" customHeight="1" x14ac:dyDescent="0.2">
      <c r="A45" s="59"/>
      <c r="B45" s="84"/>
      <c r="C45" s="84"/>
      <c r="D45" s="60"/>
      <c r="E45" s="83" t="s">
        <v>62</v>
      </c>
      <c r="F45" s="56">
        <f>SUM(F11:F42)</f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" customHeight="1" x14ac:dyDescent="0.2">
      <c r="A46" s="25"/>
      <c r="B46" s="7"/>
      <c r="C46" s="7"/>
      <c r="D46" s="26"/>
      <c r="E46" s="86" t="s">
        <v>63</v>
      </c>
      <c r="F46" s="116">
        <f>SUM(y_Pg1Total,y_Pg2Total,y_Pg3Total)</f>
        <v>0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" customHeight="1" x14ac:dyDescent="0.2">
      <c r="A47" s="25"/>
      <c r="B47" s="7"/>
      <c r="C47" s="7"/>
      <c r="D47" s="26"/>
      <c r="E47" s="89" t="s">
        <v>71</v>
      </c>
      <c r="F47" s="117">
        <f>SUM(F45:F46)</f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" customHeight="1" x14ac:dyDescent="0.2">
      <c r="A48" s="25" t="s">
        <v>17</v>
      </c>
      <c r="B48" s="216"/>
      <c r="C48" s="194"/>
      <c r="D48" s="195"/>
      <c r="E48" s="89" t="s">
        <v>65</v>
      </c>
      <c r="F48" s="118">
        <f>Z_MileRate</f>
        <v>0.57499999999999996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" customHeight="1" x14ac:dyDescent="0.2">
      <c r="A49" s="25" t="s">
        <v>18</v>
      </c>
      <c r="B49" s="217"/>
      <c r="C49" s="166"/>
      <c r="D49" s="167"/>
      <c r="E49" s="89" t="s">
        <v>66</v>
      </c>
      <c r="F49" s="119" t="str">
        <f>IF(y_Pg4Total=0,"N/A",IF(y_NonUCPSTotal=0,F47*F48,"See Next Sheet"))</f>
        <v>N/A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" customHeight="1" x14ac:dyDescent="0.2">
      <c r="A50" s="25"/>
      <c r="B50" s="7"/>
      <c r="C50" s="7"/>
      <c r="D50" s="26"/>
      <c r="E50" s="218" t="s">
        <v>67</v>
      </c>
      <c r="F50" s="195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" customHeight="1" x14ac:dyDescent="0.2">
      <c r="A51" s="51"/>
      <c r="B51" s="47"/>
      <c r="C51" s="47"/>
      <c r="D51" s="48"/>
      <c r="E51" s="120"/>
      <c r="F51" s="2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" customHeight="1" x14ac:dyDescent="0.2">
      <c r="A52" s="203" t="s">
        <v>48</v>
      </c>
      <c r="B52" s="173"/>
      <c r="C52" s="173"/>
      <c r="D52" s="200"/>
      <c r="E52" s="202" t="s">
        <v>49</v>
      </c>
      <c r="F52" s="189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" customHeight="1" x14ac:dyDescent="0.2">
      <c r="A53" s="203" t="s">
        <v>50</v>
      </c>
      <c r="B53" s="173"/>
      <c r="C53" s="173"/>
      <c r="D53" s="200"/>
      <c r="E53" s="203" t="s">
        <v>51</v>
      </c>
      <c r="F53" s="200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" customHeight="1" x14ac:dyDescent="0.2">
      <c r="A54" s="25"/>
      <c r="B54" s="7"/>
      <c r="C54" s="7"/>
      <c r="D54" s="26"/>
      <c r="E54" s="25"/>
      <c r="F54" s="2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" customHeight="1" x14ac:dyDescent="0.2">
      <c r="A55" s="25" t="s">
        <v>52</v>
      </c>
      <c r="B55" s="47"/>
      <c r="C55" s="7"/>
      <c r="D55" s="48"/>
      <c r="E55" s="51"/>
      <c r="F55" s="4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" customHeight="1" x14ac:dyDescent="0.2">
      <c r="A56" s="51"/>
      <c r="B56" s="198" t="s">
        <v>68</v>
      </c>
      <c r="C56" s="166"/>
      <c r="D56" s="167"/>
      <c r="E56" s="94" t="s">
        <v>69</v>
      </c>
      <c r="F56" s="121" t="s">
        <v>55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2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2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22">
    <mergeCell ref="E2:F2"/>
    <mergeCell ref="B3:D3"/>
    <mergeCell ref="E3:F3"/>
    <mergeCell ref="B4:D4"/>
    <mergeCell ref="B5:D5"/>
    <mergeCell ref="E5:F5"/>
    <mergeCell ref="A53:D53"/>
    <mergeCell ref="E53:F53"/>
    <mergeCell ref="B56:D56"/>
    <mergeCell ref="B6:D6"/>
    <mergeCell ref="B7:D7"/>
    <mergeCell ref="E7:F7"/>
    <mergeCell ref="E8:F8"/>
    <mergeCell ref="E9:F9"/>
    <mergeCell ref="A43:F43"/>
    <mergeCell ref="A44:F44"/>
    <mergeCell ref="E6:F6"/>
    <mergeCell ref="B48:D48"/>
    <mergeCell ref="B49:D49"/>
    <mergeCell ref="E50:F50"/>
    <mergeCell ref="A52:D52"/>
    <mergeCell ref="E52:F52"/>
  </mergeCells>
  <dataValidations count="3">
    <dataValidation type="list" allowBlank="1" showErrorMessage="1" sqref="A11:B42" xr:uid="{00000000-0002-0000-0500-000000000000}">
      <formula1>Z_Schools</formula1>
    </dataValidation>
    <dataValidation type="list" allowBlank="1" showErrorMessage="1" sqref="C11:C42" xr:uid="{00000000-0002-0000-0500-000001000000}">
      <formula1>Z_Rt</formula1>
    </dataValidation>
    <dataValidation type="list" allowBlank="1" showErrorMessage="1" sqref="E11:E42" xr:uid="{00000000-0002-0000-0500-000002000000}">
      <formula1>Z_Purpose</formula1>
    </dataValidation>
  </dataValidations>
  <printOptions horizontalCentered="1" verticalCentered="1"/>
  <pageMargins left="0.25" right="0.25" top="0.5" bottom="0.5" header="0" footer="0"/>
  <pageSetup orientation="portrait"/>
  <colBreaks count="1" manualBreakCount="1">
    <brk id="6" man="1"/>
  </col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  <pageSetUpPr fitToPage="1"/>
  </sheetPr>
  <dimension ref="A1:Z1000"/>
  <sheetViews>
    <sheetView showGridLines="0" workbookViewId="0">
      <pane ySplit="9" topLeftCell="A10" activePane="bottomLeft" state="frozen"/>
      <selection pane="bottomLeft" activeCell="B11" sqref="B11"/>
    </sheetView>
  </sheetViews>
  <sheetFormatPr defaultColWidth="12.5703125" defaultRowHeight="15" customHeight="1" x14ac:dyDescent="0.2"/>
  <cols>
    <col min="1" max="1" width="18.140625" customWidth="1"/>
    <col min="2" max="2" width="21.7109375" customWidth="1"/>
    <col min="3" max="3" width="21.85546875" customWidth="1"/>
    <col min="4" max="4" width="5" customWidth="1"/>
    <col min="5" max="5" width="25.7109375" customWidth="1"/>
    <col min="6" max="6" width="17" customWidth="1"/>
    <col min="7" max="14" width="8.5703125" hidden="1" customWidth="1"/>
    <col min="15" max="26" width="8.5703125" customWidth="1"/>
  </cols>
  <sheetData>
    <row r="1" spans="1:26" ht="40.5" customHeight="1" x14ac:dyDescent="0.2">
      <c r="A1" s="224" t="s">
        <v>72</v>
      </c>
      <c r="B1" s="225"/>
      <c r="C1" s="122" t="s">
        <v>17</v>
      </c>
      <c r="D1" s="226"/>
      <c r="E1" s="227"/>
      <c r="F1" s="123" t="s">
        <v>18</v>
      </c>
      <c r="G1" s="124" t="s">
        <v>18</v>
      </c>
      <c r="I1" s="7"/>
      <c r="J1" s="7"/>
      <c r="K1" s="7" t="s">
        <v>20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2" customHeight="1" x14ac:dyDescent="0.2">
      <c r="A2" s="104" t="s">
        <v>1</v>
      </c>
      <c r="B2" s="2"/>
      <c r="C2" s="125"/>
      <c r="D2" s="2"/>
      <c r="E2" s="228"/>
      <c r="F2" s="158"/>
      <c r="G2" s="7"/>
      <c r="H2" s="7" t="s">
        <v>21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2.75" customHeight="1" x14ac:dyDescent="0.2">
      <c r="A3" s="7" t="s">
        <v>2</v>
      </c>
      <c r="B3" s="207" t="str">
        <f>IF(w_Name&lt;&gt;"",w_Name,"")</f>
        <v/>
      </c>
      <c r="C3" s="195"/>
      <c r="D3" s="126"/>
      <c r="E3" s="205" t="s">
        <v>73</v>
      </c>
      <c r="F3" s="173"/>
      <c r="G3" s="7"/>
      <c r="H3" s="7" t="s">
        <v>22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" customHeight="1" x14ac:dyDescent="0.2">
      <c r="A4" s="7" t="s">
        <v>3</v>
      </c>
      <c r="B4" s="207" t="str">
        <f>IF(w_HomeAdd1&lt;&gt;"",w_HomeAdd1,"")</f>
        <v/>
      </c>
      <c r="C4" s="195"/>
      <c r="D4" s="126"/>
      <c r="E4" s="7"/>
      <c r="F4" s="10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2" customHeight="1" x14ac:dyDescent="0.2">
      <c r="A5" s="7"/>
      <c r="B5" s="207" t="str">
        <f>IF(w_HomeAdd2&lt;&gt;"",w_HomeAdd2,"")</f>
        <v/>
      </c>
      <c r="C5" s="195"/>
      <c r="D5" s="126"/>
      <c r="E5" s="229"/>
      <c r="F5" s="21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2" customHeight="1" x14ac:dyDescent="0.2">
      <c r="A6" s="7" t="s">
        <v>4</v>
      </c>
      <c r="B6" s="207" t="str">
        <f>IF(w_HomeSchool&lt;&gt;"",w_HomeSchool,"")</f>
        <v/>
      </c>
      <c r="C6" s="195"/>
      <c r="D6" s="126"/>
      <c r="E6" s="205"/>
      <c r="F6" s="210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" customHeight="1" x14ac:dyDescent="0.2">
      <c r="A7" s="7" t="s">
        <v>5</v>
      </c>
      <c r="B7" s="207" t="str">
        <f>IF(w_Position&lt;&gt;"",w_Position,"")</f>
        <v/>
      </c>
      <c r="C7" s="195"/>
      <c r="D7" s="126"/>
      <c r="E7" s="229"/>
      <c r="F7" s="210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" customHeight="1" x14ac:dyDescent="0.2">
      <c r="A8" s="7"/>
      <c r="B8" s="127"/>
      <c r="C8" s="44"/>
      <c r="D8" s="127"/>
      <c r="E8" s="220"/>
      <c r="F8" s="208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" customHeight="1" x14ac:dyDescent="0.2">
      <c r="A9" s="66" t="s">
        <v>36</v>
      </c>
      <c r="B9" s="109" t="s">
        <v>27</v>
      </c>
      <c r="C9" s="109" t="s">
        <v>31</v>
      </c>
      <c r="D9" s="128" t="s">
        <v>59</v>
      </c>
      <c r="E9" s="109" t="s">
        <v>38</v>
      </c>
      <c r="F9" s="109" t="s">
        <v>33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customHeight="1" x14ac:dyDescent="0.2">
      <c r="A10" s="129" t="s">
        <v>74</v>
      </c>
      <c r="B10" s="130" t="s">
        <v>28</v>
      </c>
      <c r="C10" s="130" t="s">
        <v>75</v>
      </c>
      <c r="D10" s="131" t="s">
        <v>76</v>
      </c>
      <c r="E10" s="132" t="s">
        <v>77</v>
      </c>
      <c r="F10" s="133">
        <v>15</v>
      </c>
      <c r="G10" s="7"/>
      <c r="H10" s="7"/>
      <c r="I10" s="7"/>
      <c r="J10" s="7"/>
      <c r="K10" s="7"/>
      <c r="L10" s="7"/>
      <c r="M10" s="7"/>
      <c r="N10" s="115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6.5" customHeight="1" x14ac:dyDescent="0.2">
      <c r="A11" s="134"/>
      <c r="B11" s="135"/>
      <c r="C11" s="135"/>
      <c r="D11" s="136"/>
      <c r="E11" s="137"/>
      <c r="F11" s="138"/>
      <c r="G11" s="7"/>
      <c r="H11" s="7"/>
      <c r="I11" s="7"/>
      <c r="J11" s="7"/>
      <c r="K11" s="7"/>
      <c r="L11" s="7"/>
      <c r="M11" s="7"/>
      <c r="N11" s="115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customHeight="1" x14ac:dyDescent="0.2">
      <c r="A12" s="134"/>
      <c r="B12" s="135"/>
      <c r="C12" s="135"/>
      <c r="D12" s="136"/>
      <c r="E12" s="137"/>
      <c r="F12" s="138"/>
      <c r="G12" s="7"/>
      <c r="H12" s="7"/>
      <c r="I12" s="7"/>
      <c r="J12" s="7"/>
      <c r="K12" s="7"/>
      <c r="L12" s="7"/>
      <c r="M12" s="7"/>
      <c r="N12" s="115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customHeight="1" x14ac:dyDescent="0.2">
      <c r="A13" s="134"/>
      <c r="B13" s="135"/>
      <c r="C13" s="135"/>
      <c r="D13" s="136"/>
      <c r="E13" s="137"/>
      <c r="F13" s="138"/>
      <c r="G13" s="7"/>
      <c r="H13" s="7"/>
      <c r="I13" s="7"/>
      <c r="J13" s="7"/>
      <c r="K13" s="7"/>
      <c r="L13" s="7"/>
      <c r="M13" s="7"/>
      <c r="N13" s="115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customHeight="1" x14ac:dyDescent="0.2">
      <c r="A14" s="134"/>
      <c r="B14" s="135"/>
      <c r="C14" s="135"/>
      <c r="D14" s="136"/>
      <c r="E14" s="137"/>
      <c r="F14" s="138"/>
      <c r="G14" s="7"/>
      <c r="H14" s="7"/>
      <c r="I14" s="7"/>
      <c r="J14" s="7"/>
      <c r="K14" s="7"/>
      <c r="L14" s="7"/>
      <c r="M14" s="7"/>
      <c r="N14" s="115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customHeight="1" x14ac:dyDescent="0.2">
      <c r="A15" s="134"/>
      <c r="B15" s="135"/>
      <c r="C15" s="135"/>
      <c r="D15" s="136"/>
      <c r="E15" s="137"/>
      <c r="F15" s="138"/>
      <c r="G15" s="7"/>
      <c r="H15" s="7"/>
      <c r="I15" s="7"/>
      <c r="J15" s="7"/>
      <c r="K15" s="7"/>
      <c r="L15" s="7"/>
      <c r="M15" s="7"/>
      <c r="N15" s="115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customHeight="1" x14ac:dyDescent="0.2">
      <c r="A16" s="134"/>
      <c r="B16" s="135"/>
      <c r="C16" s="135"/>
      <c r="D16" s="136"/>
      <c r="E16" s="137"/>
      <c r="F16" s="138"/>
      <c r="G16" s="7"/>
      <c r="H16" s="7"/>
      <c r="I16" s="7"/>
      <c r="J16" s="7"/>
      <c r="K16" s="7"/>
      <c r="L16" s="7"/>
      <c r="M16" s="7"/>
      <c r="N16" s="115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6.5" customHeight="1" x14ac:dyDescent="0.2">
      <c r="A17" s="134"/>
      <c r="B17" s="135"/>
      <c r="C17" s="135"/>
      <c r="D17" s="136"/>
      <c r="E17" s="137"/>
      <c r="F17" s="138"/>
      <c r="G17" s="7"/>
      <c r="H17" s="7"/>
      <c r="I17" s="7"/>
      <c r="J17" s="7"/>
      <c r="K17" s="7"/>
      <c r="L17" s="7"/>
      <c r="M17" s="7"/>
      <c r="N17" s="115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6.5" customHeight="1" x14ac:dyDescent="0.2">
      <c r="A18" s="134"/>
      <c r="B18" s="135"/>
      <c r="C18" s="135"/>
      <c r="D18" s="136"/>
      <c r="E18" s="137"/>
      <c r="F18" s="138"/>
      <c r="G18" s="7"/>
      <c r="H18" s="7"/>
      <c r="I18" s="7"/>
      <c r="J18" s="7"/>
      <c r="K18" s="7"/>
      <c r="L18" s="7"/>
      <c r="M18" s="7"/>
      <c r="N18" s="115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6.5" customHeight="1" x14ac:dyDescent="0.2">
      <c r="A19" s="134"/>
      <c r="B19" s="135"/>
      <c r="C19" s="135"/>
      <c r="D19" s="136"/>
      <c r="E19" s="137"/>
      <c r="F19" s="138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6.5" customHeight="1" x14ac:dyDescent="0.2">
      <c r="A20" s="134"/>
      <c r="B20" s="135"/>
      <c r="C20" s="135"/>
      <c r="D20" s="136"/>
      <c r="E20" s="137"/>
      <c r="F20" s="13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6.5" customHeight="1" x14ac:dyDescent="0.2">
      <c r="A21" s="134"/>
      <c r="B21" s="135"/>
      <c r="C21" s="135"/>
      <c r="D21" s="136"/>
      <c r="E21" s="137"/>
      <c r="F21" s="138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6.5" customHeight="1" x14ac:dyDescent="0.2">
      <c r="A22" s="134"/>
      <c r="B22" s="135"/>
      <c r="C22" s="135"/>
      <c r="D22" s="136"/>
      <c r="E22" s="137"/>
      <c r="F22" s="13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6.5" customHeight="1" x14ac:dyDescent="0.2">
      <c r="A23" s="134"/>
      <c r="B23" s="135"/>
      <c r="C23" s="135"/>
      <c r="D23" s="136"/>
      <c r="E23" s="137"/>
      <c r="F23" s="138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6.5" customHeight="1" x14ac:dyDescent="0.2">
      <c r="A24" s="134"/>
      <c r="B24" s="135"/>
      <c r="C24" s="135"/>
      <c r="D24" s="136"/>
      <c r="E24" s="137"/>
      <c r="F24" s="138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6.5" customHeight="1" x14ac:dyDescent="0.2">
      <c r="A25" s="134"/>
      <c r="B25" s="135"/>
      <c r="C25" s="135"/>
      <c r="D25" s="136"/>
      <c r="E25" s="137"/>
      <c r="F25" s="138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customHeight="1" x14ac:dyDescent="0.2">
      <c r="A26" s="134"/>
      <c r="B26" s="135"/>
      <c r="C26" s="135"/>
      <c r="D26" s="136"/>
      <c r="E26" s="137"/>
      <c r="F26" s="138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6.5" customHeight="1" x14ac:dyDescent="0.2">
      <c r="A27" s="134"/>
      <c r="B27" s="135"/>
      <c r="C27" s="135"/>
      <c r="D27" s="136"/>
      <c r="E27" s="137"/>
      <c r="F27" s="138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6.5" customHeight="1" x14ac:dyDescent="0.2">
      <c r="A28" s="134"/>
      <c r="B28" s="135"/>
      <c r="C28" s="135"/>
      <c r="D28" s="136"/>
      <c r="E28" s="137"/>
      <c r="F28" s="13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6.5" customHeight="1" x14ac:dyDescent="0.2">
      <c r="A29" s="134"/>
      <c r="B29" s="135"/>
      <c r="C29" s="135"/>
      <c r="D29" s="136"/>
      <c r="E29" s="137"/>
      <c r="F29" s="13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6.5" customHeight="1" x14ac:dyDescent="0.2">
      <c r="A30" s="134"/>
      <c r="B30" s="135"/>
      <c r="C30" s="135"/>
      <c r="D30" s="136"/>
      <c r="E30" s="137"/>
      <c r="F30" s="13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6.5" customHeight="1" x14ac:dyDescent="0.2">
      <c r="A31" s="134"/>
      <c r="B31" s="135"/>
      <c r="C31" s="135"/>
      <c r="D31" s="136"/>
      <c r="E31" s="137"/>
      <c r="F31" s="13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5" customHeight="1" x14ac:dyDescent="0.2">
      <c r="A32" s="134"/>
      <c r="B32" s="135"/>
      <c r="C32" s="135"/>
      <c r="D32" s="136"/>
      <c r="E32" s="137"/>
      <c r="F32" s="13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6.5" customHeight="1" x14ac:dyDescent="0.2">
      <c r="A33" s="134"/>
      <c r="B33" s="135"/>
      <c r="C33" s="135"/>
      <c r="D33" s="136"/>
      <c r="E33" s="137"/>
      <c r="F33" s="13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6.5" customHeight="1" x14ac:dyDescent="0.2">
      <c r="A34" s="134"/>
      <c r="B34" s="135"/>
      <c r="C34" s="135"/>
      <c r="D34" s="136"/>
      <c r="E34" s="137"/>
      <c r="F34" s="13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6.5" customHeight="1" x14ac:dyDescent="0.2">
      <c r="A35" s="134"/>
      <c r="B35" s="135"/>
      <c r="C35" s="135"/>
      <c r="D35" s="136"/>
      <c r="E35" s="137"/>
      <c r="F35" s="13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6.5" customHeight="1" x14ac:dyDescent="0.2">
      <c r="A36" s="134"/>
      <c r="B36" s="135"/>
      <c r="C36" s="135"/>
      <c r="D36" s="136"/>
      <c r="E36" s="137"/>
      <c r="F36" s="13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6.5" customHeight="1" x14ac:dyDescent="0.2">
      <c r="A37" s="134"/>
      <c r="B37" s="135"/>
      <c r="C37" s="135"/>
      <c r="D37" s="136"/>
      <c r="E37" s="137"/>
      <c r="F37" s="13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6.5" customHeight="1" x14ac:dyDescent="0.2">
      <c r="A38" s="134"/>
      <c r="B38" s="135"/>
      <c r="C38" s="135"/>
      <c r="D38" s="136"/>
      <c r="E38" s="137"/>
      <c r="F38" s="13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6.5" customHeight="1" x14ac:dyDescent="0.2">
      <c r="A39" s="134"/>
      <c r="B39" s="135"/>
      <c r="C39" s="135"/>
      <c r="D39" s="136"/>
      <c r="E39" s="137"/>
      <c r="F39" s="13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6.5" customHeight="1" x14ac:dyDescent="0.2">
      <c r="A40" s="134"/>
      <c r="B40" s="135"/>
      <c r="C40" s="135"/>
      <c r="D40" s="139"/>
      <c r="E40" s="137"/>
      <c r="F40" s="13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6.5" customHeight="1" x14ac:dyDescent="0.2">
      <c r="A41" s="134"/>
      <c r="B41" s="135"/>
      <c r="C41" s="135"/>
      <c r="D41" s="139"/>
      <c r="E41" s="137"/>
      <c r="F41" s="13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6.5" customHeight="1" x14ac:dyDescent="0.2">
      <c r="A42" s="134"/>
      <c r="B42" s="135"/>
      <c r="C42" s="135"/>
      <c r="D42" s="139"/>
      <c r="E42" s="137"/>
      <c r="F42" s="13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6.5" customHeight="1" x14ac:dyDescent="0.2">
      <c r="A43" s="134"/>
      <c r="B43" s="135"/>
      <c r="C43" s="135"/>
      <c r="D43" s="139"/>
      <c r="E43" s="137"/>
      <c r="F43" s="13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" customHeight="1" x14ac:dyDescent="0.2">
      <c r="A44" s="78"/>
      <c r="B44" s="78"/>
      <c r="C44" s="78"/>
      <c r="D44" s="78"/>
      <c r="E44" s="78"/>
      <c r="F44" s="78"/>
      <c r="G44" s="78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" customHeight="1" x14ac:dyDescent="0.25">
      <c r="A45" s="221" t="s">
        <v>40</v>
      </c>
      <c r="B45" s="173"/>
      <c r="C45" s="173"/>
      <c r="D45" s="173"/>
      <c r="E45" s="173"/>
      <c r="F45" s="173"/>
      <c r="G45" s="173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" customHeight="1" x14ac:dyDescent="0.2">
      <c r="A46" s="222"/>
      <c r="B46" s="194"/>
      <c r="C46" s="194"/>
      <c r="D46" s="194"/>
      <c r="E46" s="194"/>
      <c r="F46" s="194"/>
      <c r="G46" s="194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" customHeight="1" x14ac:dyDescent="0.2">
      <c r="A47" s="223" t="s">
        <v>41</v>
      </c>
      <c r="B47" s="192"/>
      <c r="C47" s="189"/>
      <c r="D47" s="140"/>
      <c r="E47" s="83" t="s">
        <v>62</v>
      </c>
      <c r="F47" s="141">
        <f>SUM(F11:F43)</f>
        <v>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" customHeight="1" x14ac:dyDescent="0.2">
      <c r="A48" s="205" t="s">
        <v>42</v>
      </c>
      <c r="B48" s="173"/>
      <c r="C48" s="200"/>
      <c r="D48" s="96"/>
      <c r="E48" s="86" t="s">
        <v>65</v>
      </c>
      <c r="F48" s="142">
        <f>Z_MileRate</f>
        <v>0.57499999999999996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26.25" customHeight="1" x14ac:dyDescent="0.25">
      <c r="A49" s="7" t="s">
        <v>44</v>
      </c>
      <c r="B49" s="216"/>
      <c r="C49" s="195"/>
      <c r="D49" s="143"/>
      <c r="E49" s="89" t="s">
        <v>66</v>
      </c>
      <c r="F49" s="144">
        <f>F47*F48</f>
        <v>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" customHeight="1" x14ac:dyDescent="0.2">
      <c r="A50" s="47"/>
      <c r="B50" s="46" t="s">
        <v>78</v>
      </c>
      <c r="C50" s="145" t="s">
        <v>55</v>
      </c>
      <c r="D50" s="94"/>
      <c r="E50" s="47"/>
      <c r="F50" s="4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" customHeight="1" x14ac:dyDescent="0.2">
      <c r="A51" s="205" t="s">
        <v>48</v>
      </c>
      <c r="B51" s="173"/>
      <c r="C51" s="200"/>
      <c r="D51" s="203" t="s">
        <v>49</v>
      </c>
      <c r="E51" s="173"/>
      <c r="F51" s="200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" customHeight="1" x14ac:dyDescent="0.2">
      <c r="A52" s="205" t="s">
        <v>50</v>
      </c>
      <c r="B52" s="173"/>
      <c r="C52" s="200"/>
      <c r="D52" s="203" t="s">
        <v>51</v>
      </c>
      <c r="E52" s="173"/>
      <c r="F52" s="200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" customHeight="1" x14ac:dyDescent="0.2">
      <c r="A53" s="7"/>
      <c r="B53" s="7"/>
      <c r="C53" s="26"/>
      <c r="D53" s="25"/>
      <c r="E53" s="7"/>
      <c r="F53" s="2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" customHeight="1" x14ac:dyDescent="0.2">
      <c r="A54" s="7" t="s">
        <v>52</v>
      </c>
      <c r="B54" s="47"/>
      <c r="C54" s="48"/>
      <c r="D54" s="51"/>
      <c r="E54" s="47"/>
      <c r="F54" s="4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" customHeight="1" x14ac:dyDescent="0.2">
      <c r="A55" s="47"/>
      <c r="B55" s="97" t="s">
        <v>68</v>
      </c>
      <c r="C55" s="99" t="s">
        <v>55</v>
      </c>
      <c r="D55" s="94"/>
      <c r="E55" s="100" t="s">
        <v>79</v>
      </c>
      <c r="F55" s="145" t="s">
        <v>55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2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2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22">
    <mergeCell ref="B5:C5"/>
    <mergeCell ref="B6:C6"/>
    <mergeCell ref="B7:C7"/>
    <mergeCell ref="A1:B1"/>
    <mergeCell ref="D1:E1"/>
    <mergeCell ref="E2:F2"/>
    <mergeCell ref="B3:C3"/>
    <mergeCell ref="E3:F3"/>
    <mergeCell ref="B4:C4"/>
    <mergeCell ref="E5:F5"/>
    <mergeCell ref="E6:F6"/>
    <mergeCell ref="E7:F7"/>
    <mergeCell ref="B49:C49"/>
    <mergeCell ref="A51:C51"/>
    <mergeCell ref="D51:F51"/>
    <mergeCell ref="A52:C52"/>
    <mergeCell ref="D52:F52"/>
    <mergeCell ref="E8:F8"/>
    <mergeCell ref="A45:G45"/>
    <mergeCell ref="A46:G46"/>
    <mergeCell ref="A47:C47"/>
    <mergeCell ref="A48:C48"/>
  </mergeCells>
  <dataValidations count="1">
    <dataValidation type="list" allowBlank="1" showErrorMessage="1" sqref="D10:D43" xr:uid="{00000000-0002-0000-0600-000000000000}">
      <formula1>Z_Rt</formula1>
    </dataValidation>
  </dataValidations>
  <printOptions horizontalCentered="1" verticalCentered="1"/>
  <pageMargins left="0.25" right="0.25" top="0.5" bottom="0.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Y100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12.5703125" defaultRowHeight="15" customHeight="1" x14ac:dyDescent="0.2"/>
  <cols>
    <col min="1" max="1" width="9.140625" customWidth="1"/>
    <col min="2" max="2" width="24.140625" customWidth="1"/>
    <col min="3" max="3" width="4" customWidth="1"/>
    <col min="4" max="103" width="4.28515625" customWidth="1"/>
  </cols>
  <sheetData>
    <row r="1" spans="1:103" ht="152.25" customHeight="1" x14ac:dyDescent="0.2">
      <c r="A1" s="146"/>
      <c r="B1" s="147"/>
      <c r="C1" s="148"/>
      <c r="D1" s="149" t="str">
        <f t="array" ref="D1:CY1">TRANSPOSE(B3:B105)</f>
        <v>Bethel</v>
      </c>
      <c r="E1" s="149" t="str">
        <v>Blowing Rock</v>
      </c>
      <c r="F1" s="149" t="str">
        <v>Cove Creek</v>
      </c>
      <c r="G1" s="149" t="str">
        <v>Green Valley</v>
      </c>
      <c r="H1" s="149" t="str">
        <v>Hardin Park</v>
      </c>
      <c r="I1" s="149" t="str">
        <v>Mabel</v>
      </c>
      <c r="J1" s="149" t="str">
        <v>Parkway</v>
      </c>
      <c r="K1" s="149" t="str">
        <v>Valle Crucis</v>
      </c>
      <c r="L1" s="149" t="str">
        <v>WCS/CO</v>
      </c>
      <c r="M1" s="149" t="str">
        <v>WHS</v>
      </c>
      <c r="N1" s="149">
        <v>0</v>
      </c>
      <c r="O1" s="149">
        <v>0</v>
      </c>
      <c r="P1" s="149">
        <v>0</v>
      </c>
      <c r="Q1" s="149">
        <v>0</v>
      </c>
      <c r="R1" s="149">
        <v>0</v>
      </c>
      <c r="S1" s="149">
        <v>0</v>
      </c>
      <c r="T1" s="149">
        <v>0</v>
      </c>
      <c r="U1" s="149">
        <v>0</v>
      </c>
      <c r="V1" s="149">
        <v>0</v>
      </c>
      <c r="W1" s="149">
        <v>0</v>
      </c>
      <c r="X1" s="149">
        <v>0</v>
      </c>
      <c r="Y1" s="149">
        <v>0</v>
      </c>
      <c r="Z1" s="149">
        <v>0</v>
      </c>
      <c r="AA1" s="149">
        <v>0</v>
      </c>
      <c r="AB1" s="149">
        <v>0</v>
      </c>
      <c r="AC1" s="149">
        <v>0</v>
      </c>
      <c r="AD1" s="149">
        <v>0</v>
      </c>
      <c r="AE1" s="149">
        <v>0</v>
      </c>
      <c r="AF1" s="149">
        <v>0</v>
      </c>
      <c r="AG1" s="149">
        <v>0</v>
      </c>
      <c r="AH1" s="149">
        <v>0</v>
      </c>
      <c r="AI1" s="149">
        <v>0</v>
      </c>
      <c r="AJ1" s="149">
        <v>0</v>
      </c>
      <c r="AK1" s="149">
        <v>0</v>
      </c>
      <c r="AL1" s="149">
        <v>0</v>
      </c>
      <c r="AM1" s="149">
        <v>0</v>
      </c>
      <c r="AN1" s="149">
        <v>0</v>
      </c>
      <c r="AO1" s="149">
        <v>0</v>
      </c>
      <c r="AP1" s="149">
        <v>0</v>
      </c>
      <c r="AQ1" s="149">
        <v>0</v>
      </c>
      <c r="AR1" s="149">
        <v>0</v>
      </c>
      <c r="AS1" s="149">
        <v>0</v>
      </c>
      <c r="AT1" s="149">
        <v>0</v>
      </c>
      <c r="AU1" s="149">
        <v>0</v>
      </c>
      <c r="AV1" s="149">
        <v>0</v>
      </c>
      <c r="AW1" s="149">
        <v>0</v>
      </c>
      <c r="AX1" s="146">
        <v>0</v>
      </c>
      <c r="AY1" s="146">
        <v>0</v>
      </c>
      <c r="AZ1" s="146">
        <v>0</v>
      </c>
      <c r="BA1" s="146">
        <v>0</v>
      </c>
      <c r="BB1" s="146">
        <v>0</v>
      </c>
      <c r="BC1" s="146">
        <v>0</v>
      </c>
      <c r="BD1" s="146">
        <v>0</v>
      </c>
      <c r="BE1" s="146">
        <v>0</v>
      </c>
      <c r="BF1" s="146">
        <v>0</v>
      </c>
      <c r="BG1" s="146">
        <v>0</v>
      </c>
      <c r="BH1" s="146">
        <v>0</v>
      </c>
      <c r="BI1" s="146">
        <v>0</v>
      </c>
      <c r="BJ1" s="146">
        <v>0</v>
      </c>
      <c r="BK1" s="146">
        <v>0</v>
      </c>
      <c r="BL1" s="146">
        <v>0</v>
      </c>
      <c r="BM1" s="146">
        <v>0</v>
      </c>
      <c r="BN1" s="146">
        <v>0</v>
      </c>
      <c r="BO1" s="146">
        <v>0</v>
      </c>
      <c r="BP1" s="146">
        <v>0</v>
      </c>
      <c r="BQ1" s="146">
        <v>0</v>
      </c>
      <c r="BR1" s="146">
        <v>0</v>
      </c>
      <c r="BS1" s="146">
        <v>0</v>
      </c>
      <c r="BT1" s="146">
        <v>0</v>
      </c>
      <c r="BU1" s="146">
        <v>0</v>
      </c>
      <c r="BV1" s="146">
        <v>0</v>
      </c>
      <c r="BW1" s="146">
        <v>0</v>
      </c>
      <c r="BX1" s="146">
        <v>0</v>
      </c>
      <c r="BY1" s="146">
        <v>0</v>
      </c>
      <c r="BZ1" s="146">
        <v>0</v>
      </c>
      <c r="CA1" s="146">
        <v>0</v>
      </c>
      <c r="CB1" s="146">
        <v>0</v>
      </c>
      <c r="CC1" s="146">
        <v>0</v>
      </c>
      <c r="CD1" s="146">
        <v>0</v>
      </c>
      <c r="CE1" s="146">
        <v>0</v>
      </c>
      <c r="CF1" s="146">
        <v>0</v>
      </c>
      <c r="CG1" s="146">
        <v>0</v>
      </c>
      <c r="CH1" s="146">
        <v>0</v>
      </c>
      <c r="CI1" s="146">
        <v>0</v>
      </c>
      <c r="CJ1" s="146">
        <v>0</v>
      </c>
      <c r="CK1" s="146">
        <v>0</v>
      </c>
      <c r="CL1" s="146">
        <v>0</v>
      </c>
      <c r="CM1" s="146">
        <v>0</v>
      </c>
      <c r="CN1" s="146">
        <v>0</v>
      </c>
      <c r="CO1" s="146">
        <v>0</v>
      </c>
      <c r="CP1" s="146">
        <v>0</v>
      </c>
      <c r="CQ1" s="146">
        <v>0</v>
      </c>
      <c r="CR1" s="146">
        <v>0</v>
      </c>
      <c r="CS1" s="146">
        <v>0</v>
      </c>
      <c r="CT1" s="146">
        <v>0</v>
      </c>
      <c r="CU1" s="146">
        <v>0</v>
      </c>
      <c r="CV1" s="146">
        <v>0</v>
      </c>
      <c r="CW1" s="146">
        <v>0</v>
      </c>
      <c r="CX1" s="146">
        <v>0</v>
      </c>
      <c r="CY1" s="146">
        <v>0</v>
      </c>
    </row>
    <row r="2" spans="1:103" ht="12" customHeight="1" x14ac:dyDescent="0.2">
      <c r="A2" s="150"/>
      <c r="B2" s="151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  <c r="CC2" s="150"/>
      <c r="CD2" s="150"/>
      <c r="CE2" s="150"/>
      <c r="CF2" s="150"/>
      <c r="CG2" s="150"/>
      <c r="CH2" s="150"/>
      <c r="CI2" s="150"/>
      <c r="CJ2" s="150"/>
      <c r="CK2" s="150"/>
      <c r="CL2" s="150"/>
      <c r="CM2" s="150"/>
      <c r="CN2" s="150"/>
      <c r="CO2" s="150"/>
      <c r="CP2" s="150"/>
      <c r="CQ2" s="150"/>
      <c r="CR2" s="150"/>
      <c r="CS2" s="150"/>
      <c r="CT2" s="150"/>
      <c r="CU2" s="150"/>
      <c r="CV2" s="150"/>
      <c r="CW2" s="150"/>
      <c r="CX2" s="150"/>
      <c r="CY2" s="150"/>
    </row>
    <row r="3" spans="1:103" ht="12" customHeight="1" x14ac:dyDescent="0.2">
      <c r="B3" s="57" t="s">
        <v>87</v>
      </c>
      <c r="C3" s="152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</row>
    <row r="4" spans="1:103" ht="12" customHeight="1" x14ac:dyDescent="0.2">
      <c r="B4" s="57" t="s">
        <v>80</v>
      </c>
      <c r="C4" s="152">
        <v>3</v>
      </c>
      <c r="D4" s="58">
        <v>22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</row>
    <row r="5" spans="1:103" ht="12" customHeight="1" x14ac:dyDescent="0.2">
      <c r="B5" s="57" t="s">
        <v>81</v>
      </c>
      <c r="C5" s="152">
        <v>4</v>
      </c>
      <c r="D5" s="58">
        <v>12</v>
      </c>
      <c r="E5" s="58">
        <v>17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</row>
    <row r="6" spans="1:103" ht="12" customHeight="1" x14ac:dyDescent="0.2">
      <c r="B6" s="57" t="s">
        <v>82</v>
      </c>
      <c r="C6" s="152">
        <v>5</v>
      </c>
      <c r="D6" s="58">
        <v>25</v>
      </c>
      <c r="E6" s="58">
        <v>14</v>
      </c>
      <c r="F6" s="58">
        <v>14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</row>
    <row r="7" spans="1:103" ht="12" customHeight="1" x14ac:dyDescent="0.2">
      <c r="B7" s="57" t="s">
        <v>28</v>
      </c>
      <c r="C7" s="152">
        <v>6</v>
      </c>
      <c r="D7" s="58">
        <v>20</v>
      </c>
      <c r="E7" s="58">
        <v>9</v>
      </c>
      <c r="F7" s="58">
        <v>9</v>
      </c>
      <c r="G7" s="58">
        <v>5</v>
      </c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</row>
    <row r="8" spans="1:103" ht="12" customHeight="1" x14ac:dyDescent="0.2">
      <c r="B8" s="57" t="s">
        <v>83</v>
      </c>
      <c r="C8" s="152">
        <v>7</v>
      </c>
      <c r="D8" s="58">
        <v>17</v>
      </c>
      <c r="E8" s="58">
        <v>21</v>
      </c>
      <c r="F8" s="58">
        <v>5</v>
      </c>
      <c r="G8" s="58">
        <v>18</v>
      </c>
      <c r="H8" s="58">
        <v>13</v>
      </c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</row>
    <row r="9" spans="1:103" ht="12" customHeight="1" x14ac:dyDescent="0.2">
      <c r="B9" s="57" t="s">
        <v>32</v>
      </c>
      <c r="C9" s="152">
        <v>8</v>
      </c>
      <c r="D9" s="58">
        <v>27</v>
      </c>
      <c r="E9" s="58">
        <v>14</v>
      </c>
      <c r="F9" s="58">
        <v>15</v>
      </c>
      <c r="G9" s="58">
        <v>11</v>
      </c>
      <c r="H9" s="58">
        <v>8</v>
      </c>
      <c r="I9" s="58">
        <v>19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</row>
    <row r="10" spans="1:103" ht="12" customHeight="1" x14ac:dyDescent="0.2">
      <c r="B10" s="57" t="s">
        <v>84</v>
      </c>
      <c r="C10" s="152">
        <v>9</v>
      </c>
      <c r="D10" s="58">
        <v>13</v>
      </c>
      <c r="E10" s="58">
        <v>15</v>
      </c>
      <c r="F10" s="58">
        <v>6</v>
      </c>
      <c r="G10" s="58">
        <v>14</v>
      </c>
      <c r="H10" s="58">
        <v>9</v>
      </c>
      <c r="I10" s="58">
        <v>10</v>
      </c>
      <c r="J10" s="58">
        <v>15</v>
      </c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</row>
    <row r="11" spans="1:103" ht="12" customHeight="1" x14ac:dyDescent="0.2">
      <c r="B11" s="57" t="s">
        <v>85</v>
      </c>
      <c r="C11" s="152">
        <v>10</v>
      </c>
      <c r="D11" s="58">
        <v>20</v>
      </c>
      <c r="E11" s="58">
        <v>10</v>
      </c>
      <c r="F11" s="58">
        <v>10</v>
      </c>
      <c r="G11" s="58">
        <v>5</v>
      </c>
      <c r="H11" s="58">
        <v>1</v>
      </c>
      <c r="I11" s="58">
        <v>14</v>
      </c>
      <c r="J11" s="58">
        <v>9</v>
      </c>
      <c r="K11" s="58">
        <v>10</v>
      </c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</row>
    <row r="12" spans="1:103" ht="12" customHeight="1" x14ac:dyDescent="0.2">
      <c r="B12" s="57" t="s">
        <v>86</v>
      </c>
      <c r="C12" s="152">
        <v>11</v>
      </c>
      <c r="D12" s="58">
        <v>20</v>
      </c>
      <c r="E12" s="58">
        <v>10</v>
      </c>
      <c r="F12" s="58">
        <v>10</v>
      </c>
      <c r="G12" s="58">
        <v>6</v>
      </c>
      <c r="H12" s="58">
        <v>1</v>
      </c>
      <c r="I12" s="58">
        <v>14</v>
      </c>
      <c r="J12" s="58">
        <v>7</v>
      </c>
      <c r="K12" s="58">
        <v>10</v>
      </c>
      <c r="L12" s="58">
        <v>2</v>
      </c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</row>
    <row r="13" spans="1:103" ht="12" customHeight="1" x14ac:dyDescent="0.2">
      <c r="B13" s="57"/>
      <c r="C13" s="152"/>
      <c r="D13" s="58"/>
      <c r="E13" s="58"/>
      <c r="F13" s="58"/>
      <c r="G13" s="58"/>
      <c r="H13" s="58"/>
      <c r="I13" s="58"/>
      <c r="J13" s="58"/>
      <c r="K13" s="58"/>
      <c r="L13" s="58"/>
      <c r="M13" s="153"/>
    </row>
    <row r="14" spans="1:103" ht="12" customHeight="1" x14ac:dyDescent="0.2"/>
    <row r="15" spans="1:103" ht="12" customHeight="1" x14ac:dyDescent="0.2"/>
    <row r="16" spans="1:103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printOptions horizontalCentered="1" verticalCentered="1"/>
  <pageMargins left="0.25" right="0.25" top="0.5" bottom="0.25" header="0" footer="0"/>
  <pageSetup scale="120" orientation="landscape"/>
  <headerFooter>
    <oddHeader>&amp;CUCPS Mileage Matrix&amp;RLast Updated: &amp;D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00"/>
  </sheetPr>
  <dimension ref="A1:G1000"/>
  <sheetViews>
    <sheetView workbookViewId="0"/>
  </sheetViews>
  <sheetFormatPr defaultColWidth="12.5703125" defaultRowHeight="15" customHeight="1" x14ac:dyDescent="0.2"/>
  <cols>
    <col min="1" max="1" width="37.140625" customWidth="1"/>
    <col min="2" max="2" width="8.85546875" customWidth="1"/>
    <col min="3" max="3" width="21" customWidth="1"/>
    <col min="4" max="4" width="8.85546875" customWidth="1"/>
    <col min="5" max="5" width="10.28515625" customWidth="1"/>
    <col min="6" max="6" width="8.85546875" customWidth="1"/>
    <col min="7" max="7" width="5.85546875" customWidth="1"/>
    <col min="8" max="26" width="8.85546875" customWidth="1"/>
  </cols>
  <sheetData>
    <row r="1" spans="1:7" ht="12" customHeight="1" x14ac:dyDescent="0.2">
      <c r="C1" s="10" t="s">
        <v>88</v>
      </c>
      <c r="E1" s="10" t="s">
        <v>89</v>
      </c>
      <c r="G1" s="10" t="s">
        <v>90</v>
      </c>
    </row>
    <row r="2" spans="1:7" ht="12" customHeight="1" x14ac:dyDescent="0.2">
      <c r="A2" s="154"/>
      <c r="B2" s="7"/>
      <c r="C2" s="7" t="s">
        <v>91</v>
      </c>
      <c r="E2" s="7">
        <v>0.57499999999999996</v>
      </c>
      <c r="G2" s="10" t="s">
        <v>76</v>
      </c>
    </row>
    <row r="3" spans="1:7" ht="12" customHeight="1" x14ac:dyDescent="0.2">
      <c r="A3" s="154"/>
      <c r="B3" s="7"/>
      <c r="C3" s="7" t="s">
        <v>92</v>
      </c>
      <c r="G3" s="10" t="s">
        <v>93</v>
      </c>
    </row>
    <row r="4" spans="1:7" ht="12" customHeight="1" x14ac:dyDescent="0.2">
      <c r="A4" s="154"/>
      <c r="B4" s="7"/>
      <c r="C4" s="7" t="s">
        <v>94</v>
      </c>
    </row>
    <row r="5" spans="1:7" ht="12" customHeight="1" x14ac:dyDescent="0.2">
      <c r="A5" s="154"/>
      <c r="B5" s="7"/>
      <c r="C5" s="7" t="s">
        <v>95</v>
      </c>
    </row>
    <row r="6" spans="1:7" ht="12" customHeight="1" x14ac:dyDescent="0.2">
      <c r="A6" s="154"/>
      <c r="B6" s="7"/>
      <c r="C6" s="7" t="s">
        <v>96</v>
      </c>
    </row>
    <row r="7" spans="1:7" ht="12" customHeight="1" x14ac:dyDescent="0.2">
      <c r="A7" s="154"/>
      <c r="B7" s="7"/>
      <c r="C7" s="7" t="s">
        <v>97</v>
      </c>
    </row>
    <row r="8" spans="1:7" ht="12" customHeight="1" x14ac:dyDescent="0.2">
      <c r="A8" s="154"/>
      <c r="B8" s="7"/>
      <c r="C8" s="7" t="s">
        <v>98</v>
      </c>
    </row>
    <row r="9" spans="1:7" ht="12" customHeight="1" x14ac:dyDescent="0.2">
      <c r="A9" s="154"/>
      <c r="B9" s="7"/>
      <c r="C9" s="7" t="s">
        <v>99</v>
      </c>
    </row>
    <row r="10" spans="1:7" ht="12" customHeight="1" x14ac:dyDescent="0.2">
      <c r="A10" s="154"/>
      <c r="B10" s="7"/>
      <c r="C10" s="7" t="s">
        <v>100</v>
      </c>
    </row>
    <row r="11" spans="1:7" ht="12" customHeight="1" x14ac:dyDescent="0.2">
      <c r="A11" s="154"/>
      <c r="B11" s="7"/>
      <c r="C11" s="7" t="s">
        <v>101</v>
      </c>
    </row>
    <row r="12" spans="1:7" ht="12" customHeight="1" x14ac:dyDescent="0.2">
      <c r="A12" s="154"/>
      <c r="B12" s="7"/>
      <c r="C12" s="7" t="s">
        <v>102</v>
      </c>
    </row>
    <row r="13" spans="1:7" ht="12" customHeight="1" x14ac:dyDescent="0.2">
      <c r="A13" s="154"/>
      <c r="B13" s="7"/>
      <c r="C13" s="7" t="s">
        <v>103</v>
      </c>
    </row>
    <row r="14" spans="1:7" ht="12" customHeight="1" x14ac:dyDescent="0.2">
      <c r="A14" s="154"/>
      <c r="B14" s="7"/>
      <c r="C14" s="7" t="s">
        <v>104</v>
      </c>
    </row>
    <row r="15" spans="1:7" ht="12" customHeight="1" x14ac:dyDescent="0.2">
      <c r="A15" s="154"/>
      <c r="B15" s="7"/>
      <c r="C15" s="7" t="s">
        <v>105</v>
      </c>
    </row>
    <row r="16" spans="1:7" ht="12" customHeight="1" x14ac:dyDescent="0.2">
      <c r="A16" s="154"/>
      <c r="B16" s="7"/>
      <c r="C16" s="7" t="s">
        <v>106</v>
      </c>
    </row>
    <row r="17" spans="1:3" ht="12" customHeight="1" x14ac:dyDescent="0.2">
      <c r="A17" s="154"/>
      <c r="B17" s="7"/>
      <c r="C17" s="7" t="s">
        <v>107</v>
      </c>
    </row>
    <row r="18" spans="1:3" ht="12" customHeight="1" x14ac:dyDescent="0.2">
      <c r="A18" s="154"/>
      <c r="B18" s="7"/>
      <c r="C18" s="7" t="s">
        <v>108</v>
      </c>
    </row>
    <row r="19" spans="1:3" ht="12" customHeight="1" x14ac:dyDescent="0.2">
      <c r="A19" s="154"/>
      <c r="B19" s="7"/>
      <c r="C19" s="7" t="s">
        <v>109</v>
      </c>
    </row>
    <row r="20" spans="1:3" ht="12" customHeight="1" x14ac:dyDescent="0.2">
      <c r="A20" s="154"/>
      <c r="B20" s="7"/>
      <c r="C20" s="7" t="s">
        <v>110</v>
      </c>
    </row>
    <row r="21" spans="1:3" ht="12" customHeight="1" x14ac:dyDescent="0.2">
      <c r="A21" s="154"/>
      <c r="B21" s="7"/>
    </row>
    <row r="22" spans="1:3" ht="12" customHeight="1" x14ac:dyDescent="0.2">
      <c r="A22" s="154"/>
      <c r="B22" s="7"/>
    </row>
    <row r="23" spans="1:3" ht="12" customHeight="1" x14ac:dyDescent="0.2">
      <c r="A23" s="154"/>
      <c r="B23" s="7"/>
    </row>
    <row r="24" spans="1:3" ht="12" customHeight="1" x14ac:dyDescent="0.2">
      <c r="A24" s="154"/>
      <c r="B24" s="7"/>
      <c r="C24" s="7"/>
    </row>
    <row r="25" spans="1:3" ht="12" customHeight="1" x14ac:dyDescent="0.2">
      <c r="A25" s="154"/>
      <c r="B25" s="7"/>
      <c r="C25" s="7"/>
    </row>
    <row r="26" spans="1:3" ht="12" customHeight="1" x14ac:dyDescent="0.2">
      <c r="A26" s="154"/>
      <c r="B26" s="7"/>
      <c r="C26" s="7"/>
    </row>
    <row r="27" spans="1:3" ht="12" customHeight="1" x14ac:dyDescent="0.2">
      <c r="A27" s="154"/>
      <c r="B27" s="7"/>
      <c r="C27" s="7"/>
    </row>
    <row r="28" spans="1:3" ht="12" customHeight="1" x14ac:dyDescent="0.2">
      <c r="A28" s="154"/>
      <c r="B28" s="7"/>
      <c r="C28" s="7"/>
    </row>
    <row r="29" spans="1:3" ht="12" customHeight="1" x14ac:dyDescent="0.2">
      <c r="A29" s="154"/>
      <c r="B29" s="7"/>
      <c r="C29" s="7"/>
    </row>
    <row r="30" spans="1:3" ht="12" customHeight="1" x14ac:dyDescent="0.2">
      <c r="A30" s="154"/>
      <c r="B30" s="7"/>
      <c r="C30" s="7"/>
    </row>
    <row r="31" spans="1:3" ht="12" customHeight="1" x14ac:dyDescent="0.2">
      <c r="A31" s="154"/>
      <c r="B31" s="7"/>
      <c r="C31" s="7"/>
    </row>
    <row r="32" spans="1:3" ht="12" customHeight="1" x14ac:dyDescent="0.2">
      <c r="A32" s="154"/>
      <c r="B32" s="7"/>
      <c r="C32" s="7"/>
    </row>
    <row r="33" spans="1:3" ht="12" customHeight="1" x14ac:dyDescent="0.2">
      <c r="A33" s="154"/>
      <c r="B33" s="7"/>
      <c r="C33" s="7"/>
    </row>
    <row r="34" spans="1:3" ht="12" customHeight="1" x14ac:dyDescent="0.2">
      <c r="A34" s="154"/>
      <c r="B34" s="7"/>
      <c r="C34" s="7"/>
    </row>
    <row r="35" spans="1:3" ht="12" customHeight="1" x14ac:dyDescent="0.2">
      <c r="A35" s="154"/>
      <c r="B35" s="7"/>
      <c r="C35" s="7"/>
    </row>
    <row r="36" spans="1:3" ht="12" customHeight="1" x14ac:dyDescent="0.2">
      <c r="A36" s="154"/>
      <c r="B36" s="7"/>
      <c r="C36" s="7"/>
    </row>
    <row r="37" spans="1:3" ht="12" customHeight="1" x14ac:dyDescent="0.2">
      <c r="A37" s="154"/>
      <c r="B37" s="7"/>
      <c r="C37" s="7"/>
    </row>
    <row r="38" spans="1:3" ht="12" customHeight="1" x14ac:dyDescent="0.2">
      <c r="A38" s="154"/>
      <c r="B38" s="7"/>
      <c r="C38" s="7"/>
    </row>
    <row r="39" spans="1:3" ht="12" customHeight="1" x14ac:dyDescent="0.2">
      <c r="A39" s="154"/>
      <c r="B39" s="7"/>
      <c r="C39" s="7"/>
    </row>
    <row r="40" spans="1:3" ht="12" customHeight="1" x14ac:dyDescent="0.2">
      <c r="A40" s="154"/>
      <c r="B40" s="7"/>
      <c r="C40" s="7"/>
    </row>
    <row r="41" spans="1:3" ht="12" customHeight="1" x14ac:dyDescent="0.2">
      <c r="A41" s="154"/>
      <c r="B41" s="7"/>
      <c r="C41" s="7"/>
    </row>
    <row r="42" spans="1:3" ht="12" customHeight="1" x14ac:dyDescent="0.2">
      <c r="A42" s="154"/>
      <c r="B42" s="7"/>
      <c r="C42" s="7"/>
    </row>
    <row r="43" spans="1:3" ht="12" customHeight="1" x14ac:dyDescent="0.2">
      <c r="A43" s="154"/>
      <c r="B43" s="7"/>
      <c r="C43" s="7"/>
    </row>
    <row r="44" spans="1:3" ht="12" customHeight="1" x14ac:dyDescent="0.2">
      <c r="A44" s="154"/>
      <c r="B44" s="7"/>
      <c r="C44" s="7"/>
    </row>
    <row r="45" spans="1:3" ht="12" customHeight="1" x14ac:dyDescent="0.2">
      <c r="A45" s="154"/>
      <c r="B45" s="7"/>
      <c r="C45" s="7"/>
    </row>
    <row r="46" spans="1:3" ht="12" customHeight="1" x14ac:dyDescent="0.2">
      <c r="A46" s="154"/>
      <c r="B46" s="7"/>
      <c r="C46" s="7"/>
    </row>
    <row r="47" spans="1:3" ht="12" customHeight="1" x14ac:dyDescent="0.2">
      <c r="A47" s="154"/>
      <c r="B47" s="7"/>
    </row>
    <row r="48" spans="1:3" ht="12" customHeight="1" x14ac:dyDescent="0.2">
      <c r="A48" s="154"/>
      <c r="B48" s="7"/>
    </row>
    <row r="49" spans="1:2" ht="12" customHeight="1" x14ac:dyDescent="0.2">
      <c r="A49" s="154"/>
      <c r="B49" s="7"/>
    </row>
    <row r="50" spans="1:2" ht="12" customHeight="1" x14ac:dyDescent="0.2">
      <c r="A50" s="154"/>
      <c r="B50" s="7"/>
    </row>
    <row r="51" spans="1:2" ht="12" customHeight="1" x14ac:dyDescent="0.2">
      <c r="A51" s="154"/>
      <c r="B51" s="7"/>
    </row>
    <row r="52" spans="1:2" ht="12" customHeight="1" x14ac:dyDescent="0.2">
      <c r="A52" s="154"/>
      <c r="B52" s="7"/>
    </row>
    <row r="53" spans="1:2" ht="12" customHeight="1" x14ac:dyDescent="0.2">
      <c r="A53" s="154"/>
      <c r="B53" s="7"/>
    </row>
    <row r="54" spans="1:2" ht="12" customHeight="1" x14ac:dyDescent="0.2">
      <c r="A54" s="154"/>
      <c r="B54" s="7"/>
    </row>
    <row r="55" spans="1:2" ht="12" customHeight="1" x14ac:dyDescent="0.2">
      <c r="A55" s="154"/>
      <c r="B55" s="7"/>
    </row>
    <row r="56" spans="1:2" ht="12" customHeight="1" x14ac:dyDescent="0.2">
      <c r="A56" s="154"/>
      <c r="B56" s="7"/>
    </row>
    <row r="57" spans="1:2" ht="12" customHeight="1" x14ac:dyDescent="0.2">
      <c r="A57" s="154"/>
      <c r="B57" s="7"/>
    </row>
    <row r="58" spans="1:2" ht="12" customHeight="1" x14ac:dyDescent="0.2">
      <c r="A58" s="154"/>
      <c r="B58" s="7"/>
    </row>
    <row r="59" spans="1:2" ht="12" customHeight="1" x14ac:dyDescent="0.2">
      <c r="A59" s="154"/>
      <c r="B59" s="7"/>
    </row>
    <row r="60" spans="1:2" ht="12" customHeight="1" x14ac:dyDescent="0.2">
      <c r="A60" s="154"/>
      <c r="B60" s="7"/>
    </row>
    <row r="61" spans="1:2" ht="12" customHeight="1" x14ac:dyDescent="0.2">
      <c r="A61" s="154"/>
      <c r="B61" s="7"/>
    </row>
    <row r="62" spans="1:2" ht="12" customHeight="1" x14ac:dyDescent="0.2">
      <c r="A62" s="154"/>
      <c r="B62" s="7"/>
    </row>
    <row r="63" spans="1:2" ht="12" customHeight="1" x14ac:dyDescent="0.2">
      <c r="A63" s="154"/>
      <c r="B63" s="7"/>
    </row>
    <row r="64" spans="1:2" ht="12" customHeight="1" x14ac:dyDescent="0.2">
      <c r="A64" s="154"/>
      <c r="B64" s="7"/>
    </row>
    <row r="65" spans="1:2" ht="12" customHeight="1" x14ac:dyDescent="0.2">
      <c r="A65" s="154"/>
      <c r="B65" s="7"/>
    </row>
    <row r="66" spans="1:2" ht="12" customHeight="1" x14ac:dyDescent="0.2">
      <c r="A66" s="154"/>
      <c r="B66" s="7"/>
    </row>
    <row r="67" spans="1:2" ht="12" customHeight="1" x14ac:dyDescent="0.2">
      <c r="A67" s="154"/>
      <c r="B67" s="7"/>
    </row>
    <row r="68" spans="1:2" ht="12" customHeight="1" x14ac:dyDescent="0.2">
      <c r="A68" s="154"/>
      <c r="B68" s="7"/>
    </row>
    <row r="69" spans="1:2" ht="12" customHeight="1" x14ac:dyDescent="0.2">
      <c r="A69" s="154"/>
      <c r="B69" s="7"/>
    </row>
    <row r="70" spans="1:2" ht="12" customHeight="1" x14ac:dyDescent="0.2">
      <c r="A70" s="154"/>
      <c r="B70" s="7"/>
    </row>
    <row r="71" spans="1:2" ht="12" customHeight="1" x14ac:dyDescent="0.2">
      <c r="A71" s="154"/>
      <c r="B71" s="7"/>
    </row>
    <row r="72" spans="1:2" ht="12" customHeight="1" x14ac:dyDescent="0.2">
      <c r="A72" s="154"/>
      <c r="B72" s="7"/>
    </row>
    <row r="73" spans="1:2" ht="12" customHeight="1" x14ac:dyDescent="0.2">
      <c r="A73" s="154"/>
      <c r="B73" s="7"/>
    </row>
    <row r="74" spans="1:2" ht="12" customHeight="1" x14ac:dyDescent="0.2">
      <c r="A74" s="154"/>
      <c r="B74" s="7"/>
    </row>
    <row r="75" spans="1:2" ht="12" customHeight="1" x14ac:dyDescent="0.2">
      <c r="A75" s="154"/>
      <c r="B75" s="7"/>
    </row>
    <row r="76" spans="1:2" ht="12" customHeight="1" x14ac:dyDescent="0.2">
      <c r="A76" s="154"/>
      <c r="B76" s="7"/>
    </row>
    <row r="77" spans="1:2" ht="12" customHeight="1" x14ac:dyDescent="0.2">
      <c r="A77" s="154"/>
      <c r="B77" s="7"/>
    </row>
    <row r="78" spans="1:2" ht="12" customHeight="1" x14ac:dyDescent="0.2">
      <c r="A78" s="154"/>
      <c r="B78" s="7"/>
    </row>
    <row r="79" spans="1:2" ht="12" customHeight="1" x14ac:dyDescent="0.2">
      <c r="A79" s="154"/>
      <c r="B79" s="7"/>
    </row>
    <row r="80" spans="1:2" ht="12" customHeight="1" x14ac:dyDescent="0.2">
      <c r="A80" s="154"/>
      <c r="B80" s="7"/>
    </row>
    <row r="81" spans="1:2" ht="12" customHeight="1" x14ac:dyDescent="0.2">
      <c r="A81" s="154"/>
      <c r="B81" s="7"/>
    </row>
    <row r="82" spans="1:2" ht="12" customHeight="1" x14ac:dyDescent="0.2">
      <c r="A82" s="154"/>
      <c r="B82" s="7"/>
    </row>
    <row r="83" spans="1:2" ht="12" customHeight="1" x14ac:dyDescent="0.2">
      <c r="A83" s="154"/>
      <c r="B83" s="7"/>
    </row>
    <row r="84" spans="1:2" ht="12" customHeight="1" x14ac:dyDescent="0.2">
      <c r="A84" s="154"/>
      <c r="B84" s="7"/>
    </row>
    <row r="85" spans="1:2" ht="12" customHeight="1" x14ac:dyDescent="0.2">
      <c r="A85" s="154"/>
      <c r="B85" s="7"/>
    </row>
    <row r="86" spans="1:2" ht="12" customHeight="1" x14ac:dyDescent="0.2">
      <c r="A86" s="154"/>
      <c r="B86" s="7"/>
    </row>
    <row r="87" spans="1:2" ht="12" customHeight="1" x14ac:dyDescent="0.2">
      <c r="A87" s="154"/>
      <c r="B87" s="7"/>
    </row>
    <row r="88" spans="1:2" ht="12" customHeight="1" x14ac:dyDescent="0.2">
      <c r="A88" s="154"/>
      <c r="B88" s="7"/>
    </row>
    <row r="89" spans="1:2" ht="12" customHeight="1" x14ac:dyDescent="0.2">
      <c r="A89" s="154"/>
      <c r="B89" s="7"/>
    </row>
    <row r="90" spans="1:2" ht="12" customHeight="1" x14ac:dyDescent="0.2">
      <c r="A90" s="154"/>
      <c r="B90" s="7"/>
    </row>
    <row r="91" spans="1:2" ht="12" customHeight="1" x14ac:dyDescent="0.2">
      <c r="A91" s="154"/>
      <c r="B91" s="7"/>
    </row>
    <row r="92" spans="1:2" ht="12" customHeight="1" x14ac:dyDescent="0.2">
      <c r="A92" s="154"/>
      <c r="B92" s="7"/>
    </row>
    <row r="93" spans="1:2" ht="12" customHeight="1" x14ac:dyDescent="0.2">
      <c r="A93" s="154"/>
      <c r="B93" s="7"/>
    </row>
    <row r="94" spans="1:2" ht="12" customHeight="1" x14ac:dyDescent="0.2">
      <c r="A94" s="154"/>
      <c r="B94" s="7"/>
    </row>
    <row r="95" spans="1:2" ht="12" customHeight="1" x14ac:dyDescent="0.2">
      <c r="A95" s="154"/>
      <c r="B95" s="7"/>
    </row>
    <row r="96" spans="1:2" ht="12" customHeight="1" x14ac:dyDescent="0.2">
      <c r="A96" s="154"/>
      <c r="B96" s="7"/>
    </row>
    <row r="97" spans="1:2" ht="12" customHeight="1" x14ac:dyDescent="0.2">
      <c r="A97" s="154"/>
      <c r="B97" s="7"/>
    </row>
    <row r="98" spans="1:2" ht="12" customHeight="1" x14ac:dyDescent="0.2">
      <c r="A98" s="154"/>
      <c r="B98" s="7"/>
    </row>
    <row r="99" spans="1:2" ht="12" customHeight="1" x14ac:dyDescent="0.2">
      <c r="A99" s="154"/>
      <c r="B99" s="7"/>
    </row>
    <row r="100" spans="1:2" ht="12" customHeight="1" x14ac:dyDescent="0.2">
      <c r="A100" s="154"/>
      <c r="B100" s="7"/>
    </row>
    <row r="101" spans="1:2" ht="12" customHeight="1" x14ac:dyDescent="0.2">
      <c r="A101" s="154"/>
      <c r="B101" s="7"/>
    </row>
    <row r="102" spans="1:2" ht="12" customHeight="1" x14ac:dyDescent="0.2"/>
    <row r="103" spans="1:2" ht="12" customHeight="1" x14ac:dyDescent="0.2"/>
    <row r="104" spans="1:2" ht="12" customHeight="1" x14ac:dyDescent="0.2"/>
    <row r="105" spans="1:2" ht="12" customHeight="1" x14ac:dyDescent="0.2"/>
    <row r="106" spans="1:2" ht="12" customHeight="1" x14ac:dyDescent="0.2"/>
    <row r="107" spans="1:2" ht="12" customHeight="1" x14ac:dyDescent="0.2"/>
    <row r="108" spans="1:2" ht="12" customHeight="1" x14ac:dyDescent="0.2"/>
    <row r="109" spans="1:2" ht="12" customHeight="1" x14ac:dyDescent="0.2"/>
    <row r="110" spans="1:2" ht="12" customHeight="1" x14ac:dyDescent="0.2"/>
    <row r="111" spans="1:2" ht="12" customHeight="1" x14ac:dyDescent="0.2"/>
    <row r="112" spans="1: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15</vt:i4>
      </vt:variant>
    </vt:vector>
  </HeadingPairs>
  <TitlesOfParts>
    <vt:vector size="23" baseType="lpstr">
      <vt:lpstr>Employee Info</vt:lpstr>
      <vt:lpstr>MILEAGE</vt:lpstr>
      <vt:lpstr>WCS Destinations Page 2</vt:lpstr>
      <vt:lpstr>WCS Destinations Page 3</vt:lpstr>
      <vt:lpstr>WCS Destinations Page 4</vt:lpstr>
      <vt:lpstr>Non-WCS Destinations</vt:lpstr>
      <vt:lpstr>Editable_Matrix</vt:lpstr>
      <vt:lpstr>List Sheet NEW</vt:lpstr>
      <vt:lpstr>matrix</vt:lpstr>
      <vt:lpstr>w_HomeAdd1</vt:lpstr>
      <vt:lpstr>w_HomeAdd2</vt:lpstr>
      <vt:lpstr>w_HomeSchool</vt:lpstr>
      <vt:lpstr>w_Name</vt:lpstr>
      <vt:lpstr>w_Position</vt:lpstr>
      <vt:lpstr>y_Pg1Total</vt:lpstr>
      <vt:lpstr>y_Pg2Total</vt:lpstr>
      <vt:lpstr>y_Pg3Total</vt:lpstr>
      <vt:lpstr>y_Pg4Total</vt:lpstr>
      <vt:lpstr>Z_MileRate</vt:lpstr>
      <vt:lpstr>Z_Purpose</vt:lpstr>
      <vt:lpstr>Z_Rt</vt:lpstr>
      <vt:lpstr>Z_SchoolLookup</vt:lpstr>
      <vt:lpstr>Z_Schools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UCPS</dc:creator>
  <cp:lastModifiedBy>Joseph Nash</cp:lastModifiedBy>
  <cp:lastPrinted>2026-03-09T15:50:51Z</cp:lastPrinted>
  <dcterms:created xsi:type="dcterms:W3CDTF">2004-11-08T13:33:58Z</dcterms:created>
  <dcterms:modified xsi:type="dcterms:W3CDTF">2026-07-15T19:10:41Z</dcterms:modified>
</cp:coreProperties>
</file>