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dget Prep\2026-27\Tax Notice\"/>
    </mc:Choice>
  </mc:AlternateContent>
  <xr:revisionPtr revIDLastSave="0" documentId="13_ncr:1_{3CBEAE76-F8DF-48B8-BE40-721802E7EDD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General" sheetId="1" r:id="rId1"/>
    <sheet name="Food Service" sheetId="2" r:id="rId2"/>
    <sheet name="Debt Service" sheetId="3" r:id="rId3"/>
  </sheets>
  <definedNames>
    <definedName name="_xlnm.Print_Area" localSheetId="2">'Debt Service'!$A$1:$AA$58</definedName>
    <definedName name="_xlnm.Print_Area" localSheetId="1">'Food Service'!$A$1:$N$56</definedName>
    <definedName name="Print_Area_MI" localSheetId="2">'Debt Service'!$A$1:$L$64</definedName>
    <definedName name="Print_Area_MI" localSheetId="1">'Food Service'!$A$1:$E$58</definedName>
    <definedName name="Print_Area_MI">General!$A$1:$E$68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8" i="3" l="1"/>
  <c r="L39" i="2"/>
  <c r="P41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4" i="1"/>
  <c r="P13" i="1"/>
  <c r="P12" i="1"/>
  <c r="S43" i="3"/>
  <c r="J35" i="1"/>
  <c r="P16" i="1" l="1"/>
  <c r="N52" i="1"/>
  <c r="H52" i="1" l="1"/>
  <c r="F52" i="1"/>
  <c r="J52" i="1"/>
  <c r="Y47" i="3" l="1"/>
  <c r="W47" i="3"/>
  <c r="A6" i="2" l="1"/>
  <c r="A6" i="3"/>
  <c r="F16" i="2" l="1"/>
  <c r="O31" i="3" l="1"/>
  <c r="Y15" i="3" l="1"/>
  <c r="U15" i="3"/>
  <c r="S15" i="3"/>
  <c r="J41" i="1" l="1"/>
  <c r="J16" i="1"/>
  <c r="H41" i="1"/>
  <c r="H16" i="1"/>
  <c r="F41" i="1"/>
  <c r="F44" i="1" l="1"/>
  <c r="H44" i="1"/>
  <c r="H55" i="1" s="1"/>
  <c r="J44" i="1"/>
  <c r="J55" i="1" s="1"/>
  <c r="F55" i="1" l="1"/>
  <c r="F59" i="1" s="1"/>
  <c r="H57" i="1" s="1"/>
  <c r="H59" i="1" s="1"/>
  <c r="J57" i="1" s="1"/>
  <c r="J59" i="1" s="1"/>
  <c r="L41" i="1"/>
  <c r="L16" i="2" l="1"/>
  <c r="J39" i="2"/>
  <c r="J16" i="2"/>
  <c r="H16" i="2"/>
  <c r="W15" i="3"/>
  <c r="L16" i="1" l="1"/>
  <c r="L44" i="1" l="1"/>
  <c r="L52" i="1" l="1"/>
  <c r="L55" i="1" s="1"/>
  <c r="N49" i="2"/>
  <c r="L49" i="2"/>
  <c r="J49" i="2"/>
  <c r="H49" i="2"/>
  <c r="F49" i="2"/>
  <c r="J42" i="2" l="1"/>
  <c r="J52" i="2" s="1"/>
  <c r="N64" i="1"/>
  <c r="N16" i="1" l="1"/>
  <c r="F61" i="1"/>
  <c r="F64" i="1" s="1"/>
  <c r="H61" i="1"/>
  <c r="H64" i="1" s="1"/>
  <c r="J64" i="1"/>
  <c r="U47" i="3" l="1"/>
  <c r="AA47" i="3"/>
  <c r="R47" i="3"/>
  <c r="P47" i="3"/>
  <c r="N47" i="3"/>
  <c r="L47" i="3"/>
  <c r="J47" i="3"/>
  <c r="H47" i="3"/>
  <c r="F47" i="3"/>
  <c r="S47" i="3"/>
  <c r="AA38" i="3"/>
  <c r="Y38" i="3"/>
  <c r="W38" i="3"/>
  <c r="U38" i="3"/>
  <c r="S38" i="3"/>
  <c r="R38" i="3"/>
  <c r="P38" i="3"/>
  <c r="N38" i="3"/>
  <c r="J38" i="3"/>
  <c r="H38" i="3"/>
  <c r="F38" i="3"/>
  <c r="AA15" i="3"/>
  <c r="R15" i="3"/>
  <c r="P15" i="3"/>
  <c r="N15" i="3"/>
  <c r="L15" i="3"/>
  <c r="J15" i="3"/>
  <c r="H15" i="3"/>
  <c r="F15" i="3"/>
  <c r="N39" i="2"/>
  <c r="H39" i="2"/>
  <c r="F39" i="2"/>
  <c r="N16" i="2"/>
  <c r="F42" i="2" l="1"/>
  <c r="F41" i="3"/>
  <c r="F50" i="3" s="1"/>
  <c r="F56" i="3" s="1"/>
  <c r="H52" i="3" s="1"/>
  <c r="N41" i="3"/>
  <c r="N50" i="3" s="1"/>
  <c r="L41" i="3"/>
  <c r="L50" i="3" s="1"/>
  <c r="R41" i="3"/>
  <c r="R50" i="3" s="1"/>
  <c r="S41" i="3"/>
  <c r="S50" i="3" s="1"/>
  <c r="H41" i="3"/>
  <c r="H50" i="3" s="1"/>
  <c r="P41" i="3"/>
  <c r="P50" i="3" s="1"/>
  <c r="AA41" i="3"/>
  <c r="AA50" i="3" s="1"/>
  <c r="J41" i="3"/>
  <c r="J50" i="3" s="1"/>
  <c r="Y41" i="3"/>
  <c r="Y50" i="3" s="1"/>
  <c r="W41" i="3"/>
  <c r="W50" i="3" s="1"/>
  <c r="U41" i="3"/>
  <c r="U50" i="3" s="1"/>
  <c r="N42" i="2"/>
  <c r="N52" i="2" s="1"/>
  <c r="L42" i="2"/>
  <c r="L52" i="2" s="1"/>
  <c r="H42" i="2"/>
  <c r="H52" i="2" s="1"/>
  <c r="F52" i="2" l="1"/>
  <c r="F56" i="2" s="1"/>
  <c r="H54" i="2" s="1"/>
  <c r="H56" i="2" s="1"/>
  <c r="H56" i="3"/>
  <c r="J52" i="3" s="1"/>
  <c r="N41" i="1"/>
  <c r="J54" i="2" l="1"/>
  <c r="J56" i="3"/>
  <c r="L52" i="3" s="1"/>
  <c r="L56" i="3" s="1"/>
  <c r="N52" i="3" s="1"/>
  <c r="N56" i="3" s="1"/>
  <c r="P52" i="3" s="1"/>
  <c r="P56" i="3" s="1"/>
  <c r="R52" i="3" s="1"/>
  <c r="R56" i="3" s="1"/>
  <c r="S56" i="3" s="1"/>
  <c r="N44" i="1"/>
  <c r="J56" i="2" l="1"/>
  <c r="U52" i="3"/>
  <c r="U56" i="3" s="1"/>
  <c r="N55" i="1"/>
  <c r="L57" i="1"/>
  <c r="L59" i="1" s="1"/>
  <c r="N57" i="1" s="1"/>
  <c r="N59" i="1" l="1"/>
  <c r="W52" i="3"/>
  <c r="W56" i="3" s="1"/>
  <c r="L54" i="2"/>
  <c r="L56" i="2" s="1"/>
  <c r="N54" i="2" s="1"/>
  <c r="N56" i="2" s="1"/>
  <c r="Y52" i="3" l="1"/>
  <c r="Y56" i="3" s="1"/>
  <c r="AA52" i="3" s="1"/>
  <c r="AA56" i="3" s="1"/>
  <c r="L64" i="1"/>
</calcChain>
</file>

<file path=xl/sharedStrings.xml><?xml version="1.0" encoding="utf-8"?>
<sst xmlns="http://schemas.openxmlformats.org/spreadsheetml/2006/main" count="209" uniqueCount="81">
  <si>
    <t>BURLESON INDEPENDENT SCHOOL DISTRICT</t>
  </si>
  <si>
    <t>GENERAL OPERATING</t>
  </si>
  <si>
    <t>STATEMENT OF REVENUES, EXPENDITURES AND FUND BALANCE</t>
  </si>
  <si>
    <t>ENDING JUNE 30th FOR A FIVE YEAR PERIOD</t>
  </si>
  <si>
    <t>1998-1999</t>
  </si>
  <si>
    <t>1999-2000</t>
  </si>
  <si>
    <t>2000-2001</t>
  </si>
  <si>
    <t>2001-2002</t>
  </si>
  <si>
    <t>2002-2003</t>
  </si>
  <si>
    <t>2004-2005</t>
  </si>
  <si>
    <t>Per Audit</t>
  </si>
  <si>
    <t>Audited</t>
  </si>
  <si>
    <t>REVENUES</t>
  </si>
  <si>
    <t xml:space="preserve"> </t>
  </si>
  <si>
    <t>Total Local &amp; Intermediate Revenues</t>
  </si>
  <si>
    <t>State Program Revenues</t>
  </si>
  <si>
    <t>Federal Program Revenues</t>
  </si>
  <si>
    <t>TOTAL REVENUES</t>
  </si>
  <si>
    <t>EXPENDITURES</t>
  </si>
  <si>
    <t>Instruction</t>
  </si>
  <si>
    <t>Instructional Resource &amp; Media Services</t>
  </si>
  <si>
    <t>Curriculum &amp; Instructional Staff Development</t>
  </si>
  <si>
    <t>Instructional Leadership</t>
  </si>
  <si>
    <t>School Leadership</t>
  </si>
  <si>
    <t>Guidance, Counseling &amp; Evaluation Services</t>
  </si>
  <si>
    <t>Social Work Services</t>
  </si>
  <si>
    <t>Health Services</t>
  </si>
  <si>
    <t>Student (Pupil) Transportation</t>
  </si>
  <si>
    <t>Food Services</t>
  </si>
  <si>
    <t>Cocurricular/Extracurricular Activities</t>
  </si>
  <si>
    <t>General Administration</t>
  </si>
  <si>
    <t>Plant Maintenance &amp; Operations</t>
  </si>
  <si>
    <t>Security &amp; Monitoring Services</t>
  </si>
  <si>
    <t>Data Processing Services</t>
  </si>
  <si>
    <t>Community Services</t>
  </si>
  <si>
    <t xml:space="preserve">Debt Service </t>
  </si>
  <si>
    <t>Facilities Acquisition &amp; Construction</t>
  </si>
  <si>
    <t>Pymts to Fiscal Agent of Shared Svcs Arrangements</t>
  </si>
  <si>
    <t>TOTAL EXPENDITURES</t>
  </si>
  <si>
    <t>Excess/(Deficiency) of revenues over/(under)</t>
  </si>
  <si>
    <t>expenditures</t>
  </si>
  <si>
    <t>Other resources</t>
  </si>
  <si>
    <t>Other uses</t>
  </si>
  <si>
    <t>Excess/(Deficiency) of other resources over</t>
  </si>
  <si>
    <t>other uses</t>
  </si>
  <si>
    <t>Excess/(Deficiency) of revenues &amp; other resources</t>
  </si>
  <si>
    <t>over/(under) expenditures &amp; other uses</t>
  </si>
  <si>
    <t>Fund balance at beginning of year</t>
  </si>
  <si>
    <t>Increase/(Decrease) in fund balance</t>
  </si>
  <si>
    <t>FUND BALANCE AT END OF YEAR</t>
  </si>
  <si>
    <t>Fund Balance - Unassigned</t>
  </si>
  <si>
    <t>Detail added for oil and gas revenues</t>
  </si>
  <si>
    <t>FOOD SERVICE</t>
  </si>
  <si>
    <t>1997-1998</t>
  </si>
  <si>
    <t>Local &amp; Intermediate Sources Revenues</t>
  </si>
  <si>
    <t>Debt Service</t>
  </si>
  <si>
    <t>DEBT SERVICE</t>
  </si>
  <si>
    <t>LESS:  DESIGNATED LOCAL MAINTENANCE</t>
  </si>
  <si>
    <t>GENERAL FUND FUND BALANCE 08/31/2001</t>
  </si>
  <si>
    <t>Pymts to Johnson Co. Appraisal Dist.</t>
  </si>
  <si>
    <t>Guidance, Counseling &amp; Evaluation Svcs</t>
  </si>
  <si>
    <t>Instructional Resource &amp; Media Svcs</t>
  </si>
  <si>
    <t>Curriculum &amp; Instructional Staff Dev.</t>
  </si>
  <si>
    <t>Pymts to Juvenile Justice Alternative Ed.</t>
  </si>
  <si>
    <t>Fund Balance - Committed</t>
  </si>
  <si>
    <t>Fund Balance - Nonspendable</t>
  </si>
  <si>
    <t>Amended</t>
  </si>
  <si>
    <t>2022-23</t>
  </si>
  <si>
    <t>2023-24</t>
  </si>
  <si>
    <t>Proceeds from right-to-use assets</t>
  </si>
  <si>
    <t>Transfers out</t>
  </si>
  <si>
    <t>2024-25</t>
  </si>
  <si>
    <t>Transfer in</t>
  </si>
  <si>
    <t>Shared Service Agreements</t>
  </si>
  <si>
    <t>2025-26</t>
  </si>
  <si>
    <t>PROPOSED 2026-2027 BUDGET</t>
  </si>
  <si>
    <t>2026-27</t>
  </si>
  <si>
    <t>FUND BALANCE AT END OF YEAR*</t>
  </si>
  <si>
    <t>*Fund Balance does not include August 31st payment</t>
  </si>
  <si>
    <t>Per Student</t>
  </si>
  <si>
    <t>Adopted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</si>
</sst>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* #,##0_);_(* \(#,##0\);_(* &quot;-&quot;??_);_(@_)"/>
    <numFmt numFmtId="166" formatCode="&quot;$&quot;#,##0"/>
    <numFmt numFmtId="167" formatCode="0.0%"/>
    <numFmt numFmtId="168" formatCode="m/d/yy\ h:mm\ AM/PM"/>
  </numFmts>
  <fonts count="14" x14ac:knownFonts="1">
    <font>
      <sz val="12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2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2"/>
      <name val="Times New Roman"/>
      <family val="1"/>
    </font>
    <font>
      <sz val="11"/>
      <name val="Times New Roman"/>
      <family val="1"/>
    </font>
    <font>
      <sz val="12"/>
      <name val="Helv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3" fillId="0" borderId="0"/>
    <xf numFmtId="0" fontId="10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44" fontId="13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0" applyFont="1"/>
    <xf numFmtId="3" fontId="4" fillId="0" borderId="0" xfId="0" applyNumberFormat="1" applyFont="1"/>
    <xf numFmtId="164" fontId="4" fillId="0" borderId="0" xfId="0" applyNumberFormat="1" applyFont="1"/>
    <xf numFmtId="0" fontId="8" fillId="0" borderId="0" xfId="0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7" fontId="4" fillId="0" borderId="0" xfId="0" applyNumberFormat="1" applyFont="1"/>
    <xf numFmtId="165" fontId="4" fillId="0" borderId="0" xfId="1" applyNumberFormat="1" applyFont="1"/>
    <xf numFmtId="165" fontId="4" fillId="0" borderId="0" xfId="1" applyNumberFormat="1" applyFont="1" applyProtection="1"/>
    <xf numFmtId="37" fontId="4" fillId="0" borderId="2" xfId="0" applyNumberFormat="1" applyFont="1" applyBorder="1"/>
    <xf numFmtId="37" fontId="4" fillId="0" borderId="1" xfId="0" applyNumberFormat="1" applyFont="1" applyBorder="1"/>
    <xf numFmtId="165" fontId="4" fillId="0" borderId="2" xfId="1" applyNumberFormat="1" applyFont="1" applyBorder="1"/>
    <xf numFmtId="37" fontId="8" fillId="0" borderId="1" xfId="0" applyNumberFormat="1" applyFont="1" applyBorder="1" applyAlignment="1">
      <alignment horizontal="right"/>
    </xf>
    <xf numFmtId="37" fontId="8" fillId="0" borderId="0" xfId="0" applyNumberFormat="1" applyFont="1"/>
    <xf numFmtId="5" fontId="8" fillId="0" borderId="0" xfId="0" applyNumberFormat="1" applyFont="1"/>
    <xf numFmtId="37" fontId="8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9" fontId="4" fillId="0" borderId="0" xfId="2" applyFont="1"/>
    <xf numFmtId="0" fontId="4" fillId="0" borderId="0" xfId="0" quotePrefix="1" applyFont="1" applyAlignment="1">
      <alignment horizontal="right"/>
    </xf>
    <xf numFmtId="37" fontId="11" fillId="0" borderId="0" xfId="0" applyNumberFormat="1" applyFont="1"/>
    <xf numFmtId="37" fontId="4" fillId="0" borderId="3" xfId="0" applyNumberFormat="1" applyFont="1" applyBorder="1"/>
    <xf numFmtId="0" fontId="8" fillId="0" borderId="0" xfId="0" applyFont="1" applyAlignment="1">
      <alignment horizontal="right"/>
    </xf>
    <xf numFmtId="37" fontId="8" fillId="0" borderId="1" xfId="0" applyNumberFormat="1" applyFont="1" applyBorder="1"/>
    <xf numFmtId="167" fontId="4" fillId="0" borderId="0" xfId="2" applyNumberFormat="1" applyFont="1" applyProtection="1"/>
    <xf numFmtId="37" fontId="8" fillId="0" borderId="4" xfId="0" applyNumberFormat="1" applyFont="1" applyBorder="1"/>
    <xf numFmtId="37" fontId="8" fillId="0" borderId="5" xfId="0" applyNumberFormat="1" applyFont="1" applyBorder="1" applyAlignment="1">
      <alignment horizontal="right"/>
    </xf>
    <xf numFmtId="166" fontId="8" fillId="0" borderId="0" xfId="0" applyNumberFormat="1" applyFont="1" applyAlignment="1">
      <alignment horizontal="right"/>
    </xf>
    <xf numFmtId="166" fontId="8" fillId="0" borderId="0" xfId="0" applyNumberFormat="1" applyFont="1"/>
    <xf numFmtId="166" fontId="8" fillId="0" borderId="2" xfId="0" applyNumberFormat="1" applyFont="1" applyBorder="1" applyAlignment="1">
      <alignment horizontal="right"/>
    </xf>
    <xf numFmtId="166" fontId="8" fillId="0" borderId="2" xfId="0" applyNumberFormat="1" applyFont="1" applyBorder="1"/>
    <xf numFmtId="166" fontId="8" fillId="0" borderId="6" xfId="0" applyNumberFormat="1" applyFont="1" applyBorder="1"/>
    <xf numFmtId="0" fontId="12" fillId="0" borderId="0" xfId="0" applyFont="1" applyAlignment="1">
      <alignment horizontal="left" indent="3"/>
    </xf>
    <xf numFmtId="5" fontId="4" fillId="0" borderId="0" xfId="0" applyNumberFormat="1" applyFont="1"/>
    <xf numFmtId="167" fontId="4" fillId="0" borderId="0" xfId="2" applyNumberFormat="1" applyFont="1"/>
    <xf numFmtId="9" fontId="4" fillId="0" borderId="0" xfId="2" applyFont="1" applyProtection="1"/>
    <xf numFmtId="9" fontId="4" fillId="0" borderId="0" xfId="2" applyFont="1" applyBorder="1" applyProtection="1"/>
    <xf numFmtId="37" fontId="8" fillId="0" borderId="0" xfId="0" applyNumberFormat="1" applyFont="1" applyAlignment="1">
      <alignment horizontal="left"/>
    </xf>
    <xf numFmtId="37" fontId="4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164" fontId="8" fillId="0" borderId="0" xfId="0" quotePrefix="1" applyNumberFormat="1" applyFont="1"/>
    <xf numFmtId="0" fontId="12" fillId="0" borderId="0" xfId="0" applyFont="1" applyAlignment="1">
      <alignment horizontal="left"/>
    </xf>
    <xf numFmtId="37" fontId="8" fillId="0" borderId="2" xfId="0" applyNumberFormat="1" applyFont="1" applyBorder="1"/>
    <xf numFmtId="37" fontId="8" fillId="0" borderId="5" xfId="0" applyNumberFormat="1" applyFont="1" applyBorder="1"/>
    <xf numFmtId="9" fontId="4" fillId="0" borderId="0" xfId="0" applyNumberFormat="1" applyFont="1"/>
    <xf numFmtId="44" fontId="4" fillId="0" borderId="0" xfId="33" applyFont="1"/>
    <xf numFmtId="0" fontId="4" fillId="2" borderId="0" xfId="0" applyFont="1" applyFill="1"/>
    <xf numFmtId="165" fontId="4" fillId="0" borderId="0" xfId="0" applyNumberFormat="1" applyFont="1"/>
    <xf numFmtId="165" fontId="4" fillId="0" borderId="0" xfId="1" applyNumberFormat="1" applyFont="1" applyFill="1"/>
    <xf numFmtId="43" fontId="4" fillId="0" borderId="0" xfId="1" applyFont="1"/>
    <xf numFmtId="43" fontId="8" fillId="0" borderId="0" xfId="1" applyFont="1"/>
    <xf numFmtId="164" fontId="8" fillId="0" borderId="0" xfId="0" quotePrefix="1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3" fontId="4" fillId="0" borderId="0" xfId="1" applyFont="1" applyAlignment="1">
      <alignment horizontal="center"/>
    </xf>
    <xf numFmtId="43" fontId="4" fillId="0" borderId="2" xfId="1" applyFont="1" applyBorder="1" applyAlignment="1">
      <alignment horizontal="center"/>
    </xf>
    <xf numFmtId="165" fontId="4" fillId="0" borderId="0" xfId="1" applyNumberFormat="1" applyFont="1" applyBorder="1"/>
    <xf numFmtId="43" fontId="8" fillId="0" borderId="2" xfId="1" applyFont="1" applyBorder="1"/>
    <xf numFmtId="165" fontId="8" fillId="0" borderId="2" xfId="1" applyNumberFormat="1" applyFont="1" applyBorder="1"/>
    <xf numFmtId="164" fontId="8" fillId="0" borderId="0" xfId="0" quotePrefix="1" applyNumberFormat="1" applyFont="1" applyAlignment="1">
      <alignment horizontal="center"/>
    </xf>
    <xf numFmtId="168" fontId="4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34">
    <cellStyle name="Comma" xfId="1" builtinId="3"/>
    <cellStyle name="Comma 2" xfId="4" xr:uid="{00000000-0005-0000-0000-000001000000}"/>
    <cellStyle name="Comma 2 2" xfId="5" xr:uid="{00000000-0005-0000-0000-000002000000}"/>
    <cellStyle name="Comma 2 3" xfId="6" xr:uid="{00000000-0005-0000-0000-000003000000}"/>
    <cellStyle name="Comma 2 4" xfId="27" xr:uid="{00000000-0005-0000-0000-000004000000}"/>
    <cellStyle name="Comma 3" xfId="7" xr:uid="{00000000-0005-0000-0000-000005000000}"/>
    <cellStyle name="Comma 4" xfId="8" xr:uid="{00000000-0005-0000-0000-000006000000}"/>
    <cellStyle name="Comma 4 2" xfId="28" xr:uid="{00000000-0005-0000-0000-000007000000}"/>
    <cellStyle name="Currency" xfId="33" builtinId="4"/>
    <cellStyle name="Currency 2" xfId="9" xr:uid="{00000000-0005-0000-0000-000009000000}"/>
    <cellStyle name="Currency 2 2" xfId="10" xr:uid="{00000000-0005-0000-0000-00000A000000}"/>
    <cellStyle name="Currency 2 3" xfId="11" xr:uid="{00000000-0005-0000-0000-00000B000000}"/>
    <cellStyle name="Currency 3" xfId="12" xr:uid="{00000000-0005-0000-0000-00000C000000}"/>
    <cellStyle name="Normal" xfId="0" builtinId="0"/>
    <cellStyle name="Normal 2" xfId="13" xr:uid="{00000000-0005-0000-0000-00000E000000}"/>
    <cellStyle name="Normal 2 2" xfId="14" xr:uid="{00000000-0005-0000-0000-00000F000000}"/>
    <cellStyle name="Normal 2 2 2" xfId="15" xr:uid="{00000000-0005-0000-0000-000010000000}"/>
    <cellStyle name="Normal 2 2 3" xfId="29" xr:uid="{00000000-0005-0000-0000-000011000000}"/>
    <cellStyle name="Normal 2 2_General" xfId="31" xr:uid="{00000000-0005-0000-0000-000012000000}"/>
    <cellStyle name="Normal 2 3" xfId="16" xr:uid="{00000000-0005-0000-0000-000013000000}"/>
    <cellStyle name="Normal 3" xfId="17" xr:uid="{00000000-0005-0000-0000-000014000000}"/>
    <cellStyle name="Normal 3 2" xfId="18" xr:uid="{00000000-0005-0000-0000-000015000000}"/>
    <cellStyle name="Normal 3 2 2" xfId="19" xr:uid="{00000000-0005-0000-0000-000016000000}"/>
    <cellStyle name="Normal 4" xfId="20" xr:uid="{00000000-0005-0000-0000-000017000000}"/>
    <cellStyle name="Normal 5" xfId="21" xr:uid="{00000000-0005-0000-0000-000018000000}"/>
    <cellStyle name="Normal 6" xfId="22" xr:uid="{00000000-0005-0000-0000-000019000000}"/>
    <cellStyle name="Normal 7" xfId="23" xr:uid="{00000000-0005-0000-0000-00001A000000}"/>
    <cellStyle name="Normal 8" xfId="3" xr:uid="{00000000-0005-0000-0000-00001B000000}"/>
    <cellStyle name="Normal 8 2" xfId="26" xr:uid="{00000000-0005-0000-0000-00001C000000}"/>
    <cellStyle name="Normal 8_General" xfId="30" xr:uid="{00000000-0005-0000-0000-00001D000000}"/>
    <cellStyle name="Normal 9" xfId="32" xr:uid="{00000000-0005-0000-0000-00001E000000}"/>
    <cellStyle name="Percent" xfId="2" builtinId="5"/>
    <cellStyle name="Percent 2" xfId="24" xr:uid="{00000000-0005-0000-0000-000020000000}"/>
    <cellStyle name="Percent 2 2" xfId="25" xr:uid="{00000000-0005-0000-0000-00002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Q71"/>
  <sheetViews>
    <sheetView tabSelected="1" zoomScale="90" zoomScaleNormal="90" workbookViewId="0">
      <selection activeCell="S12" sqref="S12"/>
    </sheetView>
  </sheetViews>
  <sheetFormatPr defaultColWidth="11.453125" defaultRowHeight="15.6" x14ac:dyDescent="0.3"/>
  <cols>
    <col min="1" max="1" width="2.81640625" style="1" customWidth="1"/>
    <col min="2" max="2" width="0.90625" style="1" customWidth="1"/>
    <col min="3" max="3" width="14.453125" style="1" customWidth="1"/>
    <col min="4" max="4" width="13.54296875" style="1" customWidth="1"/>
    <col min="5" max="5" width="1.7265625" style="1" customWidth="1"/>
    <col min="6" max="6" width="10.7265625" style="1" bestFit="1" customWidth="1"/>
    <col min="7" max="7" width="1.7265625" style="1" customWidth="1"/>
    <col min="8" max="8" width="10.7265625" style="1" bestFit="1" customWidth="1"/>
    <col min="9" max="9" width="1.7265625" style="1" customWidth="1"/>
    <col min="10" max="10" width="10.7265625" style="1" bestFit="1" customWidth="1"/>
    <col min="11" max="11" width="1.7265625" style="1" customWidth="1"/>
    <col min="12" max="12" width="10.7265625" style="1" bestFit="1" customWidth="1"/>
    <col min="13" max="13" width="1.7265625" style="1" customWidth="1"/>
    <col min="14" max="14" width="10.7265625" style="1" bestFit="1" customWidth="1"/>
    <col min="15" max="15" width="1.7265625" style="1" customWidth="1"/>
    <col min="16" max="16" width="10.7265625" style="56" bestFit="1" customWidth="1"/>
    <col min="17" max="16384" width="11.453125" style="1"/>
  </cols>
  <sheetData>
    <row r="1" spans="1:16" ht="22.8" x14ac:dyDescent="0.4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59"/>
    </row>
    <row r="2" spans="1:16" ht="20.399999999999999" x14ac:dyDescent="0.35">
      <c r="A2" s="71" t="s">
        <v>75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60"/>
    </row>
    <row r="3" spans="1:16" ht="17.399999999999999" x14ac:dyDescent="0.3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61"/>
    </row>
    <row r="4" spans="1:16" x14ac:dyDescent="0.3">
      <c r="A4" s="73" t="s">
        <v>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62"/>
    </row>
    <row r="5" spans="1:16" x14ac:dyDescent="0.3">
      <c r="A5" s="73" t="s">
        <v>3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62"/>
    </row>
    <row r="6" spans="1:16" x14ac:dyDescent="0.3">
      <c r="A6" s="68">
        <v>46195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58"/>
    </row>
    <row r="7" spans="1:16" x14ac:dyDescent="0.3">
      <c r="A7" s="4"/>
      <c r="F7" s="5"/>
      <c r="H7" s="5"/>
      <c r="I7" s="5"/>
      <c r="J7" s="5"/>
      <c r="L7" s="5"/>
    </row>
    <row r="8" spans="1:16" x14ac:dyDescent="0.3">
      <c r="J8" s="6"/>
      <c r="L8" s="6"/>
      <c r="N8" s="52"/>
      <c r="O8" s="52"/>
    </row>
    <row r="9" spans="1:16" x14ac:dyDescent="0.3">
      <c r="F9" s="5" t="s">
        <v>67</v>
      </c>
      <c r="H9" s="5" t="s">
        <v>68</v>
      </c>
      <c r="J9" s="5" t="s">
        <v>71</v>
      </c>
      <c r="L9" s="5" t="s">
        <v>74</v>
      </c>
      <c r="N9" s="5" t="s">
        <v>76</v>
      </c>
      <c r="O9" s="5"/>
      <c r="P9" s="63" t="s">
        <v>79</v>
      </c>
    </row>
    <row r="10" spans="1:16" x14ac:dyDescent="0.3">
      <c r="F10" s="9" t="s">
        <v>11</v>
      </c>
      <c r="H10" s="9" t="s">
        <v>11</v>
      </c>
      <c r="J10" s="9" t="s">
        <v>11</v>
      </c>
      <c r="L10" s="9" t="s">
        <v>66</v>
      </c>
      <c r="N10" s="9" t="s">
        <v>80</v>
      </c>
      <c r="O10" s="9"/>
      <c r="P10" s="64" t="s">
        <v>76</v>
      </c>
    </row>
    <row r="11" spans="1:16" x14ac:dyDescent="0.3">
      <c r="C11" s="10" t="s">
        <v>12</v>
      </c>
      <c r="D11" s="10"/>
    </row>
    <row r="12" spans="1:16" x14ac:dyDescent="0.3">
      <c r="A12" s="1">
        <v>57</v>
      </c>
      <c r="C12" s="11" t="s">
        <v>14</v>
      </c>
      <c r="D12" s="11"/>
      <c r="F12" s="14">
        <v>63514325</v>
      </c>
      <c r="G12" s="23"/>
      <c r="H12" s="14">
        <v>52791994</v>
      </c>
      <c r="I12" s="23"/>
      <c r="J12" s="14">
        <v>55022112</v>
      </c>
      <c r="K12" s="23"/>
      <c r="L12" s="14">
        <v>52343189</v>
      </c>
      <c r="M12" s="23"/>
      <c r="N12" s="14">
        <v>52839463</v>
      </c>
      <c r="O12" s="14"/>
      <c r="P12" s="13">
        <f>SUM(N12/12600)</f>
        <v>4194</v>
      </c>
    </row>
    <row r="13" spans="1:16" x14ac:dyDescent="0.3">
      <c r="A13" s="1">
        <v>58</v>
      </c>
      <c r="C13" s="11" t="s">
        <v>15</v>
      </c>
      <c r="D13" s="11"/>
      <c r="F13" s="13">
        <v>56832283</v>
      </c>
      <c r="G13" s="23"/>
      <c r="H13" s="13">
        <v>76631173</v>
      </c>
      <c r="I13" s="23"/>
      <c r="J13" s="13">
        <v>76464654</v>
      </c>
      <c r="K13" s="23"/>
      <c r="L13" s="13">
        <v>90886819</v>
      </c>
      <c r="M13" s="23"/>
      <c r="N13" s="13">
        <v>89090912</v>
      </c>
      <c r="O13" s="13"/>
      <c r="P13" s="13">
        <f t="shared" ref="P13:P14" si="0">SUM(N13/12600)</f>
        <v>7071</v>
      </c>
    </row>
    <row r="14" spans="1:16" x14ac:dyDescent="0.3">
      <c r="A14" s="1">
        <v>59</v>
      </c>
      <c r="C14" s="11" t="s">
        <v>16</v>
      </c>
      <c r="D14" s="11"/>
      <c r="F14" s="17">
        <v>2425801</v>
      </c>
      <c r="G14" s="23"/>
      <c r="H14" s="17">
        <v>769891</v>
      </c>
      <c r="I14" s="23"/>
      <c r="J14" s="17">
        <v>533449</v>
      </c>
      <c r="K14" s="23"/>
      <c r="L14" s="17">
        <v>1970000</v>
      </c>
      <c r="M14" s="23"/>
      <c r="N14" s="17">
        <v>800000</v>
      </c>
      <c r="O14" s="65"/>
      <c r="P14" s="17">
        <f t="shared" si="0"/>
        <v>63</v>
      </c>
    </row>
    <row r="15" spans="1:16" x14ac:dyDescent="0.3">
      <c r="F15" s="12"/>
      <c r="H15" s="12"/>
      <c r="I15" s="12"/>
      <c r="P15" s="13"/>
    </row>
    <row r="16" spans="1:16" x14ac:dyDescent="0.3">
      <c r="A16" s="4"/>
      <c r="B16" s="4"/>
      <c r="C16" s="10" t="s">
        <v>17</v>
      </c>
      <c r="D16" s="10"/>
      <c r="E16" s="4"/>
      <c r="F16" s="18">
        <v>122772409</v>
      </c>
      <c r="H16" s="49">
        <f>SUM(H12:H15)</f>
        <v>130193058</v>
      </c>
      <c r="I16" s="21"/>
      <c r="J16" s="18">
        <f>SUM(J12:J15)</f>
        <v>132020215</v>
      </c>
      <c r="L16" s="18">
        <f>SUM(L12:L15)</f>
        <v>145200008</v>
      </c>
      <c r="N16" s="18">
        <f>SUM(N12:N15)</f>
        <v>142730375</v>
      </c>
      <c r="O16" s="21"/>
      <c r="P16" s="67">
        <f>SUM(P12:P15)</f>
        <v>11328</v>
      </c>
    </row>
    <row r="17" spans="1:16" x14ac:dyDescent="0.3">
      <c r="C17" s="4"/>
      <c r="D17" s="4"/>
      <c r="F17" s="12"/>
      <c r="H17" s="12"/>
      <c r="I17" s="12"/>
    </row>
    <row r="18" spans="1:16" x14ac:dyDescent="0.3">
      <c r="C18" s="10" t="s">
        <v>18</v>
      </c>
      <c r="D18" s="10"/>
      <c r="F18" s="12"/>
      <c r="H18" s="12"/>
      <c r="I18" s="12"/>
    </row>
    <row r="19" spans="1:16" x14ac:dyDescent="0.3">
      <c r="A19" s="22">
        <v>11</v>
      </c>
      <c r="C19" s="48" t="s">
        <v>19</v>
      </c>
      <c r="D19" s="48"/>
      <c r="F19" s="12">
        <v>66647568</v>
      </c>
      <c r="G19" s="23"/>
      <c r="H19" s="12">
        <v>73766640</v>
      </c>
      <c r="I19" s="23"/>
      <c r="J19" s="12">
        <v>73338069</v>
      </c>
      <c r="K19" s="23"/>
      <c r="L19" s="12">
        <v>77604499</v>
      </c>
      <c r="M19" s="23"/>
      <c r="N19" s="12">
        <v>81506395</v>
      </c>
      <c r="O19" s="12"/>
      <c r="P19" s="13">
        <f t="shared" ref="P19:P39" si="1">SUM(N19/12600)</f>
        <v>6469</v>
      </c>
    </row>
    <row r="20" spans="1:16" x14ac:dyDescent="0.3">
      <c r="A20" s="22">
        <v>12</v>
      </c>
      <c r="B20" s="11" t="s">
        <v>13</v>
      </c>
      <c r="C20" s="48" t="s">
        <v>61</v>
      </c>
      <c r="D20" s="48"/>
      <c r="F20" s="12">
        <v>1227165</v>
      </c>
      <c r="G20" s="23"/>
      <c r="H20" s="12">
        <v>1318195</v>
      </c>
      <c r="I20" s="23"/>
      <c r="J20" s="12">
        <v>1223631</v>
      </c>
      <c r="K20" s="23"/>
      <c r="L20" s="12">
        <v>1218671</v>
      </c>
      <c r="M20" s="23"/>
      <c r="N20" s="12">
        <v>1244579</v>
      </c>
      <c r="O20" s="12"/>
      <c r="P20" s="13">
        <f t="shared" si="1"/>
        <v>99</v>
      </c>
    </row>
    <row r="21" spans="1:16" x14ac:dyDescent="0.3">
      <c r="A21" s="22">
        <v>13</v>
      </c>
      <c r="B21" s="11" t="s">
        <v>13</v>
      </c>
      <c r="C21" s="48" t="s">
        <v>62</v>
      </c>
      <c r="D21" s="48"/>
      <c r="F21" s="12">
        <v>1486261</v>
      </c>
      <c r="G21" s="23"/>
      <c r="H21" s="12">
        <v>1266668</v>
      </c>
      <c r="I21" s="23"/>
      <c r="J21" s="12">
        <v>1131097</v>
      </c>
      <c r="K21" s="23"/>
      <c r="L21" s="12">
        <v>883356</v>
      </c>
      <c r="M21" s="23"/>
      <c r="N21" s="12">
        <v>1316387</v>
      </c>
      <c r="O21" s="12"/>
      <c r="P21" s="13">
        <f t="shared" si="1"/>
        <v>104</v>
      </c>
    </row>
    <row r="22" spans="1:16" x14ac:dyDescent="0.3">
      <c r="A22" s="22">
        <v>21</v>
      </c>
      <c r="C22" s="48" t="s">
        <v>22</v>
      </c>
      <c r="D22" s="48"/>
      <c r="F22" s="12">
        <v>1842733</v>
      </c>
      <c r="G22" s="23"/>
      <c r="H22" s="12">
        <v>2074802</v>
      </c>
      <c r="I22" s="23"/>
      <c r="J22" s="12">
        <v>2107120</v>
      </c>
      <c r="K22" s="23"/>
      <c r="L22" s="12">
        <v>2304238</v>
      </c>
      <c r="M22" s="23"/>
      <c r="N22" s="12">
        <v>2484224</v>
      </c>
      <c r="O22" s="12"/>
      <c r="P22" s="13">
        <f t="shared" si="1"/>
        <v>197</v>
      </c>
    </row>
    <row r="23" spans="1:16" x14ac:dyDescent="0.3">
      <c r="A23" s="22">
        <v>23</v>
      </c>
      <c r="C23" s="48" t="s">
        <v>23</v>
      </c>
      <c r="D23" s="48"/>
      <c r="F23" s="12">
        <v>7441805</v>
      </c>
      <c r="G23" s="23"/>
      <c r="H23" s="12">
        <v>7704458</v>
      </c>
      <c r="I23" s="23"/>
      <c r="J23" s="12">
        <v>7698796</v>
      </c>
      <c r="K23" s="23"/>
      <c r="L23" s="12">
        <v>7902460</v>
      </c>
      <c r="M23" s="23"/>
      <c r="N23" s="12">
        <v>7965676</v>
      </c>
      <c r="O23" s="12"/>
      <c r="P23" s="13">
        <f t="shared" si="1"/>
        <v>632</v>
      </c>
    </row>
    <row r="24" spans="1:16" x14ac:dyDescent="0.3">
      <c r="A24" s="22">
        <v>31</v>
      </c>
      <c r="C24" s="48" t="s">
        <v>60</v>
      </c>
      <c r="D24" s="48"/>
      <c r="F24" s="12">
        <v>4771805</v>
      </c>
      <c r="G24" s="23"/>
      <c r="H24" s="12">
        <v>5441438</v>
      </c>
      <c r="I24" s="23"/>
      <c r="J24" s="12">
        <v>6127590</v>
      </c>
      <c r="K24" s="23"/>
      <c r="L24" s="12">
        <v>7174477</v>
      </c>
      <c r="M24" s="23"/>
      <c r="N24" s="12">
        <v>7325010</v>
      </c>
      <c r="O24" s="12"/>
      <c r="P24" s="13">
        <f t="shared" si="1"/>
        <v>581</v>
      </c>
    </row>
    <row r="25" spans="1:16" x14ac:dyDescent="0.3">
      <c r="A25" s="22">
        <v>32</v>
      </c>
      <c r="C25" s="48" t="s">
        <v>25</v>
      </c>
      <c r="D25" s="48"/>
      <c r="F25" s="12">
        <v>246161</v>
      </c>
      <c r="G25" s="23"/>
      <c r="H25" s="12">
        <v>128478</v>
      </c>
      <c r="I25" s="23"/>
      <c r="J25" s="12">
        <v>95139</v>
      </c>
      <c r="K25" s="23"/>
      <c r="L25" s="12">
        <v>143973</v>
      </c>
      <c r="M25" s="23"/>
      <c r="N25" s="12">
        <v>131798</v>
      </c>
      <c r="O25" s="12"/>
      <c r="P25" s="13">
        <f t="shared" si="1"/>
        <v>10</v>
      </c>
    </row>
    <row r="26" spans="1:16" x14ac:dyDescent="0.3">
      <c r="A26" s="22">
        <v>33</v>
      </c>
      <c r="C26" s="48" t="s">
        <v>26</v>
      </c>
      <c r="D26" s="48"/>
      <c r="F26" s="12">
        <v>1570766</v>
      </c>
      <c r="G26" s="23"/>
      <c r="H26" s="12">
        <v>1863117</v>
      </c>
      <c r="I26" s="23"/>
      <c r="J26" s="12">
        <v>1904707</v>
      </c>
      <c r="K26" s="23"/>
      <c r="L26" s="12">
        <v>1944979</v>
      </c>
      <c r="M26" s="23"/>
      <c r="N26" s="12">
        <v>1940560</v>
      </c>
      <c r="O26" s="12"/>
      <c r="P26" s="13">
        <f t="shared" si="1"/>
        <v>154</v>
      </c>
    </row>
    <row r="27" spans="1:16" x14ac:dyDescent="0.3">
      <c r="A27" s="22">
        <v>34</v>
      </c>
      <c r="C27" s="48" t="s">
        <v>27</v>
      </c>
      <c r="D27" s="48"/>
      <c r="F27" s="12">
        <v>3785415</v>
      </c>
      <c r="G27" s="23"/>
      <c r="H27" s="12">
        <v>4074683</v>
      </c>
      <c r="I27" s="23"/>
      <c r="J27" s="12">
        <v>4238570</v>
      </c>
      <c r="K27" s="23"/>
      <c r="L27" s="12">
        <v>4392805</v>
      </c>
      <c r="M27" s="23"/>
      <c r="N27" s="12">
        <v>4738572</v>
      </c>
      <c r="O27" s="12"/>
      <c r="P27" s="13">
        <f t="shared" si="1"/>
        <v>376</v>
      </c>
    </row>
    <row r="28" spans="1:16" x14ac:dyDescent="0.3">
      <c r="A28" s="22">
        <v>35</v>
      </c>
      <c r="B28" s="11" t="s">
        <v>13</v>
      </c>
      <c r="C28" s="48" t="s">
        <v>28</v>
      </c>
      <c r="D28" s="48"/>
      <c r="F28" s="12">
        <v>59665</v>
      </c>
      <c r="G28" s="23"/>
      <c r="H28" s="12">
        <v>36659</v>
      </c>
      <c r="I28" s="23"/>
      <c r="J28" s="12">
        <v>46766</v>
      </c>
      <c r="K28" s="23"/>
      <c r="L28" s="12">
        <v>75000</v>
      </c>
      <c r="M28" s="23"/>
      <c r="N28" s="12">
        <v>75000</v>
      </c>
      <c r="O28" s="12"/>
      <c r="P28" s="13">
        <f t="shared" si="1"/>
        <v>6</v>
      </c>
    </row>
    <row r="29" spans="1:16" x14ac:dyDescent="0.3">
      <c r="A29" s="22">
        <v>36</v>
      </c>
      <c r="C29" s="48" t="s">
        <v>29</v>
      </c>
      <c r="D29" s="48"/>
      <c r="F29" s="12">
        <v>4255940</v>
      </c>
      <c r="G29" s="23"/>
      <c r="H29" s="12">
        <v>4707179</v>
      </c>
      <c r="I29" s="23"/>
      <c r="J29" s="12">
        <v>4449946</v>
      </c>
      <c r="K29" s="23"/>
      <c r="L29" s="12">
        <v>5005303</v>
      </c>
      <c r="M29" s="23"/>
      <c r="N29" s="12">
        <v>5215377</v>
      </c>
      <c r="O29" s="12"/>
      <c r="P29" s="13">
        <f t="shared" si="1"/>
        <v>414</v>
      </c>
    </row>
    <row r="30" spans="1:16" x14ac:dyDescent="0.3">
      <c r="A30" s="22">
        <v>41</v>
      </c>
      <c r="C30" s="48" t="s">
        <v>30</v>
      </c>
      <c r="D30" s="48"/>
      <c r="F30" s="12">
        <v>3077929</v>
      </c>
      <c r="G30" s="23"/>
      <c r="H30" s="12">
        <v>3165900</v>
      </c>
      <c r="I30" s="23"/>
      <c r="J30" s="12">
        <v>3352246</v>
      </c>
      <c r="K30" s="23"/>
      <c r="L30" s="12">
        <v>3468420</v>
      </c>
      <c r="M30" s="23"/>
      <c r="N30" s="12">
        <v>3641338</v>
      </c>
      <c r="O30" s="12"/>
      <c r="P30" s="13">
        <f t="shared" si="1"/>
        <v>289</v>
      </c>
    </row>
    <row r="31" spans="1:16" x14ac:dyDescent="0.3">
      <c r="A31" s="22">
        <v>51</v>
      </c>
      <c r="C31" s="48" t="s">
        <v>31</v>
      </c>
      <c r="D31" s="48"/>
      <c r="F31" s="12">
        <v>13844035</v>
      </c>
      <c r="G31" s="23"/>
      <c r="H31" s="12">
        <v>15616858</v>
      </c>
      <c r="I31" s="23"/>
      <c r="J31" s="12">
        <v>15102387</v>
      </c>
      <c r="K31" s="23"/>
      <c r="L31" s="12">
        <v>15422187</v>
      </c>
      <c r="M31" s="23"/>
      <c r="N31" s="12">
        <v>15984521</v>
      </c>
      <c r="O31" s="12"/>
      <c r="P31" s="13">
        <f t="shared" si="1"/>
        <v>1269</v>
      </c>
    </row>
    <row r="32" spans="1:16" x14ac:dyDescent="0.3">
      <c r="A32" s="22">
        <v>52</v>
      </c>
      <c r="C32" s="48" t="s">
        <v>32</v>
      </c>
      <c r="D32" s="48"/>
      <c r="F32" s="54">
        <v>2143453</v>
      </c>
      <c r="G32" s="23"/>
      <c r="H32" s="54">
        <v>2775127</v>
      </c>
      <c r="I32" s="23"/>
      <c r="J32" s="54">
        <v>2505473</v>
      </c>
      <c r="K32" s="23"/>
      <c r="L32" s="54">
        <v>2923313</v>
      </c>
      <c r="M32" s="23"/>
      <c r="N32" s="12">
        <v>3295446</v>
      </c>
      <c r="O32" s="12"/>
      <c r="P32" s="13">
        <f t="shared" si="1"/>
        <v>262</v>
      </c>
    </row>
    <row r="33" spans="1:17" x14ac:dyDescent="0.3">
      <c r="A33" s="22">
        <v>53</v>
      </c>
      <c r="B33" s="11" t="s">
        <v>13</v>
      </c>
      <c r="C33" s="48" t="s">
        <v>33</v>
      </c>
      <c r="D33" s="48"/>
      <c r="F33" s="12">
        <v>2773885</v>
      </c>
      <c r="G33" s="23"/>
      <c r="H33" s="12">
        <v>2678915</v>
      </c>
      <c r="I33" s="23"/>
      <c r="J33" s="12">
        <v>3015186</v>
      </c>
      <c r="K33" s="23"/>
      <c r="L33" s="12">
        <v>3463962</v>
      </c>
      <c r="M33" s="23"/>
      <c r="N33" s="12">
        <v>2937900</v>
      </c>
      <c r="O33" s="12"/>
      <c r="P33" s="13">
        <f t="shared" si="1"/>
        <v>233</v>
      </c>
    </row>
    <row r="34" spans="1:17" x14ac:dyDescent="0.3">
      <c r="A34" s="22">
        <v>61</v>
      </c>
      <c r="B34" s="11" t="s">
        <v>13</v>
      </c>
      <c r="C34" s="48" t="s">
        <v>34</v>
      </c>
      <c r="D34" s="48"/>
      <c r="F34" s="12">
        <v>7312</v>
      </c>
      <c r="G34" s="23"/>
      <c r="H34" s="12">
        <v>7126</v>
      </c>
      <c r="I34" s="23"/>
      <c r="J34" s="12">
        <v>8884</v>
      </c>
      <c r="K34" s="23"/>
      <c r="L34" s="12">
        <v>9452</v>
      </c>
      <c r="M34" s="23"/>
      <c r="N34" s="12">
        <v>9715</v>
      </c>
      <c r="O34" s="12"/>
      <c r="P34" s="13">
        <f t="shared" si="1"/>
        <v>1</v>
      </c>
    </row>
    <row r="35" spans="1:17" x14ac:dyDescent="0.3">
      <c r="A35" s="22">
        <v>71</v>
      </c>
      <c r="B35" s="11" t="s">
        <v>13</v>
      </c>
      <c r="C35" s="48" t="s">
        <v>35</v>
      </c>
      <c r="D35" s="48"/>
      <c r="F35" s="12">
        <v>1696679</v>
      </c>
      <c r="G35" s="23"/>
      <c r="H35" s="12">
        <v>1295334</v>
      </c>
      <c r="I35" s="23"/>
      <c r="J35" s="12">
        <f>930792+64320</f>
        <v>995112</v>
      </c>
      <c r="K35" s="23"/>
      <c r="L35" s="12">
        <v>1166219</v>
      </c>
      <c r="M35" s="23"/>
      <c r="N35" s="12">
        <v>1870476</v>
      </c>
      <c r="O35" s="12"/>
      <c r="P35" s="13">
        <f t="shared" si="1"/>
        <v>148</v>
      </c>
    </row>
    <row r="36" spans="1:17" x14ac:dyDescent="0.3">
      <c r="A36" s="22">
        <v>81</v>
      </c>
      <c r="B36" s="11" t="s">
        <v>13</v>
      </c>
      <c r="C36" s="48" t="s">
        <v>36</v>
      </c>
      <c r="D36" s="48"/>
      <c r="F36" s="12">
        <v>0</v>
      </c>
      <c r="G36" s="23"/>
      <c r="H36" s="12">
        <v>0</v>
      </c>
      <c r="I36" s="23"/>
      <c r="J36" s="12">
        <v>0</v>
      </c>
      <c r="K36" s="23"/>
      <c r="L36" s="12">
        <v>0</v>
      </c>
      <c r="M36" s="23"/>
      <c r="N36" s="12">
        <v>0</v>
      </c>
      <c r="O36" s="12"/>
      <c r="P36" s="13">
        <f t="shared" si="1"/>
        <v>0</v>
      </c>
    </row>
    <row r="37" spans="1:17" x14ac:dyDescent="0.3">
      <c r="A37" s="24">
        <v>93</v>
      </c>
      <c r="B37" s="11" t="s">
        <v>13</v>
      </c>
      <c r="C37" s="48" t="s">
        <v>73</v>
      </c>
      <c r="D37" s="48"/>
      <c r="F37" s="12">
        <v>0</v>
      </c>
      <c r="G37" s="23"/>
      <c r="H37" s="12">
        <v>0</v>
      </c>
      <c r="I37" s="23"/>
      <c r="J37" s="12">
        <v>64290</v>
      </c>
      <c r="K37" s="23"/>
      <c r="L37" s="12">
        <v>82829</v>
      </c>
      <c r="M37" s="23"/>
      <c r="N37" s="12">
        <v>90000</v>
      </c>
      <c r="O37" s="12"/>
      <c r="P37" s="13">
        <f t="shared" si="1"/>
        <v>7</v>
      </c>
    </row>
    <row r="38" spans="1:17" x14ac:dyDescent="0.3">
      <c r="A38" s="24">
        <v>99</v>
      </c>
      <c r="B38" s="11" t="s">
        <v>13</v>
      </c>
      <c r="C38" s="48" t="s">
        <v>63</v>
      </c>
      <c r="D38" s="48"/>
      <c r="F38" s="12">
        <v>0</v>
      </c>
      <c r="G38" s="23"/>
      <c r="H38" s="12">
        <v>0</v>
      </c>
      <c r="I38" s="23"/>
      <c r="J38" s="12">
        <v>903</v>
      </c>
      <c r="K38" s="23"/>
      <c r="L38" s="12">
        <v>1000</v>
      </c>
      <c r="M38" s="23"/>
      <c r="N38" s="12">
        <v>1000</v>
      </c>
      <c r="O38" s="12"/>
      <c r="P38" s="13">
        <f t="shared" si="1"/>
        <v>0</v>
      </c>
    </row>
    <row r="39" spans="1:17" x14ac:dyDescent="0.3">
      <c r="A39" s="24">
        <v>99</v>
      </c>
      <c r="B39" s="11" t="s">
        <v>13</v>
      </c>
      <c r="C39" s="48" t="s">
        <v>59</v>
      </c>
      <c r="D39" s="48"/>
      <c r="F39" s="15">
        <v>860731</v>
      </c>
      <c r="G39" s="23"/>
      <c r="H39" s="15">
        <v>863477</v>
      </c>
      <c r="I39" s="23"/>
      <c r="J39" s="15">
        <v>853693</v>
      </c>
      <c r="K39" s="23"/>
      <c r="L39" s="15">
        <v>860000</v>
      </c>
      <c r="M39" s="23"/>
      <c r="N39" s="15">
        <v>896156</v>
      </c>
      <c r="O39" s="12"/>
      <c r="P39" s="17">
        <f t="shared" si="1"/>
        <v>71</v>
      </c>
    </row>
    <row r="40" spans="1:17" x14ac:dyDescent="0.3">
      <c r="F40" s="26"/>
      <c r="H40" s="26"/>
      <c r="I40" s="12"/>
      <c r="J40" s="12"/>
      <c r="L40" s="12"/>
    </row>
    <row r="41" spans="1:17" x14ac:dyDescent="0.3">
      <c r="A41" s="27"/>
      <c r="B41" s="4"/>
      <c r="C41" s="10" t="s">
        <v>38</v>
      </c>
      <c r="D41" s="10"/>
      <c r="E41" s="4"/>
      <c r="F41" s="28">
        <f>SUM(F19:F40)</f>
        <v>117739308</v>
      </c>
      <c r="H41" s="28">
        <f>SUM(H19:H40)</f>
        <v>128785054</v>
      </c>
      <c r="I41" s="19"/>
      <c r="J41" s="49">
        <f>SUM(J19:J40)</f>
        <v>128259605</v>
      </c>
      <c r="K41" s="19"/>
      <c r="L41" s="49">
        <f>SUM(L19:L40)</f>
        <v>136047143</v>
      </c>
      <c r="M41" s="51"/>
      <c r="N41" s="49">
        <f>SUM(N19:N40)</f>
        <v>142670130</v>
      </c>
      <c r="O41" s="19"/>
      <c r="P41" s="66">
        <f>SUM(P19:P40)</f>
        <v>11322</v>
      </c>
      <c r="Q41" s="12"/>
    </row>
    <row r="42" spans="1:17" x14ac:dyDescent="0.3">
      <c r="A42" s="4"/>
      <c r="B42" s="4"/>
      <c r="C42" s="4"/>
      <c r="D42" s="4"/>
      <c r="E42" s="4"/>
      <c r="F42" s="19"/>
      <c r="H42" s="19"/>
      <c r="I42" s="19"/>
      <c r="J42" s="12"/>
      <c r="L42" s="12"/>
    </row>
    <row r="43" spans="1:17" x14ac:dyDescent="0.3">
      <c r="A43" s="22"/>
      <c r="C43" s="11" t="s">
        <v>39</v>
      </c>
      <c r="F43" s="12"/>
      <c r="H43" s="12"/>
      <c r="I43" s="12"/>
      <c r="J43" s="12"/>
      <c r="K43" s="12"/>
      <c r="L43" s="12"/>
    </row>
    <row r="44" spans="1:17" x14ac:dyDescent="0.3">
      <c r="C44" s="1" t="s">
        <v>40</v>
      </c>
      <c r="D44" s="11"/>
      <c r="F44" s="15">
        <f>+F16-F41</f>
        <v>5033101</v>
      </c>
      <c r="H44" s="15">
        <f>+H16-H41</f>
        <v>1408004</v>
      </c>
      <c r="I44" s="12"/>
      <c r="J44" s="15">
        <f>+J16-J41</f>
        <v>3760610</v>
      </c>
      <c r="L44" s="15">
        <f>+L16-L41</f>
        <v>9152865</v>
      </c>
      <c r="N44" s="15">
        <f>+N16-N41</f>
        <v>60245</v>
      </c>
      <c r="O44" s="12"/>
    </row>
    <row r="45" spans="1:17" x14ac:dyDescent="0.3">
      <c r="F45" s="12"/>
      <c r="H45" s="12"/>
      <c r="I45" s="12"/>
      <c r="J45" s="12"/>
      <c r="L45" s="12"/>
    </row>
    <row r="46" spans="1:17" x14ac:dyDescent="0.3">
      <c r="A46" s="22"/>
      <c r="C46" s="11" t="s">
        <v>69</v>
      </c>
      <c r="D46" s="11"/>
      <c r="F46" s="13">
        <v>108835</v>
      </c>
      <c r="H46" s="13">
        <v>2611000</v>
      </c>
      <c r="J46" s="13">
        <v>0</v>
      </c>
      <c r="L46" s="55"/>
      <c r="N46" s="13">
        <v>0</v>
      </c>
      <c r="O46" s="13"/>
    </row>
    <row r="47" spans="1:17" x14ac:dyDescent="0.3">
      <c r="A47" s="22"/>
      <c r="C47" s="11" t="s">
        <v>72</v>
      </c>
      <c r="D47" s="11"/>
      <c r="F47" s="13">
        <v>0</v>
      </c>
      <c r="H47" s="13">
        <v>0</v>
      </c>
      <c r="J47" s="13">
        <v>260289</v>
      </c>
      <c r="L47" s="55"/>
      <c r="N47" s="13">
        <v>0</v>
      </c>
      <c r="O47" s="13"/>
    </row>
    <row r="48" spans="1:17" x14ac:dyDescent="0.3">
      <c r="A48" s="22"/>
      <c r="C48" s="11" t="s">
        <v>42</v>
      </c>
      <c r="D48" s="11"/>
      <c r="F48" s="12">
        <v>0</v>
      </c>
      <c r="H48" s="12">
        <v>0</v>
      </c>
      <c r="J48" s="12">
        <v>0</v>
      </c>
      <c r="L48" s="12">
        <v>301000</v>
      </c>
      <c r="N48" s="12">
        <v>0</v>
      </c>
      <c r="O48" s="12"/>
    </row>
    <row r="49" spans="1:16" x14ac:dyDescent="0.3">
      <c r="C49" s="1" t="s">
        <v>70</v>
      </c>
      <c r="F49" s="15">
        <v>-1300000</v>
      </c>
      <c r="H49" s="15">
        <v>0</v>
      </c>
      <c r="I49" s="12"/>
      <c r="J49" s="15">
        <v>-4020899</v>
      </c>
      <c r="L49" s="15"/>
      <c r="N49" s="15">
        <v>0</v>
      </c>
      <c r="O49" s="12"/>
    </row>
    <row r="50" spans="1:16" x14ac:dyDescent="0.3">
      <c r="F50" s="12"/>
      <c r="H50" s="12"/>
      <c r="I50" s="12"/>
      <c r="J50" s="12"/>
      <c r="L50" s="12"/>
    </row>
    <row r="51" spans="1:16" x14ac:dyDescent="0.3">
      <c r="C51" s="11" t="s">
        <v>43</v>
      </c>
      <c r="F51" s="12"/>
      <c r="H51" s="12"/>
      <c r="I51" s="12"/>
      <c r="J51" s="12"/>
      <c r="L51" s="12"/>
    </row>
    <row r="52" spans="1:16" x14ac:dyDescent="0.3">
      <c r="A52" s="22"/>
      <c r="C52" s="11" t="s">
        <v>44</v>
      </c>
      <c r="D52" s="11"/>
      <c r="F52" s="15">
        <f>SUM(F46:F49)</f>
        <v>-1191165</v>
      </c>
      <c r="H52" s="15">
        <f>SUM(H46:H49)</f>
        <v>2611000</v>
      </c>
      <c r="I52" s="12"/>
      <c r="J52" s="15">
        <f>SUM(J46:J49)</f>
        <v>-3760610</v>
      </c>
      <c r="L52" s="15">
        <f>SUM(L46:L49)</f>
        <v>301000</v>
      </c>
      <c r="N52" s="15">
        <f>SUM(N46:N49)</f>
        <v>0</v>
      </c>
      <c r="O52" s="12"/>
    </row>
    <row r="53" spans="1:16" x14ac:dyDescent="0.3">
      <c r="F53" s="12"/>
      <c r="H53" s="12"/>
      <c r="I53" s="12"/>
      <c r="J53" s="12"/>
      <c r="L53" s="12"/>
    </row>
    <row r="54" spans="1:16" x14ac:dyDescent="0.3">
      <c r="C54" s="1" t="s">
        <v>45</v>
      </c>
      <c r="F54" s="12"/>
      <c r="H54" s="12"/>
      <c r="I54" s="12"/>
      <c r="J54" s="12"/>
      <c r="L54" s="12"/>
    </row>
    <row r="55" spans="1:16" x14ac:dyDescent="0.3">
      <c r="C55" s="1" t="s">
        <v>46</v>
      </c>
      <c r="D55" s="11"/>
      <c r="F55" s="12">
        <f>F44+F52</f>
        <v>3841936</v>
      </c>
      <c r="H55" s="12">
        <f>H44+H52</f>
        <v>4019004</v>
      </c>
      <c r="I55" s="12"/>
      <c r="J55" s="12">
        <f>J44+J52</f>
        <v>0</v>
      </c>
      <c r="L55" s="12">
        <f>L44+L52</f>
        <v>9453865</v>
      </c>
      <c r="N55" s="12">
        <f>N44+N52</f>
        <v>60245</v>
      </c>
      <c r="O55" s="12"/>
    </row>
    <row r="56" spans="1:16" x14ac:dyDescent="0.3">
      <c r="D56" s="11"/>
      <c r="F56" s="29"/>
      <c r="H56" s="12"/>
      <c r="I56" s="12"/>
      <c r="J56" s="12"/>
      <c r="L56" s="12"/>
    </row>
    <row r="57" spans="1:16" x14ac:dyDescent="0.3">
      <c r="A57" s="27"/>
      <c r="B57" s="4"/>
      <c r="C57" s="10" t="s">
        <v>47</v>
      </c>
      <c r="D57" s="10"/>
      <c r="E57" s="4"/>
      <c r="F57" s="19">
        <v>29683069</v>
      </c>
      <c r="G57" s="19"/>
      <c r="H57" s="19">
        <f>SUM(F59)</f>
        <v>33525005</v>
      </c>
      <c r="I57" s="4"/>
      <c r="J57" s="19">
        <f>+H59</f>
        <v>37544009</v>
      </c>
      <c r="K57" s="4"/>
      <c r="L57" s="19">
        <f>+J59</f>
        <v>37544009</v>
      </c>
      <c r="M57" s="4"/>
      <c r="N57" s="19">
        <f>+L59</f>
        <v>46997874</v>
      </c>
      <c r="O57" s="19"/>
    </row>
    <row r="58" spans="1:16" x14ac:dyDescent="0.3">
      <c r="F58" s="12"/>
      <c r="H58" s="12"/>
      <c r="I58" s="12"/>
      <c r="J58" s="12"/>
      <c r="L58" s="12"/>
    </row>
    <row r="59" spans="1:16" ht="16.2" thickBot="1" x14ac:dyDescent="0.35">
      <c r="A59" s="27"/>
      <c r="B59" s="4"/>
      <c r="C59" s="10" t="s">
        <v>49</v>
      </c>
      <c r="D59" s="10"/>
      <c r="E59" s="4"/>
      <c r="F59" s="31">
        <f>SUM(F55:F57)</f>
        <v>33525005</v>
      </c>
      <c r="H59" s="31">
        <f>SUM(H55:H57)</f>
        <v>37544009</v>
      </c>
      <c r="I59" s="21"/>
      <c r="J59" s="50">
        <f>SUM(J55:J57)</f>
        <v>37544009</v>
      </c>
      <c r="L59" s="50">
        <f>SUM(L55:L57)</f>
        <v>46997874</v>
      </c>
      <c r="N59" s="50">
        <f>SUM(N55:N57)</f>
        <v>47058119</v>
      </c>
      <c r="O59" s="19"/>
    </row>
    <row r="60" spans="1:16" ht="16.2" thickTop="1" x14ac:dyDescent="0.3">
      <c r="A60" s="27"/>
      <c r="B60" s="4"/>
      <c r="C60" s="10"/>
      <c r="D60" s="10"/>
      <c r="E60" s="4"/>
      <c r="F60" s="21"/>
      <c r="H60" s="21"/>
      <c r="I60" s="21"/>
      <c r="J60" s="21"/>
      <c r="L60" s="19"/>
    </row>
    <row r="61" spans="1:16" hidden="1" x14ac:dyDescent="0.3">
      <c r="A61" s="27"/>
      <c r="B61" s="4"/>
      <c r="C61" s="10" t="s">
        <v>65</v>
      </c>
      <c r="D61" s="10"/>
      <c r="E61" s="4"/>
      <c r="F61" s="32">
        <f>32405+95438</f>
        <v>127843</v>
      </c>
      <c r="G61" s="4"/>
      <c r="H61" s="32">
        <f>17761+104402</f>
        <v>122163</v>
      </c>
      <c r="I61" s="32"/>
      <c r="J61" s="33">
        <v>226556</v>
      </c>
      <c r="K61" s="33"/>
      <c r="L61" s="33"/>
      <c r="M61" s="33"/>
      <c r="N61" s="33"/>
      <c r="O61" s="33"/>
    </row>
    <row r="62" spans="1:16" s="4" customFormat="1" hidden="1" x14ac:dyDescent="0.3">
      <c r="A62" s="27"/>
      <c r="C62" s="10" t="s">
        <v>64</v>
      </c>
      <c r="D62" s="10"/>
      <c r="F62" s="32">
        <v>11000000</v>
      </c>
      <c r="H62" s="32">
        <v>13874622</v>
      </c>
      <c r="I62" s="32"/>
      <c r="J62" s="33">
        <v>99806</v>
      </c>
      <c r="K62" s="33"/>
      <c r="L62" s="33"/>
      <c r="M62" s="33"/>
      <c r="N62" s="33"/>
      <c r="O62" s="33"/>
      <c r="P62" s="57"/>
    </row>
    <row r="63" spans="1:16" s="4" customFormat="1" hidden="1" x14ac:dyDescent="0.3">
      <c r="A63" s="27"/>
      <c r="C63" s="10" t="s">
        <v>50</v>
      </c>
      <c r="D63" s="10"/>
      <c r="F63" s="34">
        <v>17042051</v>
      </c>
      <c r="H63" s="34">
        <v>14707187</v>
      </c>
      <c r="I63" s="32"/>
      <c r="J63" s="35">
        <v>20112493</v>
      </c>
      <c r="K63" s="33"/>
      <c r="L63" s="35"/>
      <c r="M63" s="33"/>
      <c r="N63" s="35"/>
      <c r="O63" s="33"/>
      <c r="P63" s="57"/>
    </row>
    <row r="64" spans="1:16" s="4" customFormat="1" ht="16.2" hidden="1" thickBot="1" x14ac:dyDescent="0.35">
      <c r="F64" s="36">
        <f>SUM(F61:F63)</f>
        <v>28169894</v>
      </c>
      <c r="H64" s="36">
        <f>SUM(H61:H63)</f>
        <v>28703972</v>
      </c>
      <c r="I64" s="33"/>
      <c r="J64" s="36">
        <f>SUM(J61:J63)</f>
        <v>20438855</v>
      </c>
      <c r="K64" s="33"/>
      <c r="L64" s="36">
        <f>SUM(L61:L63)</f>
        <v>0</v>
      </c>
      <c r="M64" s="33"/>
      <c r="N64" s="36">
        <f>SUM(N61:N63)</f>
        <v>0</v>
      </c>
      <c r="O64" s="33"/>
      <c r="P64" s="57"/>
    </row>
    <row r="65" spans="1:16" s="4" customFormat="1" hidden="1" x14ac:dyDescent="0.3">
      <c r="H65" s="19"/>
      <c r="J65" s="19"/>
      <c r="L65" s="19"/>
      <c r="P65" s="57"/>
    </row>
    <row r="66" spans="1:16" s="4" customFormat="1" hidden="1" x14ac:dyDescent="0.3">
      <c r="H66" s="19"/>
      <c r="J66" s="19"/>
      <c r="L66" s="19"/>
      <c r="P66" s="57"/>
    </row>
    <row r="67" spans="1:16" hidden="1" x14ac:dyDescent="0.3">
      <c r="A67" s="1" t="s">
        <v>51</v>
      </c>
    </row>
    <row r="68" spans="1:16" x14ac:dyDescent="0.3">
      <c r="G68" s="4"/>
    </row>
    <row r="69" spans="1:16" x14ac:dyDescent="0.3">
      <c r="G69" s="4"/>
    </row>
    <row r="70" spans="1:16" x14ac:dyDescent="0.3">
      <c r="A70" s="4"/>
      <c r="C70" s="37"/>
      <c r="F70" s="39"/>
      <c r="H70" s="39"/>
    </row>
    <row r="71" spans="1:16" x14ac:dyDescent="0.3">
      <c r="A71" s="4"/>
    </row>
  </sheetData>
  <mergeCells count="6">
    <mergeCell ref="A6:N6"/>
    <mergeCell ref="A1:N1"/>
    <mergeCell ref="A2:N2"/>
    <mergeCell ref="A3:N3"/>
    <mergeCell ref="A4:N4"/>
    <mergeCell ref="A5:N5"/>
  </mergeCells>
  <printOptions horizontalCentered="1" gridLines="1"/>
  <pageMargins left="0.25" right="0.25" top="0.75" bottom="0.75" header="0.3" footer="0.3"/>
  <pageSetup scale="75" orientation="portrait" r:id="rId1"/>
  <headerFooter alignWithMargins="0"/>
  <ignoredErrors>
    <ignoredError sqref="A40 A42 A44 A60:A6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A21" transitionEvaluation="1">
    <pageSetUpPr fitToPage="1"/>
  </sheetPr>
  <dimension ref="A1:W57"/>
  <sheetViews>
    <sheetView topLeftCell="A21" zoomScaleNormal="100" workbookViewId="0">
      <selection activeCell="L36" sqref="L36"/>
    </sheetView>
  </sheetViews>
  <sheetFormatPr defaultColWidth="11.453125" defaultRowHeight="15.6" x14ac:dyDescent="0.3"/>
  <cols>
    <col min="1" max="1" width="3" style="1" customWidth="1"/>
    <col min="2" max="2" width="1.81640625" style="1" customWidth="1"/>
    <col min="3" max="3" width="14.453125" style="1" customWidth="1"/>
    <col min="4" max="4" width="16.36328125" style="1" customWidth="1"/>
    <col min="5" max="5" width="2.6328125" style="1" customWidth="1"/>
    <col min="6" max="6" width="11.453125" style="1"/>
    <col min="7" max="7" width="2.54296875" style="1" customWidth="1"/>
    <col min="8" max="8" width="11.453125" style="1"/>
    <col min="9" max="9" width="2.54296875" style="1" customWidth="1"/>
    <col min="10" max="10" width="11.453125" style="1"/>
    <col min="11" max="11" width="2.54296875" style="1" customWidth="1"/>
    <col min="12" max="12" width="11.453125" style="1"/>
    <col min="13" max="13" width="2.54296875" style="1" customWidth="1"/>
    <col min="14" max="16384" width="11.453125" style="1"/>
  </cols>
  <sheetData>
    <row r="1" spans="1:23" ht="22.8" x14ac:dyDescent="0.4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44"/>
      <c r="P1" s="44"/>
      <c r="Q1" s="44"/>
      <c r="R1" s="44"/>
      <c r="S1" s="44"/>
      <c r="W1" s="2"/>
    </row>
    <row r="2" spans="1:23" ht="20.399999999999999" x14ac:dyDescent="0.35">
      <c r="A2" s="71" t="s">
        <v>75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45"/>
      <c r="P2" s="45"/>
      <c r="Q2" s="45"/>
      <c r="R2" s="45"/>
      <c r="S2" s="45"/>
      <c r="W2" s="2"/>
    </row>
    <row r="3" spans="1:23" ht="17.399999999999999" x14ac:dyDescent="0.3">
      <c r="A3" s="72" t="s">
        <v>52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46"/>
      <c r="P3" s="46"/>
      <c r="Q3" s="46"/>
      <c r="R3" s="46"/>
      <c r="S3" s="46"/>
      <c r="W3" s="2"/>
    </row>
    <row r="4" spans="1:23" x14ac:dyDescent="0.3">
      <c r="A4" s="73" t="s">
        <v>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4"/>
      <c r="P4" s="4"/>
      <c r="Q4" s="4"/>
      <c r="R4" s="4"/>
      <c r="S4" s="4"/>
      <c r="W4" s="2"/>
    </row>
    <row r="5" spans="1:23" x14ac:dyDescent="0.3">
      <c r="A5" s="73" t="s">
        <v>3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4"/>
      <c r="P5" s="4"/>
      <c r="Q5" s="4"/>
      <c r="R5" s="4"/>
      <c r="S5" s="4"/>
      <c r="W5" s="2"/>
    </row>
    <row r="6" spans="1:23" x14ac:dyDescent="0.3">
      <c r="A6" s="68">
        <f>+General!A6</f>
        <v>46195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47"/>
      <c r="P6" s="47"/>
      <c r="Q6" s="47"/>
      <c r="R6" s="47"/>
      <c r="S6" s="47"/>
      <c r="U6" s="3"/>
      <c r="W6" s="2"/>
    </row>
    <row r="7" spans="1:23" x14ac:dyDescent="0.3">
      <c r="A7" s="4"/>
    </row>
    <row r="9" spans="1:23" x14ac:dyDescent="0.3">
      <c r="F9" s="5" t="s">
        <v>67</v>
      </c>
      <c r="H9" s="5" t="s">
        <v>68</v>
      </c>
      <c r="J9" s="5" t="s">
        <v>71</v>
      </c>
      <c r="L9" s="5" t="s">
        <v>74</v>
      </c>
      <c r="N9" s="5" t="s">
        <v>76</v>
      </c>
    </row>
    <row r="10" spans="1:23" x14ac:dyDescent="0.3">
      <c r="F10" s="8" t="s">
        <v>11</v>
      </c>
      <c r="H10" s="8" t="s">
        <v>11</v>
      </c>
      <c r="J10" s="8" t="s">
        <v>11</v>
      </c>
      <c r="L10" s="8" t="s">
        <v>66</v>
      </c>
      <c r="N10" s="8" t="s">
        <v>80</v>
      </c>
    </row>
    <row r="11" spans="1:23" x14ac:dyDescent="0.3">
      <c r="C11" s="10" t="s">
        <v>12</v>
      </c>
      <c r="D11" s="10"/>
    </row>
    <row r="12" spans="1:23" x14ac:dyDescent="0.3">
      <c r="A12" s="1">
        <v>57</v>
      </c>
      <c r="C12" s="11" t="s">
        <v>54</v>
      </c>
      <c r="D12" s="11"/>
      <c r="F12" s="12">
        <v>2948684</v>
      </c>
      <c r="G12" s="40"/>
      <c r="H12" s="12">
        <v>2884927</v>
      </c>
      <c r="I12" s="40"/>
      <c r="J12" s="12">
        <v>3006329</v>
      </c>
      <c r="K12" s="40"/>
      <c r="L12" s="12">
        <v>3264309</v>
      </c>
      <c r="M12" s="40"/>
      <c r="N12" s="12">
        <v>3256000</v>
      </c>
    </row>
    <row r="13" spans="1:23" x14ac:dyDescent="0.3">
      <c r="A13" s="1">
        <v>58</v>
      </c>
      <c r="C13" s="11" t="s">
        <v>15</v>
      </c>
      <c r="D13" s="11"/>
      <c r="F13" s="12">
        <v>127209</v>
      </c>
      <c r="G13" s="40"/>
      <c r="H13" s="12">
        <v>198132</v>
      </c>
      <c r="I13" s="40"/>
      <c r="J13" s="12">
        <v>200776</v>
      </c>
      <c r="K13" s="40"/>
      <c r="L13" s="12">
        <v>200000</v>
      </c>
      <c r="M13" s="40"/>
      <c r="N13" s="12">
        <v>205000</v>
      </c>
    </row>
    <row r="14" spans="1:23" x14ac:dyDescent="0.3">
      <c r="A14" s="1">
        <v>59</v>
      </c>
      <c r="C14" s="11" t="s">
        <v>16</v>
      </c>
      <c r="D14" s="11"/>
      <c r="F14" s="16">
        <v>4759519</v>
      </c>
      <c r="G14" s="41"/>
      <c r="H14" s="16">
        <v>4193042</v>
      </c>
      <c r="I14" s="41"/>
      <c r="J14" s="16">
        <v>4435383</v>
      </c>
      <c r="K14" s="41"/>
      <c r="L14" s="16">
        <v>4657137</v>
      </c>
      <c r="M14" s="41"/>
      <c r="N14" s="16">
        <v>4706200</v>
      </c>
    </row>
    <row r="15" spans="1:23" x14ac:dyDescent="0.3">
      <c r="F15" s="12"/>
      <c r="H15" s="12"/>
      <c r="J15" s="12"/>
      <c r="L15" s="12"/>
      <c r="N15" s="12"/>
    </row>
    <row r="16" spans="1:23" x14ac:dyDescent="0.3">
      <c r="A16" s="4"/>
      <c r="B16" s="4"/>
      <c r="C16" s="10" t="s">
        <v>17</v>
      </c>
      <c r="D16" s="10"/>
      <c r="E16" s="4"/>
      <c r="F16" s="18">
        <f>SUM(F12:F14)</f>
        <v>7835412</v>
      </c>
      <c r="H16" s="18">
        <f>SUM(H12:H14)</f>
        <v>7276101</v>
      </c>
      <c r="J16" s="18">
        <f>SUM(J12:J14)</f>
        <v>7642488</v>
      </c>
      <c r="L16" s="18">
        <f>SUM(L12:L14)</f>
        <v>8121446</v>
      </c>
      <c r="N16" s="18">
        <f>SUM(N12:N14)</f>
        <v>8167200</v>
      </c>
    </row>
    <row r="17" spans="1:14" x14ac:dyDescent="0.3">
      <c r="C17" s="4"/>
      <c r="D17" s="4"/>
      <c r="F17" s="12"/>
      <c r="H17" s="12"/>
      <c r="J17" s="12"/>
      <c r="L17" s="12"/>
      <c r="N17" s="12"/>
    </row>
    <row r="18" spans="1:14" x14ac:dyDescent="0.3">
      <c r="C18" s="10" t="s">
        <v>18</v>
      </c>
      <c r="D18" s="10"/>
      <c r="F18" s="12"/>
      <c r="H18" s="12"/>
      <c r="J18" s="12"/>
      <c r="L18" s="12"/>
      <c r="N18" s="12"/>
    </row>
    <row r="19" spans="1:14" x14ac:dyDescent="0.3">
      <c r="A19" s="22">
        <v>11</v>
      </c>
      <c r="C19" s="11" t="s">
        <v>19</v>
      </c>
      <c r="D19" s="11"/>
      <c r="F19" s="12">
        <v>0</v>
      </c>
      <c r="H19" s="12">
        <v>0</v>
      </c>
      <c r="J19" s="12">
        <v>0</v>
      </c>
      <c r="L19" s="12">
        <v>0</v>
      </c>
      <c r="N19" s="12">
        <v>0</v>
      </c>
    </row>
    <row r="20" spans="1:14" x14ac:dyDescent="0.3">
      <c r="A20" s="22">
        <v>12</v>
      </c>
      <c r="B20" s="11" t="s">
        <v>13</v>
      </c>
      <c r="C20" s="11" t="s">
        <v>20</v>
      </c>
      <c r="D20" s="11"/>
      <c r="F20" s="12">
        <v>0</v>
      </c>
      <c r="H20" s="12">
        <v>0</v>
      </c>
      <c r="J20" s="12">
        <v>0</v>
      </c>
      <c r="L20" s="12">
        <v>0</v>
      </c>
      <c r="N20" s="12">
        <v>0</v>
      </c>
    </row>
    <row r="21" spans="1:14" x14ac:dyDescent="0.3">
      <c r="A21" s="22">
        <v>13</v>
      </c>
      <c r="B21" s="11" t="s">
        <v>13</v>
      </c>
      <c r="C21" s="11" t="s">
        <v>21</v>
      </c>
      <c r="D21" s="11"/>
      <c r="F21" s="12">
        <v>0</v>
      </c>
      <c r="H21" s="12">
        <v>0</v>
      </c>
      <c r="J21" s="12">
        <v>0</v>
      </c>
      <c r="L21" s="12">
        <v>0</v>
      </c>
      <c r="N21" s="12">
        <v>0</v>
      </c>
    </row>
    <row r="22" spans="1:14" x14ac:dyDescent="0.3">
      <c r="A22" s="22">
        <v>21</v>
      </c>
      <c r="C22" s="11" t="s">
        <v>22</v>
      </c>
      <c r="D22" s="11"/>
      <c r="F22" s="12">
        <v>0</v>
      </c>
      <c r="H22" s="12">
        <v>0</v>
      </c>
      <c r="J22" s="12">
        <v>0</v>
      </c>
      <c r="L22" s="12">
        <v>0</v>
      </c>
      <c r="N22" s="12">
        <v>0</v>
      </c>
    </row>
    <row r="23" spans="1:14" x14ac:dyDescent="0.3">
      <c r="A23" s="22">
        <v>23</v>
      </c>
      <c r="C23" s="11" t="s">
        <v>23</v>
      </c>
      <c r="D23" s="11"/>
      <c r="F23" s="12">
        <v>0</v>
      </c>
      <c r="H23" s="12">
        <v>0</v>
      </c>
      <c r="J23" s="12">
        <v>0</v>
      </c>
      <c r="L23" s="12">
        <v>0</v>
      </c>
      <c r="N23" s="12">
        <v>0</v>
      </c>
    </row>
    <row r="24" spans="1:14" x14ac:dyDescent="0.3">
      <c r="A24" s="22">
        <v>31</v>
      </c>
      <c r="C24" s="11" t="s">
        <v>24</v>
      </c>
      <c r="D24" s="11"/>
      <c r="F24" s="12">
        <v>0</v>
      </c>
      <c r="H24" s="12">
        <v>0</v>
      </c>
      <c r="J24" s="12">
        <v>0</v>
      </c>
      <c r="L24" s="12">
        <v>0</v>
      </c>
      <c r="N24" s="12">
        <v>0</v>
      </c>
    </row>
    <row r="25" spans="1:14" x14ac:dyDescent="0.3">
      <c r="A25" s="22">
        <v>32</v>
      </c>
      <c r="C25" s="11" t="s">
        <v>25</v>
      </c>
      <c r="D25" s="11"/>
      <c r="F25" s="12">
        <v>0</v>
      </c>
      <c r="H25" s="12">
        <v>0</v>
      </c>
      <c r="J25" s="12">
        <v>0</v>
      </c>
      <c r="L25" s="12">
        <v>0</v>
      </c>
      <c r="N25" s="12">
        <v>0</v>
      </c>
    </row>
    <row r="26" spans="1:14" x14ac:dyDescent="0.3">
      <c r="A26" s="22">
        <v>33</v>
      </c>
      <c r="C26" s="11" t="s">
        <v>26</v>
      </c>
      <c r="D26" s="11"/>
      <c r="F26" s="12">
        <v>0</v>
      </c>
      <c r="H26" s="12">
        <v>0</v>
      </c>
      <c r="J26" s="12">
        <v>0</v>
      </c>
      <c r="L26" s="12">
        <v>0</v>
      </c>
      <c r="N26" s="12">
        <v>0</v>
      </c>
    </row>
    <row r="27" spans="1:14" x14ac:dyDescent="0.3">
      <c r="A27" s="22">
        <v>34</v>
      </c>
      <c r="C27" s="11" t="s">
        <v>27</v>
      </c>
      <c r="D27" s="11"/>
      <c r="F27" s="12">
        <v>0</v>
      </c>
      <c r="H27" s="12">
        <v>0</v>
      </c>
      <c r="J27" s="12">
        <v>0</v>
      </c>
      <c r="L27" s="12">
        <v>0</v>
      </c>
      <c r="N27" s="12">
        <v>0</v>
      </c>
    </row>
    <row r="28" spans="1:14" x14ac:dyDescent="0.3">
      <c r="A28" s="22">
        <v>35</v>
      </c>
      <c r="B28" s="11" t="s">
        <v>13</v>
      </c>
      <c r="C28" s="11" t="s">
        <v>28</v>
      </c>
      <c r="D28" s="11"/>
      <c r="F28" s="12">
        <v>7127210</v>
      </c>
      <c r="G28" s="40"/>
      <c r="H28" s="12">
        <v>7996801</v>
      </c>
      <c r="I28" s="40"/>
      <c r="J28" s="12">
        <v>8268818</v>
      </c>
      <c r="K28" s="40"/>
      <c r="L28" s="12">
        <v>8560040</v>
      </c>
      <c r="M28" s="40"/>
      <c r="N28" s="12">
        <v>8062748</v>
      </c>
    </row>
    <row r="29" spans="1:14" x14ac:dyDescent="0.3">
      <c r="A29" s="22">
        <v>36</v>
      </c>
      <c r="C29" s="11" t="s">
        <v>29</v>
      </c>
      <c r="D29" s="11"/>
      <c r="F29" s="12">
        <v>0</v>
      </c>
      <c r="H29" s="12">
        <v>0</v>
      </c>
      <c r="J29" s="12">
        <v>0</v>
      </c>
      <c r="L29" s="12">
        <v>0</v>
      </c>
      <c r="N29" s="12">
        <v>0</v>
      </c>
    </row>
    <row r="30" spans="1:14" x14ac:dyDescent="0.3">
      <c r="A30" s="22">
        <v>41</v>
      </c>
      <c r="C30" s="11" t="s">
        <v>30</v>
      </c>
      <c r="D30" s="11"/>
      <c r="F30" s="12">
        <v>0</v>
      </c>
      <c r="H30" s="12">
        <v>0</v>
      </c>
      <c r="J30" s="12">
        <v>0</v>
      </c>
      <c r="L30" s="12">
        <v>0</v>
      </c>
      <c r="N30" s="12">
        <v>0</v>
      </c>
    </row>
    <row r="31" spans="1:14" x14ac:dyDescent="0.3">
      <c r="A31" s="22">
        <v>51</v>
      </c>
      <c r="C31" s="11" t="s">
        <v>31</v>
      </c>
      <c r="D31" s="11"/>
      <c r="F31" s="12">
        <v>44635</v>
      </c>
      <c r="G31" s="40"/>
      <c r="H31" s="12">
        <v>65746</v>
      </c>
      <c r="I31" s="40"/>
      <c r="J31" s="12">
        <v>117663</v>
      </c>
      <c r="K31" s="40"/>
      <c r="L31" s="12">
        <v>119417</v>
      </c>
      <c r="M31" s="40"/>
      <c r="N31" s="12">
        <v>50000</v>
      </c>
    </row>
    <row r="32" spans="1:14" x14ac:dyDescent="0.3">
      <c r="A32" s="22">
        <v>52</v>
      </c>
      <c r="C32" s="11" t="s">
        <v>32</v>
      </c>
      <c r="D32" s="11"/>
      <c r="F32" s="12">
        <v>0</v>
      </c>
      <c r="H32" s="12">
        <v>0</v>
      </c>
      <c r="J32" s="12">
        <v>0</v>
      </c>
      <c r="L32" s="12">
        <v>0</v>
      </c>
      <c r="N32" s="12">
        <v>0</v>
      </c>
    </row>
    <row r="33" spans="1:14" x14ac:dyDescent="0.3">
      <c r="A33" s="22">
        <v>53</v>
      </c>
      <c r="B33" s="11" t="s">
        <v>13</v>
      </c>
      <c r="C33" s="11" t="s">
        <v>33</v>
      </c>
      <c r="D33" s="11"/>
      <c r="F33" s="12">
        <v>0</v>
      </c>
      <c r="H33" s="12">
        <v>0</v>
      </c>
      <c r="J33" s="12">
        <v>0</v>
      </c>
      <c r="L33" s="12">
        <v>0</v>
      </c>
      <c r="N33" s="12">
        <v>0</v>
      </c>
    </row>
    <row r="34" spans="1:14" x14ac:dyDescent="0.3">
      <c r="A34" s="22">
        <v>61</v>
      </c>
      <c r="B34" s="11" t="s">
        <v>13</v>
      </c>
      <c r="C34" s="11" t="s">
        <v>34</v>
      </c>
      <c r="D34" s="11"/>
      <c r="F34" s="12">
        <v>0</v>
      </c>
      <c r="H34" s="12">
        <v>0</v>
      </c>
      <c r="J34" s="12">
        <v>0</v>
      </c>
      <c r="L34" s="12">
        <v>0</v>
      </c>
      <c r="N34" s="12">
        <v>0</v>
      </c>
    </row>
    <row r="35" spans="1:14" x14ac:dyDescent="0.3">
      <c r="A35" s="22">
        <v>71</v>
      </c>
      <c r="B35" s="11" t="s">
        <v>13</v>
      </c>
      <c r="C35" s="11" t="s">
        <v>55</v>
      </c>
      <c r="D35" s="11"/>
      <c r="F35" s="12">
        <v>45050</v>
      </c>
      <c r="G35" s="40"/>
      <c r="H35" s="12">
        <v>45147</v>
      </c>
      <c r="I35" s="40"/>
      <c r="J35" s="12">
        <v>36002</v>
      </c>
      <c r="L35" s="12">
        <v>41022</v>
      </c>
      <c r="N35" s="12">
        <v>41701</v>
      </c>
    </row>
    <row r="36" spans="1:14" x14ac:dyDescent="0.3">
      <c r="A36" s="22">
        <v>81</v>
      </c>
      <c r="B36" s="11" t="s">
        <v>13</v>
      </c>
      <c r="C36" s="11" t="s">
        <v>36</v>
      </c>
      <c r="D36" s="11"/>
      <c r="F36" s="12">
        <v>0</v>
      </c>
      <c r="H36" s="12">
        <v>0</v>
      </c>
      <c r="J36" s="12">
        <v>1559</v>
      </c>
      <c r="L36" s="12">
        <v>0</v>
      </c>
      <c r="N36" s="12">
        <v>0</v>
      </c>
    </row>
    <row r="37" spans="1:14" x14ac:dyDescent="0.3">
      <c r="A37" s="24">
        <v>93</v>
      </c>
      <c r="B37" s="11" t="s">
        <v>13</v>
      </c>
      <c r="C37" s="11" t="s">
        <v>37</v>
      </c>
      <c r="D37" s="11"/>
      <c r="F37" s="15">
        <v>0</v>
      </c>
      <c r="H37" s="15">
        <v>0</v>
      </c>
      <c r="J37" s="15">
        <v>0</v>
      </c>
      <c r="L37" s="15">
        <v>0</v>
      </c>
      <c r="N37" s="15">
        <v>0</v>
      </c>
    </row>
    <row r="38" spans="1:14" x14ac:dyDescent="0.3">
      <c r="F38" s="26"/>
      <c r="H38" s="26"/>
      <c r="J38" s="26"/>
      <c r="L38" s="26"/>
      <c r="N38" s="26"/>
    </row>
    <row r="39" spans="1:14" x14ac:dyDescent="0.3">
      <c r="A39" s="27"/>
      <c r="B39" s="4"/>
      <c r="C39" s="10" t="s">
        <v>38</v>
      </c>
      <c r="D39" s="10"/>
      <c r="E39" s="4"/>
      <c r="F39" s="28">
        <f>SUM(F19:F37)</f>
        <v>7216895</v>
      </c>
      <c r="G39" s="51"/>
      <c r="H39" s="28">
        <f>SUM(H19:H37)</f>
        <v>8107694</v>
      </c>
      <c r="I39" s="51"/>
      <c r="J39" s="28">
        <f>SUM(J19:J37)</f>
        <v>8424042</v>
      </c>
      <c r="L39" s="28">
        <f>SUM(L19:L37)</f>
        <v>8720479</v>
      </c>
      <c r="N39" s="28">
        <f>SUM(N19:N37)</f>
        <v>8154449</v>
      </c>
    </row>
    <row r="40" spans="1:14" x14ac:dyDescent="0.3">
      <c r="A40" s="4"/>
      <c r="B40" s="4"/>
      <c r="C40" s="4"/>
      <c r="D40" s="4"/>
      <c r="E40" s="4"/>
      <c r="F40" s="19"/>
      <c r="H40" s="19"/>
      <c r="J40" s="19"/>
      <c r="L40" s="19"/>
      <c r="N40" s="19"/>
    </row>
    <row r="41" spans="1:14" x14ac:dyDescent="0.3">
      <c r="A41" s="22"/>
      <c r="C41" s="11" t="s">
        <v>39</v>
      </c>
      <c r="F41" s="12"/>
      <c r="H41" s="12"/>
      <c r="J41" s="12"/>
      <c r="L41" s="12"/>
      <c r="N41" s="12"/>
    </row>
    <row r="42" spans="1:14" x14ac:dyDescent="0.3">
      <c r="C42" s="1" t="s">
        <v>40</v>
      </c>
      <c r="D42" s="11"/>
      <c r="F42" s="15">
        <f>+F16-F39</f>
        <v>618517</v>
      </c>
      <c r="H42" s="15">
        <f>+H16-H39</f>
        <v>-831593</v>
      </c>
      <c r="J42" s="15">
        <f>+J16-J39</f>
        <v>-781554</v>
      </c>
      <c r="L42" s="15">
        <f>+L16-L39</f>
        <v>-599033</v>
      </c>
      <c r="N42" s="15">
        <f>+N16-N39</f>
        <v>12751</v>
      </c>
    </row>
    <row r="43" spans="1:14" x14ac:dyDescent="0.3">
      <c r="F43" s="12"/>
      <c r="H43" s="12"/>
      <c r="J43" s="12"/>
      <c r="L43" s="12"/>
      <c r="N43" s="12"/>
    </row>
    <row r="44" spans="1:14" x14ac:dyDescent="0.3">
      <c r="A44" s="22"/>
      <c r="C44" s="11" t="s">
        <v>69</v>
      </c>
      <c r="D44" s="11"/>
      <c r="F44" s="12">
        <v>116805</v>
      </c>
      <c r="H44" s="12">
        <v>15267</v>
      </c>
      <c r="J44" s="12">
        <v>0</v>
      </c>
      <c r="L44" s="12">
        <v>0</v>
      </c>
      <c r="N44" s="12">
        <v>0</v>
      </c>
    </row>
    <row r="45" spans="1:14" x14ac:dyDescent="0.3">
      <c r="A45" s="22"/>
      <c r="C45" s="11" t="s">
        <v>72</v>
      </c>
      <c r="D45" s="11"/>
      <c r="F45" s="12">
        <v>0</v>
      </c>
      <c r="H45" s="12">
        <v>0</v>
      </c>
      <c r="J45" s="12">
        <v>0</v>
      </c>
      <c r="L45" s="12">
        <v>0</v>
      </c>
      <c r="N45" s="12">
        <v>0</v>
      </c>
    </row>
    <row r="46" spans="1:14" x14ac:dyDescent="0.3">
      <c r="A46" s="22"/>
      <c r="C46" s="11" t="s">
        <v>42</v>
      </c>
      <c r="D46" s="11"/>
      <c r="F46" s="16">
        <v>0</v>
      </c>
      <c r="H46" s="16">
        <v>0</v>
      </c>
      <c r="J46" s="16">
        <v>0</v>
      </c>
      <c r="L46" s="16">
        <v>0</v>
      </c>
      <c r="N46" s="16">
        <v>0</v>
      </c>
    </row>
    <row r="47" spans="1:14" x14ac:dyDescent="0.3">
      <c r="F47" s="12"/>
      <c r="H47" s="12"/>
      <c r="J47" s="12"/>
      <c r="L47" s="12"/>
      <c r="N47" s="12"/>
    </row>
    <row r="48" spans="1:14" x14ac:dyDescent="0.3">
      <c r="C48" s="11" t="s">
        <v>43</v>
      </c>
      <c r="F48" s="12"/>
      <c r="H48" s="12"/>
      <c r="J48" s="12"/>
      <c r="L48" s="12"/>
      <c r="N48" s="12"/>
    </row>
    <row r="49" spans="1:14" x14ac:dyDescent="0.3">
      <c r="A49" s="22"/>
      <c r="C49" s="11" t="s">
        <v>44</v>
      </c>
      <c r="D49" s="11"/>
      <c r="F49" s="15">
        <f>SUM(F44:F46)</f>
        <v>116805</v>
      </c>
      <c r="H49" s="15">
        <f>SUM(H44:H46)</f>
        <v>15267</v>
      </c>
      <c r="J49" s="15">
        <f>SUM(J44:J46)</f>
        <v>0</v>
      </c>
      <c r="L49" s="15">
        <f>SUM(L44:L46)</f>
        <v>0</v>
      </c>
      <c r="N49" s="15">
        <f>SUM(N44:N46)</f>
        <v>0</v>
      </c>
    </row>
    <row r="50" spans="1:14" x14ac:dyDescent="0.3">
      <c r="F50" s="12"/>
      <c r="H50" s="12"/>
      <c r="J50" s="12"/>
      <c r="L50" s="12"/>
      <c r="N50" s="12"/>
    </row>
    <row r="51" spans="1:14" x14ac:dyDescent="0.3">
      <c r="C51" s="1" t="s">
        <v>45</v>
      </c>
      <c r="F51" s="12"/>
      <c r="H51" s="12"/>
      <c r="J51" s="12"/>
      <c r="L51" s="12"/>
      <c r="N51" s="12"/>
    </row>
    <row r="52" spans="1:14" x14ac:dyDescent="0.3">
      <c r="C52" s="1" t="s">
        <v>46</v>
      </c>
      <c r="D52" s="11"/>
      <c r="F52" s="12">
        <f>F42+F49</f>
        <v>735322</v>
      </c>
      <c r="H52" s="12">
        <f>H42+H49</f>
        <v>-816326</v>
      </c>
      <c r="J52" s="12">
        <f>J42+J49</f>
        <v>-781554</v>
      </c>
      <c r="L52" s="12">
        <f>L42+L49</f>
        <v>-599033</v>
      </c>
      <c r="N52" s="12">
        <f>N42+N49</f>
        <v>12751</v>
      </c>
    </row>
    <row r="53" spans="1:14" x14ac:dyDescent="0.3">
      <c r="D53" s="11"/>
      <c r="F53" s="12"/>
      <c r="H53" s="12"/>
      <c r="J53" s="12"/>
      <c r="L53" s="12"/>
      <c r="N53" s="12"/>
    </row>
    <row r="54" spans="1:14" x14ac:dyDescent="0.3">
      <c r="A54" s="22"/>
      <c r="C54" s="11" t="s">
        <v>47</v>
      </c>
      <c r="D54" s="11"/>
      <c r="F54" s="12">
        <v>2271442</v>
      </c>
      <c r="H54" s="12">
        <f>SUM(F56)</f>
        <v>3006764</v>
      </c>
      <c r="J54" s="12">
        <f>SUM(H56)</f>
        <v>2190438</v>
      </c>
      <c r="L54" s="12">
        <f>SUM(J56)</f>
        <v>1408884</v>
      </c>
      <c r="N54" s="12">
        <f>SUM(L56)</f>
        <v>809851</v>
      </c>
    </row>
    <row r="55" spans="1:14" x14ac:dyDescent="0.3">
      <c r="F55" s="12"/>
      <c r="H55" s="12"/>
      <c r="J55" s="12"/>
      <c r="L55" s="12"/>
      <c r="N55" s="12"/>
    </row>
    <row r="56" spans="1:14" ht="16.2" thickBot="1" x14ac:dyDescent="0.35">
      <c r="A56" s="27"/>
      <c r="B56" s="4"/>
      <c r="C56" s="10" t="s">
        <v>49</v>
      </c>
      <c r="D56" s="10"/>
      <c r="E56" s="4"/>
      <c r="F56" s="31">
        <f>SUM(F52:F54)</f>
        <v>3006764</v>
      </c>
      <c r="H56" s="31">
        <f>SUM(H52:H54)</f>
        <v>2190438</v>
      </c>
      <c r="J56" s="31">
        <f>SUM(J52:J54)</f>
        <v>1408884</v>
      </c>
      <c r="L56" s="31">
        <f>SUM(L52:L54)</f>
        <v>809851</v>
      </c>
      <c r="N56" s="31">
        <f>SUM(N52:N54)</f>
        <v>822602</v>
      </c>
    </row>
    <row r="57" spans="1:14" ht="16.2" thickTop="1" x14ac:dyDescent="0.3"/>
  </sheetData>
  <mergeCells count="6">
    <mergeCell ref="A1:N1"/>
    <mergeCell ref="A6:N6"/>
    <mergeCell ref="A4:N4"/>
    <mergeCell ref="A5:N5"/>
    <mergeCell ref="A2:N2"/>
    <mergeCell ref="A3:N3"/>
  </mergeCells>
  <printOptions horizontalCentered="1" gridLines="1"/>
  <pageMargins left="0.25" right="0.25" top="0.75" bottom="0.75" header="0.3" footer="0.3"/>
  <pageSetup scale="80" orientation="portrait" r:id="rId1"/>
  <headerFooter alignWithMargins="0"/>
  <ignoredErrors>
    <ignoredError sqref="A3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>
    <pageSetUpPr fitToPage="1"/>
  </sheetPr>
  <dimension ref="A1:AA67"/>
  <sheetViews>
    <sheetView zoomScale="80" zoomScaleNormal="80" workbookViewId="0">
      <selection activeCell="AD32" sqref="AD32"/>
    </sheetView>
  </sheetViews>
  <sheetFormatPr defaultColWidth="11.453125" defaultRowHeight="15.6" x14ac:dyDescent="0.3"/>
  <cols>
    <col min="1" max="1" width="2.54296875" style="1" customWidth="1"/>
    <col min="2" max="2" width="1.81640625" style="1" customWidth="1"/>
    <col min="3" max="3" width="14.453125" style="1" customWidth="1"/>
    <col min="4" max="4" width="16.36328125" style="1" customWidth="1"/>
    <col min="5" max="5" width="3" style="1" customWidth="1"/>
    <col min="6" max="6" width="13.6328125" style="1" hidden="1" customWidth="1"/>
    <col min="7" max="7" width="3.81640625" style="1" hidden="1" customWidth="1"/>
    <col min="8" max="8" width="13.6328125" style="1" hidden="1" customWidth="1"/>
    <col min="9" max="9" width="3.81640625" style="1" hidden="1" customWidth="1"/>
    <col min="10" max="10" width="13.81640625" style="1" hidden="1" customWidth="1"/>
    <col min="11" max="11" width="4.54296875" style="1" hidden="1" customWidth="1"/>
    <col min="12" max="12" width="13.6328125" style="1" hidden="1" customWidth="1"/>
    <col min="13" max="13" width="4.54296875" style="1" hidden="1" customWidth="1"/>
    <col min="14" max="14" width="13.453125" style="1" hidden="1" customWidth="1"/>
    <col min="15" max="15" width="4.54296875" style="1" hidden="1" customWidth="1"/>
    <col min="16" max="16" width="13.453125" style="1" hidden="1" customWidth="1"/>
    <col min="17" max="17" width="4.54296875" style="1" hidden="1" customWidth="1"/>
    <col min="18" max="18" width="11.453125" style="1" hidden="1" customWidth="1"/>
    <col min="19" max="19" width="11.453125" style="1"/>
    <col min="20" max="20" width="2.54296875" style="1" customWidth="1"/>
    <col min="21" max="21" width="11.453125" style="1"/>
    <col min="22" max="22" width="2.54296875" style="1" customWidth="1"/>
    <col min="23" max="23" width="11.453125" style="1"/>
    <col min="24" max="24" width="2.54296875" style="1" customWidth="1"/>
    <col min="25" max="25" width="10.08984375" style="1" bestFit="1" customWidth="1"/>
    <col min="26" max="26" width="2.54296875" style="1" customWidth="1"/>
    <col min="27" max="16384" width="11.453125" style="1"/>
  </cols>
  <sheetData>
    <row r="1" spans="1:27" ht="22.8" x14ac:dyDescent="0.4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</row>
    <row r="2" spans="1:27" ht="20.399999999999999" x14ac:dyDescent="0.35">
      <c r="A2" s="71" t="s">
        <v>75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3" spans="1:27" ht="17.399999999999999" x14ac:dyDescent="0.3">
      <c r="A3" s="72" t="s">
        <v>56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</row>
    <row r="4" spans="1:27" x14ac:dyDescent="0.3">
      <c r="A4" s="73" t="s">
        <v>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</row>
    <row r="5" spans="1:27" x14ac:dyDescent="0.3">
      <c r="A5" s="73" t="s">
        <v>3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</row>
    <row r="6" spans="1:27" x14ac:dyDescent="0.3">
      <c r="A6" s="68">
        <f>+General!A6</f>
        <v>46195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</row>
    <row r="7" spans="1:27" x14ac:dyDescent="0.3">
      <c r="F7" s="5"/>
      <c r="H7" s="5"/>
      <c r="J7" s="5"/>
      <c r="L7" s="5"/>
    </row>
    <row r="8" spans="1:27" x14ac:dyDescent="0.3">
      <c r="F8" s="5" t="s">
        <v>53</v>
      </c>
      <c r="H8" s="7" t="s">
        <v>4</v>
      </c>
      <c r="J8" s="7" t="s">
        <v>5</v>
      </c>
      <c r="L8" s="7" t="s">
        <v>6</v>
      </c>
      <c r="N8" s="7" t="s">
        <v>7</v>
      </c>
      <c r="P8" s="5" t="s">
        <v>8</v>
      </c>
      <c r="R8" s="7" t="s">
        <v>9</v>
      </c>
      <c r="S8" s="5" t="s">
        <v>67</v>
      </c>
      <c r="U8" s="5" t="s">
        <v>68</v>
      </c>
      <c r="W8" s="5" t="s">
        <v>71</v>
      </c>
      <c r="Y8" s="5" t="s">
        <v>74</v>
      </c>
      <c r="AA8" s="5" t="s">
        <v>76</v>
      </c>
    </row>
    <row r="9" spans="1:27" x14ac:dyDescent="0.3">
      <c r="F9" s="8" t="s">
        <v>10</v>
      </c>
      <c r="H9" s="8" t="s">
        <v>10</v>
      </c>
      <c r="J9" s="8" t="s">
        <v>10</v>
      </c>
      <c r="L9" s="8" t="s">
        <v>10</v>
      </c>
      <c r="N9" s="8" t="s">
        <v>10</v>
      </c>
      <c r="P9" s="8" t="s">
        <v>11</v>
      </c>
      <c r="R9" s="8" t="s">
        <v>11</v>
      </c>
      <c r="S9" s="8" t="s">
        <v>11</v>
      </c>
      <c r="U9" s="8" t="s">
        <v>11</v>
      </c>
      <c r="W9" s="8" t="s">
        <v>11</v>
      </c>
      <c r="Y9" s="8" t="s">
        <v>66</v>
      </c>
      <c r="AA9" s="8" t="s">
        <v>80</v>
      </c>
    </row>
    <row r="10" spans="1:27" x14ac:dyDescent="0.3">
      <c r="C10" s="10" t="s">
        <v>12</v>
      </c>
      <c r="D10" s="10"/>
      <c r="N10" s="1" t="s">
        <v>80</v>
      </c>
    </row>
    <row r="11" spans="1:27" x14ac:dyDescent="0.3">
      <c r="A11" s="1">
        <v>57</v>
      </c>
      <c r="C11" s="11" t="s">
        <v>54</v>
      </c>
      <c r="D11" s="11"/>
      <c r="F11" s="12">
        <v>3066521</v>
      </c>
      <c r="G11" s="12"/>
      <c r="H11" s="12">
        <v>3713515</v>
      </c>
      <c r="I11" s="12"/>
      <c r="J11" s="12">
        <v>2302445</v>
      </c>
      <c r="K11" s="12"/>
      <c r="L11" s="12">
        <v>2083124</v>
      </c>
      <c r="M11" s="12"/>
      <c r="N11" s="12">
        <v>4032556</v>
      </c>
      <c r="P11" s="12">
        <v>3938940</v>
      </c>
      <c r="R11" s="12">
        <v>4413464</v>
      </c>
      <c r="S11" s="12">
        <v>33025755</v>
      </c>
      <c r="T11" s="23"/>
      <c r="U11" s="12">
        <v>33909549</v>
      </c>
      <c r="V11" s="23"/>
      <c r="W11" s="12">
        <v>35837124</v>
      </c>
      <c r="X11" s="23"/>
      <c r="Y11" s="12">
        <v>33665851</v>
      </c>
      <c r="Z11" s="23"/>
      <c r="AA11" s="12">
        <v>33880329</v>
      </c>
    </row>
    <row r="12" spans="1:27" x14ac:dyDescent="0.3">
      <c r="A12" s="1">
        <v>58</v>
      </c>
      <c r="C12" s="11" t="s">
        <v>15</v>
      </c>
      <c r="D12" s="11"/>
      <c r="F12" s="12">
        <v>176750</v>
      </c>
      <c r="G12" s="12"/>
      <c r="H12" s="12">
        <v>270166</v>
      </c>
      <c r="I12" s="12"/>
      <c r="J12" s="12">
        <v>1657806</v>
      </c>
      <c r="K12" s="12"/>
      <c r="L12" s="12">
        <v>1981613</v>
      </c>
      <c r="M12" s="12"/>
      <c r="N12" s="12">
        <v>1784816</v>
      </c>
      <c r="P12" s="12">
        <v>1591456</v>
      </c>
      <c r="R12" s="12">
        <v>2368254</v>
      </c>
      <c r="S12" s="12">
        <v>1217323</v>
      </c>
      <c r="T12" s="23"/>
      <c r="U12" s="12">
        <v>4853910</v>
      </c>
      <c r="V12" s="23"/>
      <c r="W12" s="12">
        <v>3590893</v>
      </c>
      <c r="X12" s="23"/>
      <c r="Y12" s="12">
        <v>3475759</v>
      </c>
      <c r="Z12" s="23"/>
      <c r="AA12" s="12">
        <v>3008455</v>
      </c>
    </row>
    <row r="13" spans="1:27" x14ac:dyDescent="0.3">
      <c r="A13" s="1">
        <v>59</v>
      </c>
      <c r="C13" s="11" t="s">
        <v>16</v>
      </c>
      <c r="D13" s="11"/>
      <c r="F13" s="16">
        <v>0</v>
      </c>
      <c r="G13" s="12"/>
      <c r="H13" s="16">
        <v>0</v>
      </c>
      <c r="I13" s="12"/>
      <c r="J13" s="16">
        <v>0</v>
      </c>
      <c r="K13" s="12"/>
      <c r="L13" s="16">
        <v>0</v>
      </c>
      <c r="M13" s="12"/>
      <c r="N13" s="16">
        <v>0</v>
      </c>
      <c r="P13" s="16">
        <v>0</v>
      </c>
      <c r="R13" s="16">
        <v>0</v>
      </c>
      <c r="S13" s="16">
        <v>0</v>
      </c>
      <c r="T13" s="12"/>
      <c r="U13" s="16">
        <v>0</v>
      </c>
      <c r="W13" s="16">
        <v>0</v>
      </c>
      <c r="Y13" s="16">
        <v>0</v>
      </c>
      <c r="AA13" s="16">
        <v>0</v>
      </c>
    </row>
    <row r="14" spans="1:27" x14ac:dyDescent="0.3">
      <c r="F14" s="12"/>
      <c r="G14" s="12"/>
      <c r="H14" s="12"/>
      <c r="I14" s="12"/>
      <c r="J14" s="12"/>
      <c r="K14" s="12"/>
      <c r="L14" s="12"/>
      <c r="M14" s="12"/>
      <c r="N14" s="12"/>
      <c r="P14" s="12"/>
      <c r="R14" s="12"/>
      <c r="S14" s="12"/>
      <c r="T14" s="12"/>
      <c r="U14" s="12"/>
      <c r="W14" s="12"/>
      <c r="Y14" s="12"/>
      <c r="AA14" s="12"/>
    </row>
    <row r="15" spans="1:27" x14ac:dyDescent="0.3">
      <c r="A15" s="4"/>
      <c r="B15" s="4"/>
      <c r="C15" s="10" t="s">
        <v>17</v>
      </c>
      <c r="D15" s="10"/>
      <c r="E15" s="4"/>
      <c r="F15" s="18">
        <f>SUM(F11:F13)</f>
        <v>3243271</v>
      </c>
      <c r="G15" s="19"/>
      <c r="H15" s="18">
        <f>SUM(H11:H13)</f>
        <v>3983681</v>
      </c>
      <c r="I15" s="19"/>
      <c r="J15" s="18">
        <f>SUM(J11:J13)</f>
        <v>3960251</v>
      </c>
      <c r="K15" s="19"/>
      <c r="L15" s="18">
        <f>SUM(L11:L13)</f>
        <v>4064737</v>
      </c>
      <c r="M15" s="19"/>
      <c r="N15" s="18">
        <f>SUM(N11:N13)</f>
        <v>5817372</v>
      </c>
      <c r="O15" s="4"/>
      <c r="P15" s="18">
        <f>SUM(P11:P13)</f>
        <v>5530396</v>
      </c>
      <c r="R15" s="18">
        <f>SUM(R11:R13)</f>
        <v>6781718</v>
      </c>
      <c r="S15" s="18">
        <f>SUM(S11:S13)</f>
        <v>34243078</v>
      </c>
      <c r="T15" s="21"/>
      <c r="U15" s="18">
        <f>SUM(U11:U13)</f>
        <v>38763459</v>
      </c>
      <c r="W15" s="18">
        <f>SUM(W11:W13)</f>
        <v>39428017</v>
      </c>
      <c r="Y15" s="18">
        <f>SUM(Y11:Y13)</f>
        <v>37141610</v>
      </c>
      <c r="AA15" s="18">
        <f>SUM(AA11:AA13)</f>
        <v>36888784</v>
      </c>
    </row>
    <row r="16" spans="1:27" x14ac:dyDescent="0.3">
      <c r="C16" s="4"/>
      <c r="D16" s="4"/>
      <c r="F16" s="12"/>
      <c r="G16" s="12"/>
      <c r="H16" s="12"/>
      <c r="I16" s="12"/>
      <c r="J16" s="12"/>
      <c r="K16" s="12"/>
      <c r="L16" s="12"/>
      <c r="M16" s="12"/>
      <c r="N16" s="12"/>
      <c r="P16" s="12"/>
      <c r="R16" s="12"/>
      <c r="S16" s="12"/>
      <c r="T16" s="12"/>
      <c r="U16" s="12"/>
      <c r="W16" s="12"/>
      <c r="Y16" s="12"/>
      <c r="AA16" s="12"/>
    </row>
    <row r="17" spans="1:27" x14ac:dyDescent="0.3">
      <c r="C17" s="10" t="s">
        <v>18</v>
      </c>
      <c r="D17" s="10"/>
      <c r="F17" s="12"/>
      <c r="G17" s="12"/>
      <c r="H17" s="12"/>
      <c r="I17" s="12"/>
      <c r="J17" s="12"/>
      <c r="K17" s="12"/>
      <c r="L17" s="12"/>
      <c r="M17" s="12"/>
      <c r="N17" s="12"/>
      <c r="P17" s="12"/>
      <c r="R17" s="12"/>
      <c r="S17" s="12"/>
      <c r="T17" s="12"/>
      <c r="U17" s="12"/>
      <c r="W17" s="12"/>
      <c r="Y17" s="12"/>
      <c r="AA17" s="12"/>
    </row>
    <row r="18" spans="1:27" x14ac:dyDescent="0.3">
      <c r="A18" s="22">
        <v>11</v>
      </c>
      <c r="C18" s="11" t="s">
        <v>19</v>
      </c>
      <c r="D18" s="11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P18" s="12">
        <v>0</v>
      </c>
      <c r="R18" s="12">
        <v>0</v>
      </c>
      <c r="S18" s="12">
        <v>0</v>
      </c>
      <c r="T18" s="12"/>
      <c r="U18" s="12">
        <v>0</v>
      </c>
      <c r="W18" s="12">
        <v>0</v>
      </c>
      <c r="Y18" s="12">
        <v>0</v>
      </c>
      <c r="AA18" s="12">
        <v>0</v>
      </c>
    </row>
    <row r="19" spans="1:27" x14ac:dyDescent="0.3">
      <c r="A19" s="22">
        <v>12</v>
      </c>
      <c r="B19" s="11" t="s">
        <v>13</v>
      </c>
      <c r="C19" s="11" t="s">
        <v>20</v>
      </c>
      <c r="D19" s="11"/>
      <c r="F19" s="12">
        <v>0</v>
      </c>
      <c r="G19" s="12"/>
      <c r="H19" s="12">
        <v>0</v>
      </c>
      <c r="I19" s="12"/>
      <c r="J19" s="12">
        <v>0</v>
      </c>
      <c r="K19" s="12"/>
      <c r="L19" s="12">
        <v>0</v>
      </c>
      <c r="M19" s="12"/>
      <c r="N19" s="12">
        <v>0</v>
      </c>
      <c r="P19" s="12">
        <v>0</v>
      </c>
      <c r="R19" s="12">
        <v>0</v>
      </c>
      <c r="S19" s="12">
        <v>0</v>
      </c>
      <c r="T19" s="12"/>
      <c r="U19" s="12">
        <v>0</v>
      </c>
      <c r="W19" s="12">
        <v>0</v>
      </c>
      <c r="Y19" s="12">
        <v>0</v>
      </c>
      <c r="AA19" s="12">
        <v>0</v>
      </c>
    </row>
    <row r="20" spans="1:27" x14ac:dyDescent="0.3">
      <c r="A20" s="22">
        <v>13</v>
      </c>
      <c r="B20" s="11" t="s">
        <v>13</v>
      </c>
      <c r="C20" s="11" t="s">
        <v>21</v>
      </c>
      <c r="D20" s="11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P20" s="12">
        <v>0</v>
      </c>
      <c r="R20" s="12">
        <v>0</v>
      </c>
      <c r="S20" s="12">
        <v>0</v>
      </c>
      <c r="T20" s="12"/>
      <c r="U20" s="12">
        <v>0</v>
      </c>
      <c r="W20" s="12">
        <v>0</v>
      </c>
      <c r="Y20" s="12">
        <v>0</v>
      </c>
      <c r="AA20" s="12">
        <v>0</v>
      </c>
    </row>
    <row r="21" spans="1:27" x14ac:dyDescent="0.3">
      <c r="A21" s="22">
        <v>21</v>
      </c>
      <c r="C21" s="11" t="s">
        <v>22</v>
      </c>
      <c r="D21" s="11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P21" s="12">
        <v>0</v>
      </c>
      <c r="R21" s="12">
        <v>0</v>
      </c>
      <c r="S21" s="12">
        <v>0</v>
      </c>
      <c r="T21" s="12"/>
      <c r="U21" s="12">
        <v>0</v>
      </c>
      <c r="W21" s="12">
        <v>0</v>
      </c>
      <c r="Y21" s="12">
        <v>0</v>
      </c>
      <c r="AA21" s="12">
        <v>0</v>
      </c>
    </row>
    <row r="22" spans="1:27" x14ac:dyDescent="0.3">
      <c r="A22" s="22">
        <v>23</v>
      </c>
      <c r="C22" s="11" t="s">
        <v>23</v>
      </c>
      <c r="D22" s="11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P22" s="12">
        <v>0</v>
      </c>
      <c r="R22" s="12">
        <v>0</v>
      </c>
      <c r="S22" s="12">
        <v>0</v>
      </c>
      <c r="T22" s="12"/>
      <c r="U22" s="12">
        <v>0</v>
      </c>
      <c r="W22" s="12">
        <v>0</v>
      </c>
      <c r="Y22" s="12">
        <v>0</v>
      </c>
      <c r="AA22" s="12">
        <v>0</v>
      </c>
    </row>
    <row r="23" spans="1:27" x14ac:dyDescent="0.3">
      <c r="A23" s="22">
        <v>31</v>
      </c>
      <c r="C23" s="11" t="s">
        <v>24</v>
      </c>
      <c r="D23" s="11"/>
      <c r="F23" s="12">
        <v>0</v>
      </c>
      <c r="G23" s="12"/>
      <c r="H23" s="12">
        <v>0</v>
      </c>
      <c r="I23" s="12"/>
      <c r="J23" s="12">
        <v>0</v>
      </c>
      <c r="K23" s="12"/>
      <c r="L23" s="12">
        <v>0</v>
      </c>
      <c r="M23" s="12"/>
      <c r="N23" s="12">
        <v>0</v>
      </c>
      <c r="P23" s="12">
        <v>0</v>
      </c>
      <c r="R23" s="12">
        <v>0</v>
      </c>
      <c r="S23" s="12">
        <v>0</v>
      </c>
      <c r="T23" s="12"/>
      <c r="U23" s="12">
        <v>0</v>
      </c>
      <c r="W23" s="12">
        <v>0</v>
      </c>
      <c r="Y23" s="12">
        <v>0</v>
      </c>
      <c r="AA23" s="12">
        <v>0</v>
      </c>
    </row>
    <row r="24" spans="1:27" x14ac:dyDescent="0.3">
      <c r="A24" s="22">
        <v>32</v>
      </c>
      <c r="C24" s="11" t="s">
        <v>25</v>
      </c>
      <c r="D24" s="11"/>
      <c r="F24" s="12">
        <v>0</v>
      </c>
      <c r="G24" s="12"/>
      <c r="H24" s="12">
        <v>0</v>
      </c>
      <c r="I24" s="12"/>
      <c r="J24" s="12">
        <v>0</v>
      </c>
      <c r="K24" s="12"/>
      <c r="L24" s="12">
        <v>0</v>
      </c>
      <c r="M24" s="12"/>
      <c r="N24" s="12">
        <v>0</v>
      </c>
      <c r="P24" s="12">
        <v>0</v>
      </c>
      <c r="R24" s="12">
        <v>0</v>
      </c>
      <c r="S24" s="12">
        <v>0</v>
      </c>
      <c r="T24" s="12"/>
      <c r="U24" s="12">
        <v>0</v>
      </c>
      <c r="W24" s="12">
        <v>0</v>
      </c>
      <c r="Y24" s="12">
        <v>0</v>
      </c>
      <c r="AA24" s="12">
        <v>0</v>
      </c>
    </row>
    <row r="25" spans="1:27" x14ac:dyDescent="0.3">
      <c r="A25" s="22">
        <v>33</v>
      </c>
      <c r="C25" s="11" t="s">
        <v>26</v>
      </c>
      <c r="D25" s="11"/>
      <c r="F25" s="12">
        <v>0</v>
      </c>
      <c r="G25" s="12"/>
      <c r="H25" s="12">
        <v>0</v>
      </c>
      <c r="I25" s="12"/>
      <c r="J25" s="12">
        <v>0</v>
      </c>
      <c r="K25" s="12"/>
      <c r="L25" s="12">
        <v>0</v>
      </c>
      <c r="M25" s="12"/>
      <c r="N25" s="12">
        <v>0</v>
      </c>
      <c r="P25" s="12">
        <v>0</v>
      </c>
      <c r="R25" s="12">
        <v>0</v>
      </c>
      <c r="S25" s="12">
        <v>0</v>
      </c>
      <c r="T25" s="12"/>
      <c r="U25" s="12">
        <v>0</v>
      </c>
      <c r="W25" s="12">
        <v>0</v>
      </c>
      <c r="Y25" s="12">
        <v>0</v>
      </c>
      <c r="AA25" s="12">
        <v>0</v>
      </c>
    </row>
    <row r="26" spans="1:27" x14ac:dyDescent="0.3">
      <c r="A26" s="22">
        <v>34</v>
      </c>
      <c r="C26" s="11" t="s">
        <v>27</v>
      </c>
      <c r="D26" s="11"/>
      <c r="F26" s="12">
        <v>0</v>
      </c>
      <c r="G26" s="12"/>
      <c r="H26" s="12">
        <v>0</v>
      </c>
      <c r="I26" s="12"/>
      <c r="J26" s="12">
        <v>0</v>
      </c>
      <c r="K26" s="12"/>
      <c r="L26" s="12">
        <v>0</v>
      </c>
      <c r="M26" s="12"/>
      <c r="N26" s="12">
        <v>0</v>
      </c>
      <c r="P26" s="12">
        <v>0</v>
      </c>
      <c r="R26" s="12">
        <v>0</v>
      </c>
      <c r="S26" s="12">
        <v>0</v>
      </c>
      <c r="T26" s="12"/>
      <c r="U26" s="12">
        <v>0</v>
      </c>
      <c r="W26" s="12">
        <v>0</v>
      </c>
      <c r="Y26" s="12">
        <v>0</v>
      </c>
      <c r="AA26" s="12">
        <v>0</v>
      </c>
    </row>
    <row r="27" spans="1:27" x14ac:dyDescent="0.3">
      <c r="A27" s="22">
        <v>35</v>
      </c>
      <c r="B27" s="11" t="s">
        <v>13</v>
      </c>
      <c r="C27" s="11" t="s">
        <v>28</v>
      </c>
      <c r="D27" s="11"/>
      <c r="F27" s="12">
        <v>0</v>
      </c>
      <c r="G27" s="12"/>
      <c r="H27" s="12">
        <v>0</v>
      </c>
      <c r="I27" s="12"/>
      <c r="J27" s="12">
        <v>0</v>
      </c>
      <c r="K27" s="12"/>
      <c r="L27" s="12">
        <v>0</v>
      </c>
      <c r="M27" s="12"/>
      <c r="N27" s="12">
        <v>0</v>
      </c>
      <c r="P27" s="12">
        <v>0</v>
      </c>
      <c r="R27" s="12">
        <v>0</v>
      </c>
      <c r="S27" s="12">
        <v>0</v>
      </c>
      <c r="T27" s="12"/>
      <c r="U27" s="12">
        <v>0</v>
      </c>
      <c r="W27" s="12">
        <v>0</v>
      </c>
      <c r="Y27" s="12">
        <v>0</v>
      </c>
      <c r="AA27" s="12">
        <v>0</v>
      </c>
    </row>
    <row r="28" spans="1:27" x14ac:dyDescent="0.3">
      <c r="A28" s="22">
        <v>36</v>
      </c>
      <c r="C28" s="11" t="s">
        <v>29</v>
      </c>
      <c r="D28" s="11"/>
      <c r="F28" s="12">
        <v>0</v>
      </c>
      <c r="G28" s="12"/>
      <c r="H28" s="12">
        <v>0</v>
      </c>
      <c r="I28" s="12"/>
      <c r="J28" s="12">
        <v>0</v>
      </c>
      <c r="K28" s="12"/>
      <c r="L28" s="12">
        <v>0</v>
      </c>
      <c r="M28" s="12"/>
      <c r="N28" s="12">
        <v>0</v>
      </c>
      <c r="P28" s="12">
        <v>0</v>
      </c>
      <c r="Q28" s="12"/>
      <c r="R28" s="12">
        <v>0</v>
      </c>
      <c r="S28" s="12">
        <v>0</v>
      </c>
      <c r="T28" s="12"/>
      <c r="U28" s="12">
        <v>0</v>
      </c>
      <c r="W28" s="12">
        <v>0</v>
      </c>
      <c r="Y28" s="12">
        <v>0</v>
      </c>
      <c r="AA28" s="12">
        <v>0</v>
      </c>
    </row>
    <row r="29" spans="1:27" x14ac:dyDescent="0.3">
      <c r="A29" s="22">
        <v>41</v>
      </c>
      <c r="C29" s="11" t="s">
        <v>30</v>
      </c>
      <c r="D29" s="11"/>
      <c r="F29" s="12">
        <v>0</v>
      </c>
      <c r="G29" s="12"/>
      <c r="H29" s="12">
        <v>0</v>
      </c>
      <c r="I29" s="12"/>
      <c r="J29" s="12">
        <v>0</v>
      </c>
      <c r="K29" s="12"/>
      <c r="L29" s="12">
        <v>0</v>
      </c>
      <c r="M29" s="12"/>
      <c r="N29" s="12">
        <v>0</v>
      </c>
      <c r="P29" s="12">
        <v>0</v>
      </c>
      <c r="R29" s="12">
        <v>0</v>
      </c>
      <c r="S29" s="12">
        <v>0</v>
      </c>
      <c r="T29" s="12"/>
      <c r="U29" s="12">
        <v>0</v>
      </c>
      <c r="W29" s="12">
        <v>0</v>
      </c>
      <c r="Y29" s="12">
        <v>0</v>
      </c>
      <c r="AA29" s="12">
        <v>0</v>
      </c>
    </row>
    <row r="30" spans="1:27" x14ac:dyDescent="0.3">
      <c r="A30" s="22">
        <v>51</v>
      </c>
      <c r="C30" s="11" t="s">
        <v>31</v>
      </c>
      <c r="D30" s="11"/>
      <c r="F30" s="12">
        <v>0</v>
      </c>
      <c r="G30" s="12"/>
      <c r="H30" s="12">
        <v>0</v>
      </c>
      <c r="I30" s="12"/>
      <c r="J30" s="12">
        <v>0</v>
      </c>
      <c r="K30" s="12"/>
      <c r="L30" s="12">
        <v>0</v>
      </c>
      <c r="M30" s="12"/>
      <c r="N30" s="12">
        <v>0</v>
      </c>
      <c r="P30" s="12">
        <v>0</v>
      </c>
      <c r="Q30" s="12"/>
      <c r="R30" s="12">
        <v>0</v>
      </c>
      <c r="S30" s="12">
        <v>0</v>
      </c>
      <c r="T30" s="12"/>
      <c r="U30" s="12">
        <v>0</v>
      </c>
      <c r="W30" s="12">
        <v>0</v>
      </c>
      <c r="Y30" s="12">
        <v>0</v>
      </c>
      <c r="AA30" s="12">
        <v>0</v>
      </c>
    </row>
    <row r="31" spans="1:27" x14ac:dyDescent="0.3">
      <c r="A31" s="22">
        <v>52</v>
      </c>
      <c r="C31" s="11" t="s">
        <v>32</v>
      </c>
      <c r="D31" s="11"/>
      <c r="F31" s="12">
        <v>0</v>
      </c>
      <c r="G31" s="12"/>
      <c r="H31" s="12">
        <v>0</v>
      </c>
      <c r="I31" s="12"/>
      <c r="J31" s="12">
        <v>0</v>
      </c>
      <c r="K31" s="12"/>
      <c r="L31" s="12">
        <v>0</v>
      </c>
      <c r="M31" s="12"/>
      <c r="N31" s="12">
        <v>0</v>
      </c>
      <c r="O31" s="53">
        <f>519258+1101929</f>
        <v>1621187</v>
      </c>
      <c r="P31" s="12">
        <v>0</v>
      </c>
      <c r="R31" s="12">
        <v>0</v>
      </c>
      <c r="S31" s="12">
        <v>0</v>
      </c>
      <c r="T31" s="12"/>
      <c r="U31" s="12">
        <v>0</v>
      </c>
      <c r="W31" s="12">
        <v>0</v>
      </c>
      <c r="Y31" s="12">
        <v>0</v>
      </c>
      <c r="AA31" s="12">
        <v>0</v>
      </c>
    </row>
    <row r="32" spans="1:27" x14ac:dyDescent="0.3">
      <c r="A32" s="22">
        <v>53</v>
      </c>
      <c r="B32" s="11" t="s">
        <v>13</v>
      </c>
      <c r="C32" s="11" t="s">
        <v>33</v>
      </c>
      <c r="D32" s="11"/>
      <c r="F32" s="12">
        <v>0</v>
      </c>
      <c r="G32" s="12"/>
      <c r="H32" s="12">
        <v>0</v>
      </c>
      <c r="I32" s="12"/>
      <c r="J32" s="12">
        <v>0</v>
      </c>
      <c r="K32" s="12"/>
      <c r="L32" s="12">
        <v>0</v>
      </c>
      <c r="M32" s="12"/>
      <c r="N32" s="12">
        <v>0</v>
      </c>
      <c r="O32" s="53"/>
      <c r="P32" s="12">
        <v>0</v>
      </c>
      <c r="R32" s="12">
        <v>0</v>
      </c>
      <c r="S32" s="12">
        <v>0</v>
      </c>
      <c r="T32" s="12"/>
      <c r="U32" s="12">
        <v>0</v>
      </c>
      <c r="W32" s="12">
        <v>0</v>
      </c>
      <c r="Y32" s="12">
        <v>0</v>
      </c>
      <c r="AA32" s="12">
        <v>0</v>
      </c>
    </row>
    <row r="33" spans="1:27" x14ac:dyDescent="0.3">
      <c r="A33" s="22">
        <v>61</v>
      </c>
      <c r="B33" s="11" t="s">
        <v>13</v>
      </c>
      <c r="C33" s="11" t="s">
        <v>34</v>
      </c>
      <c r="D33" s="11"/>
      <c r="F33" s="12">
        <v>0</v>
      </c>
      <c r="G33" s="12"/>
      <c r="H33" s="12">
        <v>0</v>
      </c>
      <c r="I33" s="12"/>
      <c r="J33" s="12">
        <v>0</v>
      </c>
      <c r="K33" s="12"/>
      <c r="L33" s="12">
        <v>0</v>
      </c>
      <c r="M33" s="12"/>
      <c r="N33" s="12">
        <v>0</v>
      </c>
      <c r="O33" s="53"/>
      <c r="P33" s="12">
        <v>0</v>
      </c>
      <c r="R33" s="12">
        <v>0</v>
      </c>
      <c r="S33" s="12">
        <v>0</v>
      </c>
      <c r="T33" s="12"/>
      <c r="U33" s="12">
        <v>0</v>
      </c>
      <c r="W33" s="12">
        <v>0</v>
      </c>
      <c r="Y33" s="12">
        <v>0</v>
      </c>
      <c r="AA33" s="12">
        <v>0</v>
      </c>
    </row>
    <row r="34" spans="1:27" x14ac:dyDescent="0.3">
      <c r="A34" s="22">
        <v>71</v>
      </c>
      <c r="B34" s="11" t="s">
        <v>13</v>
      </c>
      <c r="C34" s="11" t="s">
        <v>35</v>
      </c>
      <c r="D34" s="11"/>
      <c r="F34" s="12">
        <v>3601807</v>
      </c>
      <c r="G34" s="12"/>
      <c r="H34" s="12">
        <v>3843365</v>
      </c>
      <c r="I34" s="12"/>
      <c r="J34" s="12">
        <v>3841011</v>
      </c>
      <c r="K34" s="12"/>
      <c r="L34" s="12">
        <v>3835218</v>
      </c>
      <c r="M34" s="12"/>
      <c r="N34" s="12">
        <v>5616601</v>
      </c>
      <c r="P34" s="12">
        <v>679397</v>
      </c>
      <c r="R34" s="12">
        <v>1199345</v>
      </c>
      <c r="S34" s="12">
        <v>39700088</v>
      </c>
      <c r="T34" s="23"/>
      <c r="U34" s="12">
        <v>31202252</v>
      </c>
      <c r="V34" s="23"/>
      <c r="W34" s="12">
        <v>49778399</v>
      </c>
      <c r="X34" s="23"/>
      <c r="Y34" s="12">
        <v>38343133</v>
      </c>
      <c r="Z34" s="23"/>
      <c r="AA34" s="12">
        <v>32884731</v>
      </c>
    </row>
    <row r="35" spans="1:27" x14ac:dyDescent="0.3">
      <c r="A35" s="22">
        <v>81</v>
      </c>
      <c r="B35" s="11" t="s">
        <v>13</v>
      </c>
      <c r="C35" s="11" t="s">
        <v>36</v>
      </c>
      <c r="D35" s="11"/>
      <c r="F35" s="12">
        <v>0</v>
      </c>
      <c r="G35" s="12"/>
      <c r="H35" s="12">
        <v>0</v>
      </c>
      <c r="I35" s="12"/>
      <c r="J35" s="12">
        <v>0</v>
      </c>
      <c r="K35" s="12"/>
      <c r="L35" s="12">
        <v>0</v>
      </c>
      <c r="M35" s="12"/>
      <c r="N35" s="12">
        <v>0</v>
      </c>
      <c r="P35" s="12">
        <v>0</v>
      </c>
      <c r="R35" s="12">
        <v>0</v>
      </c>
      <c r="S35" s="12">
        <v>0</v>
      </c>
      <c r="T35" s="12"/>
      <c r="U35" s="12">
        <v>0</v>
      </c>
      <c r="W35" s="12">
        <v>0</v>
      </c>
      <c r="Y35" s="12">
        <v>0</v>
      </c>
      <c r="AA35" s="12">
        <v>0</v>
      </c>
    </row>
    <row r="36" spans="1:27" x14ac:dyDescent="0.3">
      <c r="A36" s="24">
        <v>93</v>
      </c>
      <c r="B36" s="11" t="s">
        <v>13</v>
      </c>
      <c r="C36" s="11" t="s">
        <v>37</v>
      </c>
      <c r="D36" s="11"/>
      <c r="F36" s="15">
        <v>0</v>
      </c>
      <c r="G36" s="25"/>
      <c r="H36" s="15">
        <v>0</v>
      </c>
      <c r="I36" s="25"/>
      <c r="J36" s="15">
        <v>0</v>
      </c>
      <c r="K36" s="25"/>
      <c r="L36" s="15">
        <v>0</v>
      </c>
      <c r="M36" s="25"/>
      <c r="N36" s="15">
        <v>0</v>
      </c>
      <c r="P36" s="15">
        <v>0</v>
      </c>
      <c r="R36" s="15">
        <v>0</v>
      </c>
      <c r="S36" s="15">
        <v>0</v>
      </c>
      <c r="T36" s="12"/>
      <c r="U36" s="15">
        <v>0</v>
      </c>
      <c r="W36" s="15">
        <v>0</v>
      </c>
      <c r="Y36" s="15">
        <v>0</v>
      </c>
      <c r="AA36" s="15">
        <v>0</v>
      </c>
    </row>
    <row r="37" spans="1:27" x14ac:dyDescent="0.3">
      <c r="F37" s="12"/>
      <c r="G37" s="12"/>
      <c r="H37" s="12"/>
      <c r="I37" s="12"/>
      <c r="J37" s="12"/>
      <c r="K37" s="12"/>
      <c r="L37" s="26"/>
      <c r="M37" s="12"/>
      <c r="N37" s="26"/>
      <c r="P37" s="26"/>
      <c r="R37" s="26"/>
      <c r="S37" s="26"/>
      <c r="T37" s="12"/>
      <c r="U37" s="26"/>
      <c r="W37" s="26"/>
      <c r="Y37" s="26"/>
      <c r="AA37" s="26"/>
    </row>
    <row r="38" spans="1:27" x14ac:dyDescent="0.3">
      <c r="A38" s="27"/>
      <c r="B38" s="4"/>
      <c r="C38" s="10" t="s">
        <v>38</v>
      </c>
      <c r="D38" s="10"/>
      <c r="E38" s="4"/>
      <c r="F38" s="28">
        <f>SUM(F18:F36)</f>
        <v>3601807</v>
      </c>
      <c r="G38" s="19"/>
      <c r="H38" s="28">
        <f>SUM(H18:H36)</f>
        <v>3843365</v>
      </c>
      <c r="I38" s="19"/>
      <c r="J38" s="18">
        <f>SUM(J18:J36)</f>
        <v>3841011</v>
      </c>
      <c r="K38" s="19"/>
      <c r="L38" s="28">
        <f>SUM(L18:L36)</f>
        <v>3835218</v>
      </c>
      <c r="M38" s="19"/>
      <c r="N38" s="28">
        <f>SUM(N18:N36)</f>
        <v>5616601</v>
      </c>
      <c r="P38" s="28">
        <f>SUM(P18:P36)</f>
        <v>679397</v>
      </c>
      <c r="R38" s="28">
        <f>SUM(R18:R36)</f>
        <v>1199345</v>
      </c>
      <c r="S38" s="28">
        <f>SUM(S18:S36)</f>
        <v>39700088</v>
      </c>
      <c r="T38" s="19"/>
      <c r="U38" s="28">
        <f>SUM(U18:U36)</f>
        <v>31202252</v>
      </c>
      <c r="W38" s="28">
        <f>SUM(W18:W36)</f>
        <v>49778399</v>
      </c>
      <c r="Y38" s="28">
        <f>SUM(Y18:Y36)</f>
        <v>38343133</v>
      </c>
      <c r="AA38" s="28">
        <f>SUM(AA18:AA36)</f>
        <v>32884731</v>
      </c>
    </row>
    <row r="39" spans="1:27" x14ac:dyDescent="0.3">
      <c r="A39" s="4"/>
      <c r="B39" s="4"/>
      <c r="C39" s="4"/>
      <c r="D39" s="4"/>
      <c r="E39" s="4"/>
      <c r="F39" s="19"/>
      <c r="G39" s="19"/>
      <c r="H39" s="19"/>
      <c r="I39" s="19"/>
      <c r="J39" s="19"/>
      <c r="K39" s="19"/>
      <c r="L39" s="19"/>
      <c r="M39" s="19"/>
      <c r="N39" s="19"/>
      <c r="P39" s="19"/>
      <c r="R39" s="19"/>
      <c r="S39" s="19"/>
      <c r="T39" s="19"/>
      <c r="U39" s="19"/>
      <c r="W39" s="19"/>
      <c r="Y39" s="19"/>
      <c r="AA39" s="19"/>
    </row>
    <row r="40" spans="1:27" x14ac:dyDescent="0.3">
      <c r="A40" s="22"/>
      <c r="C40" s="11" t="s">
        <v>39</v>
      </c>
      <c r="F40" s="12"/>
      <c r="G40" s="12"/>
      <c r="H40" s="12"/>
      <c r="I40" s="12"/>
      <c r="J40" s="12"/>
      <c r="K40" s="12"/>
      <c r="L40" s="12"/>
      <c r="M40" s="12"/>
      <c r="N40" s="12"/>
      <c r="P40" s="12"/>
      <c r="R40" s="12"/>
      <c r="S40" s="12"/>
      <c r="T40" s="12"/>
      <c r="U40" s="12"/>
      <c r="W40" s="12"/>
      <c r="Y40" s="12"/>
      <c r="AA40" s="12"/>
    </row>
    <row r="41" spans="1:27" x14ac:dyDescent="0.3">
      <c r="C41" s="1" t="s">
        <v>40</v>
      </c>
      <c r="D41" s="11"/>
      <c r="F41" s="15">
        <f>+F15-F38</f>
        <v>-358536</v>
      </c>
      <c r="G41" s="12"/>
      <c r="H41" s="15">
        <f>+H15-H38</f>
        <v>140316</v>
      </c>
      <c r="I41" s="12"/>
      <c r="J41" s="15">
        <f>+J15-J38</f>
        <v>119240</v>
      </c>
      <c r="K41" s="12"/>
      <c r="L41" s="15">
        <f>+L15-L38</f>
        <v>229519</v>
      </c>
      <c r="M41" s="12"/>
      <c r="N41" s="15">
        <f>+N15-N38</f>
        <v>200771</v>
      </c>
      <c r="P41" s="15">
        <f>+P15-P38</f>
        <v>4850999</v>
      </c>
      <c r="R41" s="15">
        <f>+R15-R38</f>
        <v>5582373</v>
      </c>
      <c r="S41" s="15">
        <f>+S15-S38</f>
        <v>-5457010</v>
      </c>
      <c r="T41" s="12"/>
      <c r="U41" s="15">
        <f>+U15-U38</f>
        <v>7561207</v>
      </c>
      <c r="W41" s="15">
        <f>+W15-W38</f>
        <v>-10350382</v>
      </c>
      <c r="Y41" s="15">
        <f>+Y15-Y38</f>
        <v>-1201523</v>
      </c>
      <c r="AA41" s="15">
        <f>+AA15-AA38</f>
        <v>4004053</v>
      </c>
    </row>
    <row r="42" spans="1:27" x14ac:dyDescent="0.3">
      <c r="F42" s="12"/>
      <c r="G42" s="12"/>
      <c r="H42" s="12"/>
      <c r="I42" s="12"/>
      <c r="J42" s="12"/>
      <c r="K42" s="12"/>
      <c r="L42" s="12"/>
      <c r="M42" s="12"/>
      <c r="N42" s="12"/>
      <c r="P42" s="12"/>
      <c r="R42" s="12"/>
      <c r="S42" s="12"/>
      <c r="T42" s="12"/>
      <c r="U42" s="12"/>
      <c r="W42" s="12"/>
      <c r="Y42" s="12"/>
      <c r="AA42" s="12"/>
    </row>
    <row r="43" spans="1:27" x14ac:dyDescent="0.3">
      <c r="A43" s="22"/>
      <c r="C43" s="11" t="s">
        <v>41</v>
      </c>
      <c r="D43" s="11"/>
      <c r="F43" s="12">
        <v>46593</v>
      </c>
      <c r="G43" s="12"/>
      <c r="H43" s="12">
        <v>0</v>
      </c>
      <c r="I43" s="12"/>
      <c r="J43" s="12">
        <v>0</v>
      </c>
      <c r="K43" s="12"/>
      <c r="L43" s="12">
        <v>17214</v>
      </c>
      <c r="M43" s="12"/>
      <c r="N43" s="12"/>
      <c r="P43" s="12">
        <v>0</v>
      </c>
      <c r="R43" s="12">
        <v>0</v>
      </c>
      <c r="S43" s="12">
        <f>19310000+574202</f>
        <v>19884202</v>
      </c>
      <c r="U43" s="12">
        <v>0</v>
      </c>
      <c r="W43" s="12">
        <v>0</v>
      </c>
      <c r="Y43" s="12">
        <v>0</v>
      </c>
      <c r="AA43" s="12">
        <v>0</v>
      </c>
    </row>
    <row r="44" spans="1:27" x14ac:dyDescent="0.3">
      <c r="A44" s="22"/>
      <c r="C44" s="11" t="s">
        <v>42</v>
      </c>
      <c r="D44" s="11"/>
      <c r="F44" s="16">
        <v>0</v>
      </c>
      <c r="G44" s="12"/>
      <c r="H44" s="16">
        <v>0</v>
      </c>
      <c r="I44" s="12"/>
      <c r="J44" s="16">
        <v>0</v>
      </c>
      <c r="K44" s="12"/>
      <c r="L44" s="16">
        <v>-10531</v>
      </c>
      <c r="M44" s="12"/>
      <c r="N44" s="16">
        <v>0</v>
      </c>
      <c r="P44" s="16">
        <v>0</v>
      </c>
      <c r="R44" s="16">
        <v>0</v>
      </c>
      <c r="S44" s="16">
        <v>-19933063</v>
      </c>
      <c r="U44" s="16">
        <v>0</v>
      </c>
      <c r="W44" s="16">
        <v>0</v>
      </c>
      <c r="Y44" s="16">
        <v>0</v>
      </c>
      <c r="AA44" s="16">
        <v>0</v>
      </c>
    </row>
    <row r="45" spans="1:27" x14ac:dyDescent="0.3">
      <c r="F45" s="12"/>
      <c r="G45" s="12"/>
      <c r="H45" s="12"/>
      <c r="I45" s="12"/>
      <c r="J45" s="12"/>
      <c r="K45" s="12"/>
      <c r="L45" s="12"/>
      <c r="M45" s="12"/>
      <c r="N45" s="12"/>
      <c r="P45" s="12"/>
      <c r="R45" s="12"/>
      <c r="S45" s="12"/>
      <c r="T45" s="12"/>
      <c r="U45" s="12"/>
      <c r="W45" s="12"/>
      <c r="Y45" s="12"/>
      <c r="AA45" s="12"/>
    </row>
    <row r="46" spans="1:27" x14ac:dyDescent="0.3">
      <c r="C46" s="11" t="s">
        <v>43</v>
      </c>
      <c r="F46" s="12"/>
      <c r="G46" s="12"/>
      <c r="H46" s="12"/>
      <c r="I46" s="12"/>
      <c r="J46" s="12"/>
      <c r="K46" s="12"/>
      <c r="L46" s="12"/>
      <c r="M46" s="12"/>
      <c r="N46" s="12"/>
      <c r="P46" s="12"/>
      <c r="R46" s="12"/>
      <c r="S46" s="12"/>
      <c r="T46" s="12"/>
      <c r="U46" s="12"/>
      <c r="W46" s="12"/>
      <c r="Y46" s="12"/>
      <c r="AA46" s="12"/>
    </row>
    <row r="47" spans="1:27" x14ac:dyDescent="0.3">
      <c r="A47" s="22"/>
      <c r="C47" s="11" t="s">
        <v>44</v>
      </c>
      <c r="D47" s="11"/>
      <c r="F47" s="15">
        <f>SUM(F43:F44)</f>
        <v>46593</v>
      </c>
      <c r="G47" s="12"/>
      <c r="H47" s="15">
        <f>SUM(H43:H44)</f>
        <v>0</v>
      </c>
      <c r="I47" s="12"/>
      <c r="J47" s="15">
        <f>SUM(J43:J44)</f>
        <v>0</v>
      </c>
      <c r="K47" s="12"/>
      <c r="L47" s="15">
        <f>SUM(L43:L44)</f>
        <v>6683</v>
      </c>
      <c r="M47" s="12"/>
      <c r="N47" s="15">
        <f>SUM(N43:N44)</f>
        <v>0</v>
      </c>
      <c r="P47" s="15">
        <f>SUM(P43:P44)</f>
        <v>0</v>
      </c>
      <c r="R47" s="15">
        <f>SUM(R43:R44)</f>
        <v>0</v>
      </c>
      <c r="S47" s="15">
        <f>SUM(S43:S44)</f>
        <v>-48861</v>
      </c>
      <c r="T47" s="12"/>
      <c r="U47" s="15">
        <f>SUM(U43:U44)</f>
        <v>0</v>
      </c>
      <c r="W47" s="15">
        <f>SUM(W43:W44)</f>
        <v>0</v>
      </c>
      <c r="Y47" s="15">
        <f>SUM(Y43:Y44)</f>
        <v>0</v>
      </c>
      <c r="AA47" s="15">
        <f>SUM(AA43:AA44)</f>
        <v>0</v>
      </c>
    </row>
    <row r="48" spans="1:27" x14ac:dyDescent="0.3">
      <c r="F48" s="12"/>
      <c r="G48" s="12"/>
      <c r="H48" s="12"/>
      <c r="I48" s="12"/>
      <c r="J48" s="12"/>
      <c r="K48" s="12"/>
      <c r="L48" s="12"/>
      <c r="M48" s="12"/>
      <c r="N48" s="12"/>
      <c r="P48" s="12"/>
      <c r="R48" s="12"/>
      <c r="S48" s="12"/>
      <c r="T48" s="12"/>
      <c r="U48" s="12"/>
      <c r="W48" s="12"/>
      <c r="Y48" s="12"/>
      <c r="AA48" s="12"/>
    </row>
    <row r="49" spans="1:27" x14ac:dyDescent="0.3">
      <c r="C49" s="1" t="s">
        <v>45</v>
      </c>
      <c r="F49" s="12"/>
      <c r="G49" s="12"/>
      <c r="H49" s="12"/>
      <c r="I49" s="12"/>
      <c r="J49" s="12"/>
      <c r="K49" s="12"/>
      <c r="L49" s="12"/>
      <c r="M49" s="12"/>
      <c r="N49" s="12"/>
      <c r="P49" s="12"/>
      <c r="R49" s="12"/>
      <c r="S49" s="12"/>
      <c r="T49" s="12"/>
      <c r="U49" s="12"/>
      <c r="W49" s="12"/>
      <c r="Y49" s="12"/>
      <c r="AA49" s="12"/>
    </row>
    <row r="50" spans="1:27" x14ac:dyDescent="0.3">
      <c r="C50" s="1" t="s">
        <v>46</v>
      </c>
      <c r="D50" s="11"/>
      <c r="F50" s="12">
        <f>F41+F47</f>
        <v>-311943</v>
      </c>
      <c r="G50" s="12"/>
      <c r="H50" s="12">
        <f>H41+H47</f>
        <v>140316</v>
      </c>
      <c r="I50" s="12"/>
      <c r="J50" s="12">
        <f>SUM(J41+J47)</f>
        <v>119240</v>
      </c>
      <c r="K50" s="12"/>
      <c r="L50" s="12">
        <f>L41+L47</f>
        <v>236202</v>
      </c>
      <c r="M50" s="12"/>
      <c r="N50" s="12">
        <f>N41+N47</f>
        <v>200771</v>
      </c>
      <c r="P50" s="12">
        <f>P41+P47</f>
        <v>4850999</v>
      </c>
      <c r="R50" s="12">
        <f>R41+R47</f>
        <v>5582373</v>
      </c>
      <c r="S50" s="12">
        <f>S41+S47</f>
        <v>-5505871</v>
      </c>
      <c r="T50" s="12"/>
      <c r="U50" s="12">
        <f>U41+U47</f>
        <v>7561207</v>
      </c>
      <c r="W50" s="12">
        <f>W41+W47</f>
        <v>-10350382</v>
      </c>
      <c r="Y50" s="12">
        <f>Y41+Y47</f>
        <v>-1201523</v>
      </c>
      <c r="AA50" s="12">
        <f>AA41+AA47</f>
        <v>4004053</v>
      </c>
    </row>
    <row r="51" spans="1:27" x14ac:dyDescent="0.3">
      <c r="D51" s="11"/>
      <c r="F51" s="12"/>
      <c r="G51" s="12"/>
      <c r="H51" s="12"/>
      <c r="I51" s="12"/>
      <c r="J51" s="12"/>
      <c r="K51" s="12"/>
      <c r="L51" s="12"/>
      <c r="M51" s="12"/>
      <c r="N51" s="12"/>
      <c r="P51" s="12"/>
      <c r="R51" s="12"/>
      <c r="S51" s="12"/>
      <c r="T51" s="12"/>
      <c r="U51" s="12"/>
      <c r="W51" s="12"/>
      <c r="Y51" s="12"/>
      <c r="AA51" s="12"/>
    </row>
    <row r="52" spans="1:27" x14ac:dyDescent="0.3">
      <c r="A52" s="22"/>
      <c r="C52" s="11" t="s">
        <v>47</v>
      </c>
      <c r="D52" s="11"/>
      <c r="F52" s="12">
        <v>469621</v>
      </c>
      <c r="G52" s="12"/>
      <c r="H52" s="12">
        <f>F56</f>
        <v>157678</v>
      </c>
      <c r="I52" s="12"/>
      <c r="J52" s="12">
        <f>SUM(H56)</f>
        <v>297994</v>
      </c>
      <c r="K52" s="12"/>
      <c r="L52" s="12">
        <f>SUM(J56)</f>
        <v>417234</v>
      </c>
      <c r="M52" s="12"/>
      <c r="N52" s="12">
        <f>SUM(L56)</f>
        <v>653436</v>
      </c>
      <c r="P52" s="12">
        <f>SUM(N56)</f>
        <v>854207</v>
      </c>
      <c r="R52" s="12" t="e">
        <f>SUM(#REF!)</f>
        <v>#REF!</v>
      </c>
      <c r="S52" s="12">
        <v>27937264</v>
      </c>
      <c r="U52" s="12">
        <f>+S56</f>
        <v>22431393</v>
      </c>
      <c r="W52" s="12">
        <f>+U56</f>
        <v>29992600</v>
      </c>
      <c r="Y52" s="12">
        <f>+W56</f>
        <v>19642218</v>
      </c>
      <c r="AA52" s="12">
        <f>+Y56</f>
        <v>18440695</v>
      </c>
    </row>
    <row r="53" spans="1:27" hidden="1" x14ac:dyDescent="0.3">
      <c r="A53" s="22"/>
      <c r="C53" s="11"/>
      <c r="D53" s="11"/>
      <c r="F53" s="12"/>
      <c r="G53" s="12"/>
      <c r="H53" s="12"/>
      <c r="I53" s="12"/>
      <c r="J53" s="12"/>
      <c r="K53" s="12"/>
      <c r="L53" s="12"/>
      <c r="M53" s="12"/>
      <c r="N53" s="12"/>
      <c r="P53" s="12"/>
      <c r="R53" s="12"/>
      <c r="S53" s="12"/>
      <c r="T53" s="12"/>
      <c r="U53" s="12"/>
      <c r="W53" s="12"/>
      <c r="Y53" s="12"/>
      <c r="AA53" s="12"/>
    </row>
    <row r="54" spans="1:27" hidden="1" x14ac:dyDescent="0.3">
      <c r="A54" s="22"/>
      <c r="C54" s="11" t="s">
        <v>48</v>
      </c>
      <c r="D54" s="11"/>
      <c r="F54" s="12">
        <v>0</v>
      </c>
      <c r="G54" s="12"/>
      <c r="H54" s="12">
        <v>0</v>
      </c>
      <c r="I54" s="12"/>
      <c r="J54" s="12">
        <v>0</v>
      </c>
      <c r="K54" s="12"/>
      <c r="L54" s="12"/>
      <c r="M54" s="12"/>
      <c r="N54" s="12"/>
      <c r="P54" s="12"/>
      <c r="R54" s="12"/>
      <c r="S54" s="12"/>
      <c r="T54" s="12"/>
      <c r="U54" s="12"/>
      <c r="W54" s="12"/>
      <c r="Y54" s="12"/>
      <c r="AA54" s="12"/>
    </row>
    <row r="55" spans="1:27" x14ac:dyDescent="0.3">
      <c r="F55" s="12"/>
      <c r="G55" s="12"/>
      <c r="H55" s="12"/>
      <c r="I55" s="12"/>
      <c r="J55" s="12"/>
      <c r="K55" s="12"/>
      <c r="L55" s="12"/>
      <c r="M55" s="12"/>
      <c r="N55" s="12"/>
      <c r="P55" s="12"/>
      <c r="R55" s="12"/>
      <c r="S55" s="12"/>
      <c r="T55" s="12"/>
      <c r="U55" s="12"/>
      <c r="W55" s="12"/>
      <c r="Y55" s="12"/>
      <c r="AA55" s="12"/>
    </row>
    <row r="56" spans="1:27" ht="16.2" thickBot="1" x14ac:dyDescent="0.35">
      <c r="A56" s="27"/>
      <c r="B56" s="4"/>
      <c r="C56" s="10" t="s">
        <v>77</v>
      </c>
      <c r="D56" s="10"/>
      <c r="E56" s="4"/>
      <c r="F56" s="30">
        <f>SUM(F50:F54)</f>
        <v>157678</v>
      </c>
      <c r="G56" s="19"/>
      <c r="H56" s="30">
        <f>SUM(H50:H54)</f>
        <v>297994</v>
      </c>
      <c r="I56" s="19"/>
      <c r="J56" s="30">
        <f>SUM(J50:J54)</f>
        <v>417234</v>
      </c>
      <c r="K56" s="19"/>
      <c r="L56" s="31">
        <f>SUM(L50:L52)</f>
        <v>653436</v>
      </c>
      <c r="M56" s="19"/>
      <c r="N56" s="31">
        <f>SUM(N50:N52)</f>
        <v>854207</v>
      </c>
      <c r="O56" s="4"/>
      <c r="P56" s="31">
        <f>SUM(P50:P52)</f>
        <v>5705206</v>
      </c>
      <c r="R56" s="31" t="e">
        <f>SUM(R50:R52)</f>
        <v>#REF!</v>
      </c>
      <c r="S56" s="31">
        <f>SUM(S50:S52)</f>
        <v>22431393</v>
      </c>
      <c r="T56" s="21"/>
      <c r="U56" s="31">
        <f>SUM(U50:U52)</f>
        <v>29992600</v>
      </c>
      <c r="W56" s="31">
        <f>SUM(W50:W52)</f>
        <v>19642218</v>
      </c>
      <c r="Y56" s="31">
        <f>SUM(Y50:Y52)</f>
        <v>18440695</v>
      </c>
      <c r="AA56" s="31">
        <f>SUM(AA50:AA52)</f>
        <v>22444748</v>
      </c>
    </row>
    <row r="57" spans="1:27" ht="16.2" thickTop="1" x14ac:dyDescent="0.3">
      <c r="F57" s="12"/>
      <c r="G57" s="12"/>
      <c r="H57" s="12"/>
      <c r="I57" s="12"/>
      <c r="J57" s="12"/>
      <c r="K57" s="12"/>
      <c r="L57" s="12"/>
    </row>
    <row r="58" spans="1:27" x14ac:dyDescent="0.3">
      <c r="C58" s="1" t="s">
        <v>78</v>
      </c>
      <c r="F58" s="12"/>
      <c r="G58" s="12"/>
      <c r="H58" s="12"/>
      <c r="I58" s="12"/>
      <c r="J58" s="12"/>
      <c r="K58" s="12"/>
      <c r="L58" s="12"/>
    </row>
    <row r="59" spans="1:27" x14ac:dyDescent="0.3">
      <c r="F59" s="42" t="s">
        <v>57</v>
      </c>
      <c r="G59" s="12"/>
      <c r="H59" s="19"/>
      <c r="I59" s="19"/>
      <c r="J59" s="19"/>
      <c r="M59" s="12"/>
      <c r="N59" s="19"/>
      <c r="P59" s="19"/>
    </row>
    <row r="60" spans="1:27" x14ac:dyDescent="0.3">
      <c r="F60" s="12"/>
      <c r="G60" s="19"/>
      <c r="H60" s="19"/>
      <c r="I60" s="19"/>
      <c r="J60" s="19"/>
      <c r="M60" s="12"/>
      <c r="N60" s="19"/>
      <c r="P60" s="19"/>
    </row>
    <row r="61" spans="1:27" x14ac:dyDescent="0.3">
      <c r="F61" s="12"/>
      <c r="G61" s="12"/>
      <c r="H61" s="12"/>
      <c r="I61" s="12"/>
      <c r="J61" s="12"/>
      <c r="M61" s="12"/>
      <c r="N61" s="12"/>
      <c r="P61" s="12"/>
    </row>
    <row r="62" spans="1:27" x14ac:dyDescent="0.3">
      <c r="F62" s="42" t="s">
        <v>58</v>
      </c>
      <c r="G62" s="12"/>
      <c r="H62" s="19"/>
      <c r="I62" s="19"/>
      <c r="J62" s="19"/>
      <c r="M62" s="43"/>
      <c r="N62" s="19"/>
      <c r="P62" s="19"/>
    </row>
    <row r="63" spans="1:27" ht="9" customHeight="1" x14ac:dyDescent="0.3">
      <c r="F63" s="4"/>
      <c r="G63" s="4"/>
      <c r="H63" s="4"/>
      <c r="I63" s="4"/>
      <c r="J63" s="4"/>
      <c r="L63" s="20"/>
    </row>
    <row r="64" spans="1:27" ht="9" customHeight="1" x14ac:dyDescent="0.3">
      <c r="F64" s="4"/>
      <c r="G64" s="4"/>
      <c r="H64" s="4"/>
      <c r="I64" s="4"/>
      <c r="J64" s="19"/>
      <c r="L64" s="20"/>
      <c r="M64" s="4"/>
      <c r="N64" s="4"/>
      <c r="O64" s="4"/>
    </row>
    <row r="65" spans="1:15" ht="9" customHeight="1" x14ac:dyDescent="0.3">
      <c r="A65" s="69"/>
      <c r="B65" s="69"/>
      <c r="C65" s="69"/>
      <c r="F65" s="4"/>
      <c r="G65" s="4"/>
      <c r="H65" s="4"/>
      <c r="I65" s="4"/>
      <c r="J65" s="19"/>
      <c r="K65" s="19"/>
      <c r="L65" s="20"/>
      <c r="M65" s="4"/>
      <c r="N65" s="4"/>
      <c r="O65" s="4"/>
    </row>
    <row r="66" spans="1:15" x14ac:dyDescent="0.3">
      <c r="L66" s="38"/>
    </row>
    <row r="67" spans="1:15" x14ac:dyDescent="0.3">
      <c r="L67" s="38"/>
    </row>
  </sheetData>
  <mergeCells count="7">
    <mergeCell ref="A6:AA6"/>
    <mergeCell ref="A65:C65"/>
    <mergeCell ref="A1:AA1"/>
    <mergeCell ref="A2:AA2"/>
    <mergeCell ref="A3:AA3"/>
    <mergeCell ref="A4:AA4"/>
    <mergeCell ref="A5:AA5"/>
  </mergeCells>
  <printOptions horizontalCentered="1" gridLines="1"/>
  <pageMargins left="0.25" right="0.25" top="0.75" bottom="0.75" header="0.3" footer="0.3"/>
  <pageSetup scale="80" orientation="portrait" r:id="rId1"/>
  <headerFooter scaleWithDoc="0" alignWithMargins="0"/>
  <ignoredErrors>
    <ignoredError sqref="A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General</vt:lpstr>
      <vt:lpstr>Food Service</vt:lpstr>
      <vt:lpstr>Debt Service</vt:lpstr>
      <vt:lpstr>'Debt Service'!Print_Area</vt:lpstr>
      <vt:lpstr>'Food Service'!Print_Area</vt:lpstr>
      <vt:lpstr>'Debt Service'!Print_Area_MI</vt:lpstr>
      <vt:lpstr>'Food Service'!Print_Area_MI</vt:lpstr>
      <vt:lpstr>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kwiesman</dc:creator>
  <cp:lastModifiedBy>Paula Butler</cp:lastModifiedBy>
  <cp:lastPrinted>2026-06-22T16:51:16Z</cp:lastPrinted>
  <dcterms:created xsi:type="dcterms:W3CDTF">2012-06-22T16:05:47Z</dcterms:created>
  <dcterms:modified xsi:type="dcterms:W3CDTF">2026-06-23T12:40:38Z</dcterms:modified>
</cp:coreProperties>
</file>