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dunson/Downloads/"/>
    </mc:Choice>
  </mc:AlternateContent>
  <xr:revisionPtr revIDLastSave="0" documentId="8_{38CD9BF8-B331-2245-AB97-40770AA8AF3B}" xr6:coauthVersionLast="47" xr6:coauthVersionMax="47" xr10:uidLastSave="{00000000-0000-0000-0000-000000000000}"/>
  <bookViews>
    <workbookView xWindow="1640" yWindow="3980" windowWidth="32920" windowHeight="13060" xr2:uid="{2513A1DA-D7B6-45EA-A8B9-9AAB03C0C7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67" i="1" l="1"/>
  <c r="E65" i="1"/>
  <c r="E64" i="1"/>
  <c r="E67" i="1" s="1"/>
  <c r="F65" i="1" s="1"/>
  <c r="H59" i="1"/>
  <c r="D59" i="1"/>
  <c r="E57" i="1"/>
  <c r="E56" i="1"/>
  <c r="E59" i="1" s="1"/>
  <c r="F57" i="1" s="1"/>
  <c r="I51" i="1"/>
  <c r="H51" i="1"/>
  <c r="D51" i="1"/>
  <c r="E49" i="1"/>
  <c r="F49" i="1" s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F35" i="1" s="1"/>
  <c r="E34" i="1"/>
  <c r="E33" i="1"/>
  <c r="E32" i="1"/>
  <c r="E31" i="1"/>
  <c r="E30" i="1"/>
  <c r="E29" i="1"/>
  <c r="D29" i="1"/>
  <c r="E28" i="1"/>
  <c r="E27" i="1"/>
  <c r="E51" i="1" s="1"/>
  <c r="E26" i="1"/>
  <c r="H21" i="1"/>
  <c r="D21" i="1"/>
  <c r="E21" i="1" s="1"/>
  <c r="E19" i="1"/>
  <c r="F19" i="1" s="1"/>
  <c r="E18" i="1"/>
  <c r="F18" i="1" s="1"/>
  <c r="E17" i="1"/>
  <c r="F17" i="1" s="1"/>
  <c r="F9" i="1"/>
  <c r="F8" i="1"/>
  <c r="F48" i="1" l="1"/>
  <c r="F41" i="1"/>
  <c r="F34" i="1"/>
  <c r="F32" i="1"/>
  <c r="D12" i="1"/>
  <c r="F12" i="1" s="1"/>
  <c r="F47" i="1"/>
  <c r="F40" i="1"/>
  <c r="F33" i="1"/>
  <c r="D11" i="1"/>
  <c r="F11" i="1" s="1"/>
  <c r="F46" i="1"/>
  <c r="F39" i="1"/>
  <c r="F36" i="1"/>
  <c r="F37" i="1"/>
  <c r="F38" i="1"/>
  <c r="F26" i="1"/>
  <c r="F28" i="1"/>
  <c r="F42" i="1"/>
  <c r="F29" i="1"/>
  <c r="F43" i="1"/>
  <c r="F30" i="1"/>
  <c r="F44" i="1"/>
  <c r="F31" i="1"/>
  <c r="F45" i="1"/>
  <c r="F56" i="1"/>
  <c r="F27" i="1"/>
  <c r="F64" i="1"/>
</calcChain>
</file>

<file path=xl/sharedStrings.xml><?xml version="1.0" encoding="utf-8"?>
<sst xmlns="http://schemas.openxmlformats.org/spreadsheetml/2006/main" count="104" uniqueCount="54">
  <si>
    <t>COLLEGE STATION INDEPENDENT SCHOOL DISTRICT</t>
  </si>
  <si>
    <t>PROPOSED 2026-2027 BUDGET</t>
  </si>
  <si>
    <t>GENERAL, STUDENT NUTRITION, AND DEBT SERVCES</t>
  </si>
  <si>
    <t xml:space="preserve">General Fund </t>
  </si>
  <si>
    <t>2026-27</t>
  </si>
  <si>
    <t>2025-26</t>
  </si>
  <si>
    <t>Totals Per Student</t>
  </si>
  <si>
    <t>Budget</t>
  </si>
  <si>
    <t>(+/-)</t>
  </si>
  <si>
    <t>Students in Enrollment</t>
  </si>
  <si>
    <t>Students in ADA</t>
  </si>
  <si>
    <t>General Fund Expenditures Per Student</t>
  </si>
  <si>
    <t>All Funds Expenditures per Student</t>
  </si>
  <si>
    <t>Funds 199, 240, and 599</t>
  </si>
  <si>
    <t xml:space="preserve">Percent of </t>
  </si>
  <si>
    <t>Revenue By Source</t>
  </si>
  <si>
    <t>Total</t>
  </si>
  <si>
    <t>Per Student</t>
  </si>
  <si>
    <t>Local Revenues</t>
  </si>
  <si>
    <t>State Revenue Sources</t>
  </si>
  <si>
    <t>Federal Revenue Sources</t>
  </si>
  <si>
    <t xml:space="preserve">     Grand Total</t>
  </si>
  <si>
    <t>General Fund (199)</t>
  </si>
  <si>
    <t>Function Code</t>
  </si>
  <si>
    <t>Expenditures By Function</t>
  </si>
  <si>
    <t>00</t>
  </si>
  <si>
    <t>Other Uses</t>
  </si>
  <si>
    <t>Instruction</t>
  </si>
  <si>
    <t>Instructional Resources &amp; Media</t>
  </si>
  <si>
    <t>Staff Development</t>
  </si>
  <si>
    <t>Instructional Administration</t>
  </si>
  <si>
    <t>Campus Administration</t>
  </si>
  <si>
    <t>Guidance &amp; Counseling</t>
  </si>
  <si>
    <t>Social Work Services</t>
  </si>
  <si>
    <t>Health Services</t>
  </si>
  <si>
    <t>Student Transportation</t>
  </si>
  <si>
    <t>Food Service</t>
  </si>
  <si>
    <t>Cocurricular Activities</t>
  </si>
  <si>
    <t>General Administration</t>
  </si>
  <si>
    <t>Plant Maintenance &amp; Operations</t>
  </si>
  <si>
    <t>Security Services</t>
  </si>
  <si>
    <t>Data Processing</t>
  </si>
  <si>
    <t>Community Services</t>
  </si>
  <si>
    <t>Debt Services</t>
  </si>
  <si>
    <t>Facilities Acquisition &amp; Constr.</t>
  </si>
  <si>
    <t xml:space="preserve">Contracted Instructional Services </t>
  </si>
  <si>
    <t>Shared Service Arrangements</t>
  </si>
  <si>
    <t>Payments to Fiscal Agent</t>
  </si>
  <si>
    <t>Juvenile Justice Alt Ed</t>
  </si>
  <si>
    <t>Tax Appraisal &amp; Collection</t>
  </si>
  <si>
    <t>Student Nutrition (240)</t>
  </si>
  <si>
    <t>Debt Services (599)</t>
  </si>
  <si>
    <t>*HB 1495 requirement - Portion of due to associations which can be attributed to lobbying activity $1,700, and  budgeted in function 41</t>
  </si>
  <si>
    <t>*CSISD spent $3,757 in 25-26 on required newspaper advertisement and will budget $6,745 in object code 6491 for 26-27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</si>
</sst>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u val="singleAccounting"/>
      <sz val="11"/>
      <color theme="1"/>
      <name val="Aptos Narrow"/>
      <family val="2"/>
      <scheme val="minor"/>
    </font>
    <font>
      <u val="singleAccounting"/>
      <sz val="10"/>
      <name val="Arial"/>
      <family val="2"/>
    </font>
    <font>
      <u val="doubleAccounting"/>
      <sz val="11"/>
      <color theme="1"/>
      <name val="Aptos Narrow"/>
      <family val="2"/>
      <scheme val="minor"/>
    </font>
    <font>
      <u val="doubleAccounting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2B2B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0">
    <xf numFmtId="0" fontId="0" fillId="0" borderId="0" xfId="0"/>
    <xf numFmtId="0" fontId="3" fillId="0" borderId="0" xfId="0" applyFont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3" xfId="0" applyFont="1" applyFill="1" applyBorder="1"/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3" fontId="3" fillId="0" borderId="0" xfId="0" applyNumberFormat="1" applyFont="1"/>
    <xf numFmtId="4" fontId="3" fillId="0" borderId="0" xfId="0" applyNumberFormat="1" applyFont="1"/>
    <xf numFmtId="42" fontId="3" fillId="0" borderId="0" xfId="0" applyNumberFormat="1" applyFont="1"/>
    <xf numFmtId="0" fontId="3" fillId="0" borderId="0" xfId="0" applyFont="1" applyAlignment="1">
      <alignment horizontal="center"/>
    </xf>
    <xf numFmtId="0" fontId="4" fillId="2" borderId="11" xfId="0" applyFont="1" applyFill="1" applyBorder="1" applyAlignment="1">
      <alignment horizontal="center"/>
    </xf>
    <xf numFmtId="42" fontId="0" fillId="0" borderId="0" xfId="1" applyNumberFormat="1" applyFont="1" applyBorder="1"/>
    <xf numFmtId="44" fontId="3" fillId="0" borderId="0" xfId="0" applyNumberFormat="1" applyFont="1"/>
    <xf numFmtId="10" fontId="3" fillId="0" borderId="0" xfId="0" applyNumberFormat="1" applyFont="1"/>
    <xf numFmtId="41" fontId="0" fillId="0" borderId="0" xfId="1" applyNumberFormat="1" applyFont="1" applyBorder="1"/>
    <xf numFmtId="43" fontId="3" fillId="0" borderId="0" xfId="0" applyNumberFormat="1" applyFont="1"/>
    <xf numFmtId="41" fontId="5" fillId="0" borderId="0" xfId="1" applyNumberFormat="1" applyFont="1" applyBorder="1"/>
    <xf numFmtId="43" fontId="6" fillId="0" borderId="0" xfId="0" applyNumberFormat="1" applyFont="1"/>
    <xf numFmtId="0" fontId="3" fillId="0" borderId="0" xfId="0" quotePrefix="1" applyFont="1"/>
    <xf numFmtId="42" fontId="7" fillId="0" borderId="0" xfId="1" applyNumberFormat="1" applyFont="1" applyBorder="1"/>
    <xf numFmtId="43" fontId="8" fillId="0" borderId="0" xfId="0" applyNumberFormat="1" applyFont="1"/>
    <xf numFmtId="0" fontId="4" fillId="0" borderId="0" xfId="0" applyFont="1" applyAlignment="1">
      <alignment horizontal="center"/>
    </xf>
    <xf numFmtId="0" fontId="4" fillId="2" borderId="6" xfId="0" applyFont="1" applyFill="1" applyBorder="1"/>
    <xf numFmtId="0" fontId="3" fillId="0" borderId="0" xfId="0" quotePrefix="1" applyFont="1" applyAlignment="1">
      <alignment horizontal="center"/>
    </xf>
    <xf numFmtId="10" fontId="0" fillId="0" borderId="0" xfId="0" applyNumberFormat="1"/>
    <xf numFmtId="42" fontId="0" fillId="0" borderId="0" xfId="0" applyNumberFormat="1"/>
    <xf numFmtId="0" fontId="0" fillId="0" borderId="0" xfId="0" applyAlignment="1">
      <alignment horizontal="center"/>
    </xf>
    <xf numFmtId="42" fontId="7" fillId="0" borderId="0" xfId="0" applyNumberFormat="1" applyFont="1"/>
    <xf numFmtId="41" fontId="3" fillId="0" borderId="0" xfId="1" applyNumberFormat="1" applyFont="1" applyBorder="1"/>
    <xf numFmtId="0" fontId="0" fillId="0" borderId="0" xfId="0" quotePrefix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6350</xdr:colOff>
      <xdr:row>5</xdr:row>
      <xdr:rowOff>127000</xdr:rowOff>
    </xdr:from>
    <xdr:to>
      <xdr:col>9</xdr:col>
      <xdr:colOff>774313</xdr:colOff>
      <xdr:row>11</xdr:row>
      <xdr:rowOff>81642</xdr:rowOff>
    </xdr:to>
    <xdr:pic>
      <xdr:nvPicPr>
        <xdr:cNvPr id="2" name="Picture 1" descr="A black and white logo&#10;&#10;Description automatically generated">
          <a:extLst>
            <a:ext uri="{FF2B5EF4-FFF2-40B4-BE49-F238E27FC236}">
              <a16:creationId xmlns:a16="http://schemas.microsoft.com/office/drawing/2014/main" id="{5D5E45EC-0A7D-4FE9-8AC3-D89E13151B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95521" y="1057729"/>
          <a:ext cx="2727392" cy="10649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83C99-74CD-4F97-9A7C-D9FFAFBA5450}">
  <dimension ref="B1:J74"/>
  <sheetViews>
    <sheetView tabSelected="1" workbookViewId="0">
      <selection activeCell="U21" sqref="U21"/>
    </sheetView>
  </sheetViews>
  <sheetFormatPr baseColWidth="10" defaultColWidth="8.83203125" defaultRowHeight="15" x14ac:dyDescent="0.2"/>
  <cols>
    <col min="1" max="1" width="3.5" customWidth="1"/>
    <col min="2" max="2" width="14.33203125" customWidth="1"/>
    <col min="3" max="3" width="28" customWidth="1"/>
    <col min="4" max="4" width="14.33203125" bestFit="1" customWidth="1"/>
    <col min="5" max="5" width="11.6640625" customWidth="1"/>
    <col min="6" max="6" width="11.33203125" customWidth="1"/>
    <col min="7" max="7" width="2.33203125" customWidth="1"/>
    <col min="8" max="8" width="13.6640625" bestFit="1" customWidth="1"/>
    <col min="9" max="9" width="11.6640625" customWidth="1"/>
    <col min="10" max="10" width="12" customWidth="1"/>
    <col min="16" max="16" width="9.6640625" bestFit="1" customWidth="1"/>
  </cols>
  <sheetData>
    <row r="1" spans="2:10" x14ac:dyDescent="0.2">
      <c r="B1" s="35" t="s">
        <v>0</v>
      </c>
      <c r="C1" s="35"/>
      <c r="D1" s="35"/>
      <c r="E1" s="35"/>
      <c r="F1" s="35"/>
      <c r="G1" s="35"/>
      <c r="H1" s="35"/>
      <c r="I1" s="35"/>
      <c r="J1" s="35"/>
    </row>
    <row r="2" spans="2:10" x14ac:dyDescent="0.2">
      <c r="B2" s="35" t="s">
        <v>1</v>
      </c>
      <c r="C2" s="35"/>
      <c r="D2" s="35"/>
      <c r="E2" s="35"/>
      <c r="F2" s="35"/>
      <c r="G2" s="35"/>
      <c r="H2" s="35"/>
      <c r="I2" s="35"/>
      <c r="J2" s="35"/>
    </row>
    <row r="3" spans="2:10" x14ac:dyDescent="0.2">
      <c r="B3" s="35" t="s">
        <v>2</v>
      </c>
      <c r="C3" s="35"/>
      <c r="D3" s="35"/>
      <c r="E3" s="35"/>
      <c r="F3" s="35"/>
      <c r="G3" s="35"/>
      <c r="H3" s="35"/>
      <c r="I3" s="35"/>
      <c r="J3" s="35"/>
    </row>
    <row r="4" spans="2:10" x14ac:dyDescent="0.2">
      <c r="B4" s="1"/>
      <c r="C4" s="1"/>
      <c r="D4" s="1"/>
      <c r="E4" s="1"/>
      <c r="F4" s="1"/>
      <c r="G4" s="1"/>
      <c r="H4" s="1"/>
      <c r="I4" s="1"/>
      <c r="J4" s="1"/>
    </row>
    <row r="5" spans="2:10" ht="16" thickBot="1" x14ac:dyDescent="0.25">
      <c r="B5" s="1"/>
      <c r="C5" s="1"/>
      <c r="D5" s="1"/>
      <c r="E5" s="1"/>
      <c r="F5" s="1"/>
      <c r="G5" s="1"/>
      <c r="H5" s="1"/>
      <c r="I5" s="1"/>
      <c r="J5" s="1"/>
    </row>
    <row r="6" spans="2:10" x14ac:dyDescent="0.2">
      <c r="B6" s="36" t="s">
        <v>3</v>
      </c>
      <c r="C6" s="37"/>
      <c r="D6" s="3" t="s">
        <v>4</v>
      </c>
      <c r="E6" s="3" t="s">
        <v>5</v>
      </c>
      <c r="F6" s="4"/>
      <c r="G6" s="1"/>
      <c r="H6" s="1"/>
      <c r="I6" s="1"/>
      <c r="J6" s="1"/>
    </row>
    <row r="7" spans="2:10" ht="16" thickBot="1" x14ac:dyDescent="0.25">
      <c r="B7" s="31" t="s">
        <v>6</v>
      </c>
      <c r="C7" s="38"/>
      <c r="D7" s="6" t="s">
        <v>7</v>
      </c>
      <c r="E7" s="6" t="s">
        <v>7</v>
      </c>
      <c r="F7" s="6" t="s">
        <v>8</v>
      </c>
      <c r="G7" s="1"/>
      <c r="H7" s="1"/>
      <c r="I7" s="1"/>
      <c r="J7" s="1"/>
    </row>
    <row r="8" spans="2:10" x14ac:dyDescent="0.2">
      <c r="B8" s="1" t="s">
        <v>9</v>
      </c>
      <c r="C8" s="1"/>
      <c r="D8" s="7">
        <v>13562</v>
      </c>
      <c r="E8" s="7">
        <v>13892</v>
      </c>
      <c r="F8" s="7">
        <f>D8-E8</f>
        <v>-330</v>
      </c>
      <c r="G8" s="1"/>
      <c r="H8" s="1"/>
      <c r="I8" s="1"/>
      <c r="J8" s="1"/>
    </row>
    <row r="9" spans="2:10" x14ac:dyDescent="0.2">
      <c r="B9" s="1" t="s">
        <v>10</v>
      </c>
      <c r="C9" s="1"/>
      <c r="D9" s="8">
        <v>12742</v>
      </c>
      <c r="E9" s="8">
        <v>12953.046</v>
      </c>
      <c r="F9" s="8">
        <f>D9-E9</f>
        <v>-211.04600000000028</v>
      </c>
      <c r="G9" s="1"/>
      <c r="H9" s="1"/>
      <c r="I9" s="1"/>
      <c r="J9" s="1"/>
    </row>
    <row r="10" spans="2:10" x14ac:dyDescent="0.2">
      <c r="B10" s="1"/>
      <c r="C10" s="1"/>
      <c r="D10" s="1"/>
      <c r="E10" s="1"/>
      <c r="F10" s="1"/>
      <c r="G10" s="1"/>
      <c r="H10" s="1"/>
      <c r="I10" s="1"/>
      <c r="J10" s="1"/>
    </row>
    <row r="11" spans="2:10" x14ac:dyDescent="0.2">
      <c r="B11" s="1" t="s">
        <v>11</v>
      </c>
      <c r="C11" s="1"/>
      <c r="D11" s="9">
        <f>E51</f>
        <v>11837.214865064148</v>
      </c>
      <c r="E11" s="9">
        <v>11191</v>
      </c>
      <c r="F11" s="9">
        <f>D11-E11</f>
        <v>646.2148650641484</v>
      </c>
      <c r="G11" s="1"/>
      <c r="H11" s="1"/>
      <c r="I11" s="1"/>
      <c r="J11" s="1"/>
    </row>
    <row r="12" spans="2:10" x14ac:dyDescent="0.2">
      <c r="B12" s="1" t="s">
        <v>12</v>
      </c>
      <c r="C12" s="1"/>
      <c r="D12" s="9">
        <f>E51+E59+E64</f>
        <v>16308.188541513051</v>
      </c>
      <c r="E12" s="9">
        <v>15249</v>
      </c>
      <c r="F12" s="9">
        <f>D12-E12</f>
        <v>1059.188541513051</v>
      </c>
      <c r="G12" s="1"/>
      <c r="H12" s="1"/>
      <c r="I12" s="1"/>
      <c r="J12" s="1"/>
    </row>
    <row r="13" spans="2:10" ht="7.25" customHeight="1" thickBot="1" x14ac:dyDescent="0.25">
      <c r="B13" s="1"/>
      <c r="C13" s="1"/>
      <c r="D13" s="1"/>
      <c r="E13" s="1"/>
      <c r="F13" s="1"/>
      <c r="G13" s="1"/>
      <c r="H13" s="1"/>
      <c r="I13" s="1"/>
      <c r="J13" s="1"/>
    </row>
    <row r="14" spans="2:10" ht="16" thickBot="1" x14ac:dyDescent="0.25">
      <c r="B14" s="36" t="s">
        <v>13</v>
      </c>
      <c r="C14" s="39"/>
      <c r="D14" s="33" t="s">
        <v>4</v>
      </c>
      <c r="E14" s="34"/>
      <c r="F14" s="2" t="s">
        <v>14</v>
      </c>
      <c r="G14" s="10"/>
      <c r="H14" s="33" t="s">
        <v>5</v>
      </c>
      <c r="I14" s="34"/>
      <c r="J14" s="3" t="s">
        <v>14</v>
      </c>
    </row>
    <row r="15" spans="2:10" ht="16" thickBot="1" x14ac:dyDescent="0.25">
      <c r="B15" s="31" t="s">
        <v>15</v>
      </c>
      <c r="C15" s="32"/>
      <c r="D15" s="11" t="s">
        <v>16</v>
      </c>
      <c r="E15" s="11" t="s">
        <v>17</v>
      </c>
      <c r="F15" s="5" t="s">
        <v>16</v>
      </c>
      <c r="G15" s="10"/>
      <c r="H15" s="11" t="s">
        <v>16</v>
      </c>
      <c r="I15" s="11" t="s">
        <v>17</v>
      </c>
      <c r="J15" s="6" t="s">
        <v>16</v>
      </c>
    </row>
    <row r="16" spans="2:10" ht="8" customHeight="1" x14ac:dyDescent="0.2">
      <c r="B16" s="1"/>
      <c r="C16" s="1"/>
      <c r="D16" s="1"/>
      <c r="E16" s="1"/>
      <c r="F16" s="1"/>
      <c r="G16" s="1"/>
      <c r="H16" s="1"/>
      <c r="I16" s="1"/>
      <c r="J16" s="1"/>
    </row>
    <row r="17" spans="2:10" x14ac:dyDescent="0.2">
      <c r="B17" s="1" t="s">
        <v>18</v>
      </c>
      <c r="C17" s="1"/>
      <c r="D17" s="12">
        <v>159884149</v>
      </c>
      <c r="E17" s="13">
        <f>D17/D8</f>
        <v>11789.127636041881</v>
      </c>
      <c r="F17" s="14">
        <f>E17/E$21</f>
        <v>0.75383827415497318</v>
      </c>
      <c r="G17" s="1"/>
      <c r="H17" s="12">
        <v>154004494</v>
      </c>
      <c r="I17" s="13">
        <v>10592.202728909821</v>
      </c>
      <c r="J17" s="14">
        <v>0.75532062795308608</v>
      </c>
    </row>
    <row r="18" spans="2:10" x14ac:dyDescent="0.2">
      <c r="B18" s="1" t="s">
        <v>19</v>
      </c>
      <c r="C18" s="1"/>
      <c r="D18" s="15">
        <v>45923697</v>
      </c>
      <c r="E18" s="16">
        <f>D18/D$8</f>
        <v>3386.2038784839992</v>
      </c>
      <c r="F18" s="14">
        <f t="shared" ref="F18:F19" si="0">E18/E$21</f>
        <v>0.21652578261085731</v>
      </c>
      <c r="G18" s="1"/>
      <c r="H18" s="15">
        <v>54811259</v>
      </c>
      <c r="I18" s="16">
        <v>2945.610541626264</v>
      </c>
      <c r="J18" s="14">
        <v>0.21004888793658602</v>
      </c>
    </row>
    <row r="19" spans="2:10" ht="18" x14ac:dyDescent="0.35">
      <c r="B19" s="1" t="s">
        <v>20</v>
      </c>
      <c r="C19" s="1"/>
      <c r="D19" s="17">
        <v>6285589</v>
      </c>
      <c r="E19" s="18">
        <f>D19/D$8</f>
        <v>463.47065329597405</v>
      </c>
      <c r="F19" s="14">
        <f t="shared" si="0"/>
        <v>2.9635943234169411E-2</v>
      </c>
      <c r="G19" s="1"/>
      <c r="H19" s="17">
        <v>7308103</v>
      </c>
      <c r="I19" s="18">
        <v>485.63893891120654</v>
      </c>
      <c r="J19" s="14">
        <v>3.4630484110327854E-2</v>
      </c>
    </row>
    <row r="20" spans="2:10" x14ac:dyDescent="0.2">
      <c r="B20" s="1"/>
      <c r="C20" s="1"/>
      <c r="D20" s="1"/>
      <c r="E20" s="1"/>
      <c r="F20" s="1"/>
      <c r="G20" s="1"/>
      <c r="H20" s="1"/>
      <c r="I20" s="1"/>
      <c r="J20" s="1"/>
    </row>
    <row r="21" spans="2:10" ht="18" x14ac:dyDescent="0.35">
      <c r="B21" s="1"/>
      <c r="C21" s="19" t="s">
        <v>21</v>
      </c>
      <c r="D21" s="20">
        <f>SUM(D17:D20)</f>
        <v>212093435</v>
      </c>
      <c r="E21" s="21">
        <f>D21/D$8</f>
        <v>15638.802167821856</v>
      </c>
      <c r="F21" s="1"/>
      <c r="G21" s="1"/>
      <c r="H21" s="20">
        <f>SUM(H17:H20)</f>
        <v>216123856</v>
      </c>
      <c r="I21" s="21">
        <v>14023.452209447292</v>
      </c>
      <c r="J21" s="1"/>
    </row>
    <row r="22" spans="2:10" ht="14.75" customHeight="1" thickBot="1" x14ac:dyDescent="0.25">
      <c r="B22" s="1"/>
      <c r="C22" s="1"/>
      <c r="D22" s="1"/>
      <c r="E22" s="1"/>
      <c r="F22" s="1"/>
      <c r="G22" s="1"/>
      <c r="H22" s="1"/>
      <c r="I22" s="1"/>
      <c r="J22" s="1"/>
    </row>
    <row r="23" spans="2:10" ht="16" thickBot="1" x14ac:dyDescent="0.25">
      <c r="B23" s="4"/>
      <c r="C23" s="3" t="s">
        <v>22</v>
      </c>
      <c r="D23" s="33" t="s">
        <v>4</v>
      </c>
      <c r="E23" s="34"/>
      <c r="F23" s="3" t="s">
        <v>14</v>
      </c>
      <c r="G23" s="22"/>
      <c r="H23" s="33" t="s">
        <v>5</v>
      </c>
      <c r="I23" s="34"/>
      <c r="J23" s="3" t="s">
        <v>14</v>
      </c>
    </row>
    <row r="24" spans="2:10" ht="16" thickBot="1" x14ac:dyDescent="0.25">
      <c r="B24" s="23" t="s">
        <v>23</v>
      </c>
      <c r="C24" s="6" t="s">
        <v>24</v>
      </c>
      <c r="D24" s="11" t="s">
        <v>16</v>
      </c>
      <c r="E24" s="11" t="s">
        <v>17</v>
      </c>
      <c r="F24" s="6" t="s">
        <v>16</v>
      </c>
      <c r="G24" s="22"/>
      <c r="H24" s="11" t="s">
        <v>16</v>
      </c>
      <c r="I24" s="11" t="s">
        <v>17</v>
      </c>
      <c r="J24" s="6" t="s">
        <v>16</v>
      </c>
    </row>
    <row r="25" spans="2:10" ht="8.75" customHeight="1" x14ac:dyDescent="0.2">
      <c r="B25" s="1"/>
      <c r="C25" s="1"/>
      <c r="D25" s="1"/>
      <c r="E25" s="1"/>
      <c r="F25" s="1"/>
      <c r="G25" s="1"/>
      <c r="H25" s="1"/>
      <c r="I25" s="1"/>
      <c r="J25" s="1"/>
    </row>
    <row r="26" spans="2:10" x14ac:dyDescent="0.2">
      <c r="B26" s="24" t="s">
        <v>25</v>
      </c>
      <c r="C26" s="1" t="s">
        <v>26</v>
      </c>
      <c r="D26" s="12">
        <v>2000000</v>
      </c>
      <c r="E26" s="15">
        <f>D26/D$8</f>
        <v>147.4708745022858</v>
      </c>
      <c r="F26" s="25">
        <f>E26/E$51</f>
        <v>1.2458240910834951E-2</v>
      </c>
      <c r="H26" s="12">
        <v>1347000</v>
      </c>
      <c r="I26" s="12">
        <v>0</v>
      </c>
      <c r="J26" s="25">
        <v>2.5289202738853535E-5</v>
      </c>
    </row>
    <row r="27" spans="2:10" x14ac:dyDescent="0.2">
      <c r="B27" s="10">
        <v>11</v>
      </c>
      <c r="C27" s="1" t="s">
        <v>27</v>
      </c>
      <c r="D27" s="15">
        <v>90681170</v>
      </c>
      <c r="E27" s="15">
        <f>D27/D$8</f>
        <v>6686.4157203952218</v>
      </c>
      <c r="F27" s="25">
        <f>E27/E$51</f>
        <v>0.56486393096818954</v>
      </c>
      <c r="H27" s="15">
        <v>88254751</v>
      </c>
      <c r="I27" s="15">
        <v>6622.2276071883398</v>
      </c>
      <c r="J27" s="25">
        <v>0.59175827158769012</v>
      </c>
    </row>
    <row r="28" spans="2:10" x14ac:dyDescent="0.2">
      <c r="B28" s="10">
        <v>12</v>
      </c>
      <c r="C28" s="1" t="s">
        <v>28</v>
      </c>
      <c r="D28" s="15">
        <v>1410920</v>
      </c>
      <c r="E28" s="15">
        <f t="shared" ref="E28:E49" si="1">D28/D$8</f>
        <v>104.03480312638254</v>
      </c>
      <c r="F28" s="25">
        <f t="shared" ref="F28:F48" si="2">E28/E$51</f>
        <v>8.788790632957625E-3</v>
      </c>
      <c r="H28" s="15">
        <v>1388120</v>
      </c>
      <c r="I28" s="15">
        <v>98.726687420404701</v>
      </c>
      <c r="J28" s="25">
        <v>8.8221573423511099E-3</v>
      </c>
    </row>
    <row r="29" spans="2:10" x14ac:dyDescent="0.2">
      <c r="B29" s="10">
        <v>13</v>
      </c>
      <c r="C29" s="1" t="s">
        <v>29</v>
      </c>
      <c r="D29" s="15">
        <f>4404012</f>
        <v>4404012</v>
      </c>
      <c r="E29" s="15">
        <f t="shared" si="1"/>
        <v>324.73175047928032</v>
      </c>
      <c r="F29" s="25">
        <f t="shared" si="2"/>
        <v>2.7433121235104024E-2</v>
      </c>
      <c r="H29" s="15">
        <v>3746799</v>
      </c>
      <c r="I29" s="15">
        <v>88.074076694495545</v>
      </c>
      <c r="J29" s="25">
        <v>7.8702464620579241E-3</v>
      </c>
    </row>
    <row r="30" spans="2:10" x14ac:dyDescent="0.2">
      <c r="B30" s="10">
        <v>21</v>
      </c>
      <c r="C30" s="1" t="s">
        <v>30</v>
      </c>
      <c r="D30" s="15">
        <v>3226313</v>
      </c>
      <c r="E30" s="15">
        <f t="shared" si="1"/>
        <v>237.8935997640466</v>
      </c>
      <c r="F30" s="25">
        <f t="shared" si="2"/>
        <v>2.0097092303879321E-2</v>
      </c>
      <c r="H30" s="15">
        <v>2928345</v>
      </c>
      <c r="I30" s="15">
        <v>183.09190604216784</v>
      </c>
      <c r="J30" s="25">
        <v>1.6360982480215676E-2</v>
      </c>
    </row>
    <row r="31" spans="2:10" x14ac:dyDescent="0.2">
      <c r="B31" s="10">
        <v>23</v>
      </c>
      <c r="C31" s="1" t="s">
        <v>31</v>
      </c>
      <c r="D31" s="15">
        <v>8577223</v>
      </c>
      <c r="E31" s="15">
        <f t="shared" si="1"/>
        <v>632.44528830555964</v>
      </c>
      <c r="F31" s="25">
        <f t="shared" si="2"/>
        <v>5.3428555239977242E-2</v>
      </c>
      <c r="H31" s="15">
        <v>7739160</v>
      </c>
      <c r="I31" s="15">
        <v>542.68437809537284</v>
      </c>
      <c r="J31" s="25">
        <v>4.8493949264257749E-2</v>
      </c>
    </row>
    <row r="32" spans="2:10" x14ac:dyDescent="0.2">
      <c r="B32" s="10">
        <v>31</v>
      </c>
      <c r="C32" s="1" t="s">
        <v>32</v>
      </c>
      <c r="D32" s="15">
        <v>6131349</v>
      </c>
      <c r="E32" s="15">
        <f t="shared" si="1"/>
        <v>452.09769945435778</v>
      </c>
      <c r="F32" s="25">
        <f t="shared" si="2"/>
        <v>3.8192911475203484E-2</v>
      </c>
      <c r="H32" s="15">
        <v>6223704</v>
      </c>
      <c r="I32" s="15">
        <v>422.09395783217775</v>
      </c>
      <c r="J32" s="25">
        <v>3.7718061919715141E-2</v>
      </c>
    </row>
    <row r="33" spans="2:10" x14ac:dyDescent="0.2">
      <c r="B33" s="10">
        <v>32</v>
      </c>
      <c r="C33" s="1" t="s">
        <v>33</v>
      </c>
      <c r="D33" s="15">
        <v>0</v>
      </c>
      <c r="E33" s="15">
        <f t="shared" si="1"/>
        <v>0</v>
      </c>
      <c r="F33" s="25">
        <f t="shared" si="2"/>
        <v>0</v>
      </c>
      <c r="H33" s="15">
        <v>0</v>
      </c>
      <c r="I33" s="15">
        <v>0</v>
      </c>
      <c r="J33" s="25">
        <v>0</v>
      </c>
    </row>
    <row r="34" spans="2:10" x14ac:dyDescent="0.2">
      <c r="B34" s="10">
        <v>33</v>
      </c>
      <c r="C34" s="1" t="s">
        <v>34</v>
      </c>
      <c r="D34" s="15">
        <v>1746490</v>
      </c>
      <c r="E34" s="15">
        <f t="shared" si="1"/>
        <v>128.77820380474856</v>
      </c>
      <c r="F34" s="25">
        <f t="shared" si="2"/>
        <v>1.0879096584182067E-2</v>
      </c>
      <c r="H34" s="15">
        <v>2081108</v>
      </c>
      <c r="I34" s="15">
        <v>147.55440781095231</v>
      </c>
      <c r="J34" s="25">
        <v>1.3185373036193042E-2</v>
      </c>
    </row>
    <row r="35" spans="2:10" x14ac:dyDescent="0.2">
      <c r="B35" s="10">
        <v>34</v>
      </c>
      <c r="C35" s="1" t="s">
        <v>35</v>
      </c>
      <c r="D35" s="15">
        <v>5525600</v>
      </c>
      <c r="E35" s="15">
        <f t="shared" si="1"/>
        <v>407.43253207491523</v>
      </c>
      <c r="F35" s="25">
        <f t="shared" si="2"/>
        <v>3.4419627988454805E-2</v>
      </c>
      <c r="H35" s="15">
        <v>5058595</v>
      </c>
      <c r="I35" s="15">
        <v>387.68869392953161</v>
      </c>
      <c r="J35" s="25">
        <v>3.4643628253549975E-2</v>
      </c>
    </row>
    <row r="36" spans="2:10" x14ac:dyDescent="0.2">
      <c r="B36" s="10">
        <v>35</v>
      </c>
      <c r="C36" s="1" t="s">
        <v>36</v>
      </c>
      <c r="D36" s="15">
        <v>0</v>
      </c>
      <c r="E36" s="15">
        <f t="shared" si="1"/>
        <v>0</v>
      </c>
      <c r="F36" s="25">
        <f t="shared" si="2"/>
        <v>0</v>
      </c>
      <c r="H36" s="15">
        <v>2257</v>
      </c>
      <c r="I36" s="15">
        <v>0.15968586387434555</v>
      </c>
      <c r="J36" s="25">
        <v>1.4269432645398106E-5</v>
      </c>
    </row>
    <row r="37" spans="2:10" x14ac:dyDescent="0.2">
      <c r="B37" s="10">
        <v>36</v>
      </c>
      <c r="C37" s="1" t="s">
        <v>37</v>
      </c>
      <c r="D37" s="15">
        <v>5670096</v>
      </c>
      <c r="E37" s="15">
        <f t="shared" si="1"/>
        <v>418.08700781595633</v>
      </c>
      <c r="F37" s="25">
        <f t="shared" si="2"/>
        <v>3.5319710977780805E-2</v>
      </c>
      <c r="H37" s="15">
        <v>5606832</v>
      </c>
      <c r="I37" s="15">
        <v>382.51464553558793</v>
      </c>
      <c r="J37" s="25">
        <v>3.4181278404476885E-2</v>
      </c>
    </row>
    <row r="38" spans="2:10" x14ac:dyDescent="0.2">
      <c r="B38" s="10">
        <v>41</v>
      </c>
      <c r="C38" s="1" t="s">
        <v>38</v>
      </c>
      <c r="D38" s="15">
        <v>5492496</v>
      </c>
      <c r="E38" s="15">
        <f t="shared" si="1"/>
        <v>404.9915941601534</v>
      </c>
      <c r="F38" s="25">
        <f t="shared" si="2"/>
        <v>3.4213419184898668E-2</v>
      </c>
      <c r="H38" s="15">
        <v>5678252</v>
      </c>
      <c r="I38" s="15">
        <v>375.39641998018959</v>
      </c>
      <c r="J38" s="25">
        <v>3.3545198054888557E-2</v>
      </c>
    </row>
    <row r="39" spans="2:10" x14ac:dyDescent="0.2">
      <c r="B39" s="10">
        <v>51</v>
      </c>
      <c r="C39" s="1" t="s">
        <v>39</v>
      </c>
      <c r="D39" s="15">
        <v>18217862</v>
      </c>
      <c r="E39" s="15">
        <f t="shared" si="1"/>
        <v>1343.3020203509807</v>
      </c>
      <c r="F39" s="25">
        <f t="shared" si="2"/>
        <v>0.11348125683817273</v>
      </c>
      <c r="H39" s="15">
        <v>18000422</v>
      </c>
      <c r="I39" s="15">
        <v>1301.3874345549739</v>
      </c>
      <c r="J39" s="25">
        <v>0.11629119755748789</v>
      </c>
    </row>
    <row r="40" spans="2:10" x14ac:dyDescent="0.2">
      <c r="B40" s="10">
        <v>52</v>
      </c>
      <c r="C40" s="1" t="s">
        <v>40</v>
      </c>
      <c r="D40" s="15">
        <v>2910335</v>
      </c>
      <c r="E40" s="15">
        <f t="shared" si="1"/>
        <v>214.59482377230498</v>
      </c>
      <c r="F40" s="25">
        <f t="shared" si="2"/>
        <v>1.8128827280617418E-2</v>
      </c>
      <c r="H40" s="15">
        <v>2163636</v>
      </c>
      <c r="I40" s="15">
        <v>165.84017263336636</v>
      </c>
      <c r="J40" s="25">
        <v>1.4819377970457901E-2</v>
      </c>
    </row>
    <row r="41" spans="2:10" x14ac:dyDescent="0.2">
      <c r="B41" s="10">
        <v>53</v>
      </c>
      <c r="C41" s="1" t="s">
        <v>41</v>
      </c>
      <c r="D41" s="15">
        <v>4514152</v>
      </c>
      <c r="E41" s="15">
        <f t="shared" si="1"/>
        <v>332.85297153812121</v>
      </c>
      <c r="F41" s="25">
        <f t="shared" si="2"/>
        <v>2.8119196562063707E-2</v>
      </c>
      <c r="H41" s="15">
        <v>4030669</v>
      </c>
      <c r="I41" s="15">
        <v>333.77196830338193</v>
      </c>
      <c r="J41" s="25">
        <v>2.9825662116057982E-2</v>
      </c>
    </row>
    <row r="42" spans="2:10" x14ac:dyDescent="0.2">
      <c r="B42" s="10">
        <v>61</v>
      </c>
      <c r="C42" s="1" t="s">
        <v>42</v>
      </c>
      <c r="D42" s="15">
        <v>168438</v>
      </c>
      <c r="E42" s="15">
        <f t="shared" si="1"/>
        <v>12.419849579708007</v>
      </c>
      <c r="F42" s="25">
        <f t="shared" si="2"/>
        <v>1.0492205912696086E-3</v>
      </c>
      <c r="H42" s="15">
        <v>118438</v>
      </c>
      <c r="I42" s="15">
        <v>11.917220885807273</v>
      </c>
      <c r="J42" s="25">
        <v>1.0649156827317529E-3</v>
      </c>
    </row>
    <row r="43" spans="2:10" x14ac:dyDescent="0.2">
      <c r="B43" s="10">
        <v>71</v>
      </c>
      <c r="C43" s="1" t="s">
        <v>43</v>
      </c>
      <c r="D43" s="15">
        <v>0</v>
      </c>
      <c r="E43" s="15">
        <f t="shared" si="1"/>
        <v>0</v>
      </c>
      <c r="F43" s="25">
        <f t="shared" si="2"/>
        <v>0</v>
      </c>
      <c r="H43" s="15">
        <v>1006355</v>
      </c>
      <c r="I43" s="15">
        <v>0</v>
      </c>
      <c r="J43" s="25">
        <v>0</v>
      </c>
    </row>
    <row r="44" spans="2:10" x14ac:dyDescent="0.2">
      <c r="B44" s="10">
        <v>81</v>
      </c>
      <c r="C44" s="1" t="s">
        <v>44</v>
      </c>
      <c r="D44" s="15">
        <v>0</v>
      </c>
      <c r="E44" s="15">
        <f t="shared" si="1"/>
        <v>0</v>
      </c>
      <c r="F44" s="25">
        <f t="shared" si="2"/>
        <v>0</v>
      </c>
      <c r="H44" s="15">
        <v>0</v>
      </c>
      <c r="I44" s="15">
        <v>0</v>
      </c>
      <c r="J44" s="25">
        <v>0</v>
      </c>
    </row>
    <row r="45" spans="2:10" x14ac:dyDescent="0.2">
      <c r="B45" s="10">
        <v>91</v>
      </c>
      <c r="C45" s="1" t="s">
        <v>45</v>
      </c>
      <c r="D45" s="15">
        <v>0</v>
      </c>
      <c r="E45" s="15">
        <f t="shared" si="1"/>
        <v>0</v>
      </c>
      <c r="F45" s="25">
        <f t="shared" si="2"/>
        <v>0</v>
      </c>
      <c r="H45" s="15">
        <v>0</v>
      </c>
      <c r="I45" s="15">
        <v>0</v>
      </c>
      <c r="J45" s="25">
        <v>0</v>
      </c>
    </row>
    <row r="46" spans="2:10" x14ac:dyDescent="0.2">
      <c r="B46" s="10">
        <v>92</v>
      </c>
      <c r="C46" t="s">
        <v>46</v>
      </c>
      <c r="D46" s="15">
        <v>0</v>
      </c>
      <c r="E46" s="15">
        <f t="shared" si="1"/>
        <v>0</v>
      </c>
      <c r="F46" s="25">
        <f t="shared" si="2"/>
        <v>0</v>
      </c>
      <c r="H46" s="15">
        <v>0</v>
      </c>
      <c r="I46" s="15">
        <v>0</v>
      </c>
      <c r="J46" s="25">
        <v>0</v>
      </c>
    </row>
    <row r="47" spans="2:10" x14ac:dyDescent="0.2">
      <c r="B47" s="10">
        <v>93</v>
      </c>
      <c r="C47" s="1" t="s">
        <v>47</v>
      </c>
      <c r="D47" s="15">
        <v>160000</v>
      </c>
      <c r="E47" s="15">
        <f t="shared" si="1"/>
        <v>11.797669960182864</v>
      </c>
      <c r="F47" s="25">
        <f t="shared" si="2"/>
        <v>9.96659272866796E-4</v>
      </c>
      <c r="H47" s="15">
        <v>152735</v>
      </c>
      <c r="I47" s="15">
        <v>9.9051931512664488</v>
      </c>
      <c r="J47" s="25">
        <v>8.8512209585987366E-4</v>
      </c>
    </row>
    <row r="48" spans="2:10" x14ac:dyDescent="0.2">
      <c r="B48" s="10">
        <v>95</v>
      </c>
      <c r="C48" s="1" t="s">
        <v>48</v>
      </c>
      <c r="D48" s="15">
        <v>8000</v>
      </c>
      <c r="E48" s="15">
        <f t="shared" si="1"/>
        <v>0.58988349800914319</v>
      </c>
      <c r="F48" s="25">
        <f t="shared" si="2"/>
        <v>4.9832963643339807E-5</v>
      </c>
      <c r="H48" s="15">
        <v>14000</v>
      </c>
      <c r="I48" s="15">
        <v>0.99051931512664493</v>
      </c>
      <c r="J48" s="25">
        <v>8.8512209585987368E-5</v>
      </c>
    </row>
    <row r="49" spans="2:10" ht="18" x14ac:dyDescent="0.35">
      <c r="B49" s="10">
        <v>99</v>
      </c>
      <c r="C49" s="1" t="s">
        <v>49</v>
      </c>
      <c r="D49" s="17">
        <v>1691852</v>
      </c>
      <c r="E49" s="17">
        <f t="shared" si="1"/>
        <v>124.74944698422061</v>
      </c>
      <c r="F49" s="25">
        <f>E49/E$51</f>
        <v>1.0538749900738966E-2</v>
      </c>
      <c r="H49" s="17">
        <v>1650000</v>
      </c>
      <c r="I49" s="17">
        <v>116.7397764256403</v>
      </c>
      <c r="J49" s="25">
        <v>1.0431796129777083E-2</v>
      </c>
    </row>
    <row r="50" spans="2:10" ht="8.75" customHeight="1" x14ac:dyDescent="0.2"/>
    <row r="51" spans="2:10" x14ac:dyDescent="0.2">
      <c r="C51" s="19" t="s">
        <v>21</v>
      </c>
      <c r="D51" s="26">
        <f>SUM(D26:D50)</f>
        <v>162536308</v>
      </c>
      <c r="E51" s="26">
        <f>SUM(E27:E50)</f>
        <v>11837.214865064148</v>
      </c>
      <c r="H51" s="26">
        <f>SUM(H26:H50)</f>
        <v>157191178</v>
      </c>
      <c r="I51" s="26">
        <f>SUM(I26:I50)</f>
        <v>11190.764751662657</v>
      </c>
    </row>
    <row r="52" spans="2:10" ht="16" thickBot="1" x14ac:dyDescent="0.25"/>
    <row r="53" spans="2:10" ht="16" thickBot="1" x14ac:dyDescent="0.25">
      <c r="B53" s="3"/>
      <c r="C53" s="3" t="s">
        <v>50</v>
      </c>
      <c r="D53" s="33" t="s">
        <v>4</v>
      </c>
      <c r="E53" s="34"/>
      <c r="F53" s="3" t="s">
        <v>14</v>
      </c>
      <c r="G53" s="22"/>
      <c r="H53" s="33" t="s">
        <v>5</v>
      </c>
      <c r="I53" s="34"/>
      <c r="J53" s="3" t="s">
        <v>14</v>
      </c>
    </row>
    <row r="54" spans="2:10" ht="16" thickBot="1" x14ac:dyDescent="0.25">
      <c r="B54" s="6" t="s">
        <v>23</v>
      </c>
      <c r="C54" s="6" t="s">
        <v>24</v>
      </c>
      <c r="D54" s="11" t="s">
        <v>16</v>
      </c>
      <c r="E54" s="11" t="s">
        <v>17</v>
      </c>
      <c r="F54" s="6" t="s">
        <v>16</v>
      </c>
      <c r="G54" s="22"/>
      <c r="H54" s="11" t="s">
        <v>16</v>
      </c>
      <c r="I54" s="11" t="s">
        <v>17</v>
      </c>
      <c r="J54" s="6" t="s">
        <v>16</v>
      </c>
    </row>
    <row r="55" spans="2:10" ht="8.75" customHeight="1" x14ac:dyDescent="0.2"/>
    <row r="56" spans="2:10" x14ac:dyDescent="0.2">
      <c r="B56" s="27">
        <v>35</v>
      </c>
      <c r="C56" s="1" t="s">
        <v>36</v>
      </c>
      <c r="D56" s="12">
        <v>9870664</v>
      </c>
      <c r="E56" s="26">
        <f>D56/D8</f>
        <v>727.81772599911517</v>
      </c>
      <c r="F56" s="25">
        <f>E56/E59</f>
        <v>0.987304439100267</v>
      </c>
      <c r="H56" s="12">
        <v>9667459</v>
      </c>
      <c r="I56" s="26">
        <v>684</v>
      </c>
      <c r="J56" s="25">
        <v>0.98650721798784535</v>
      </c>
    </row>
    <row r="57" spans="2:10" ht="18" x14ac:dyDescent="0.35">
      <c r="B57" s="27">
        <v>51</v>
      </c>
      <c r="C57" s="1" t="s">
        <v>39</v>
      </c>
      <c r="D57" s="17">
        <v>126925</v>
      </c>
      <c r="E57" s="17">
        <f>D57/D8</f>
        <v>9.358870373101313</v>
      </c>
      <c r="F57" s="25">
        <f>E57/E59</f>
        <v>1.2695560899732925E-2</v>
      </c>
      <c r="H57" s="17">
        <v>132225</v>
      </c>
      <c r="I57" s="17">
        <v>9</v>
      </c>
      <c r="J57" s="25">
        <v>1.3492782012154677E-2</v>
      </c>
    </row>
    <row r="59" spans="2:10" ht="18" x14ac:dyDescent="0.35">
      <c r="C59" s="19" t="s">
        <v>21</v>
      </c>
      <c r="D59" s="28">
        <f>SUM(D56:D58)</f>
        <v>9997589</v>
      </c>
      <c r="E59" s="28">
        <f>SUM(E56:E58)</f>
        <v>737.17659637221652</v>
      </c>
      <c r="F59" s="28"/>
      <c r="H59" s="28">
        <f>SUM(H56:H58)</f>
        <v>9799684</v>
      </c>
      <c r="I59" s="28">
        <v>693</v>
      </c>
      <c r="J59" s="28"/>
    </row>
    <row r="60" spans="2:10" ht="16" thickBot="1" x14ac:dyDescent="0.25"/>
    <row r="61" spans="2:10" ht="16" thickBot="1" x14ac:dyDescent="0.25">
      <c r="B61" s="3"/>
      <c r="C61" s="3" t="s">
        <v>51</v>
      </c>
      <c r="D61" s="33" t="s">
        <v>4</v>
      </c>
      <c r="E61" s="34"/>
      <c r="F61" s="3" t="s">
        <v>14</v>
      </c>
      <c r="G61" s="22"/>
      <c r="H61" s="33" t="s">
        <v>5</v>
      </c>
      <c r="I61" s="34"/>
      <c r="J61" s="3" t="s">
        <v>14</v>
      </c>
    </row>
    <row r="62" spans="2:10" ht="16" thickBot="1" x14ac:dyDescent="0.25">
      <c r="B62" s="6" t="s">
        <v>23</v>
      </c>
      <c r="C62" s="6" t="s">
        <v>24</v>
      </c>
      <c r="D62" s="11" t="s">
        <v>16</v>
      </c>
      <c r="E62" s="11" t="s">
        <v>17</v>
      </c>
      <c r="F62" s="6" t="s">
        <v>16</v>
      </c>
      <c r="G62" s="22"/>
      <c r="H62" s="11" t="s">
        <v>16</v>
      </c>
      <c r="I62" s="11" t="s">
        <v>17</v>
      </c>
      <c r="J62" s="6" t="s">
        <v>16</v>
      </c>
    </row>
    <row r="63" spans="2:10" ht="6.5" customHeight="1" x14ac:dyDescent="0.2"/>
    <row r="64" spans="2:10" x14ac:dyDescent="0.2">
      <c r="B64" s="27">
        <v>71</v>
      </c>
      <c r="C64" s="1" t="s">
        <v>43</v>
      </c>
      <c r="D64" s="29">
        <v>50637756</v>
      </c>
      <c r="E64" s="26">
        <f>D64/D8</f>
        <v>3733.7970800766848</v>
      </c>
      <c r="F64" s="25">
        <f>E64/E67</f>
        <v>1</v>
      </c>
      <c r="H64" s="15">
        <v>47553860</v>
      </c>
      <c r="I64" s="26">
        <v>3365.3362105561059</v>
      </c>
      <c r="J64" s="25">
        <v>1</v>
      </c>
    </row>
    <row r="65" spans="2:10" ht="18" x14ac:dyDescent="0.35">
      <c r="B65" s="30" t="s">
        <v>25</v>
      </c>
      <c r="C65" s="1" t="s">
        <v>26</v>
      </c>
      <c r="D65" s="17">
        <v>0</v>
      </c>
      <c r="E65" s="17">
        <f>D65/E8</f>
        <v>0</v>
      </c>
      <c r="F65" s="25">
        <f>E65/E67</f>
        <v>0</v>
      </c>
      <c r="H65" s="17">
        <v>0</v>
      </c>
      <c r="I65" s="17">
        <v>0</v>
      </c>
      <c r="J65" s="25">
        <v>0</v>
      </c>
    </row>
    <row r="67" spans="2:10" ht="18" x14ac:dyDescent="0.35">
      <c r="C67" s="19" t="s">
        <v>21</v>
      </c>
      <c r="D67" s="28">
        <f>SUM(D64:D66)</f>
        <v>50637756</v>
      </c>
      <c r="E67" s="28">
        <f>SUM(E64:E66)</f>
        <v>3733.7970800766848</v>
      </c>
      <c r="F67" s="28"/>
      <c r="H67" s="28">
        <v>43976442</v>
      </c>
      <c r="I67" s="28">
        <v>3045.8818395899712</v>
      </c>
      <c r="J67" s="28"/>
    </row>
    <row r="69" spans="2:10" x14ac:dyDescent="0.2">
      <c r="B69" t="s">
        <v>52</v>
      </c>
    </row>
    <row r="70" spans="2:10" x14ac:dyDescent="0.2">
      <c r="B70" t="s">
        <v>53</v>
      </c>
    </row>
    <row r="72" spans="2:10" x14ac:dyDescent="0.2">
      <c r="D72" s="26"/>
    </row>
    <row r="73" spans="2:10" x14ac:dyDescent="0.2">
      <c r="D73" s="26"/>
    </row>
    <row r="74" spans="2:10" x14ac:dyDescent="0.2">
      <c r="D74" s="26"/>
    </row>
  </sheetData>
  <mergeCells count="15">
    <mergeCell ref="D61:E61"/>
    <mergeCell ref="H61:I61"/>
    <mergeCell ref="B1:J1"/>
    <mergeCell ref="B2:J2"/>
    <mergeCell ref="B3:J3"/>
    <mergeCell ref="B6:C6"/>
    <mergeCell ref="B7:C7"/>
    <mergeCell ref="B14:C14"/>
    <mergeCell ref="D14:E14"/>
    <mergeCell ref="H14:I14"/>
    <mergeCell ref="B15:C15"/>
    <mergeCell ref="D23:E23"/>
    <mergeCell ref="H23:I23"/>
    <mergeCell ref="D53:E53"/>
    <mergeCell ref="H53:I5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Wilson, Heather</dc:creator>
  <cp:lastModifiedBy>Dunson, Austin</cp:lastModifiedBy>
  <dcterms:created xsi:type="dcterms:W3CDTF">2026-06-11T21:00:37Z</dcterms:created>
  <dcterms:modified xsi:type="dcterms:W3CDTF">2026-06-11T21:16:12Z</dcterms:modified>
</cp:coreProperties>
</file>