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codeName="ThisWorkbook" defaultThemeVersion="166925"/>
  <mc:AlternateContent xmlns:mc="http://schemas.openxmlformats.org/markup-compatibility/2006">
    <mc:Choice Requires="x15">
      <x15ac:absPath xmlns:x15ac="http://schemas.microsoft.com/office/spreadsheetml/2010/11/ac" url="C:\Users\1155748\Desktop\"/>
    </mc:Choice>
  </mc:AlternateContent>
  <xr:revisionPtr revIDLastSave="0" documentId="8_{3BF6D54B-362A-4F98-885A-63B780FDF133}" xr6:coauthVersionLast="47" xr6:coauthVersionMax="47" xr10:uidLastSave="{00000000-0000-0000-0000-000000000000}"/>
  <workbookProtection workbookAlgorithmName="SHA-512" workbookHashValue="o7Zgvc7dsbaaiCwQ/W6oaUiTq8COlKNGNcEYhyrBAJJKePpfIOWpmjkySEtRcSuhPcOknAnis/PKog4K7ekpIA==" workbookSaltValue="mm5w68G3G9zea6Sc1aVbCw==" workbookSpinCount="100000" lockStructure="1"/>
  <bookViews>
    <workbookView xWindow="-108" yWindow="-108" windowWidth="23256" windowHeight="13896" xr2:uid="{22B09F59-00D4-45CD-BA07-FC823873E09B}"/>
  </bookViews>
  <sheets>
    <sheet name="Cover" sheetId="1" r:id="rId1"/>
    <sheet name="Survey" sheetId="2" r:id="rId2"/>
    <sheet name="UPDATE YEARLY" sheetId="5" state="hidden" r:id="rId3"/>
  </sheets>
  <definedNames>
    <definedName name="_xlnm._FilterDatabase" localSheetId="1" hidden="1">Survey!$A$2:$K$50</definedName>
    <definedName name="_xlnm.Print_Area" localSheetId="1">Survey!$A$1:$J$50</definedName>
    <definedName name="_xlnm.Print_Titles" localSheetId="1">Survey!$1:$2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3" i="2" l="1"/>
  <c r="J4" i="2"/>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D1" i="2" l="1"/>
  <c r="C35" i="1" l="1"/>
  <c r="I3" i="2"/>
  <c r="I4" i="2"/>
  <c r="I5" i="2"/>
  <c r="I6" i="2"/>
  <c r="I7" i="2"/>
  <c r="I8" i="2"/>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E1" i="2" l="1"/>
  <c r="C34" i="1"/>
  <c r="K3" i="2" l="1"/>
  <c r="K4" i="2"/>
  <c r="K5" i="2"/>
  <c r="K6" i="2"/>
  <c r="K7" i="2"/>
  <c r="K8" i="2"/>
  <c r="K9" i="2"/>
  <c r="K10" i="2"/>
  <c r="K11" i="2"/>
  <c r="K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D36" i="1" l="1"/>
  <c r="B41" i="1" s="1"/>
</calcChain>
</file>

<file path=xl/sharedStrings.xml><?xml version="1.0" encoding="utf-8"?>
<sst xmlns="http://schemas.openxmlformats.org/spreadsheetml/2006/main" count="201" uniqueCount="149">
  <si>
    <t>District Number</t>
  </si>
  <si>
    <t>District Name</t>
  </si>
  <si>
    <t>MSID</t>
  </si>
  <si>
    <t>School Name</t>
  </si>
  <si>
    <t>INLET GROVE COMMUNITY HIGH SCHOOL</t>
  </si>
  <si>
    <t>SOUTH TECH ACADEMY</t>
  </si>
  <si>
    <t>WESTERN ACADEMY CHARTER SCHOOL</t>
  </si>
  <si>
    <t>SOMERSET ACADEMY BOCA EAST</t>
  </si>
  <si>
    <t>RENAISSANCE CHARTER SCHOOL AT WEST PALM BEACH</t>
  </si>
  <si>
    <t>SOMERSET ACADEMY BOCA MIDDLE SCHOOL</t>
  </si>
  <si>
    <t>FRANKLIN ACADEMY- PALM BEACH GARDENS</t>
  </si>
  <si>
    <t>School
Number</t>
  </si>
  <si>
    <t>Section D: Total</t>
  </si>
  <si>
    <t>PALM BEACH</t>
  </si>
  <si>
    <t>1. Complete the following table:</t>
  </si>
  <si>
    <t>District Name (choose from drop-down menu)</t>
  </si>
  <si>
    <t>Contact Phone:</t>
  </si>
  <si>
    <t>Contact Email:</t>
  </si>
  <si>
    <t>Reported
on Equipment
and
Materials
tab</t>
  </si>
  <si>
    <t>Number of schools with data entered and finalized</t>
  </si>
  <si>
    <t>'-----&gt;</t>
  </si>
  <si>
    <t>Districts</t>
  </si>
  <si>
    <t>Password</t>
  </si>
  <si>
    <t xml:space="preserve">Instructions: 
 </t>
  </si>
  <si>
    <t>(1) Update district list to left with districts that received awards in this year. Then update the data validation on the cover page (district drop down) to select only districts from this range.</t>
  </si>
  <si>
    <t>(2) Update the password below to be the password used to lock the workbook/sheets for the year.</t>
  </si>
  <si>
    <t>(3) Once all updates have been made, ensure ranges in macro are still accurate.</t>
  </si>
  <si>
    <t>Contact Name:</t>
  </si>
  <si>
    <t xml:space="preserve">(b) Hide "Definitions", "Survey", "Equipment and Materials" and "Update Yearly" tabs. </t>
  </si>
  <si>
    <t>(a) Protect applicable sheets with the password above</t>
  </si>
  <si>
    <t>(c) Protect workbook with the password set above</t>
  </si>
  <si>
    <t xml:space="preserve">(4) Save a text file in the survey folder with the password entered above so the workbook can be recovered if the password is forgotten. </t>
  </si>
  <si>
    <t xml:space="preserve">(5) Click the button below to run the hide macro, which will: Protect each sheet where applicable. </t>
  </si>
  <si>
    <t xml:space="preserve">(6) Save a separate copy of the protected workbook to be sent out to districts. </t>
  </si>
  <si>
    <t>EVERGLADES PREPARATORY ACADEMY</t>
  </si>
  <si>
    <t>QUANTUM HIGH SCHOOL</t>
  </si>
  <si>
    <t>WORTHINGTON HIGH SCHOOL</t>
  </si>
  <si>
    <t>SOUTH TECH PREPARATORY ACADEMY</t>
  </si>
  <si>
    <t>PALM BEACH PREPARATORY CHARTER ACADEMY</t>
  </si>
  <si>
    <t>SOMERSET ACADEMY CANYONS MIDDLE SCHOOL</t>
  </si>
  <si>
    <t>Alachua</t>
  </si>
  <si>
    <t>Bay</t>
  </si>
  <si>
    <t>Bradford</t>
  </si>
  <si>
    <t>Brevard</t>
  </si>
  <si>
    <t>Broward</t>
  </si>
  <si>
    <t>Charlotte</t>
  </si>
  <si>
    <t>Citrus</t>
  </si>
  <si>
    <t>Clay</t>
  </si>
  <si>
    <t>Collier</t>
  </si>
  <si>
    <t>Columbia</t>
  </si>
  <si>
    <t>Miami-Dade</t>
  </si>
  <si>
    <t>Dixie</t>
  </si>
  <si>
    <t>Duval</t>
  </si>
  <si>
    <t>Escambia</t>
  </si>
  <si>
    <t>Flagler</t>
  </si>
  <si>
    <t>Gadsden</t>
  </si>
  <si>
    <t>Glades</t>
  </si>
  <si>
    <t>Hernando</t>
  </si>
  <si>
    <t>Hillsborough</t>
  </si>
  <si>
    <t>Indian River</t>
  </si>
  <si>
    <t>Lake</t>
  </si>
  <si>
    <t>Lee</t>
  </si>
  <si>
    <t>Leon</t>
  </si>
  <si>
    <t>Levy</t>
  </si>
  <si>
    <t>Madison</t>
  </si>
  <si>
    <t>Manatee</t>
  </si>
  <si>
    <t>Marion</t>
  </si>
  <si>
    <t>Martin</t>
  </si>
  <si>
    <t>Monroe</t>
  </si>
  <si>
    <t>Okaloosa</t>
  </si>
  <si>
    <t>Orange</t>
  </si>
  <si>
    <t>Osceola</t>
  </si>
  <si>
    <t>Palm Beach</t>
  </si>
  <si>
    <t>Pasco</t>
  </si>
  <si>
    <t>Pinellas</t>
  </si>
  <si>
    <t>Polk</t>
  </si>
  <si>
    <t>Putnam</t>
  </si>
  <si>
    <t>St. Johns</t>
  </si>
  <si>
    <t>St. Lucie</t>
  </si>
  <si>
    <t>Sarasota</t>
  </si>
  <si>
    <t>Seminole</t>
  </si>
  <si>
    <t>Sumter</t>
  </si>
  <si>
    <t>Volusia</t>
  </si>
  <si>
    <t>Wakulla</t>
  </si>
  <si>
    <t>Walton</t>
  </si>
  <si>
    <t>FSU Lab - Broward</t>
  </si>
  <si>
    <t>FSU Lab - Leon</t>
  </si>
  <si>
    <t>Franklin</t>
  </si>
  <si>
    <t>THE LEARNING CENTER HIGH SCHOOL</t>
  </si>
  <si>
    <t>PALM BEACH MARITIME ACADEMY ELEMENTARY</t>
  </si>
  <si>
    <t>IMAGINE SCHOOLS CHANCELLOR CAMPUS</t>
  </si>
  <si>
    <t>GLADES ACADEMY, INC</t>
  </si>
  <si>
    <t>MONTESSORI ACADEMYOF EARLY ENRICHMENT, INC</t>
  </si>
  <si>
    <t>BEN GAMLA-PALM BEACH</t>
  </si>
  <si>
    <t>RENAISSANCE CHARTER SCHOOL AT WELLINGTON</t>
  </si>
  <si>
    <t>SOMERSET ACADEMY WELLINGTON K-8</t>
  </si>
  <si>
    <t>RENAISSANCE CHARTER SCHOOL AT CYPRESS</t>
  </si>
  <si>
    <t>SLAM BOCA</t>
  </si>
  <si>
    <t>SOMERSET ACADEMY WELLINGTON HIGH SCHOOL</t>
  </si>
  <si>
    <t>PALM BEACH PREPARATORY CHARTER ACADEMY MIDDLE SCHOOL</t>
  </si>
  <si>
    <t>ED VENTURE CHARTER SCHOOL</t>
  </si>
  <si>
    <t>BODWELL ACADEMY</t>
  </si>
  <si>
    <t>THE LEARNING CENTER</t>
  </si>
  <si>
    <t>PALM BEACH SCHOOL FOR AUTISM</t>
  </si>
  <si>
    <t>THE LEARNING ACADEMY</t>
  </si>
  <si>
    <t>CAREER ACADEMY OF THE PALM BEACHES</t>
  </si>
  <si>
    <t>SOMERSET ACADEMY, THE DR. BERNARD KIMMEL CAMPUS</t>
  </si>
  <si>
    <t>G-STAR SCHOOL OF THE ARTS</t>
  </si>
  <si>
    <t>BELIEVERS ACADEMY</t>
  </si>
  <si>
    <t>PALM BEACH MARITIME ACADEMY SECONDARY</t>
  </si>
  <si>
    <t>RENAISSANCE CHARTER SCHOOL AT SUMMIT</t>
  </si>
  <si>
    <t>SOMERSET ACADEMY CANYONS HIGH SCHOOL</t>
  </si>
  <si>
    <t>FRANKLIN ACADEMY - BOYNTON BEACH</t>
  </si>
  <si>
    <t>OLYMPUS INTERNATIONAL ACADEMY</t>
  </si>
  <si>
    <t>RENAISSANCE CHARTER SCHOOL AT CENTRAL PALM</t>
  </si>
  <si>
    <t>FLORIDA FUTURES ACADEMY</t>
  </si>
  <si>
    <t>SPORTS LEADERSHIP AND MANAGEMENT (SLAM) MIDDLE SCHOOL PALM BEACH</t>
  </si>
  <si>
    <t>SOMERSET ACADEMY LAKES</t>
  </si>
  <si>
    <t>CONNECTIONS EDUCATION CENTER OF THE PALM BEACHES</t>
  </si>
  <si>
    <t>SLAM ACADEMY HIGH SCHOOL PALM BEACH</t>
  </si>
  <si>
    <t>TCA</t>
  </si>
  <si>
    <t>All Data Entered</t>
  </si>
  <si>
    <t>FSU - Bay</t>
  </si>
  <si>
    <t>Number of charter schools</t>
  </si>
  <si>
    <t>Section C: Nonvoted District School Capital Improvement Millage (s. 1013.62(3), F.S.)</t>
  </si>
  <si>
    <t>Section B: Voted District School Operating Millage (s. 1011.71(9), F.S.)</t>
  </si>
  <si>
    <t>Section A: Discretionary Half-Cent Sales Surtax (s. 212.055(2), F.S.)</t>
  </si>
  <si>
    <t>offrsurvey202526</t>
  </si>
  <si>
    <r>
      <t xml:space="preserve">Total
shared
revenue
</t>
    </r>
    <r>
      <rPr>
        <b/>
        <sz val="10"/>
        <color theme="1"/>
        <rFont val="arial"/>
        <family val="2"/>
      </rPr>
      <t>[A] + [B] + [C]</t>
    </r>
  </si>
  <si>
    <r>
      <t xml:space="preserve">Section 1002.33(17)(i), Florida Statutes, states that each school district shall provide to the Florida Department of Education a summary report of local revenue shared with charter schools. The following template is provided to assist in the collection of this data.
</t>
    </r>
    <r>
      <rPr>
        <sz val="10"/>
        <color rgb="FFFF0000"/>
        <rFont val="arial"/>
        <family val="2"/>
      </rPr>
      <t xml:space="preserve">Please do not alter this template in any way. Enter data only where allowed and do not delete or add rows/columns. Failure to submit an unaltered template will result in the need for resubmission. </t>
    </r>
  </si>
  <si>
    <t>2. Once a district has been selected from the drop-down menu above, select the button below to generate your district's school list. If you encounter a security warning regarding macros, save the file to your computer, close and reopen it and select "Enable Macros" in yellow ribbon. Select the button below. If issues persist, contact OFFRSurveys@fldoe.org.</t>
  </si>
  <si>
    <t xml:space="preserve">4. Ensure that the box below says "Ready to Submit," then email this file to OFFRSurveys@fldoe.org. </t>
  </si>
  <si>
    <t>Per FTE allocation to charter schools</t>
  </si>
  <si>
    <t>Date funds were distrubuted to charter schools</t>
  </si>
  <si>
    <t xml:space="preserve">3. Navigate to the "Survey" tab and enter amounts on each charter school received in the listed categories. This tab will not appear until a district has been chosen and the school list has been generated. The sections available to be completed, which are indicated in rows 1 and 2 of the "Survey" tab, are as follows:
   ╚Section A - Discretionary Half-Cent Sales Surtax
   ╚Section B - Voted District School Operating Millage
   ╚Section C - Nonvoted District School Capital Improvement Millage
     The values for section C are prefilled. If the district recalculated that amount, it may be overwritten.
If no revenue was shared for a specific item, enter 0 for that cell. If this tab has been completed correctly, the cells below should be flagged as green and done.
</t>
  </si>
  <si>
    <t>PALMETTO PARK HIGH SCHOOL</t>
  </si>
  <si>
    <t>SOMERSET ACADEMY AVENIR</t>
  </si>
  <si>
    <t>BRIDGE PREP ACADEMY OF PALM BEACH</t>
  </si>
  <si>
    <t>2025-26 Florida School District Revenue Sharing Survey
Due March 31, 2026</t>
  </si>
  <si>
    <t>District's total 2025-26 Discretionary Half-Cent Sales Surtax (s. 212.055(2), F.S.) amount as of February 28, 2026.</t>
  </si>
  <si>
    <r>
      <rPr>
        <b/>
        <sz val="10"/>
        <color theme="1"/>
        <rFont val="arial"/>
        <family val="2"/>
      </rPr>
      <t>[A]</t>
    </r>
    <r>
      <rPr>
        <sz val="10"/>
        <color theme="1"/>
        <rFont val="Arial"/>
        <family val="2"/>
      </rPr>
      <t xml:space="preserve">
2025-26
 revenue 
shared 
as of 
February 28,2026</t>
    </r>
  </si>
  <si>
    <t>District's total 2025-26 Voted District School Operating Millage (s. 1011.71(9), F.S.) amount as of February 28, 2026.</t>
  </si>
  <si>
    <t>District's total 2025-26 Nonvoted District School Capital Improvement Millage (s. 1013.62(3), F.S.) amount as of February 28, 2026.</t>
  </si>
  <si>
    <r>
      <rPr>
        <b/>
        <sz val="10"/>
        <color theme="1"/>
        <rFont val="arial"/>
        <family val="2"/>
      </rPr>
      <t>[B]</t>
    </r>
    <r>
      <rPr>
        <sz val="10"/>
        <color theme="1"/>
        <rFont val="Arial"/>
        <family val="2"/>
      </rPr>
      <t xml:space="preserve">
2025-26
 revenue 
shared 
as of 
February 28,2026</t>
    </r>
  </si>
  <si>
    <r>
      <rPr>
        <b/>
        <sz val="10"/>
        <color theme="1"/>
        <rFont val="arial"/>
        <family val="2"/>
      </rPr>
      <t>[C]</t>
    </r>
    <r>
      <rPr>
        <sz val="10"/>
        <color theme="1"/>
        <rFont val="Arial"/>
        <family val="2"/>
      </rPr>
      <t xml:space="preserve">
2025-26
 revenue 
shared 
as of 
February 28,2026</t>
    </r>
  </si>
  <si>
    <t>Heather Frederick</t>
  </si>
  <si>
    <t>561-434-8702</t>
  </si>
  <si>
    <t>heather.frederick@palmbeachschools.org</t>
  </si>
  <si>
    <t>Distributed Monthly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</si>
</sst>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_(* #,##0_);_(* \(#,##0\);_(* &quot;-&quot;??_);_(@_)"/>
  </numFmts>
  <fonts count="8" x14ac:knownFonts="1">
    <font>
      <sz val="10"/>
      <color theme="1"/>
      <name val="Arial"/>
      <family val="2"/>
    </font>
    <font>
      <sz val="10"/>
      <color theme="1"/>
      <name val="arial"/>
      <family val="2"/>
    </font>
    <font>
      <b/>
      <sz val="10"/>
      <color theme="1"/>
      <name val="arial"/>
      <family val="2"/>
    </font>
    <font>
      <sz val="11"/>
      <color theme="1"/>
      <name val="Calibri"/>
      <family val="2"/>
      <scheme val="minor"/>
    </font>
    <font>
      <b/>
      <sz val="10"/>
      <color rgb="FF000000"/>
      <name val="Arial"/>
      <family val="2"/>
    </font>
    <font>
      <sz val="10"/>
      <color rgb="FFFF0000"/>
      <name val="arial"/>
      <family val="2"/>
    </font>
    <font>
      <sz val="10"/>
      <color theme="3" tint="0.79998168889431442"/>
      <name val="arial"/>
      <family val="2"/>
    </font>
    <font>
      <sz val="10"/>
      <color rgb="FF000000"/>
      <name val="Arial"/>
      <family val="2"/>
    </font>
  </fonts>
  <fills count="8">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theme="7"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2" tint="-9.9948118533890809E-2"/>
      </left>
      <right style="thin">
        <color theme="2" tint="-9.9948118533890809E-2"/>
      </right>
      <top/>
      <bottom style="thin">
        <color theme="2" tint="-9.9948118533890809E-2"/>
      </bottom>
      <diagonal/>
    </border>
  </borders>
  <cellStyleXfs count="4">
    <xf numFmtId="0" fontId="0" fillId="0" borderId="0"/>
    <xf numFmtId="43" fontId="1" fillId="0" borderId="0" applyFont="0" applyFill="0" applyBorder="0" applyAlignment="0" applyProtection="0"/>
    <xf numFmtId="0" fontId="3" fillId="0" borderId="0"/>
    <xf numFmtId="44" fontId="3" fillId="0" borderId="0" applyFont="0" applyFill="0" applyBorder="0" applyAlignment="0" applyProtection="0"/>
  </cellStyleXfs>
  <cellXfs count="60">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center"/>
    </xf>
    <xf numFmtId="0" fontId="2" fillId="0" borderId="0" xfId="0" applyFont="1"/>
    <xf numFmtId="0" fontId="0" fillId="0" borderId="2" xfId="0" applyBorder="1"/>
    <xf numFmtId="0" fontId="0" fillId="0" borderId="2" xfId="0" applyBorder="1" applyAlignment="1">
      <alignment wrapText="1"/>
    </xf>
    <xf numFmtId="0" fontId="0" fillId="0" borderId="2" xfId="0" applyBorder="1" applyAlignment="1">
      <alignment horizontal="center" wrapText="1"/>
    </xf>
    <xf numFmtId="0" fontId="0" fillId="6" borderId="9" xfId="0" applyFill="1" applyBorder="1"/>
    <xf numFmtId="0" fontId="0" fillId="0" borderId="1" xfId="0" applyBorder="1" applyAlignment="1">
      <alignment horizontal="center"/>
    </xf>
    <xf numFmtId="0" fontId="0" fillId="6" borderId="8" xfId="0" applyFill="1" applyBorder="1" applyAlignment="1">
      <alignment horizontal="center"/>
    </xf>
    <xf numFmtId="0" fontId="0" fillId="0" borderId="0" xfId="0" applyAlignment="1">
      <alignment horizontal="left" indent="1"/>
    </xf>
    <xf numFmtId="0" fontId="0" fillId="0" borderId="0" xfId="0" quotePrefix="1" applyAlignment="1">
      <alignment horizontal="right"/>
    </xf>
    <xf numFmtId="3" fontId="0" fillId="0" borderId="1" xfId="1" applyNumberFormat="1" applyFont="1" applyBorder="1" applyAlignment="1">
      <alignment horizontal="center"/>
    </xf>
    <xf numFmtId="0" fontId="6" fillId="6" borderId="9" xfId="0" applyFont="1" applyFill="1" applyBorder="1"/>
    <xf numFmtId="0" fontId="0" fillId="7" borderId="8" xfId="0" applyFill="1" applyBorder="1" applyAlignment="1">
      <alignment horizontal="center" wrapText="1"/>
    </xf>
    <xf numFmtId="0" fontId="0" fillId="7" borderId="10" xfId="0" applyFill="1" applyBorder="1" applyAlignment="1">
      <alignment horizontal="center" wrapText="1"/>
    </xf>
    <xf numFmtId="164" fontId="0" fillId="7" borderId="11" xfId="1" applyNumberFormat="1" applyFont="1" applyFill="1" applyBorder="1"/>
    <xf numFmtId="43" fontId="0" fillId="0" borderId="0" xfId="1" applyFont="1" applyProtection="1">
      <protection locked="0"/>
    </xf>
    <xf numFmtId="164" fontId="0" fillId="0" borderId="0" xfId="1" applyNumberFormat="1" applyFont="1" applyProtection="1">
      <protection locked="0"/>
    </xf>
    <xf numFmtId="0" fontId="2" fillId="7" borderId="1" xfId="0" applyFont="1" applyFill="1" applyBorder="1" applyAlignment="1" applyProtection="1">
      <alignment horizontal="center"/>
      <protection locked="0"/>
    </xf>
    <xf numFmtId="0" fontId="2" fillId="7" borderId="1" xfId="0" applyFont="1" applyFill="1" applyBorder="1" applyAlignment="1">
      <alignment horizontal="center"/>
    </xf>
    <xf numFmtId="0" fontId="2" fillId="0" borderId="0" xfId="0" applyFont="1" applyAlignment="1">
      <alignment wrapText="1"/>
    </xf>
    <xf numFmtId="0" fontId="0" fillId="0" borderId="0" xfId="0" applyAlignment="1">
      <alignment horizontal="left"/>
    </xf>
    <xf numFmtId="43" fontId="0" fillId="0" borderId="0" xfId="0" applyNumberFormat="1"/>
    <xf numFmtId="0" fontId="0" fillId="0" borderId="9" xfId="0" applyBorder="1" applyAlignment="1" applyProtection="1">
      <alignment horizontal="center"/>
      <protection locked="0"/>
    </xf>
    <xf numFmtId="0" fontId="2" fillId="2" borderId="8" xfId="0" applyFont="1" applyFill="1" applyBorder="1" applyAlignment="1">
      <alignment horizontal="center" wrapText="1"/>
    </xf>
    <xf numFmtId="0" fontId="2" fillId="3" borderId="8" xfId="0" applyFont="1" applyFill="1" applyBorder="1" applyAlignment="1">
      <alignment horizontal="center" wrapText="1"/>
    </xf>
    <xf numFmtId="0" fontId="2" fillId="4" borderId="8" xfId="0" applyFont="1" applyFill="1" applyBorder="1" applyAlignment="1">
      <alignment horizontal="center" wrapText="1"/>
    </xf>
    <xf numFmtId="0" fontId="0" fillId="0" borderId="6" xfId="0" applyBorder="1" applyAlignment="1">
      <alignment wrapText="1"/>
    </xf>
    <xf numFmtId="0" fontId="0" fillId="7" borderId="8" xfId="0" applyFill="1" applyBorder="1" applyAlignment="1" applyProtection="1">
      <alignment horizontal="center"/>
      <protection locked="0"/>
    </xf>
    <xf numFmtId="0" fontId="0" fillId="7" borderId="10" xfId="0" applyFill="1" applyBorder="1" applyAlignment="1" applyProtection="1">
      <alignment horizontal="center"/>
      <protection locked="0"/>
    </xf>
    <xf numFmtId="14" fontId="0" fillId="7" borderId="8" xfId="0" applyNumberFormat="1" applyFill="1" applyBorder="1" applyAlignment="1" applyProtection="1">
      <alignment horizontal="center"/>
      <protection locked="0"/>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2" fillId="2" borderId="8" xfId="0" applyFont="1" applyFill="1" applyBorder="1" applyAlignment="1">
      <alignment horizontal="left"/>
    </xf>
    <xf numFmtId="0" fontId="2" fillId="2" borderId="9" xfId="0" applyFont="1" applyFill="1" applyBorder="1" applyAlignment="1">
      <alignment horizontal="left"/>
    </xf>
    <xf numFmtId="0" fontId="2" fillId="2" borderId="10" xfId="0" applyFont="1" applyFill="1" applyBorder="1" applyAlignment="1">
      <alignment horizontal="left"/>
    </xf>
    <xf numFmtId="0" fontId="2" fillId="2" borderId="8" xfId="0" applyFont="1" applyFill="1" applyBorder="1" applyAlignment="1">
      <alignment horizontal="left" vertical="top"/>
    </xf>
    <xf numFmtId="0" fontId="2" fillId="2" borderId="9" xfId="0" applyFont="1" applyFill="1" applyBorder="1" applyAlignment="1">
      <alignment horizontal="left" vertical="top"/>
    </xf>
    <xf numFmtId="0" fontId="2" fillId="2" borderId="10" xfId="0" applyFont="1" applyFill="1" applyBorder="1" applyAlignment="1">
      <alignment horizontal="left" vertical="top"/>
    </xf>
    <xf numFmtId="0" fontId="2" fillId="2" borderId="8" xfId="0" applyFont="1" applyFill="1" applyBorder="1" applyAlignment="1">
      <alignment horizontal="center" wrapText="1"/>
    </xf>
    <xf numFmtId="0" fontId="2" fillId="2" borderId="9" xfId="0" applyFont="1" applyFill="1" applyBorder="1" applyAlignment="1">
      <alignment horizontal="center" wrapText="1"/>
    </xf>
    <xf numFmtId="0" fontId="2" fillId="2" borderId="10" xfId="0" applyFont="1" applyFill="1" applyBorder="1" applyAlignment="1">
      <alignment horizontal="center" wrapText="1"/>
    </xf>
    <xf numFmtId="0" fontId="2" fillId="2" borderId="8"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2" borderId="10"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4" xfId="0" applyFont="1" applyFill="1" applyBorder="1" applyAlignment="1">
      <alignment horizontal="left" vertical="top" wrapText="1"/>
    </xf>
    <xf numFmtId="0" fontId="2" fillId="2" borderId="5"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7" xfId="0" applyFont="1" applyFill="1" applyBorder="1" applyAlignment="1">
      <alignment horizontal="left" vertical="top" wrapText="1"/>
    </xf>
    <xf numFmtId="0" fontId="0" fillId="0" borderId="0" xfId="0" applyAlignment="1" applyProtection="1">
      <alignment horizontal="center"/>
      <protection locked="0"/>
    </xf>
    <xf numFmtId="0" fontId="2" fillId="5" borderId="8" xfId="0" applyFont="1" applyFill="1" applyBorder="1" applyAlignment="1">
      <alignment horizontal="center"/>
    </xf>
    <xf numFmtId="0" fontId="2" fillId="5" borderId="10" xfId="0" applyFont="1" applyFill="1" applyBorder="1" applyAlignment="1">
      <alignment horizontal="center"/>
    </xf>
  </cellXfs>
  <cellStyles count="4">
    <cellStyle name="Comma" xfId="1" builtinId="3"/>
    <cellStyle name="Currency 2" xfId="3" xr:uid="{C75947B2-587A-4B0A-85FB-E28CF11BCEFB}"/>
    <cellStyle name="Normal" xfId="0" builtinId="0"/>
    <cellStyle name="Normal 2" xfId="2" xr:uid="{EDF4A50C-B46A-4A90-B0F6-35A9BAD22A34}"/>
  </cellStyles>
  <dxfs count="7">
    <dxf>
      <font>
        <b/>
        <i val="0"/>
        <color theme="9" tint="-0.499984740745262"/>
      </font>
      <fill>
        <patternFill>
          <bgColor theme="9" tint="0.79998168889431442"/>
        </patternFill>
      </fill>
    </dxf>
    <dxf>
      <font>
        <b/>
        <i val="0"/>
        <color rgb="FFFF0000"/>
      </font>
      <fill>
        <patternFill>
          <bgColor rgb="FFFF9999"/>
        </patternFill>
      </fill>
    </dxf>
    <dxf>
      <font>
        <b/>
        <i val="0"/>
        <color theme="9" tint="-0.499984740745262"/>
      </font>
      <fill>
        <patternFill>
          <bgColor theme="9" tint="0.79998168889431442"/>
        </patternFill>
      </fill>
    </dxf>
    <dxf>
      <font>
        <b/>
        <i val="0"/>
        <color rgb="FFFF0000"/>
      </font>
      <fill>
        <patternFill>
          <bgColor rgb="FFFF9999"/>
        </patternFill>
      </fill>
    </dxf>
    <dxf>
      <font>
        <b/>
        <i val="0"/>
        <color theme="9" tint="-0.499984740745262"/>
      </font>
      <fill>
        <patternFill>
          <bgColor theme="9" tint="0.79998168889431442"/>
        </patternFill>
      </fill>
    </dxf>
    <dxf>
      <font>
        <b/>
        <i val="0"/>
        <color rgb="FFFF0000"/>
      </font>
      <fill>
        <patternFill>
          <bgColor rgb="FFFF9999"/>
        </patternFill>
      </fill>
    </dxf>
    <dxf>
      <font>
        <b/>
        <i val="0"/>
        <color theme="1" tint="4.9989318521683403E-2"/>
      </font>
      <fill>
        <patternFill>
          <bgColor rgb="FFFFFF00"/>
        </patternFill>
      </fill>
    </dxf>
  </dxfs>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4724400</xdr:colOff>
          <xdr:row>27</xdr:row>
          <xdr:rowOff>144780</xdr:rowOff>
        </xdr:from>
        <xdr:to>
          <xdr:col>3</xdr:col>
          <xdr:colOff>914400</xdr:colOff>
          <xdr:row>30</xdr:row>
          <xdr:rowOff>45720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00"/>
                  </a:solidFill>
                  <a:latin typeface="Arial"/>
                  <a:cs typeface="Arial"/>
                </a:rPr>
                <a:t>Generate School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60960</xdr:colOff>
          <xdr:row>12</xdr:row>
          <xdr:rowOff>121920</xdr:rowOff>
        </xdr:from>
        <xdr:to>
          <xdr:col>7</xdr:col>
          <xdr:colOff>594360</xdr:colOff>
          <xdr:row>17</xdr:row>
          <xdr:rowOff>106680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Finalize and Protect Workbook</a:t>
              </a:r>
            </a:p>
            <a:p>
              <a:pPr algn="ctr" rtl="0">
                <a:defRPr sz="1000"/>
              </a:pPr>
              <a:r>
                <a:rPr lang="en-US" sz="1000" b="0" i="0" u="none" strike="noStrike" baseline="0">
                  <a:solidFill>
                    <a:srgbClr val="000000"/>
                  </a:solidFill>
                  <a:latin typeface="Arial"/>
                  <a:cs typeface="Arial"/>
                </a:rPr>
                <a:t>BE SURE TO SAVE A COPY OF YOUR PASSWORD</a:t>
              </a:r>
            </a:p>
          </xdr:txBody>
        </xdr:sp>
        <xdr:clientData fPrintsWithSheet="0"/>
      </xdr:twoCellAnchor>
    </mc:Choice>
    <mc:Fallback/>
  </mc:AlternateContent>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384B4-E1EE-4D9B-8504-B629EF23777F}">
  <sheetPr codeName="Sheet1">
    <pageSetUpPr fitToPage="1"/>
  </sheetPr>
  <dimension ref="B2:G41"/>
  <sheetViews>
    <sheetView showGridLines="0" tabSelected="1" workbookViewId="0">
      <selection activeCell="C24" sqref="C24:D24"/>
    </sheetView>
  </sheetViews>
  <sheetFormatPr defaultRowHeight="13.2" x14ac:dyDescent="0.25"/>
  <cols>
    <col min="2" max="2" width="111.44140625" customWidth="1"/>
    <col min="3" max="3" width="14.88671875" customWidth="1"/>
    <col min="4" max="4" width="14.109375" customWidth="1"/>
  </cols>
  <sheetData>
    <row r="2" spans="2:7" ht="27.75" customHeight="1" x14ac:dyDescent="0.25">
      <c r="B2" s="45" t="s">
        <v>138</v>
      </c>
      <c r="C2" s="46"/>
      <c r="D2" s="47"/>
      <c r="E2" s="1"/>
      <c r="F2" s="1"/>
      <c r="G2" s="1"/>
    </row>
    <row r="4" spans="2:7" ht="87" customHeight="1" x14ac:dyDescent="0.25">
      <c r="B4" s="36" t="s">
        <v>129</v>
      </c>
      <c r="C4" s="37"/>
      <c r="D4" s="38"/>
      <c r="G4" s="1"/>
    </row>
    <row r="6" spans="2:7" x14ac:dyDescent="0.25">
      <c r="B6" s="39" t="s">
        <v>14</v>
      </c>
      <c r="C6" s="40"/>
      <c r="D6" s="41"/>
    </row>
    <row r="8" spans="2:7" x14ac:dyDescent="0.25">
      <c r="B8" s="11" t="s">
        <v>15</v>
      </c>
      <c r="C8" s="20" t="s">
        <v>72</v>
      </c>
    </row>
    <row r="9" spans="2:7" x14ac:dyDescent="0.25">
      <c r="B9" s="11"/>
    </row>
    <row r="10" spans="2:7" x14ac:dyDescent="0.25">
      <c r="B10" s="11" t="s">
        <v>27</v>
      </c>
      <c r="C10" s="30" t="s">
        <v>145</v>
      </c>
      <c r="D10" s="31"/>
    </row>
    <row r="11" spans="2:7" x14ac:dyDescent="0.25">
      <c r="B11" s="11" t="s">
        <v>16</v>
      </c>
      <c r="C11" s="30" t="s">
        <v>146</v>
      </c>
      <c r="D11" s="31"/>
    </row>
    <row r="12" spans="2:7" x14ac:dyDescent="0.25">
      <c r="B12" s="11" t="s">
        <v>17</v>
      </c>
      <c r="C12" s="30" t="s">
        <v>147</v>
      </c>
      <c r="D12" s="31"/>
    </row>
    <row r="13" spans="2:7" x14ac:dyDescent="0.25">
      <c r="B13" s="11"/>
      <c r="C13" s="57"/>
      <c r="D13" s="57"/>
    </row>
    <row r="14" spans="2:7" x14ac:dyDescent="0.25">
      <c r="B14" s="11" t="s">
        <v>139</v>
      </c>
      <c r="C14" s="30">
        <v>0</v>
      </c>
      <c r="D14" s="31"/>
    </row>
    <row r="15" spans="2:7" x14ac:dyDescent="0.25">
      <c r="B15" s="11" t="s">
        <v>132</v>
      </c>
      <c r="C15" s="30">
        <v>0</v>
      </c>
      <c r="D15" s="31"/>
    </row>
    <row r="16" spans="2:7" x14ac:dyDescent="0.25">
      <c r="B16" s="11" t="s">
        <v>133</v>
      </c>
      <c r="C16" s="30">
        <v>0</v>
      </c>
      <c r="D16" s="31"/>
    </row>
    <row r="17" spans="2:4" x14ac:dyDescent="0.25">
      <c r="B17" s="11"/>
      <c r="C17" s="25"/>
      <c r="D17" s="25"/>
    </row>
    <row r="18" spans="2:4" x14ac:dyDescent="0.25">
      <c r="B18" s="11" t="s">
        <v>141</v>
      </c>
      <c r="C18" s="30">
        <v>320429928.98000002</v>
      </c>
      <c r="D18" s="31"/>
    </row>
    <row r="19" spans="2:4" x14ac:dyDescent="0.25">
      <c r="B19" s="11" t="s">
        <v>132</v>
      </c>
      <c r="C19" s="30">
        <v>1930.02</v>
      </c>
      <c r="D19" s="31"/>
    </row>
    <row r="20" spans="2:4" x14ac:dyDescent="0.25">
      <c r="B20" s="11" t="s">
        <v>133</v>
      </c>
      <c r="C20" s="30" t="s">
        <v>148</v>
      </c>
      <c r="D20" s="31"/>
    </row>
    <row r="21" spans="2:4" x14ac:dyDescent="0.25">
      <c r="B21" s="11"/>
      <c r="C21" s="25"/>
      <c r="D21" s="25"/>
    </row>
    <row r="22" spans="2:4" x14ac:dyDescent="0.25">
      <c r="B22" s="11" t="s">
        <v>142</v>
      </c>
      <c r="C22" s="30">
        <v>479536813.14999998</v>
      </c>
      <c r="D22" s="31"/>
    </row>
    <row r="23" spans="2:4" x14ac:dyDescent="0.25">
      <c r="B23" s="11" t="s">
        <v>132</v>
      </c>
      <c r="C23" s="30">
        <v>964.73</v>
      </c>
      <c r="D23" s="31"/>
    </row>
    <row r="24" spans="2:4" x14ac:dyDescent="0.25">
      <c r="B24" s="11" t="s">
        <v>133</v>
      </c>
      <c r="C24" s="32">
        <v>46055</v>
      </c>
      <c r="D24" s="31"/>
    </row>
    <row r="26" spans="2:4" ht="43.5" customHeight="1" x14ac:dyDescent="0.25">
      <c r="B26" s="51" t="s">
        <v>130</v>
      </c>
      <c r="C26" s="52"/>
      <c r="D26" s="53"/>
    </row>
    <row r="27" spans="2:4" x14ac:dyDescent="0.25">
      <c r="B27" s="54"/>
      <c r="C27" s="55"/>
      <c r="D27" s="56"/>
    </row>
    <row r="32" spans="2:4" ht="140.25" customHeight="1" x14ac:dyDescent="0.25">
      <c r="B32" s="48" t="s">
        <v>134</v>
      </c>
      <c r="C32" s="49"/>
      <c r="D32" s="50"/>
    </row>
    <row r="34" spans="2:4" x14ac:dyDescent="0.25">
      <c r="B34" s="11" t="s">
        <v>123</v>
      </c>
      <c r="C34" s="13">
        <f>IF(C8="","Enter district", COUNTIF(Survey!B:B,C8))</f>
        <v>48</v>
      </c>
    </row>
    <row r="35" spans="2:4" x14ac:dyDescent="0.25">
      <c r="B35" s="11" t="s">
        <v>19</v>
      </c>
      <c r="C35" s="13">
        <f>COUNTIF(Survey!$J$3:$J$50,"Yes")</f>
        <v>48</v>
      </c>
    </row>
    <row r="36" spans="2:4" x14ac:dyDescent="0.25">
      <c r="C36" s="12" t="s">
        <v>20</v>
      </c>
      <c r="D36" s="9" t="str">
        <f>IF(C34=C35,"Done", "Not Done")</f>
        <v>Done</v>
      </c>
    </row>
    <row r="39" spans="2:4" x14ac:dyDescent="0.25">
      <c r="B39" s="42" t="s">
        <v>131</v>
      </c>
      <c r="C39" s="43"/>
      <c r="D39" s="44"/>
    </row>
    <row r="41" spans="2:4" ht="38.25" customHeight="1" x14ac:dyDescent="0.25">
      <c r="B41" s="33" t="str">
        <f>IF(OR(C8="",C10="",C11="",C12="",C14="",C15="",C16="",C18="",C19="",C20="",C22="",C23="",C24=""),"District name not selected and/or all information in section 1 not filled out",IF(D36="Done","Ready to Submit","Not Ready to Submit"))</f>
        <v>Ready to Submit</v>
      </c>
      <c r="C41" s="34"/>
      <c r="D41" s="35"/>
    </row>
  </sheetData>
  <sheetProtection algorithmName="SHA-512" hashValue="vYh8iNsyLpeCcIMHjZvKGJRTjfBkdRyAUx+L9WbinFKFNSb3UUsNnExnqStfMsmTTwr/o7zARZVKfwVY2flmag==" saltValue="4FnrEEiYAaP6mimp5/Ahwg==" spinCount="100000" sheet="1" objects="1" scenarios="1" selectLockedCells="1"/>
  <mergeCells count="20">
    <mergeCell ref="B4:D4"/>
    <mergeCell ref="B6:D6"/>
    <mergeCell ref="B39:D39"/>
    <mergeCell ref="B2:D2"/>
    <mergeCell ref="C10:D10"/>
    <mergeCell ref="C11:D11"/>
    <mergeCell ref="C22:D22"/>
    <mergeCell ref="B32:D32"/>
    <mergeCell ref="B26:D27"/>
    <mergeCell ref="C12:D12"/>
    <mergeCell ref="C13:D13"/>
    <mergeCell ref="C18:D18"/>
    <mergeCell ref="C14:D14"/>
    <mergeCell ref="C15:D15"/>
    <mergeCell ref="C16:D16"/>
    <mergeCell ref="C23:D23"/>
    <mergeCell ref="C24:D24"/>
    <mergeCell ref="C20:D20"/>
    <mergeCell ref="C19:D19"/>
    <mergeCell ref="B41:D41"/>
  </mergeCells>
  <conditionalFormatting sqref="B41">
    <cfRule type="cellIs" dxfId="6" priority="9" operator="equal">
      <formula>"District name not selected and/or all information in section 1 not filled out"</formula>
    </cfRule>
    <cfRule type="cellIs" dxfId="5" priority="10" operator="equal">
      <formula>"Not Ready to Submit"</formula>
    </cfRule>
    <cfRule type="cellIs" dxfId="4" priority="11" operator="equal">
      <formula>"Ready to Submit"</formula>
    </cfRule>
  </conditionalFormatting>
  <conditionalFormatting sqref="D36">
    <cfRule type="cellIs" dxfId="3" priority="3" operator="equal">
      <formula>"Not Ready"</formula>
    </cfRule>
    <cfRule type="cellIs" dxfId="2" priority="4" operator="equal">
      <formula>"Ready"</formula>
    </cfRule>
  </conditionalFormatting>
  <conditionalFormatting sqref="D36">
    <cfRule type="cellIs" dxfId="1" priority="1" operator="equal">
      <formula>"Not Done"</formula>
    </cfRule>
    <cfRule type="cellIs" dxfId="0" priority="2" operator="equal">
      <formula>"Done"</formula>
    </cfRule>
  </conditionalFormatting>
  <printOptions horizontalCentered="1"/>
  <pageMargins left="0.7" right="0.7" top="0.75" bottom="0.75" header="0.3" footer="0.3"/>
  <pageSetup scale="78" orientation="portrait"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generateSchoolList">
                <anchor moveWithCells="1" sizeWithCells="1">
                  <from>
                    <xdr:col>1</xdr:col>
                    <xdr:colOff>4724400</xdr:colOff>
                    <xdr:row>27</xdr:row>
                    <xdr:rowOff>144780</xdr:rowOff>
                  </from>
                  <to>
                    <xdr:col>3</xdr:col>
                    <xdr:colOff>914400</xdr:colOff>
                    <xdr:row>30</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errorTitle="Invalid District" error="Your district entry is either invalid or does not have a school that receive an award. Please enter a district from the drop down menu. " xr:uid="{8FDE1FD3-BE2C-482B-A0EC-15B4A4944C1D}">
          <x14:formula1>
            <xm:f>'UPDATE YEARLY'!$A$2:$A$51</xm:f>
          </x14:formula1>
          <xm:sqref>C8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3E453-008E-4E6D-A5EF-B8A244C5C56F}">
  <sheetPr codeName="Sheet2">
    <pageSetUpPr fitToPage="1"/>
  </sheetPr>
  <dimension ref="A1:K50"/>
  <sheetViews>
    <sheetView topLeftCell="A2" workbookViewId="0">
      <selection activeCell="H3" sqref="H3:H50"/>
    </sheetView>
  </sheetViews>
  <sheetFormatPr defaultRowHeight="13.2" x14ac:dyDescent="0.25"/>
  <cols>
    <col min="1" max="1" width="7.44140625" customWidth="1"/>
    <col min="2" max="2" width="12" customWidth="1"/>
    <col min="5" max="5" width="100.109375" bestFit="1" customWidth="1"/>
    <col min="6" max="7" width="14.6640625" style="24" customWidth="1"/>
    <col min="8" max="8" width="14.6640625" customWidth="1"/>
    <col min="9" max="9" width="13" customWidth="1"/>
    <col min="10" max="10" width="7.33203125" customWidth="1"/>
    <col min="11" max="11" width="1.6640625" hidden="1" customWidth="1"/>
  </cols>
  <sheetData>
    <row r="1" spans="1:11" ht="105.6" x14ac:dyDescent="0.25">
      <c r="A1" s="10"/>
      <c r="B1" s="8"/>
      <c r="C1" s="8"/>
      <c r="D1" s="14">
        <f>COUNTIF(B:B,Cover!C8)</f>
        <v>48</v>
      </c>
      <c r="E1" s="14">
        <f>IFERROR(MATCH(Cover!C8,B:B,0),"Run")</f>
        <v>3</v>
      </c>
      <c r="F1" s="26" t="s">
        <v>126</v>
      </c>
      <c r="G1" s="27" t="s">
        <v>125</v>
      </c>
      <c r="H1" s="28" t="s">
        <v>124</v>
      </c>
      <c r="I1" s="58" t="s">
        <v>12</v>
      </c>
      <c r="J1" s="59"/>
    </row>
    <row r="2" spans="1:11" ht="96.75" customHeight="1" x14ac:dyDescent="0.25">
      <c r="A2" s="29" t="s">
        <v>0</v>
      </c>
      <c r="B2" s="5" t="s">
        <v>1</v>
      </c>
      <c r="C2" s="6" t="s">
        <v>11</v>
      </c>
      <c r="D2" s="5" t="s">
        <v>2</v>
      </c>
      <c r="E2" s="5" t="s">
        <v>3</v>
      </c>
      <c r="F2" s="7" t="s">
        <v>140</v>
      </c>
      <c r="G2" s="7" t="s">
        <v>143</v>
      </c>
      <c r="H2" s="7" t="s">
        <v>144</v>
      </c>
      <c r="I2" s="15" t="s">
        <v>128</v>
      </c>
      <c r="J2" s="16" t="s">
        <v>121</v>
      </c>
      <c r="K2" s="2" t="s">
        <v>18</v>
      </c>
    </row>
    <row r="3" spans="1:11" x14ac:dyDescent="0.25">
      <c r="A3">
        <v>50</v>
      </c>
      <c r="B3" t="s">
        <v>13</v>
      </c>
      <c r="C3">
        <v>40</v>
      </c>
      <c r="D3">
        <v>500040</v>
      </c>
      <c r="E3" s="23" t="s">
        <v>99</v>
      </c>
      <c r="F3" s="18">
        <v>0</v>
      </c>
      <c r="G3" s="18">
        <v>37955.96</v>
      </c>
      <c r="H3" s="19">
        <v>0</v>
      </c>
      <c r="I3" s="17">
        <f t="shared" ref="I3:I5" si="0">F3+G3+H3</f>
        <v>37955.96</v>
      </c>
      <c r="J3" s="17" t="str">
        <f t="shared" ref="J3:J5" si="1">IF(COUNTBLANK(F3:H3)=0,"yes","no")</f>
        <v>yes</v>
      </c>
      <c r="K3" s="3" t="str">
        <f>IF(ISERROR(MATCH(D3,#REF!,0)),"No","Yes")</f>
        <v>No</v>
      </c>
    </row>
    <row r="4" spans="1:11" x14ac:dyDescent="0.25">
      <c r="A4">
        <v>50</v>
      </c>
      <c r="B4" t="s">
        <v>13</v>
      </c>
      <c r="C4">
        <v>100</v>
      </c>
      <c r="D4">
        <v>500100</v>
      </c>
      <c r="E4" s="23" t="s">
        <v>88</v>
      </c>
      <c r="F4" s="18">
        <v>0</v>
      </c>
      <c r="G4" s="18">
        <v>20978.079999999998</v>
      </c>
      <c r="H4" s="19">
        <v>26173</v>
      </c>
      <c r="I4" s="17">
        <f t="shared" si="0"/>
        <v>47151.08</v>
      </c>
      <c r="J4" s="17" t="str">
        <f t="shared" si="1"/>
        <v>yes</v>
      </c>
      <c r="K4" s="3" t="str">
        <f>IF(ISERROR(MATCH(D4,#REF!,0)),"No","Yes")</f>
        <v>No</v>
      </c>
    </row>
    <row r="5" spans="1:11" x14ac:dyDescent="0.25">
      <c r="A5">
        <v>50</v>
      </c>
      <c r="B5" t="s">
        <v>13</v>
      </c>
      <c r="C5">
        <v>571</v>
      </c>
      <c r="D5">
        <v>500571</v>
      </c>
      <c r="E5" s="23" t="s">
        <v>135</v>
      </c>
      <c r="F5" s="18">
        <v>0</v>
      </c>
      <c r="G5" s="18">
        <v>64005.930000000008</v>
      </c>
      <c r="H5" s="19">
        <v>78770</v>
      </c>
      <c r="I5" s="17">
        <f t="shared" si="0"/>
        <v>142775.93</v>
      </c>
      <c r="J5" s="17" t="str">
        <f t="shared" si="1"/>
        <v>yes</v>
      </c>
      <c r="K5" s="3" t="str">
        <f>IF(ISERROR(MATCH(D5,#REF!,0)),"No","Yes")</f>
        <v>No</v>
      </c>
    </row>
    <row r="6" spans="1:11" x14ac:dyDescent="0.25">
      <c r="A6">
        <v>50</v>
      </c>
      <c r="B6" t="s">
        <v>13</v>
      </c>
      <c r="C6">
        <v>1461</v>
      </c>
      <c r="D6">
        <v>501461</v>
      </c>
      <c r="E6" s="23" t="s">
        <v>4</v>
      </c>
      <c r="F6" s="18">
        <v>0</v>
      </c>
      <c r="G6" s="18">
        <v>1059041.24</v>
      </c>
      <c r="H6" s="19">
        <v>105156</v>
      </c>
      <c r="I6" s="17">
        <f t="shared" ref="I6:I50" si="2">F6+G6+H6</f>
        <v>1164197.24</v>
      </c>
      <c r="J6" s="17" t="str">
        <f t="shared" ref="J6:J50" si="3">IF(COUNTBLANK(F6:H6)=0,"yes","no")</f>
        <v>yes</v>
      </c>
      <c r="K6" s="3" t="str">
        <f>IF(ISERROR(MATCH(D6,#REF!,0)),"No","Yes")</f>
        <v>No</v>
      </c>
    </row>
    <row r="7" spans="1:11" x14ac:dyDescent="0.25">
      <c r="A7">
        <v>50</v>
      </c>
      <c r="B7" t="s">
        <v>13</v>
      </c>
      <c r="C7">
        <v>1571</v>
      </c>
      <c r="D7">
        <v>501571</v>
      </c>
      <c r="E7" s="23" t="s">
        <v>5</v>
      </c>
      <c r="F7" s="18">
        <v>0</v>
      </c>
      <c r="G7" s="18">
        <v>1390520.94</v>
      </c>
      <c r="H7" s="19">
        <v>0</v>
      </c>
      <c r="I7" s="17">
        <f t="shared" si="2"/>
        <v>1390520.94</v>
      </c>
      <c r="J7" s="17" t="str">
        <f t="shared" si="3"/>
        <v>yes</v>
      </c>
      <c r="K7" s="3" t="str">
        <f>IF(ISERROR(MATCH(D7,#REF!,0)),"No","Yes")</f>
        <v>No</v>
      </c>
    </row>
    <row r="8" spans="1:11" x14ac:dyDescent="0.25">
      <c r="A8">
        <v>50</v>
      </c>
      <c r="B8" t="s">
        <v>13</v>
      </c>
      <c r="C8">
        <v>2521</v>
      </c>
      <c r="D8">
        <v>502521</v>
      </c>
      <c r="E8" s="23" t="s">
        <v>100</v>
      </c>
      <c r="F8" s="18">
        <v>0</v>
      </c>
      <c r="G8" s="18">
        <v>90161.34</v>
      </c>
      <c r="H8" s="19">
        <v>71081</v>
      </c>
      <c r="I8" s="17">
        <f t="shared" si="2"/>
        <v>161242.34</v>
      </c>
      <c r="J8" s="17" t="str">
        <f t="shared" si="3"/>
        <v>yes</v>
      </c>
      <c r="K8" s="3" t="str">
        <f>IF(ISERROR(MATCH(D8,#REF!,0)),"No","Yes")</f>
        <v>No</v>
      </c>
    </row>
    <row r="9" spans="1:11" x14ac:dyDescent="0.25">
      <c r="A9">
        <v>50</v>
      </c>
      <c r="B9" t="s">
        <v>13</v>
      </c>
      <c r="C9">
        <v>2531</v>
      </c>
      <c r="D9">
        <v>502531</v>
      </c>
      <c r="E9" s="23" t="s">
        <v>101</v>
      </c>
      <c r="F9" s="18">
        <v>0</v>
      </c>
      <c r="G9" s="18">
        <v>65806.8</v>
      </c>
      <c r="H9" s="19">
        <v>46857</v>
      </c>
      <c r="I9" s="17">
        <f t="shared" si="2"/>
        <v>112663.8</v>
      </c>
      <c r="J9" s="17" t="str">
        <f t="shared" si="3"/>
        <v>yes</v>
      </c>
      <c r="K9" s="3" t="str">
        <f>IF(ISERROR(MATCH(D9,#REF!,0)),"No","Yes")</f>
        <v>No</v>
      </c>
    </row>
    <row r="10" spans="1:11" x14ac:dyDescent="0.25">
      <c r="A10">
        <v>50</v>
      </c>
      <c r="B10" t="s">
        <v>13</v>
      </c>
      <c r="C10">
        <v>2791</v>
      </c>
      <c r="D10">
        <v>502791</v>
      </c>
      <c r="E10" s="23" t="s">
        <v>102</v>
      </c>
      <c r="F10" s="18">
        <v>0</v>
      </c>
      <c r="G10" s="18">
        <v>212845.46</v>
      </c>
      <c r="H10" s="19">
        <v>168191</v>
      </c>
      <c r="I10" s="17">
        <f t="shared" si="2"/>
        <v>381036.45999999996</v>
      </c>
      <c r="J10" s="17" t="str">
        <f t="shared" si="3"/>
        <v>yes</v>
      </c>
      <c r="K10" s="3" t="str">
        <f>IF(ISERROR(MATCH(D10,#REF!,0)),"No","Yes")</f>
        <v>No</v>
      </c>
    </row>
    <row r="11" spans="1:11" x14ac:dyDescent="0.25">
      <c r="A11">
        <v>50</v>
      </c>
      <c r="B11" t="s">
        <v>13</v>
      </c>
      <c r="C11">
        <v>2801</v>
      </c>
      <c r="D11">
        <v>502801</v>
      </c>
      <c r="E11" s="23" t="s">
        <v>89</v>
      </c>
      <c r="F11" s="18">
        <v>0</v>
      </c>
      <c r="G11" s="18">
        <v>727048.76</v>
      </c>
      <c r="H11" s="19">
        <v>539527</v>
      </c>
      <c r="I11" s="17">
        <f t="shared" si="2"/>
        <v>1266575.76</v>
      </c>
      <c r="J11" s="17" t="str">
        <f t="shared" si="3"/>
        <v>yes</v>
      </c>
      <c r="K11" s="3" t="str">
        <f>IF(ISERROR(MATCH(D11,#REF!,0)),"No","Yes")</f>
        <v>No</v>
      </c>
    </row>
    <row r="12" spans="1:11" x14ac:dyDescent="0.25">
      <c r="A12">
        <v>50</v>
      </c>
      <c r="B12" t="s">
        <v>13</v>
      </c>
      <c r="C12">
        <v>2911</v>
      </c>
      <c r="D12">
        <v>502911</v>
      </c>
      <c r="E12" s="23" t="s">
        <v>6</v>
      </c>
      <c r="F12" s="18">
        <v>0</v>
      </c>
      <c r="G12" s="18">
        <v>927885.75</v>
      </c>
      <c r="H12" s="19">
        <v>756389</v>
      </c>
      <c r="I12" s="17">
        <f t="shared" si="2"/>
        <v>1684274.75</v>
      </c>
      <c r="J12" s="17" t="str">
        <f t="shared" si="3"/>
        <v>yes</v>
      </c>
      <c r="K12" s="3" t="str">
        <f>IF(ISERROR(MATCH(D12,#REF!,0)),"No","Yes")</f>
        <v>No</v>
      </c>
    </row>
    <row r="13" spans="1:11" x14ac:dyDescent="0.25">
      <c r="A13">
        <v>50</v>
      </c>
      <c r="B13" t="s">
        <v>13</v>
      </c>
      <c r="C13">
        <v>2941</v>
      </c>
      <c r="D13">
        <v>502941</v>
      </c>
      <c r="E13" s="23" t="s">
        <v>103</v>
      </c>
      <c r="F13" s="18">
        <v>0</v>
      </c>
      <c r="G13" s="18">
        <v>476304.99</v>
      </c>
      <c r="H13" s="19">
        <v>370274</v>
      </c>
      <c r="I13" s="17">
        <f t="shared" si="2"/>
        <v>846578.99</v>
      </c>
      <c r="J13" s="17" t="str">
        <f t="shared" si="3"/>
        <v>yes</v>
      </c>
      <c r="K13" s="3" t="str">
        <f>IF(ISERROR(MATCH(D13,#REF!,0)),"No","Yes")</f>
        <v>No</v>
      </c>
    </row>
    <row r="14" spans="1:11" x14ac:dyDescent="0.25">
      <c r="A14">
        <v>50</v>
      </c>
      <c r="B14" t="s">
        <v>13</v>
      </c>
      <c r="C14">
        <v>3083</v>
      </c>
      <c r="D14">
        <v>503083</v>
      </c>
      <c r="E14" s="23" t="s">
        <v>104</v>
      </c>
      <c r="F14" s="18">
        <v>0</v>
      </c>
      <c r="G14" s="18">
        <v>216346.06999999998</v>
      </c>
      <c r="H14" s="19">
        <v>175688</v>
      </c>
      <c r="I14" s="17">
        <f t="shared" si="2"/>
        <v>392034.06999999995</v>
      </c>
      <c r="J14" s="17" t="str">
        <f t="shared" si="3"/>
        <v>yes</v>
      </c>
      <c r="K14" s="3" t="str">
        <f>IF(ISERROR(MATCH(D14,#REF!,0)),"No","Yes")</f>
        <v>No</v>
      </c>
    </row>
    <row r="15" spans="1:11" x14ac:dyDescent="0.25">
      <c r="A15">
        <v>50</v>
      </c>
      <c r="B15" t="s">
        <v>13</v>
      </c>
      <c r="C15">
        <v>3345</v>
      </c>
      <c r="D15">
        <v>503345</v>
      </c>
      <c r="E15" s="23" t="s">
        <v>105</v>
      </c>
      <c r="F15" s="18">
        <v>0</v>
      </c>
      <c r="G15" s="18">
        <v>101024.87</v>
      </c>
      <c r="H15" s="19">
        <v>78385</v>
      </c>
      <c r="I15" s="17">
        <f t="shared" si="2"/>
        <v>179409.87</v>
      </c>
      <c r="J15" s="17" t="str">
        <f t="shared" si="3"/>
        <v>yes</v>
      </c>
      <c r="K15" s="3" t="str">
        <f>IF(ISERROR(MATCH(D15,#REF!,0)),"No","Yes")</f>
        <v>No</v>
      </c>
    </row>
    <row r="16" spans="1:11" x14ac:dyDescent="0.25">
      <c r="A16">
        <v>50</v>
      </c>
      <c r="B16" t="s">
        <v>13</v>
      </c>
      <c r="C16">
        <v>3362</v>
      </c>
      <c r="D16">
        <v>503362</v>
      </c>
      <c r="E16" s="23" t="s">
        <v>136</v>
      </c>
      <c r="F16" s="18">
        <v>0</v>
      </c>
      <c r="G16" s="18">
        <v>166238.5</v>
      </c>
      <c r="H16" s="19">
        <v>153933</v>
      </c>
      <c r="I16" s="17">
        <f t="shared" si="2"/>
        <v>320171.5</v>
      </c>
      <c r="J16" s="17" t="str">
        <f t="shared" si="3"/>
        <v>yes</v>
      </c>
      <c r="K16" s="3" t="str">
        <f>IF(ISERROR(MATCH(D16,#REF!,0)),"No","Yes")</f>
        <v>No</v>
      </c>
    </row>
    <row r="17" spans="1:11" x14ac:dyDescent="0.25">
      <c r="A17">
        <v>50</v>
      </c>
      <c r="B17" t="s">
        <v>13</v>
      </c>
      <c r="C17">
        <v>3381</v>
      </c>
      <c r="D17">
        <v>503381</v>
      </c>
      <c r="E17" s="23" t="s">
        <v>90</v>
      </c>
      <c r="F17" s="18">
        <v>0</v>
      </c>
      <c r="G17" s="18">
        <v>1343752.21</v>
      </c>
      <c r="H17" s="19">
        <v>1011203</v>
      </c>
      <c r="I17" s="17">
        <f t="shared" si="2"/>
        <v>2354955.21</v>
      </c>
      <c r="J17" s="17" t="str">
        <f t="shared" si="3"/>
        <v>yes</v>
      </c>
      <c r="K17" s="3" t="str">
        <f>IF(ISERROR(MATCH(D17,#REF!,0)),"No","Yes")</f>
        <v>No</v>
      </c>
    </row>
    <row r="18" spans="1:11" x14ac:dyDescent="0.25">
      <c r="A18">
        <v>50</v>
      </c>
      <c r="B18" t="s">
        <v>13</v>
      </c>
      <c r="C18">
        <v>3382</v>
      </c>
      <c r="D18">
        <v>503382</v>
      </c>
      <c r="E18" s="23" t="s">
        <v>91</v>
      </c>
      <c r="F18" s="18">
        <v>0</v>
      </c>
      <c r="G18" s="18">
        <v>324344.82000000007</v>
      </c>
      <c r="H18" s="19">
        <v>261799</v>
      </c>
      <c r="I18" s="17">
        <f t="shared" si="2"/>
        <v>586143.82000000007</v>
      </c>
      <c r="J18" s="17" t="str">
        <f t="shared" si="3"/>
        <v>yes</v>
      </c>
      <c r="K18" s="3" t="str">
        <f>IF(ISERROR(MATCH(D18,#REF!,0)),"No","Yes")</f>
        <v>No</v>
      </c>
    </row>
    <row r="19" spans="1:11" x14ac:dyDescent="0.25">
      <c r="A19">
        <v>50</v>
      </c>
      <c r="B19" t="s">
        <v>13</v>
      </c>
      <c r="C19">
        <v>3394</v>
      </c>
      <c r="D19">
        <v>503394</v>
      </c>
      <c r="E19" s="23" t="s">
        <v>92</v>
      </c>
      <c r="F19" s="18">
        <v>0</v>
      </c>
      <c r="G19" s="18">
        <v>232683.43999999997</v>
      </c>
      <c r="H19" s="19">
        <v>185239</v>
      </c>
      <c r="I19" s="17">
        <f t="shared" si="2"/>
        <v>417922.43999999994</v>
      </c>
      <c r="J19" s="17" t="str">
        <f t="shared" si="3"/>
        <v>yes</v>
      </c>
      <c r="K19" s="3" t="str">
        <f>IF(ISERROR(MATCH(D19,#REF!,0)),"No","Yes")</f>
        <v>No</v>
      </c>
    </row>
    <row r="20" spans="1:11" x14ac:dyDescent="0.25">
      <c r="A20">
        <v>50</v>
      </c>
      <c r="B20" t="s">
        <v>13</v>
      </c>
      <c r="C20">
        <v>3395</v>
      </c>
      <c r="D20">
        <v>503395</v>
      </c>
      <c r="E20" s="23" t="s">
        <v>106</v>
      </c>
      <c r="F20" s="18">
        <v>0</v>
      </c>
      <c r="G20" s="18">
        <v>650984.82999999996</v>
      </c>
      <c r="H20" s="19">
        <v>521332</v>
      </c>
      <c r="I20" s="17">
        <f t="shared" si="2"/>
        <v>1172316.83</v>
      </c>
      <c r="J20" s="17" t="str">
        <f t="shared" si="3"/>
        <v>yes</v>
      </c>
      <c r="K20" s="3" t="str">
        <f>IF(ISERROR(MATCH(D20,#REF!,0)),"No","Yes")</f>
        <v>No</v>
      </c>
    </row>
    <row r="21" spans="1:11" x14ac:dyDescent="0.25">
      <c r="A21">
        <v>50</v>
      </c>
      <c r="B21" t="s">
        <v>13</v>
      </c>
      <c r="C21">
        <v>3396</v>
      </c>
      <c r="D21">
        <v>503396</v>
      </c>
      <c r="E21" s="23" t="s">
        <v>107</v>
      </c>
      <c r="F21" s="18">
        <v>0</v>
      </c>
      <c r="G21" s="18">
        <v>884898.17999999993</v>
      </c>
      <c r="H21" s="19">
        <v>689600</v>
      </c>
      <c r="I21" s="17">
        <f t="shared" si="2"/>
        <v>1574498.18</v>
      </c>
      <c r="J21" s="17" t="str">
        <f t="shared" si="3"/>
        <v>yes</v>
      </c>
      <c r="K21" s="3" t="str">
        <f>IF(ISERROR(MATCH(D21,#REF!,0)),"No","Yes")</f>
        <v>No</v>
      </c>
    </row>
    <row r="22" spans="1:11" x14ac:dyDescent="0.25">
      <c r="A22">
        <v>50</v>
      </c>
      <c r="B22" t="s">
        <v>13</v>
      </c>
      <c r="C22">
        <v>3398</v>
      </c>
      <c r="D22">
        <v>503398</v>
      </c>
      <c r="E22" s="23" t="s">
        <v>34</v>
      </c>
      <c r="F22" s="18">
        <v>0</v>
      </c>
      <c r="G22" s="18">
        <v>136238.41</v>
      </c>
      <c r="H22" s="19">
        <v>95740</v>
      </c>
      <c r="I22" s="17">
        <f t="shared" si="2"/>
        <v>231978.41</v>
      </c>
      <c r="J22" s="17" t="str">
        <f t="shared" si="3"/>
        <v>yes</v>
      </c>
      <c r="K22" s="3" t="str">
        <f>IF(ISERROR(MATCH(D22,#REF!,0)),"No","Yes")</f>
        <v>No</v>
      </c>
    </row>
    <row r="23" spans="1:11" x14ac:dyDescent="0.25">
      <c r="A23">
        <v>50</v>
      </c>
      <c r="B23" t="s">
        <v>13</v>
      </c>
      <c r="C23">
        <v>3400</v>
      </c>
      <c r="D23">
        <v>503400</v>
      </c>
      <c r="E23" s="23" t="s">
        <v>108</v>
      </c>
      <c r="F23" s="18">
        <v>0</v>
      </c>
      <c r="G23" s="18">
        <v>126565.95999999999</v>
      </c>
      <c r="H23" s="19">
        <v>87849</v>
      </c>
      <c r="I23" s="17">
        <f t="shared" si="2"/>
        <v>214414.96</v>
      </c>
      <c r="J23" s="17" t="str">
        <f t="shared" si="3"/>
        <v>yes</v>
      </c>
      <c r="K23" s="3" t="str">
        <f>IF(ISERROR(MATCH(D23,#REF!,0)),"No","Yes")</f>
        <v>No</v>
      </c>
    </row>
    <row r="24" spans="1:11" x14ac:dyDescent="0.25">
      <c r="A24">
        <v>50</v>
      </c>
      <c r="B24" t="s">
        <v>13</v>
      </c>
      <c r="C24">
        <v>3401</v>
      </c>
      <c r="D24">
        <v>503401</v>
      </c>
      <c r="E24" s="23" t="s">
        <v>35</v>
      </c>
      <c r="F24" s="18">
        <v>0</v>
      </c>
      <c r="G24" s="18">
        <v>538944.53999999992</v>
      </c>
      <c r="H24" s="19">
        <v>370959</v>
      </c>
      <c r="I24" s="17">
        <f t="shared" si="2"/>
        <v>909903.53999999992</v>
      </c>
      <c r="J24" s="17" t="str">
        <f t="shared" si="3"/>
        <v>yes</v>
      </c>
      <c r="K24" s="3" t="str">
        <f>IF(ISERROR(MATCH(D24,#REF!,0)),"No","Yes")</f>
        <v>No</v>
      </c>
    </row>
    <row r="25" spans="1:11" x14ac:dyDescent="0.25">
      <c r="A25">
        <v>50</v>
      </c>
      <c r="B25" t="s">
        <v>13</v>
      </c>
      <c r="C25">
        <v>3413</v>
      </c>
      <c r="D25">
        <v>503413</v>
      </c>
      <c r="E25" s="23" t="s">
        <v>7</v>
      </c>
      <c r="F25" s="18">
        <v>0</v>
      </c>
      <c r="G25" s="18">
        <v>495289.39</v>
      </c>
      <c r="H25" s="19">
        <v>377992</v>
      </c>
      <c r="I25" s="17">
        <f t="shared" si="2"/>
        <v>873281.39</v>
      </c>
      <c r="J25" s="17" t="str">
        <f t="shared" si="3"/>
        <v>yes</v>
      </c>
      <c r="K25" s="3" t="str">
        <f>IF(ISERROR(MATCH(D25,#REF!,0)),"No","Yes")</f>
        <v>No</v>
      </c>
    </row>
    <row r="26" spans="1:11" x14ac:dyDescent="0.25">
      <c r="A26">
        <v>50</v>
      </c>
      <c r="B26" t="s">
        <v>13</v>
      </c>
      <c r="C26">
        <v>3421</v>
      </c>
      <c r="D26">
        <v>503421</v>
      </c>
      <c r="E26" s="23" t="s">
        <v>36</v>
      </c>
      <c r="F26" s="18">
        <v>0</v>
      </c>
      <c r="G26" s="18">
        <v>729390.69000000006</v>
      </c>
      <c r="H26" s="19">
        <v>541244</v>
      </c>
      <c r="I26" s="17">
        <f t="shared" si="2"/>
        <v>1270634.69</v>
      </c>
      <c r="J26" s="17" t="str">
        <f t="shared" si="3"/>
        <v>yes</v>
      </c>
      <c r="K26" s="3" t="str">
        <f>IF(ISERROR(MATCH(D26,#REF!,0)),"No","Yes")</f>
        <v>No</v>
      </c>
    </row>
    <row r="27" spans="1:11" x14ac:dyDescent="0.25">
      <c r="A27">
        <v>50</v>
      </c>
      <c r="B27" t="s">
        <v>13</v>
      </c>
      <c r="C27">
        <v>3431</v>
      </c>
      <c r="D27">
        <v>503431</v>
      </c>
      <c r="E27" s="23" t="s">
        <v>8</v>
      </c>
      <c r="F27" s="18">
        <v>0</v>
      </c>
      <c r="G27" s="18">
        <v>1265399.7699999998</v>
      </c>
      <c r="H27" s="19">
        <v>968321</v>
      </c>
      <c r="I27" s="17">
        <f t="shared" si="2"/>
        <v>2233720.7699999996</v>
      </c>
      <c r="J27" s="17" t="str">
        <f t="shared" si="3"/>
        <v>yes</v>
      </c>
      <c r="K27" s="3" t="str">
        <f>IF(ISERROR(MATCH(D27,#REF!,0)),"No","Yes")</f>
        <v>No</v>
      </c>
    </row>
    <row r="28" spans="1:11" x14ac:dyDescent="0.25">
      <c r="A28">
        <v>50</v>
      </c>
      <c r="B28" t="s">
        <v>13</v>
      </c>
      <c r="C28">
        <v>3441</v>
      </c>
      <c r="D28">
        <v>503441</v>
      </c>
      <c r="E28" s="23" t="s">
        <v>37</v>
      </c>
      <c r="F28" s="18">
        <v>0</v>
      </c>
      <c r="G28" s="18">
        <v>667524.14</v>
      </c>
      <c r="H28" s="19">
        <v>506996</v>
      </c>
      <c r="I28" s="17">
        <f t="shared" si="2"/>
        <v>1174520.1400000001</v>
      </c>
      <c r="J28" s="17" t="str">
        <f t="shared" si="3"/>
        <v>yes</v>
      </c>
      <c r="K28" s="3" t="str">
        <f>IF(ISERROR(MATCH(D28,#REF!,0)),"No","Yes")</f>
        <v>No</v>
      </c>
    </row>
    <row r="29" spans="1:11" x14ac:dyDescent="0.25">
      <c r="A29">
        <v>50</v>
      </c>
      <c r="B29" t="s">
        <v>13</v>
      </c>
      <c r="C29">
        <v>3924</v>
      </c>
      <c r="D29">
        <v>503924</v>
      </c>
      <c r="E29" s="23" t="s">
        <v>109</v>
      </c>
      <c r="F29" s="18">
        <v>0</v>
      </c>
      <c r="G29" s="18">
        <v>529518.43999999994</v>
      </c>
      <c r="H29" s="19">
        <v>395125</v>
      </c>
      <c r="I29" s="17">
        <f t="shared" si="2"/>
        <v>924643.44</v>
      </c>
      <c r="J29" s="17" t="str">
        <f t="shared" si="3"/>
        <v>yes</v>
      </c>
      <c r="K29" s="3" t="str">
        <f>IF(ISERROR(MATCH(D29,#REF!,0)),"No","Yes")</f>
        <v>No</v>
      </c>
    </row>
    <row r="30" spans="1:11" x14ac:dyDescent="0.25">
      <c r="A30">
        <v>50</v>
      </c>
      <c r="B30" t="s">
        <v>13</v>
      </c>
      <c r="C30">
        <v>3941</v>
      </c>
      <c r="D30">
        <v>503941</v>
      </c>
      <c r="E30" s="23" t="s">
        <v>93</v>
      </c>
      <c r="F30" s="18">
        <v>0</v>
      </c>
      <c r="G30" s="18">
        <v>288303.90000000002</v>
      </c>
      <c r="H30" s="19">
        <v>219824</v>
      </c>
      <c r="I30" s="17">
        <f t="shared" si="2"/>
        <v>508127.9</v>
      </c>
      <c r="J30" s="17" t="str">
        <f t="shared" si="3"/>
        <v>yes</v>
      </c>
      <c r="K30" s="3" t="str">
        <f>IF(ISERROR(MATCH(D30,#REF!,0)),"No","Yes")</f>
        <v>No</v>
      </c>
    </row>
    <row r="31" spans="1:11" x14ac:dyDescent="0.25">
      <c r="A31">
        <v>50</v>
      </c>
      <c r="B31" t="s">
        <v>13</v>
      </c>
      <c r="C31">
        <v>3971</v>
      </c>
      <c r="D31">
        <v>503971</v>
      </c>
      <c r="E31" s="23" t="s">
        <v>38</v>
      </c>
      <c r="F31" s="18">
        <v>0</v>
      </c>
      <c r="G31" s="18">
        <v>889965.85999999987</v>
      </c>
      <c r="H31" s="19">
        <v>584666</v>
      </c>
      <c r="I31" s="17">
        <f t="shared" si="2"/>
        <v>1474631.8599999999</v>
      </c>
      <c r="J31" s="17" t="str">
        <f t="shared" si="3"/>
        <v>yes</v>
      </c>
      <c r="K31" s="3" t="str">
        <f>IF(ISERROR(MATCH(D31,#REF!,0)),"No","Yes")</f>
        <v>No</v>
      </c>
    </row>
    <row r="32" spans="1:11" x14ac:dyDescent="0.25">
      <c r="A32">
        <v>50</v>
      </c>
      <c r="B32" t="s">
        <v>13</v>
      </c>
      <c r="C32">
        <v>4001</v>
      </c>
      <c r="D32">
        <v>504001</v>
      </c>
      <c r="E32" s="23" t="s">
        <v>94</v>
      </c>
      <c r="F32" s="18">
        <v>0</v>
      </c>
      <c r="G32" s="18">
        <v>842434.99</v>
      </c>
      <c r="H32" s="19">
        <v>620111</v>
      </c>
      <c r="I32" s="17">
        <f t="shared" si="2"/>
        <v>1462545.99</v>
      </c>
      <c r="J32" s="17" t="str">
        <f t="shared" si="3"/>
        <v>yes</v>
      </c>
      <c r="K32" s="3" t="str">
        <f>IF(ISERROR(MATCH(D32,#REF!,0)),"No","Yes")</f>
        <v>No</v>
      </c>
    </row>
    <row r="33" spans="1:11" x14ac:dyDescent="0.25">
      <c r="A33">
        <v>50</v>
      </c>
      <c r="B33" t="s">
        <v>13</v>
      </c>
      <c r="C33">
        <v>4002</v>
      </c>
      <c r="D33">
        <v>504002</v>
      </c>
      <c r="E33" s="23" t="s">
        <v>110</v>
      </c>
      <c r="F33" s="18">
        <v>0</v>
      </c>
      <c r="G33" s="18">
        <v>1199780.92</v>
      </c>
      <c r="H33" s="19">
        <v>856933</v>
      </c>
      <c r="I33" s="17">
        <f t="shared" si="2"/>
        <v>2056713.92</v>
      </c>
      <c r="J33" s="17" t="str">
        <f t="shared" si="3"/>
        <v>yes</v>
      </c>
      <c r="K33" s="3" t="str">
        <f>IF(ISERROR(MATCH(D33,#REF!,0)),"No","Yes")</f>
        <v>No</v>
      </c>
    </row>
    <row r="34" spans="1:11" x14ac:dyDescent="0.25">
      <c r="A34">
        <v>50</v>
      </c>
      <c r="B34" t="s">
        <v>13</v>
      </c>
      <c r="C34">
        <v>4012</v>
      </c>
      <c r="D34">
        <v>504012</v>
      </c>
      <c r="E34" s="23" t="s">
        <v>39</v>
      </c>
      <c r="F34" s="18">
        <v>0</v>
      </c>
      <c r="G34" s="18">
        <v>736631.41999999993</v>
      </c>
      <c r="H34" s="19">
        <v>524062</v>
      </c>
      <c r="I34" s="17">
        <f t="shared" si="2"/>
        <v>1260693.42</v>
      </c>
      <c r="J34" s="17" t="str">
        <f t="shared" si="3"/>
        <v>yes</v>
      </c>
      <c r="K34" s="3" t="str">
        <f>IF(ISERROR(MATCH(D34,#REF!,0)),"No","Yes")</f>
        <v>No</v>
      </c>
    </row>
    <row r="35" spans="1:11" x14ac:dyDescent="0.25">
      <c r="A35">
        <v>50</v>
      </c>
      <c r="B35" t="s">
        <v>13</v>
      </c>
      <c r="C35">
        <v>4013</v>
      </c>
      <c r="D35">
        <v>504013</v>
      </c>
      <c r="E35" s="23" t="s">
        <v>111</v>
      </c>
      <c r="F35" s="18">
        <v>0</v>
      </c>
      <c r="G35" s="18">
        <v>1281496.82</v>
      </c>
      <c r="H35" s="19">
        <v>968245</v>
      </c>
      <c r="I35" s="17">
        <f t="shared" si="2"/>
        <v>2249741.8200000003</v>
      </c>
      <c r="J35" s="17" t="str">
        <f t="shared" si="3"/>
        <v>yes</v>
      </c>
      <c r="K35" s="3" t="str">
        <f>IF(ISERROR(MATCH(D35,#REF!,0)),"No","Yes")</f>
        <v>No</v>
      </c>
    </row>
    <row r="36" spans="1:11" x14ac:dyDescent="0.25">
      <c r="A36">
        <v>50</v>
      </c>
      <c r="B36" t="s">
        <v>13</v>
      </c>
      <c r="C36">
        <v>4020</v>
      </c>
      <c r="D36">
        <v>504020</v>
      </c>
      <c r="E36" s="23" t="s">
        <v>112</v>
      </c>
      <c r="F36" s="18">
        <v>0</v>
      </c>
      <c r="G36" s="18">
        <v>1566098.0599999998</v>
      </c>
      <c r="H36" s="19">
        <v>1200205</v>
      </c>
      <c r="I36" s="17">
        <f t="shared" si="2"/>
        <v>2766303.0599999996</v>
      </c>
      <c r="J36" s="17" t="str">
        <f t="shared" si="3"/>
        <v>yes</v>
      </c>
      <c r="K36" s="3" t="str">
        <f>IF(ISERROR(MATCH(D36,#REF!,0)),"No","Yes")</f>
        <v>No</v>
      </c>
    </row>
    <row r="37" spans="1:11" x14ac:dyDescent="0.25">
      <c r="A37">
        <v>50</v>
      </c>
      <c r="B37" t="s">
        <v>13</v>
      </c>
      <c r="C37">
        <v>4030</v>
      </c>
      <c r="D37">
        <v>504030</v>
      </c>
      <c r="E37" s="23" t="s">
        <v>113</v>
      </c>
      <c r="F37" s="18">
        <v>0</v>
      </c>
      <c r="G37" s="18">
        <v>352911.87</v>
      </c>
      <c r="H37" s="19">
        <v>236060</v>
      </c>
      <c r="I37" s="17">
        <f t="shared" si="2"/>
        <v>588971.87</v>
      </c>
      <c r="J37" s="17" t="str">
        <f t="shared" si="3"/>
        <v>yes</v>
      </c>
      <c r="K37" s="3" t="str">
        <f>IF(ISERROR(MATCH(D37,#REF!,0)),"No","Yes")</f>
        <v>No</v>
      </c>
    </row>
    <row r="38" spans="1:11" x14ac:dyDescent="0.25">
      <c r="A38">
        <v>50</v>
      </c>
      <c r="B38" t="s">
        <v>13</v>
      </c>
      <c r="C38">
        <v>4031</v>
      </c>
      <c r="D38">
        <v>504031</v>
      </c>
      <c r="E38" s="23" t="s">
        <v>95</v>
      </c>
      <c r="F38" s="18">
        <v>0</v>
      </c>
      <c r="G38" s="18">
        <v>537860.75</v>
      </c>
      <c r="H38" s="19">
        <v>385913</v>
      </c>
      <c r="I38" s="17">
        <f t="shared" si="2"/>
        <v>923773.75</v>
      </c>
      <c r="J38" s="17" t="str">
        <f t="shared" si="3"/>
        <v>yes</v>
      </c>
      <c r="K38" s="3" t="str">
        <f>IF(ISERROR(MATCH(D38,#REF!,0)),"No","Yes")</f>
        <v>No</v>
      </c>
    </row>
    <row r="39" spans="1:11" x14ac:dyDescent="0.25">
      <c r="A39">
        <v>50</v>
      </c>
      <c r="B39" t="s">
        <v>13</v>
      </c>
      <c r="C39">
        <v>4041</v>
      </c>
      <c r="D39">
        <v>504041</v>
      </c>
      <c r="E39" s="23" t="s">
        <v>9</v>
      </c>
      <c r="F39" s="18">
        <v>0</v>
      </c>
      <c r="G39" s="18">
        <v>118920.26000000001</v>
      </c>
      <c r="H39" s="19">
        <v>92045</v>
      </c>
      <c r="I39" s="17">
        <f t="shared" si="2"/>
        <v>210965.26</v>
      </c>
      <c r="J39" s="17" t="str">
        <f t="shared" si="3"/>
        <v>yes</v>
      </c>
      <c r="K39" s="3" t="str">
        <f>IF(ISERROR(MATCH(D39,#REF!,0)),"No","Yes")</f>
        <v>No</v>
      </c>
    </row>
    <row r="40" spans="1:11" x14ac:dyDescent="0.25">
      <c r="A40">
        <v>50</v>
      </c>
      <c r="B40" t="s">
        <v>13</v>
      </c>
      <c r="C40">
        <v>4050</v>
      </c>
      <c r="D40">
        <v>504050</v>
      </c>
      <c r="E40" s="23" t="s">
        <v>96</v>
      </c>
      <c r="F40" s="18">
        <v>0</v>
      </c>
      <c r="G40" s="18">
        <v>866273.42</v>
      </c>
      <c r="H40" s="19">
        <v>614448</v>
      </c>
      <c r="I40" s="17">
        <f t="shared" si="2"/>
        <v>1480721.42</v>
      </c>
      <c r="J40" s="17" t="str">
        <f t="shared" si="3"/>
        <v>yes</v>
      </c>
      <c r="K40" s="3" t="str">
        <f>IF(ISERROR(MATCH(D40,#REF!,0)),"No","Yes")</f>
        <v>No</v>
      </c>
    </row>
    <row r="41" spans="1:11" x14ac:dyDescent="0.25">
      <c r="A41">
        <v>50</v>
      </c>
      <c r="B41" t="s">
        <v>13</v>
      </c>
      <c r="C41">
        <v>4051</v>
      </c>
      <c r="D41">
        <v>504051</v>
      </c>
      <c r="E41" s="23" t="s">
        <v>114</v>
      </c>
      <c r="F41" s="18">
        <v>0</v>
      </c>
      <c r="G41" s="18">
        <v>884215.07</v>
      </c>
      <c r="H41" s="19">
        <v>605939</v>
      </c>
      <c r="I41" s="17">
        <f t="shared" si="2"/>
        <v>1490154.0699999998</v>
      </c>
      <c r="J41" s="17" t="str">
        <f t="shared" si="3"/>
        <v>yes</v>
      </c>
      <c r="K41" s="3" t="str">
        <f>IF(ISERROR(MATCH(D41,#REF!,0)),"No","Yes")</f>
        <v>No</v>
      </c>
    </row>
    <row r="42" spans="1:11" x14ac:dyDescent="0.25">
      <c r="A42">
        <v>50</v>
      </c>
      <c r="B42" t="s">
        <v>13</v>
      </c>
      <c r="C42">
        <v>4061</v>
      </c>
      <c r="D42">
        <v>504061</v>
      </c>
      <c r="E42" s="23" t="s">
        <v>10</v>
      </c>
      <c r="F42" s="18">
        <v>0</v>
      </c>
      <c r="G42" s="18">
        <v>1212997.8</v>
      </c>
      <c r="H42" s="19">
        <v>905701</v>
      </c>
      <c r="I42" s="17">
        <f t="shared" si="2"/>
        <v>2118698.7999999998</v>
      </c>
      <c r="J42" s="17" t="str">
        <f t="shared" si="3"/>
        <v>yes</v>
      </c>
      <c r="K42" s="3" t="str">
        <f>IF(ISERROR(MATCH(D42,#REF!,0)),"No","Yes")</f>
        <v>No</v>
      </c>
    </row>
    <row r="43" spans="1:11" x14ac:dyDescent="0.25">
      <c r="A43">
        <v>50</v>
      </c>
      <c r="B43" t="s">
        <v>13</v>
      </c>
      <c r="C43">
        <v>4081</v>
      </c>
      <c r="D43">
        <v>504081</v>
      </c>
      <c r="E43" s="23" t="s">
        <v>115</v>
      </c>
      <c r="F43" s="18">
        <v>0</v>
      </c>
      <c r="G43" s="18">
        <v>156851.46000000002</v>
      </c>
      <c r="H43" s="19">
        <v>114716</v>
      </c>
      <c r="I43" s="17">
        <f t="shared" si="2"/>
        <v>271567.46000000002</v>
      </c>
      <c r="J43" s="17" t="str">
        <f t="shared" si="3"/>
        <v>yes</v>
      </c>
      <c r="K43" s="3" t="str">
        <f>IF(ISERROR(MATCH(D43,#REF!,0)),"No","Yes")</f>
        <v>No</v>
      </c>
    </row>
    <row r="44" spans="1:11" x14ac:dyDescent="0.25">
      <c r="A44">
        <v>50</v>
      </c>
      <c r="B44" t="s">
        <v>13</v>
      </c>
      <c r="C44">
        <v>4090</v>
      </c>
      <c r="D44">
        <v>504090</v>
      </c>
      <c r="E44" s="23" t="s">
        <v>116</v>
      </c>
      <c r="F44" s="18">
        <v>0</v>
      </c>
      <c r="G44" s="18">
        <v>409499.53</v>
      </c>
      <c r="H44" s="19">
        <v>301624</v>
      </c>
      <c r="I44" s="17">
        <f t="shared" si="2"/>
        <v>711123.53</v>
      </c>
      <c r="J44" s="17" t="str">
        <f t="shared" si="3"/>
        <v>yes</v>
      </c>
      <c r="K44" s="3" t="str">
        <f>IF(ISERROR(MATCH(D44,#REF!,0)),"No","Yes")</f>
        <v>No</v>
      </c>
    </row>
    <row r="45" spans="1:11" x14ac:dyDescent="0.25">
      <c r="A45">
        <v>50</v>
      </c>
      <c r="B45" t="s">
        <v>13</v>
      </c>
      <c r="C45">
        <v>4091</v>
      </c>
      <c r="D45">
        <v>504091</v>
      </c>
      <c r="E45" s="23" t="s">
        <v>117</v>
      </c>
      <c r="F45" s="18">
        <v>0</v>
      </c>
      <c r="G45" s="18">
        <v>483402.64</v>
      </c>
      <c r="H45" s="19">
        <v>376091</v>
      </c>
      <c r="I45" s="17">
        <f t="shared" si="2"/>
        <v>859493.64</v>
      </c>
      <c r="J45" s="17" t="str">
        <f t="shared" si="3"/>
        <v>yes</v>
      </c>
      <c r="K45" s="3" t="str">
        <f>IF(ISERROR(MATCH(D45,#REF!,0)),"No","Yes")</f>
        <v>No</v>
      </c>
    </row>
    <row r="46" spans="1:11" x14ac:dyDescent="0.25">
      <c r="A46">
        <v>50</v>
      </c>
      <c r="B46" t="s">
        <v>13</v>
      </c>
      <c r="C46">
        <v>4100</v>
      </c>
      <c r="D46">
        <v>504100</v>
      </c>
      <c r="E46" s="23" t="s">
        <v>118</v>
      </c>
      <c r="F46" s="18">
        <v>0</v>
      </c>
      <c r="G46" s="18">
        <v>128384.21</v>
      </c>
      <c r="H46" s="19">
        <v>99657</v>
      </c>
      <c r="I46" s="17">
        <f t="shared" si="2"/>
        <v>228041.21000000002</v>
      </c>
      <c r="J46" s="17" t="str">
        <f t="shared" si="3"/>
        <v>yes</v>
      </c>
      <c r="K46" s="3" t="str">
        <f>IF(ISERROR(MATCH(D46,#REF!,0)),"No","Yes")</f>
        <v>No</v>
      </c>
    </row>
    <row r="47" spans="1:11" x14ac:dyDescent="0.25">
      <c r="A47">
        <v>50</v>
      </c>
      <c r="B47" t="s">
        <v>13</v>
      </c>
      <c r="C47">
        <v>4102</v>
      </c>
      <c r="D47">
        <v>504102</v>
      </c>
      <c r="E47" s="23" t="s">
        <v>137</v>
      </c>
      <c r="F47" s="18">
        <v>0</v>
      </c>
      <c r="G47" s="18">
        <v>217348.57</v>
      </c>
      <c r="H47" s="19">
        <v>176401</v>
      </c>
      <c r="I47" s="17">
        <f t="shared" si="2"/>
        <v>393749.57</v>
      </c>
      <c r="J47" s="17" t="str">
        <f t="shared" si="3"/>
        <v>yes</v>
      </c>
      <c r="K47" s="3" t="str">
        <f>IF(ISERROR(MATCH(D47,#REF!,0)),"No","Yes")</f>
        <v>No</v>
      </c>
    </row>
    <row r="48" spans="1:11" x14ac:dyDescent="0.25">
      <c r="A48">
        <v>50</v>
      </c>
      <c r="B48" t="s">
        <v>13</v>
      </c>
      <c r="C48">
        <v>4103</v>
      </c>
      <c r="D48">
        <v>504103</v>
      </c>
      <c r="E48" s="23" t="s">
        <v>97</v>
      </c>
      <c r="F48" s="18">
        <v>0</v>
      </c>
      <c r="G48" s="18">
        <v>1224071.0700000003</v>
      </c>
      <c r="H48" s="19">
        <v>926838</v>
      </c>
      <c r="I48" s="17">
        <f t="shared" si="2"/>
        <v>2150909.0700000003</v>
      </c>
      <c r="J48" s="17" t="str">
        <f t="shared" si="3"/>
        <v>yes</v>
      </c>
      <c r="K48" s="3" t="str">
        <f>IF(ISERROR(MATCH(D48,#REF!,0)),"No","Yes")</f>
        <v>No</v>
      </c>
    </row>
    <row r="49" spans="1:11" x14ac:dyDescent="0.25">
      <c r="A49">
        <v>50</v>
      </c>
      <c r="B49" t="s">
        <v>13</v>
      </c>
      <c r="C49">
        <v>4111</v>
      </c>
      <c r="D49">
        <v>504111</v>
      </c>
      <c r="E49" s="23" t="s">
        <v>119</v>
      </c>
      <c r="F49" s="18">
        <v>0</v>
      </c>
      <c r="G49" s="18">
        <v>385244.37000000005</v>
      </c>
      <c r="H49" s="19">
        <v>311175</v>
      </c>
      <c r="I49" s="17">
        <f t="shared" si="2"/>
        <v>696419.37000000011</v>
      </c>
      <c r="J49" s="17" t="str">
        <f t="shared" si="3"/>
        <v>yes</v>
      </c>
      <c r="K49" s="3" t="str">
        <f>IF(ISERROR(MATCH(D49,#REF!,0)),"No","Yes")</f>
        <v>No</v>
      </c>
    </row>
    <row r="50" spans="1:11" x14ac:dyDescent="0.25">
      <c r="A50">
        <v>50</v>
      </c>
      <c r="B50" t="s">
        <v>13</v>
      </c>
      <c r="C50">
        <v>4131</v>
      </c>
      <c r="D50">
        <v>504131</v>
      </c>
      <c r="E50" s="23" t="s">
        <v>98</v>
      </c>
      <c r="F50" s="18">
        <v>0</v>
      </c>
      <c r="G50" s="18">
        <v>133899.57</v>
      </c>
      <c r="H50" s="19">
        <v>121267</v>
      </c>
      <c r="I50" s="17">
        <f t="shared" si="2"/>
        <v>255166.57</v>
      </c>
      <c r="J50" s="17" t="str">
        <f t="shared" si="3"/>
        <v>yes</v>
      </c>
      <c r="K50" s="3" t="str">
        <f>IF(ISERROR(MATCH(D50,#REF!,0)),"No","Yes")</f>
        <v>No</v>
      </c>
    </row>
  </sheetData>
  <sheetProtection algorithmName="SHA-512" hashValue="KQTiRRCe8SNxrJWgDfFWi+O9QjcwodYYc5pbvxAbVLOuYOk5MmQro9yOCGKz63U9NFwjoUghz9zeijfvWVGJcw==" saltValue="wwBdzkwGlYdMqFwQeSGaBA==" spinCount="100000" sheet="1" objects="1" scenarios="1" selectLockedCells="1"/>
  <mergeCells count="1">
    <mergeCell ref="I1:J1"/>
  </mergeCells>
  <pageMargins left="0.25" right="0.25" top="0.75" bottom="0.75" header="0.3" footer="0.3"/>
  <pageSetup scale="51" fitToHeight="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CF9BB-3C44-4AD3-A267-834AFB1C7A3F}">
  <sheetPr codeName="Sheet4"/>
  <dimension ref="A1:D51"/>
  <sheetViews>
    <sheetView workbookViewId="0">
      <selection activeCell="D4" sqref="D4"/>
    </sheetView>
  </sheetViews>
  <sheetFormatPr defaultRowHeight="13.2" x14ac:dyDescent="0.25"/>
  <cols>
    <col min="1" max="2" width="16.5546875" customWidth="1"/>
    <col min="3" max="3" width="12.88671875" customWidth="1"/>
    <col min="4" max="4" width="16.44140625" customWidth="1"/>
  </cols>
  <sheetData>
    <row r="1" spans="1:4" ht="26.4" x14ac:dyDescent="0.25">
      <c r="A1" s="4" t="s">
        <v>21</v>
      </c>
      <c r="B1" s="4"/>
      <c r="C1" s="22" t="s">
        <v>23</v>
      </c>
    </row>
    <row r="2" spans="1:4" x14ac:dyDescent="0.25">
      <c r="A2" t="s">
        <v>40</v>
      </c>
      <c r="C2" t="s">
        <v>24</v>
      </c>
    </row>
    <row r="3" spans="1:4" x14ac:dyDescent="0.25">
      <c r="A3" t="s">
        <v>41</v>
      </c>
      <c r="C3" t="s">
        <v>25</v>
      </c>
    </row>
    <row r="4" spans="1:4" x14ac:dyDescent="0.25">
      <c r="A4" t="s">
        <v>42</v>
      </c>
      <c r="C4" s="4" t="s">
        <v>22</v>
      </c>
      <c r="D4" s="21" t="s">
        <v>127</v>
      </c>
    </row>
    <row r="5" spans="1:4" x14ac:dyDescent="0.25">
      <c r="A5" t="s">
        <v>43</v>
      </c>
      <c r="C5" t="s">
        <v>26</v>
      </c>
    </row>
    <row r="6" spans="1:4" x14ac:dyDescent="0.25">
      <c r="A6" t="s">
        <v>44</v>
      </c>
      <c r="C6" t="s">
        <v>31</v>
      </c>
    </row>
    <row r="7" spans="1:4" x14ac:dyDescent="0.25">
      <c r="A7" t="s">
        <v>45</v>
      </c>
      <c r="C7" t="s">
        <v>32</v>
      </c>
    </row>
    <row r="8" spans="1:4" x14ac:dyDescent="0.25">
      <c r="A8" t="s">
        <v>46</v>
      </c>
      <c r="C8" s="11" t="s">
        <v>29</v>
      </c>
    </row>
    <row r="9" spans="1:4" x14ac:dyDescent="0.25">
      <c r="A9" t="s">
        <v>47</v>
      </c>
      <c r="C9" s="11" t="s">
        <v>28</v>
      </c>
    </row>
    <row r="10" spans="1:4" x14ac:dyDescent="0.25">
      <c r="A10" t="s">
        <v>48</v>
      </c>
      <c r="C10" s="11" t="s">
        <v>30</v>
      </c>
    </row>
    <row r="11" spans="1:4" x14ac:dyDescent="0.25">
      <c r="A11" t="s">
        <v>49</v>
      </c>
      <c r="C11" s="23" t="s">
        <v>33</v>
      </c>
    </row>
    <row r="12" spans="1:4" x14ac:dyDescent="0.25">
      <c r="A12" t="s">
        <v>50</v>
      </c>
    </row>
    <row r="13" spans="1:4" x14ac:dyDescent="0.25">
      <c r="A13" t="s">
        <v>51</v>
      </c>
    </row>
    <row r="14" spans="1:4" x14ac:dyDescent="0.25">
      <c r="A14" t="s">
        <v>52</v>
      </c>
    </row>
    <row r="15" spans="1:4" x14ac:dyDescent="0.25">
      <c r="A15" t="s">
        <v>53</v>
      </c>
    </row>
    <row r="16" spans="1:4" x14ac:dyDescent="0.25">
      <c r="A16" t="s">
        <v>54</v>
      </c>
    </row>
    <row r="17" spans="1:1" x14ac:dyDescent="0.25">
      <c r="A17" t="s">
        <v>87</v>
      </c>
    </row>
    <row r="18" spans="1:1" x14ac:dyDescent="0.25">
      <c r="A18" t="s">
        <v>55</v>
      </c>
    </row>
    <row r="19" spans="1:1" x14ac:dyDescent="0.25">
      <c r="A19" t="s">
        <v>56</v>
      </c>
    </row>
    <row r="20" spans="1:1" x14ac:dyDescent="0.25">
      <c r="A20" t="s">
        <v>57</v>
      </c>
    </row>
    <row r="21" spans="1:1" x14ac:dyDescent="0.25">
      <c r="A21" t="s">
        <v>58</v>
      </c>
    </row>
    <row r="22" spans="1:1" x14ac:dyDescent="0.25">
      <c r="A22" t="s">
        <v>59</v>
      </c>
    </row>
    <row r="23" spans="1:1" x14ac:dyDescent="0.25">
      <c r="A23" t="s">
        <v>60</v>
      </c>
    </row>
    <row r="24" spans="1:1" x14ac:dyDescent="0.25">
      <c r="A24" t="s">
        <v>61</v>
      </c>
    </row>
    <row r="25" spans="1:1" x14ac:dyDescent="0.25">
      <c r="A25" t="s">
        <v>62</v>
      </c>
    </row>
    <row r="26" spans="1:1" x14ac:dyDescent="0.25">
      <c r="A26" t="s">
        <v>63</v>
      </c>
    </row>
    <row r="27" spans="1:1" x14ac:dyDescent="0.25">
      <c r="A27" t="s">
        <v>64</v>
      </c>
    </row>
    <row r="28" spans="1:1" x14ac:dyDescent="0.25">
      <c r="A28" t="s">
        <v>65</v>
      </c>
    </row>
    <row r="29" spans="1:1" x14ac:dyDescent="0.25">
      <c r="A29" t="s">
        <v>66</v>
      </c>
    </row>
    <row r="30" spans="1:1" x14ac:dyDescent="0.25">
      <c r="A30" t="s">
        <v>67</v>
      </c>
    </row>
    <row r="31" spans="1:1" x14ac:dyDescent="0.25">
      <c r="A31" t="s">
        <v>68</v>
      </c>
    </row>
    <row r="32" spans="1:1" x14ac:dyDescent="0.25">
      <c r="A32" t="s">
        <v>69</v>
      </c>
    </row>
    <row r="33" spans="1:1" x14ac:dyDescent="0.25">
      <c r="A33" t="s">
        <v>70</v>
      </c>
    </row>
    <row r="34" spans="1:1" x14ac:dyDescent="0.25">
      <c r="A34" t="s">
        <v>71</v>
      </c>
    </row>
    <row r="35" spans="1:1" x14ac:dyDescent="0.25">
      <c r="A35" t="s">
        <v>72</v>
      </c>
    </row>
    <row r="36" spans="1:1" x14ac:dyDescent="0.25">
      <c r="A36" t="s">
        <v>73</v>
      </c>
    </row>
    <row r="37" spans="1:1" x14ac:dyDescent="0.25">
      <c r="A37" t="s">
        <v>74</v>
      </c>
    </row>
    <row r="38" spans="1:1" x14ac:dyDescent="0.25">
      <c r="A38" t="s">
        <v>75</v>
      </c>
    </row>
    <row r="39" spans="1:1" x14ac:dyDescent="0.25">
      <c r="A39" t="s">
        <v>76</v>
      </c>
    </row>
    <row r="40" spans="1:1" x14ac:dyDescent="0.25">
      <c r="A40" t="s">
        <v>77</v>
      </c>
    </row>
    <row r="41" spans="1:1" x14ac:dyDescent="0.25">
      <c r="A41" t="s">
        <v>78</v>
      </c>
    </row>
    <row r="42" spans="1:1" x14ac:dyDescent="0.25">
      <c r="A42" t="s">
        <v>79</v>
      </c>
    </row>
    <row r="43" spans="1:1" x14ac:dyDescent="0.25">
      <c r="A43" t="s">
        <v>80</v>
      </c>
    </row>
    <row r="44" spans="1:1" x14ac:dyDescent="0.25">
      <c r="A44" t="s">
        <v>81</v>
      </c>
    </row>
    <row r="45" spans="1:1" x14ac:dyDescent="0.25">
      <c r="A45" t="s">
        <v>82</v>
      </c>
    </row>
    <row r="46" spans="1:1" x14ac:dyDescent="0.25">
      <c r="A46" t="s">
        <v>83</v>
      </c>
    </row>
    <row r="47" spans="1:1" x14ac:dyDescent="0.25">
      <c r="A47" t="s">
        <v>84</v>
      </c>
    </row>
    <row r="48" spans="1:1" x14ac:dyDescent="0.25">
      <c r="A48" t="s">
        <v>85</v>
      </c>
    </row>
    <row r="49" spans="1:1" x14ac:dyDescent="0.25">
      <c r="A49" t="s">
        <v>86</v>
      </c>
    </row>
    <row r="50" spans="1:1" x14ac:dyDescent="0.25">
      <c r="A50" t="s">
        <v>122</v>
      </c>
    </row>
    <row r="51" spans="1:1" x14ac:dyDescent="0.25">
      <c r="A51" t="s">
        <v>120</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lockBook">
                <anchor moveWithCells="1" sizeWithCells="1">
                  <from>
                    <xdr:col>3</xdr:col>
                    <xdr:colOff>60960</xdr:colOff>
                    <xdr:row>12</xdr:row>
                    <xdr:rowOff>121920</xdr:rowOff>
                  </from>
                  <to>
                    <xdr:col>7</xdr:col>
                    <xdr:colOff>594360</xdr:colOff>
                    <xdr:row>17</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Cover</vt:lpstr>
      <vt:lpstr>Survey</vt:lpstr>
      <vt:lpstr>UPDATE YEARLY</vt:lpstr>
      <vt:lpstr>Survey!Print_Area</vt:lpstr>
      <vt:lpstr>Survey!Print_Titles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Bemis, Josh</dc:creator>
  <cp:lastModifiedBy>Simone Oladejo</cp:lastModifiedBy>
  <cp:lastPrinted>2026-03-19T17:33:12Z</cp:lastPrinted>
  <dcterms:created xsi:type="dcterms:W3CDTF">2024-03-22T17:01:57Z</dcterms:created>
  <dcterms:modified xsi:type="dcterms:W3CDTF">2026-03-30T13:35:35Z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