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filterPrivacy="1" codeName="ThisWorkbook" autoCompressPictures="0"/>
  <xr:revisionPtr revIDLastSave="0" documentId="8_{CFFEDA32-4B04-41DD-97B4-F830D66A3533}" xr6:coauthVersionLast="47" xr6:coauthVersionMax="47" xr10:uidLastSave="{00000000-0000-0000-0000-000000000000}"/>
  <bookViews>
    <workbookView xWindow="-120" yWindow="-120" windowWidth="19440" windowHeight="14880" tabRatio="788" xr2:uid="{00000000-000D-0000-FFFF-FFFF00000000}"/>
  </bookViews>
  <sheets>
    <sheet name="Calendar" sheetId="14" r:id="rId1"/>
  </sheets>
  <definedNames>
    <definedName name="Calendar10Month">Calendar!$B$128</definedName>
    <definedName name="Calendar10MonthOption">MATCH(Calendar10Month,Months,0)</definedName>
    <definedName name="Calendar10Year">Calendar!$H$128</definedName>
    <definedName name="Calendar11Month">Calendar!#REF!</definedName>
    <definedName name="Calendar11MonthOption">MATCH(Calendar11Month,Months,0)</definedName>
    <definedName name="Calendar11Year">Calendar!#REF!</definedName>
    <definedName name="Calendar12Month">Calendar!#REF!</definedName>
    <definedName name="Calendar12MonthOption">MATCH(Calendar12Month,Months,0)</definedName>
    <definedName name="Calendar12Year">Calendar!#REF!</definedName>
    <definedName name="Calendar1Month">Calendar!$B$2</definedName>
    <definedName name="Calendar1MonthOption">MATCH(Calendar1Month,Months,0)</definedName>
    <definedName name="Calendar1Year">Calendar!$H$2</definedName>
    <definedName name="Calendar2Month">Calendar!$B$15</definedName>
    <definedName name="Calendar2MonthOption">MATCH(Calendar2Month,Months,0)</definedName>
    <definedName name="Calendar2Year">Calendar!$H$15</definedName>
    <definedName name="Calendar3Month">Calendar!$B$27</definedName>
    <definedName name="Calendar3MonthOption">MATCH(Calendar3Month,Months,0)</definedName>
    <definedName name="Calendar3Year">Calendar!$H$27</definedName>
    <definedName name="Calendar4Month">Calendar!$B$39</definedName>
    <definedName name="Calendar4MonthOption">MATCH(Calendar4Month,Months,0)</definedName>
    <definedName name="Calendar4Year">Calendar!$H$39</definedName>
    <definedName name="Calendar5Month">Calendar!$B$51</definedName>
    <definedName name="Calendar5MonthOption">MATCH(Calendar5Month,Months,0)</definedName>
    <definedName name="Calendar5Year">Calendar!$H$51</definedName>
    <definedName name="Calendar6Month">Calendar!$B$63</definedName>
    <definedName name="Calendar6MonthOption">MATCH(Calendar6Month,Months,0)</definedName>
    <definedName name="Calendar6Year">Calendar!$H$63</definedName>
    <definedName name="Calendar7Month">Calendar!$B$75</definedName>
    <definedName name="Calendar7MonthOption">MATCH(Calendar7Month,Months,0)</definedName>
    <definedName name="Calendar7Year">Calendar!$H$75</definedName>
    <definedName name="Calendar8Month">Calendar!$B$85</definedName>
    <definedName name="Calendar8MonthOption">MATCH(Calendar8Month,Months,0)</definedName>
    <definedName name="Calendar8Year">Calendar!$H$85</definedName>
    <definedName name="Calendar9Month">Calendar!$B$105</definedName>
    <definedName name="Calendar9MonthOption">MATCH(Calendar9Month,Months,0)</definedName>
    <definedName name="Calendar9Year">Calendar!$H$105</definedName>
    <definedName name="ColumnTitleRegion1..H12.1">Calendar!$B$3</definedName>
    <definedName name="ColumnTitleRegion10..H54.1">Calendar!$B$40</definedName>
    <definedName name="ColumnTitleRegion11..C56.1">Calendar!$B$40</definedName>
    <definedName name="ColumnTitleRegion12..D56.1">Calendar!#REF!</definedName>
    <definedName name="ColumnTitleRegion13..H68.1">Calendar!$B$52</definedName>
    <definedName name="ColumnTitleRegion14..C70.1">Calendar!$B$52</definedName>
    <definedName name="ColumnTitleRegion15..D70.1">Calendar!#REF!</definedName>
    <definedName name="ColumnTitleRegion16..H82.1">Calendar!$B$64</definedName>
    <definedName name="ColumnTitleRegion17..C84.1">Calendar!$B$64</definedName>
    <definedName name="ColumnTitleRegion18..D84.1">Calendar!#REF!</definedName>
    <definedName name="ColumnTitleRegion19..H96.1">Calendar!$B$76</definedName>
    <definedName name="ColumnTitleRegion2..C14.1">Calendar!$B$3</definedName>
    <definedName name="ColumnTitleRegion20..C98.1">Calendar!$B$76</definedName>
    <definedName name="ColumnTitleRegion21..D98.1">Calendar!#REF!</definedName>
    <definedName name="ColumnTitleRegion22..H110.1">Calendar!$B$86</definedName>
    <definedName name="ColumnTitleRegion23..C112.1">Calendar!$B$86</definedName>
    <definedName name="ColumnTitleRegion24..D112.1">Calendar!#REF!</definedName>
    <definedName name="ColumnTitleRegion25..H124.1">Calendar!$B$106</definedName>
    <definedName name="ColumnTitleRegion26..C126.1">Calendar!$B$106</definedName>
    <definedName name="ColumnTitleRegion27..D126.1">Calendar!#REF!</definedName>
    <definedName name="ColumnTitleRegion28..H138.1">Calendar!$B$129</definedName>
    <definedName name="ColumnTitleRegion29..C140.1">Calendar!$B$129</definedName>
    <definedName name="ColumnTitleRegion3..D14.1">Calendar!#REF!</definedName>
    <definedName name="ColumnTitleRegion30..D140.1">Calendar!#REF!</definedName>
    <definedName name="ColumnTitleRegion31..H152.1">Calendar!#REF!</definedName>
    <definedName name="ColumnTitleRegion32..C154.1">Calendar!#REF!</definedName>
    <definedName name="ColumnTitleRegion33..D154.1">Calendar!#REF!</definedName>
    <definedName name="ColumnTitleRegion34..H166.1">Calendar!#REF!</definedName>
    <definedName name="ColumnTitleRegion35..C168.1">Calendar!#REF!</definedName>
    <definedName name="ColumnTitleRegion36..D168.1">Calendar!#REF!</definedName>
    <definedName name="ColumnTitleRegion4..H26.1">Calendar!$B$16</definedName>
    <definedName name="ColumnTitleRegion5..C28.1">Calendar!$B$16</definedName>
    <definedName name="ColumnTitleRegion6..D28.1">Calendar!#REF!</definedName>
    <definedName name="ColumnTitleRegion7..H40.1">Calendar!$B$28</definedName>
    <definedName name="ColumnTitleRegion8..C42.1">Calendar!$B$28</definedName>
    <definedName name="ColumnTitleRegion9..D42.1">Calendar!#REF!</definedName>
    <definedName name="Days">{0,1,2,3,4,5,6}</definedName>
    <definedName name="Months">{"January","February","March","April","May","June","July","August","September","October","November","December"}</definedName>
    <definedName name="_xlnm.Print_Area" localSheetId="0">Calendar!$B$2:$I$149</definedName>
    <definedName name="WeekdayOption">MATCH(WeekStart,Weekdays,0)+10</definedName>
    <definedName name="Weekdays">{"Monday","Tuesday","Wednesday","Thursday","Friday","Saturday","Sunday"}</definedName>
    <definedName name="WeekStart">Calendar!$B$3</definedName>
    <definedName name="WeekStartValue">IF(WeekStart="Monday",2,1)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" i="14" l="1" a="1"/>
  <c r="H4" i="14" s="1"/>
  <c r="B6" i="14" a="1"/>
  <c r="H6" i="14" s="1"/>
  <c r="B9" i="14" a="1"/>
  <c r="H9" i="14" s="1"/>
  <c r="B11" i="14" a="1"/>
  <c r="H11" i="14" s="1"/>
  <c r="B13" i="14" a="1"/>
  <c r="H13" i="14" s="1"/>
  <c r="B15" i="14"/>
  <c r="H15" i="14"/>
  <c r="B17" i="14" l="1" a="1"/>
  <c r="B19" i="14" a="1"/>
  <c r="B21" i="14" a="1"/>
  <c r="B23" i="14" a="1"/>
  <c r="B25" i="14" a="1"/>
  <c r="B27" i="14"/>
  <c r="H27" i="14"/>
  <c r="B4" i="14"/>
  <c r="C4" i="14"/>
  <c r="D4" i="14"/>
  <c r="E4" i="14"/>
  <c r="F4" i="14"/>
  <c r="G4" i="14"/>
  <c r="B6" i="14"/>
  <c r="C6" i="14"/>
  <c r="D6" i="14"/>
  <c r="E6" i="14"/>
  <c r="F6" i="14"/>
  <c r="G6" i="14"/>
  <c r="B9" i="14"/>
  <c r="C9" i="14"/>
  <c r="D9" i="14"/>
  <c r="E9" i="14"/>
  <c r="F9" i="14"/>
  <c r="G9" i="14"/>
  <c r="B11" i="14"/>
  <c r="C11" i="14"/>
  <c r="D11" i="14"/>
  <c r="E11" i="14"/>
  <c r="F11" i="14"/>
  <c r="G11" i="14"/>
  <c r="B13" i="14"/>
  <c r="C13" i="14"/>
  <c r="D13" i="14"/>
  <c r="E13" i="14"/>
  <c r="F13" i="14"/>
  <c r="G13" i="14"/>
  <c r="H39" i="14" l="1"/>
  <c r="B37" i="14" a="1"/>
  <c r="H17" i="14"/>
  <c r="H16" i="14" s="1"/>
  <c r="B17" i="14"/>
  <c r="B16" i="14" s="1"/>
  <c r="G17" i="14"/>
  <c r="G16" i="14" s="1"/>
  <c r="C17" i="14"/>
  <c r="C16" i="14" s="1"/>
  <c r="D17" i="14"/>
  <c r="D16" i="14" s="1"/>
  <c r="E17" i="14"/>
  <c r="E16" i="14" s="1"/>
  <c r="F17" i="14"/>
  <c r="F16" i="14" s="1"/>
  <c r="B19" i="14"/>
  <c r="C19" i="14"/>
  <c r="E19" i="14"/>
  <c r="F19" i="14"/>
  <c r="G19" i="14"/>
  <c r="H19" i="14"/>
  <c r="D19" i="14"/>
  <c r="C21" i="14"/>
  <c r="D21" i="14"/>
  <c r="E21" i="14"/>
  <c r="F21" i="14"/>
  <c r="G21" i="14"/>
  <c r="B21" i="14"/>
  <c r="H21" i="14"/>
  <c r="H23" i="14"/>
  <c r="B23" i="14"/>
  <c r="C23" i="14"/>
  <c r="D23" i="14"/>
  <c r="E23" i="14"/>
  <c r="F23" i="14"/>
  <c r="G23" i="14"/>
  <c r="B25" i="14"/>
  <c r="C25" i="14"/>
  <c r="D25" i="14"/>
  <c r="E25" i="14"/>
  <c r="F25" i="14"/>
  <c r="G25" i="14"/>
  <c r="H25" i="14"/>
  <c r="B33" i="14" a="1"/>
  <c r="B35" i="14" a="1"/>
  <c r="B31" i="14" a="1"/>
  <c r="B29" i="14" a="1"/>
  <c r="B39" i="14"/>
  <c r="H3" i="14"/>
  <c r="C3" i="14"/>
  <c r="D3" i="14"/>
  <c r="F3" i="14"/>
  <c r="E3" i="14"/>
  <c r="G3" i="14"/>
  <c r="G33" i="14" l="1"/>
  <c r="F33" i="14"/>
  <c r="E33" i="14"/>
  <c r="D33" i="14"/>
  <c r="C33" i="14"/>
  <c r="B33" i="14"/>
  <c r="H33" i="14"/>
  <c r="G35" i="14"/>
  <c r="F35" i="14"/>
  <c r="E35" i="14"/>
  <c r="D35" i="14"/>
  <c r="C35" i="14"/>
  <c r="B35" i="14"/>
  <c r="H35" i="14"/>
  <c r="B31" i="14"/>
  <c r="H31" i="14"/>
  <c r="G31" i="14"/>
  <c r="F31" i="14"/>
  <c r="E31" i="14"/>
  <c r="D31" i="14"/>
  <c r="C31" i="14"/>
  <c r="H29" i="14"/>
  <c r="H28" i="14" s="1"/>
  <c r="G29" i="14"/>
  <c r="G28" i="14" s="1"/>
  <c r="F29" i="14"/>
  <c r="F28" i="14" s="1"/>
  <c r="E29" i="14"/>
  <c r="E28" i="14" s="1"/>
  <c r="D29" i="14"/>
  <c r="D28" i="14" s="1"/>
  <c r="C29" i="14"/>
  <c r="C28" i="14" s="1"/>
  <c r="B29" i="14"/>
  <c r="B28" i="14" s="1"/>
  <c r="G37" i="14"/>
  <c r="H37" i="14"/>
  <c r="F37" i="14"/>
  <c r="E37" i="14"/>
  <c r="D37" i="14"/>
  <c r="C37" i="14"/>
  <c r="B37" i="14"/>
  <c r="B49" i="14" a="1"/>
  <c r="H51" i="14"/>
  <c r="B45" i="14" a="1"/>
  <c r="B41" i="14" a="1"/>
  <c r="B51" i="14"/>
  <c r="B47" i="14" a="1"/>
  <c r="B43" i="14" a="1"/>
  <c r="B49" i="14" l="1"/>
  <c r="H49" i="14"/>
  <c r="D49" i="14"/>
  <c r="E49" i="14"/>
  <c r="C49" i="14"/>
  <c r="B61" i="14" a="1"/>
  <c r="B59" i="14" a="1"/>
  <c r="B57" i="14" a="1"/>
  <c r="B53" i="14" a="1"/>
  <c r="G47" i="14"/>
  <c r="F47" i="14"/>
  <c r="E47" i="14"/>
  <c r="D47" i="14"/>
  <c r="C47" i="14"/>
  <c r="B47" i="14"/>
  <c r="H47" i="14"/>
  <c r="G41" i="14"/>
  <c r="G40" i="14" s="1"/>
  <c r="F41" i="14"/>
  <c r="F40" i="14" s="1"/>
  <c r="E41" i="14"/>
  <c r="E40" i="14" s="1"/>
  <c r="D41" i="14"/>
  <c r="D40" i="14" s="1"/>
  <c r="C41" i="14"/>
  <c r="C40" i="14" s="1"/>
  <c r="B41" i="14"/>
  <c r="B40" i="14" s="1"/>
  <c r="H41" i="14"/>
  <c r="H40" i="14" s="1"/>
  <c r="H63" i="14"/>
  <c r="B63" i="14"/>
  <c r="B55" i="14" a="1"/>
  <c r="G43" i="14"/>
  <c r="F43" i="14"/>
  <c r="E43" i="14"/>
  <c r="D43" i="14"/>
  <c r="C43" i="14"/>
  <c r="B43" i="14"/>
  <c r="H43" i="14"/>
  <c r="G49" i="14"/>
  <c r="F49" i="14"/>
  <c r="G45" i="14"/>
  <c r="F45" i="14"/>
  <c r="E45" i="14"/>
  <c r="D45" i="14"/>
  <c r="C45" i="14"/>
  <c r="B45" i="14"/>
  <c r="H45" i="14"/>
  <c r="B71" i="14" l="1" a="1"/>
  <c r="G71" i="14" s="1"/>
  <c r="B69" i="14" a="1"/>
  <c r="B67" i="14" a="1"/>
  <c r="E61" i="14"/>
  <c r="D61" i="14"/>
  <c r="H61" i="14"/>
  <c r="G61" i="14"/>
  <c r="F61" i="14"/>
  <c r="C61" i="14"/>
  <c r="B61" i="14"/>
  <c r="H59" i="14"/>
  <c r="D59" i="14"/>
  <c r="F59" i="14"/>
  <c r="G59" i="14"/>
  <c r="C59" i="14"/>
  <c r="E59" i="14"/>
  <c r="B59" i="14"/>
  <c r="C57" i="14"/>
  <c r="G57" i="14"/>
  <c r="H57" i="14"/>
  <c r="F57" i="14"/>
  <c r="E57" i="14"/>
  <c r="B57" i="14"/>
  <c r="D57" i="14"/>
  <c r="E53" i="14"/>
  <c r="E52" i="14" s="1"/>
  <c r="D53" i="14"/>
  <c r="D52" i="14" s="1"/>
  <c r="H53" i="14"/>
  <c r="H52" i="14" s="1"/>
  <c r="F53" i="14"/>
  <c r="F52" i="14" s="1"/>
  <c r="C53" i="14"/>
  <c r="C52" i="14" s="1"/>
  <c r="G53" i="14"/>
  <c r="G52" i="14" s="1"/>
  <c r="B53" i="14"/>
  <c r="B52" i="14" s="1"/>
  <c r="H75" i="14"/>
  <c r="B73" i="14" a="1"/>
  <c r="D73" i="14" s="1"/>
  <c r="B75" i="14"/>
  <c r="B65" i="14" a="1"/>
  <c r="F55" i="14"/>
  <c r="G55" i="14"/>
  <c r="D55" i="14"/>
  <c r="E55" i="14"/>
  <c r="B55" i="14"/>
  <c r="C55" i="14"/>
  <c r="H55" i="14"/>
  <c r="E71" i="14" l="1"/>
  <c r="F71" i="14"/>
  <c r="C71" i="14"/>
  <c r="D71" i="14"/>
  <c r="B71" i="14"/>
  <c r="H71" i="14"/>
  <c r="F69" i="14"/>
  <c r="B69" i="14"/>
  <c r="D69" i="14"/>
  <c r="C69" i="14"/>
  <c r="E69" i="14"/>
  <c r="H69" i="14"/>
  <c r="G69" i="14"/>
  <c r="G67" i="14"/>
  <c r="F67" i="14"/>
  <c r="H67" i="14"/>
  <c r="E67" i="14"/>
  <c r="B67" i="14"/>
  <c r="D67" i="14"/>
  <c r="C67" i="14"/>
  <c r="E73" i="14"/>
  <c r="H73" i="14"/>
  <c r="C73" i="14"/>
  <c r="G73" i="14"/>
  <c r="F73" i="14"/>
  <c r="B73" i="14"/>
  <c r="B81" i="14" a="1"/>
  <c r="B83" i="14" a="1"/>
  <c r="B77" i="14" a="1"/>
  <c r="B79" i="14" a="1"/>
  <c r="C65" i="14"/>
  <c r="C64" i="14" s="1"/>
  <c r="F65" i="14"/>
  <c r="F64" i="14" s="1"/>
  <c r="D65" i="14"/>
  <c r="D64" i="14" s="1"/>
  <c r="H65" i="14"/>
  <c r="H64" i="14" s="1"/>
  <c r="G65" i="14"/>
  <c r="G64" i="14" s="1"/>
  <c r="E65" i="14"/>
  <c r="E64" i="14" s="1"/>
  <c r="B65" i="14"/>
  <c r="B64" i="14" s="1"/>
  <c r="C81" i="14" l="1"/>
  <c r="H81" i="14"/>
  <c r="B81" i="14"/>
  <c r="F81" i="14"/>
  <c r="D83" i="14"/>
  <c r="F83" i="14"/>
  <c r="H83" i="14"/>
  <c r="E83" i="14"/>
  <c r="G83" i="14"/>
  <c r="B83" i="14"/>
  <c r="C83" i="14"/>
  <c r="D81" i="14"/>
  <c r="G81" i="14"/>
  <c r="E81" i="14"/>
  <c r="H77" i="14"/>
  <c r="H76" i="14" s="1"/>
  <c r="G77" i="14"/>
  <c r="G76" i="14" s="1"/>
  <c r="F77" i="14"/>
  <c r="F76" i="14" s="1"/>
  <c r="E77" i="14"/>
  <c r="E76" i="14" s="1"/>
  <c r="C77" i="14"/>
  <c r="C76" i="14" s="1"/>
  <c r="B77" i="14"/>
  <c r="B76" i="14" s="1"/>
  <c r="D77" i="14"/>
  <c r="D76" i="14" s="1"/>
  <c r="G79" i="14"/>
  <c r="B79" i="14"/>
  <c r="D79" i="14"/>
  <c r="F79" i="14"/>
  <c r="H79" i="14"/>
  <c r="E79" i="14"/>
  <c r="C79" i="14"/>
  <c r="B85" i="14"/>
  <c r="H85" i="14"/>
  <c r="B87" i="14" l="1" a="1"/>
  <c r="H87" i="14" s="1"/>
  <c r="H86" i="14" s="1"/>
  <c r="B94" i="14" a="1"/>
  <c r="E94" i="14" s="1"/>
  <c r="B90" i="14" a="1"/>
  <c r="B90" i="14" s="1"/>
  <c r="B105" i="14"/>
  <c r="H105" i="14"/>
  <c r="B102" i="14" a="1"/>
  <c r="E102" i="14" s="1"/>
  <c r="B98" i="14" a="1"/>
  <c r="B98" i="14" s="1"/>
  <c r="D87" i="14" l="1"/>
  <c r="D86" i="14" s="1"/>
  <c r="C87" i="14"/>
  <c r="C86" i="14" s="1"/>
  <c r="D90" i="14"/>
  <c r="G87" i="14"/>
  <c r="G86" i="14" s="1"/>
  <c r="B116" i="14" a="1"/>
  <c r="C116" i="14" s="1"/>
  <c r="F87" i="14"/>
  <c r="F86" i="14" s="1"/>
  <c r="E87" i="14"/>
  <c r="E86" i="14" s="1"/>
  <c r="C90" i="14"/>
  <c r="B87" i="14"/>
  <c r="B86" i="14" s="1"/>
  <c r="B107" i="14" a="1"/>
  <c r="F107" i="14" s="1"/>
  <c r="F106" i="14" s="1"/>
  <c r="C94" i="14"/>
  <c r="B124" i="14" a="1"/>
  <c r="G124" i="14" s="1"/>
  <c r="B94" i="14"/>
  <c r="G94" i="14"/>
  <c r="H94" i="14"/>
  <c r="H90" i="14"/>
  <c r="E90" i="14"/>
  <c r="G90" i="14"/>
  <c r="F90" i="14"/>
  <c r="B128" i="14"/>
  <c r="B120" i="14" a="1"/>
  <c r="E120" i="14" s="1"/>
  <c r="D94" i="14"/>
  <c r="F94" i="14"/>
  <c r="H128" i="14"/>
  <c r="C98" i="14"/>
  <c r="D98" i="14"/>
  <c r="B112" i="14" a="1"/>
  <c r="F112" i="14" s="1"/>
  <c r="G98" i="14"/>
  <c r="H98" i="14"/>
  <c r="H102" i="14"/>
  <c r="G102" i="14"/>
  <c r="B102" i="14"/>
  <c r="E98" i="14"/>
  <c r="D102" i="14"/>
  <c r="F102" i="14"/>
  <c r="F98" i="14"/>
  <c r="C102" i="14"/>
  <c r="H116" i="14" l="1"/>
  <c r="E116" i="14"/>
  <c r="D116" i="14"/>
  <c r="G116" i="14"/>
  <c r="B116" i="14"/>
  <c r="F116" i="14"/>
  <c r="H107" i="14"/>
  <c r="H106" i="14" s="1"/>
  <c r="B138" i="14" a="1"/>
  <c r="D138" i="14" s="1"/>
  <c r="H124" i="14"/>
  <c r="C124" i="14"/>
  <c r="C107" i="14"/>
  <c r="C106" i="14" s="1"/>
  <c r="B120" i="14"/>
  <c r="E107" i="14"/>
  <c r="E106" i="14" s="1"/>
  <c r="B107" i="14"/>
  <c r="B106" i="14" s="1"/>
  <c r="D124" i="14"/>
  <c r="B130" i="14" a="1"/>
  <c r="F130" i="14" s="1"/>
  <c r="F129" i="14" s="1"/>
  <c r="B146" i="14" a="1"/>
  <c r="F146" i="14" s="1"/>
  <c r="B124" i="14"/>
  <c r="E124" i="14"/>
  <c r="D107" i="14"/>
  <c r="D106" i="14" s="1"/>
  <c r="G107" i="14"/>
  <c r="G106" i="14" s="1"/>
  <c r="H112" i="14"/>
  <c r="B142" i="14" a="1"/>
  <c r="C142" i="14" s="1"/>
  <c r="E112" i="14"/>
  <c r="G120" i="14"/>
  <c r="D120" i="14"/>
  <c r="H120" i="14"/>
  <c r="F124" i="14"/>
  <c r="F120" i="14"/>
  <c r="B134" i="14" a="1"/>
  <c r="G134" i="14" s="1"/>
  <c r="D112" i="14"/>
  <c r="C120" i="14"/>
  <c r="G112" i="14"/>
  <c r="C112" i="14"/>
  <c r="B112" i="14"/>
  <c r="B138" i="14" l="1"/>
  <c r="C138" i="14"/>
  <c r="H138" i="14"/>
  <c r="E138" i="14"/>
  <c r="F138" i="14"/>
  <c r="G138" i="14"/>
  <c r="D130" i="14"/>
  <c r="D129" i="14" s="1"/>
  <c r="C130" i="14"/>
  <c r="C129" i="14" s="1"/>
  <c r="H130" i="14"/>
  <c r="H129" i="14" s="1"/>
  <c r="E130" i="14"/>
  <c r="E129" i="14" s="1"/>
  <c r="H142" i="14"/>
  <c r="G142" i="14"/>
  <c r="G146" i="14"/>
  <c r="E146" i="14"/>
  <c r="B146" i="14"/>
  <c r="G130" i="14"/>
  <c r="G129" i="14" s="1"/>
  <c r="H146" i="14"/>
  <c r="B130" i="14"/>
  <c r="B129" i="14" s="1"/>
  <c r="D146" i="14"/>
  <c r="C146" i="14"/>
  <c r="B142" i="14"/>
  <c r="E142" i="14"/>
  <c r="B134" i="14"/>
  <c r="E134" i="14"/>
  <c r="F142" i="14"/>
  <c r="D142" i="14"/>
  <c r="H134" i="14"/>
  <c r="F134" i="14"/>
  <c r="D134" i="14"/>
  <c r="C134" i="14"/>
</calcChain>
</file>

<file path=xl/sharedStrings.xml><?xml version="1.0" encoding="utf-8"?>
<sst xmlns="http://schemas.openxmlformats.org/spreadsheetml/2006/main" count="37" uniqueCount="14">
  <si>
    <t>August</t>
  </si>
  <si>
    <t>SUNDAY</t>
  </si>
  <si>
    <t>Away</t>
  </si>
  <si>
    <t>Section</t>
  </si>
  <si>
    <t>Home</t>
  </si>
  <si>
    <t>State</t>
  </si>
  <si>
    <t>NO SCHOOL Spring Break</t>
  </si>
  <si>
    <t>NO SCHOOL Mem Day</t>
  </si>
  <si>
    <t>Sr Scholarship night</t>
  </si>
  <si>
    <t>GRADUATION</t>
  </si>
  <si>
    <t xml:space="preserve">Softball Starts </t>
  </si>
  <si>
    <t>4:15-5:00pm</t>
  </si>
  <si>
    <t>Softball In-Season Lifting Schedule</t>
  </si>
  <si>
    <t>2:45-3:30pm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</si>
</sst>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30" x14ac:knownFonts="1">
    <font>
      <sz val="11"/>
      <name val="Franklin Gothic Book"/>
      <family val="2"/>
      <scheme val="minor"/>
    </font>
    <font>
      <sz val="11"/>
      <color theme="1"/>
      <name val="Franklin Gothic Book"/>
      <family val="2"/>
      <scheme val="minor"/>
    </font>
    <font>
      <sz val="11"/>
      <color theme="1"/>
      <name val="Franklin Gothic Book"/>
      <family val="2"/>
      <scheme val="minor"/>
    </font>
    <font>
      <sz val="8"/>
      <name val="Arial"/>
      <family val="2"/>
    </font>
    <font>
      <b/>
      <sz val="11"/>
      <color theme="0"/>
      <name val="Franklin Gothic Book"/>
      <family val="2"/>
      <scheme val="minor"/>
    </font>
    <font>
      <b/>
      <sz val="14"/>
      <color theme="0"/>
      <name val="Franklin Gothic Book"/>
      <family val="2"/>
      <scheme val="minor"/>
    </font>
    <font>
      <b/>
      <sz val="28"/>
      <color theme="0"/>
      <name val="Franklin Gothic Demi"/>
      <family val="2"/>
      <scheme val="major"/>
    </font>
    <font>
      <sz val="36"/>
      <color theme="4" tint="-0.24994659260841701"/>
      <name val="Franklin Gothic Book"/>
      <family val="2"/>
      <scheme val="minor"/>
    </font>
    <font>
      <b/>
      <sz val="11"/>
      <color theme="3"/>
      <name val="Franklin Gothic Demi"/>
      <family val="2"/>
      <scheme val="major"/>
    </font>
    <font>
      <sz val="16"/>
      <color theme="1"/>
      <name val="Franklin Gothic Book"/>
      <family val="2"/>
      <scheme val="minor"/>
    </font>
    <font>
      <b/>
      <sz val="11"/>
      <color theme="0"/>
      <name val="Franklin Gothic Demi"/>
      <family val="2"/>
      <scheme val="major"/>
    </font>
    <font>
      <sz val="11"/>
      <name val="Franklin Gothic Book"/>
      <family val="2"/>
      <scheme val="minor"/>
    </font>
    <font>
      <sz val="11"/>
      <color theme="1"/>
      <name val="Franklin Gothic Demi"/>
      <family val="2"/>
      <scheme val="major"/>
    </font>
    <font>
      <sz val="11"/>
      <color indexed="63"/>
      <name val="Franklin Gothic Book"/>
      <family val="2"/>
      <scheme val="minor"/>
    </font>
    <font>
      <b/>
      <sz val="11"/>
      <color theme="1"/>
      <name val="Franklin Gothic Book"/>
      <family val="2"/>
      <scheme val="minor"/>
    </font>
    <font>
      <i/>
      <sz val="11"/>
      <color theme="3" tint="-0.24994659260841701"/>
      <name val="Franklin Gothic Book"/>
      <family val="2"/>
      <scheme val="minor"/>
    </font>
    <font>
      <sz val="11"/>
      <color theme="0"/>
      <name val="Franklin Gothic Book"/>
      <family val="2"/>
      <scheme val="minor"/>
    </font>
    <font>
      <sz val="11"/>
      <name val="Aptos"/>
      <family val="2"/>
    </font>
    <font>
      <sz val="36"/>
      <color rgb="FF002060"/>
      <name val="Aptos"/>
      <family val="2"/>
    </font>
    <font>
      <sz val="36"/>
      <color theme="1"/>
      <name val="Aptos"/>
      <family val="2"/>
    </font>
    <font>
      <sz val="10"/>
      <name val="Aptos"/>
      <family val="2"/>
    </font>
    <font>
      <b/>
      <sz val="11"/>
      <color rgb="FFFFC000"/>
      <name val="Aptos"/>
      <family val="2"/>
    </font>
    <font>
      <sz val="16"/>
      <color theme="1"/>
      <name val="Aptos"/>
      <family val="2"/>
    </font>
    <font>
      <sz val="11"/>
      <color theme="1"/>
      <name val="Aptos"/>
      <family val="2"/>
    </font>
    <font>
      <sz val="11"/>
      <color rgb="FF002060"/>
      <name val="Aptos"/>
      <family val="2"/>
    </font>
    <font>
      <b/>
      <sz val="11"/>
      <color rgb="FF002060"/>
      <name val="Aptos"/>
      <family val="2"/>
    </font>
    <font>
      <sz val="11"/>
      <color theme="1" tint="0.24994659260841701"/>
      <name val="Aptos"/>
      <family val="2"/>
    </font>
    <font>
      <b/>
      <sz val="11"/>
      <color rgb="FFFF0000"/>
      <name val="Aptos"/>
      <family val="2"/>
    </font>
    <font>
      <b/>
      <sz val="12"/>
      <color rgb="FFFF0000"/>
      <name val="Aptos"/>
      <family val="2"/>
    </font>
    <font>
      <sz val="26"/>
      <color rgb="FF002060"/>
      <name val="Aptos"/>
      <family val="2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4" tint="-0.24994659260841701"/>
        <bgColor indexed="64"/>
      </patternFill>
    </fill>
    <fill>
      <patternFill patternType="solid">
        <fgColor rgb="FFFFFFCC"/>
      </patternFill>
    </fill>
    <fill>
      <patternFill patternType="solid">
        <fgColor theme="1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6DF89"/>
        <bgColor indexed="64"/>
      </patternFill>
    </fill>
    <fill>
      <patternFill patternType="solid">
        <fgColor rgb="FF89B9FF"/>
        <bgColor indexed="64"/>
      </patternFill>
    </fill>
    <fill>
      <patternFill patternType="solid">
        <fgColor rgb="FFCDACE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B3CCFF"/>
        <bgColor indexed="64"/>
      </patternFill>
    </fill>
    <fill>
      <patternFill patternType="solid">
        <fgColor rgb="FFC0E399"/>
        <bgColor indexed="64"/>
      </patternFill>
    </fill>
    <fill>
      <patternFill patternType="solid">
        <fgColor rgb="FFF5D3A0"/>
        <bgColor indexed="64"/>
      </patternFill>
    </fill>
    <fill>
      <patternFill patternType="solid">
        <fgColor rgb="FFD5C1D5"/>
        <bgColor indexed="64"/>
      </patternFill>
    </fill>
  </fills>
  <borders count="27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ck">
        <color theme="1" tint="0.499984740745262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/>
      <right style="thick">
        <color theme="0"/>
      </right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 style="thin">
        <color theme="0" tint="-0.14993743705557422"/>
      </top>
      <bottom/>
      <diagonal/>
    </border>
    <border>
      <left/>
      <right style="thin">
        <color theme="0" tint="-0.14993743705557422"/>
      </right>
      <top style="thin">
        <color theme="0" tint="-0.14996795556505021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4" tint="-0.24994659260841701"/>
      </top>
      <bottom style="double">
        <color theme="4" tint="-0.24994659260841701"/>
      </bottom>
      <diagonal/>
    </border>
    <border>
      <left/>
      <right style="thin">
        <color theme="0" tint="-0.14993743705557422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 tint="-0.14993743705557422"/>
      </left>
      <right style="thin">
        <color theme="0" tint="-0.14993743705557422"/>
      </right>
      <top/>
      <bottom/>
      <diagonal/>
    </border>
    <border>
      <left style="thin">
        <color theme="0" tint="-0.1499374370555742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 applyFill="0" applyBorder="0" applyProtection="0"/>
    <xf numFmtId="0" fontId="13" fillId="3" borderId="0" applyNumberFormat="0" applyBorder="0" applyAlignment="0" applyProtection="0"/>
    <xf numFmtId="0" fontId="7" fillId="0" borderId="0" applyNumberFormat="0" applyFill="0" applyProtection="0">
      <alignment horizontal="left" indent="3"/>
    </xf>
    <xf numFmtId="0" fontId="4" fillId="4" borderId="1" applyNumberFormat="0" applyAlignment="0" applyProtection="0"/>
    <xf numFmtId="0" fontId="5" fillId="5" borderId="2" applyNumberFormat="0" applyProtection="0">
      <alignment vertical="center"/>
    </xf>
    <xf numFmtId="164" fontId="9" fillId="0" borderId="6" applyFill="0" applyProtection="0">
      <alignment horizontal="left" vertical="center" wrapText="1" indent="1"/>
    </xf>
    <xf numFmtId="164" fontId="12" fillId="0" borderId="4" applyFill="0" applyProtection="0">
      <alignment horizontal="left" vertical="top" wrapText="1" indent="1"/>
    </xf>
    <xf numFmtId="164" fontId="2" fillId="0" borderId="0" applyNumberFormat="0" applyFill="0" applyProtection="0">
      <alignment horizontal="left" vertical="top" wrapText="1" indent="1"/>
    </xf>
    <xf numFmtId="164" fontId="11" fillId="0" borderId="5" applyNumberFormat="0" applyFill="0" applyProtection="0">
      <alignment horizontal="left" vertical="center" wrapText="1" indent="1"/>
    </xf>
    <xf numFmtId="0" fontId="6" fillId="6" borderId="0" applyNumberFormat="0" applyBorder="0" applyProtection="0">
      <alignment horizontal="center"/>
    </xf>
    <xf numFmtId="0" fontId="10" fillId="8" borderId="3" applyNumberFormat="0" applyProtection="0">
      <alignment horizontal="left" vertical="center" indent="1"/>
    </xf>
    <xf numFmtId="0" fontId="10" fillId="6" borderId="3" applyNumberFormat="0" applyProtection="0">
      <alignment horizontal="left" indent="1"/>
    </xf>
    <xf numFmtId="0" fontId="8" fillId="0" borderId="0" applyNumberFormat="0" applyFill="0" applyBorder="0" applyAlignment="0" applyProtection="0"/>
    <xf numFmtId="0" fontId="11" fillId="7" borderId="7" applyNumberFormat="0" applyFont="0" applyAlignment="0" applyProtection="0"/>
    <xf numFmtId="0" fontId="15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1" fillId="15" borderId="0" applyNumberFormat="0" applyFont="0" applyBorder="0" applyAlignment="0">
      <alignment horizontal="left" vertical="center" indent="1"/>
    </xf>
  </cellStyleXfs>
  <cellXfs count="103">
    <xf numFmtId="0" fontId="0" fillId="0" borderId="0" xfId="0"/>
    <xf numFmtId="0" fontId="17" fillId="0" borderId="0" xfId="0" applyFont="1"/>
    <xf numFmtId="0" fontId="17" fillId="2" borderId="0" xfId="0" applyFont="1" applyFill="1"/>
    <xf numFmtId="0" fontId="18" fillId="0" borderId="0" xfId="2" applyFont="1" applyAlignment="1">
      <alignment horizontal="left" vertical="center"/>
    </xf>
    <xf numFmtId="0" fontId="19" fillId="0" borderId="0" xfId="2" applyFont="1" applyAlignment="1">
      <alignment horizontal="left" vertical="center"/>
    </xf>
    <xf numFmtId="0" fontId="20" fillId="0" borderId="0" xfId="0" applyFont="1"/>
    <xf numFmtId="0" fontId="21" fillId="9" borderId="10" xfId="10" applyFont="1" applyFill="1" applyBorder="1">
      <alignment horizontal="left" vertical="center" indent="1"/>
    </xf>
    <xf numFmtId="0" fontId="21" fillId="9" borderId="11" xfId="11" applyFont="1" applyFill="1" applyBorder="1" applyAlignment="1">
      <alignment horizontal="left" vertical="center" indent="1"/>
    </xf>
    <xf numFmtId="0" fontId="21" fillId="9" borderId="11" xfId="10" applyFont="1" applyFill="1" applyBorder="1">
      <alignment horizontal="left" vertical="center" indent="1"/>
    </xf>
    <xf numFmtId="0" fontId="21" fillId="9" borderId="12" xfId="10" applyFont="1" applyFill="1" applyBorder="1">
      <alignment horizontal="left" vertical="center" indent="1"/>
    </xf>
    <xf numFmtId="0" fontId="24" fillId="2" borderId="0" xfId="0" applyFont="1" applyFill="1"/>
    <xf numFmtId="0" fontId="18" fillId="0" borderId="0" xfId="2" applyFont="1" applyFill="1" applyAlignment="1">
      <alignment horizontal="left" vertical="center"/>
    </xf>
    <xf numFmtId="0" fontId="18" fillId="0" borderId="0" xfId="0" applyFont="1" applyFill="1" applyAlignment="1">
      <alignment vertical="center"/>
    </xf>
    <xf numFmtId="0" fontId="18" fillId="0" borderId="0" xfId="0" applyFont="1" applyFill="1" applyBorder="1" applyAlignment="1">
      <alignment vertical="center"/>
    </xf>
    <xf numFmtId="0" fontId="24" fillId="0" borderId="0" xfId="0" applyFont="1"/>
    <xf numFmtId="0" fontId="21" fillId="9" borderId="9" xfId="10" applyFont="1" applyFill="1" applyBorder="1">
      <alignment horizontal="left" vertical="center" indent="1"/>
    </xf>
    <xf numFmtId="0" fontId="21" fillId="9" borderId="13" xfId="11" applyFont="1" applyFill="1" applyBorder="1" applyAlignment="1">
      <alignment horizontal="left" vertical="center" indent="1"/>
    </xf>
    <xf numFmtId="0" fontId="21" fillId="9" borderId="13" xfId="10" applyFont="1" applyFill="1" applyBorder="1">
      <alignment horizontal="left" vertical="center" indent="1"/>
    </xf>
    <xf numFmtId="0" fontId="21" fillId="9" borderId="14" xfId="10" applyFont="1" applyFill="1" applyBorder="1">
      <alignment horizontal="left" vertical="center" indent="1"/>
    </xf>
    <xf numFmtId="0" fontId="24" fillId="2" borderId="0" xfId="0" applyFont="1" applyFill="1" applyBorder="1"/>
    <xf numFmtId="0" fontId="18" fillId="0" borderId="0" xfId="2" applyFont="1">
      <alignment horizontal="left" indent="3"/>
    </xf>
    <xf numFmtId="164" fontId="22" fillId="0" borderId="16" xfId="5" applyFont="1" applyFill="1" applyBorder="1">
      <alignment horizontal="left" vertical="center" wrapText="1" indent="1"/>
    </xf>
    <xf numFmtId="0" fontId="23" fillId="0" borderId="18" xfId="6" applyNumberFormat="1" applyFont="1" applyFill="1" applyBorder="1">
      <alignment horizontal="left" vertical="top" wrapText="1" indent="1"/>
    </xf>
    <xf numFmtId="164" fontId="22" fillId="0" borderId="19" xfId="5" applyFont="1" applyFill="1" applyBorder="1">
      <alignment horizontal="left" vertical="center" wrapText="1" indent="1"/>
    </xf>
    <xf numFmtId="0" fontId="18" fillId="0" borderId="0" xfId="9" applyFont="1" applyFill="1" applyAlignment="1">
      <alignment horizontal="right" vertical="center"/>
    </xf>
    <xf numFmtId="0" fontId="23" fillId="12" borderId="15" xfId="6" applyNumberFormat="1" applyFont="1" applyFill="1" applyBorder="1" applyAlignment="1">
      <alignment horizontal="left" vertical="center" wrapText="1"/>
    </xf>
    <xf numFmtId="0" fontId="1" fillId="11" borderId="15" xfId="6" applyNumberFormat="1" applyFont="1" applyFill="1" applyBorder="1" applyAlignment="1">
      <alignment horizontal="left" vertical="center" wrapText="1"/>
    </xf>
    <xf numFmtId="0" fontId="1" fillId="13" borderId="15" xfId="6" applyNumberFormat="1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23" fillId="0" borderId="17" xfId="6" applyNumberFormat="1" applyFont="1" applyFill="1" applyBorder="1" applyAlignment="1">
      <alignment horizontal="center" vertical="top" wrapText="1"/>
    </xf>
    <xf numFmtId="0" fontId="23" fillId="0" borderId="20" xfId="6" applyNumberFormat="1" applyFont="1" applyFill="1" applyBorder="1" applyAlignment="1">
      <alignment horizontal="center" vertical="top" wrapText="1"/>
    </xf>
    <xf numFmtId="0" fontId="23" fillId="0" borderId="18" xfId="6" applyNumberFormat="1" applyFont="1" applyFill="1" applyBorder="1" applyAlignment="1">
      <alignment horizontal="center" vertical="top" wrapText="1"/>
    </xf>
    <xf numFmtId="0" fontId="23" fillId="0" borderId="21" xfId="6" applyNumberFormat="1" applyFont="1" applyFill="1" applyBorder="1" applyAlignment="1">
      <alignment horizontal="center" vertical="top" wrapText="1"/>
    </xf>
    <xf numFmtId="164" fontId="22" fillId="0" borderId="15" xfId="5" applyFont="1" applyFill="1" applyBorder="1">
      <alignment horizontal="left" vertical="center" wrapText="1" indent="1"/>
    </xf>
    <xf numFmtId="164" fontId="22" fillId="0" borderId="17" xfId="5" applyFont="1" applyFill="1" applyBorder="1">
      <alignment horizontal="left" vertical="center" wrapText="1" indent="1"/>
    </xf>
    <xf numFmtId="0" fontId="24" fillId="0" borderId="17" xfId="16" applyFont="1" applyFill="1" applyBorder="1" applyAlignment="1">
      <alignment horizontal="left" vertical="top" wrapText="1" indent="1"/>
    </xf>
    <xf numFmtId="164" fontId="22" fillId="0" borderId="22" xfId="5" applyFont="1" applyFill="1" applyBorder="1">
      <alignment horizontal="left" vertical="center" wrapText="1" indent="1"/>
    </xf>
    <xf numFmtId="0" fontId="23" fillId="0" borderId="26" xfId="6" applyNumberFormat="1" applyFont="1" applyFill="1" applyBorder="1" applyAlignment="1">
      <alignment horizontal="center" vertical="top" wrapText="1"/>
    </xf>
    <xf numFmtId="164" fontId="24" fillId="18" borderId="15" xfId="5" applyFont="1" applyFill="1" applyBorder="1" applyAlignment="1">
      <alignment horizontal="left" vertical="center" wrapText="1"/>
    </xf>
    <xf numFmtId="0" fontId="23" fillId="0" borderId="20" xfId="6" applyNumberFormat="1" applyFont="1" applyFill="1" applyBorder="1" applyAlignment="1">
      <alignment horizontal="center" vertical="center" wrapText="1"/>
    </xf>
    <xf numFmtId="164" fontId="22" fillId="0" borderId="16" xfId="5" applyFont="1" applyFill="1" applyBorder="1" applyAlignment="1">
      <alignment horizontal="left" vertical="center" wrapText="1"/>
    </xf>
    <xf numFmtId="0" fontId="21" fillId="9" borderId="9" xfId="10" applyFont="1" applyFill="1" applyBorder="1" applyAlignment="1">
      <alignment horizontal="left" vertical="center"/>
    </xf>
    <xf numFmtId="0" fontId="21" fillId="9" borderId="13" xfId="11" applyFont="1" applyFill="1" applyBorder="1" applyAlignment="1">
      <alignment horizontal="left" vertical="center"/>
    </xf>
    <xf numFmtId="0" fontId="21" fillId="9" borderId="13" xfId="10" applyFont="1" applyFill="1" applyBorder="1" applyAlignment="1">
      <alignment horizontal="left" vertical="center"/>
    </xf>
    <xf numFmtId="0" fontId="21" fillId="9" borderId="14" xfId="10" applyFont="1" applyFill="1" applyBorder="1" applyAlignment="1">
      <alignment horizontal="left" vertical="center"/>
    </xf>
    <xf numFmtId="164" fontId="22" fillId="0" borderId="19" xfId="5" applyFont="1" applyFill="1" applyBorder="1" applyAlignment="1">
      <alignment horizontal="left" vertical="center" wrapText="1"/>
    </xf>
    <xf numFmtId="164" fontId="22" fillId="0" borderId="17" xfId="5" applyFont="1" applyFill="1" applyBorder="1" applyAlignment="1">
      <alignment horizontal="left" vertical="center" wrapText="1"/>
    </xf>
    <xf numFmtId="0" fontId="23" fillId="0" borderId="18" xfId="6" applyNumberFormat="1" applyFont="1" applyFill="1" applyBorder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23" fillId="0" borderId="17" xfId="6" applyNumberFormat="1" applyFont="1" applyFill="1" applyBorder="1" applyAlignment="1">
      <alignment horizontal="left" vertical="center" wrapText="1"/>
    </xf>
    <xf numFmtId="0" fontId="24" fillId="2" borderId="0" xfId="0" applyFont="1" applyFill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4" fillId="2" borderId="0" xfId="0" applyFont="1" applyFill="1" applyBorder="1" applyAlignment="1">
      <alignment horizontal="left" vertical="center"/>
    </xf>
    <xf numFmtId="0" fontId="18" fillId="0" borderId="0" xfId="9" applyFont="1" applyFill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3" fillId="0" borderId="20" xfId="6" applyNumberFormat="1" applyFont="1" applyFill="1" applyBorder="1" applyAlignment="1">
      <alignment horizontal="left" vertical="center" wrapText="1"/>
    </xf>
    <xf numFmtId="0" fontId="23" fillId="0" borderId="21" xfId="6" applyNumberFormat="1" applyFont="1" applyFill="1" applyBorder="1" applyAlignment="1">
      <alignment horizontal="left" vertical="center" wrapText="1"/>
    </xf>
    <xf numFmtId="0" fontId="23" fillId="17" borderId="15" xfId="6" applyNumberFormat="1" applyFont="1" applyFill="1" applyBorder="1" applyAlignment="1">
      <alignment horizontal="left" vertical="center" wrapText="1"/>
    </xf>
    <xf numFmtId="0" fontId="23" fillId="19" borderId="15" xfId="6" applyNumberFormat="1" applyFont="1" applyFill="1" applyBorder="1" applyAlignment="1">
      <alignment horizontal="left" vertical="center" wrapText="1"/>
    </xf>
    <xf numFmtId="0" fontId="23" fillId="16" borderId="15" xfId="6" applyNumberFormat="1" applyFont="1" applyFill="1" applyBorder="1" applyAlignment="1">
      <alignment horizontal="left" vertical="center" wrapText="1"/>
    </xf>
    <xf numFmtId="0" fontId="16" fillId="14" borderId="0" xfId="6" applyNumberFormat="1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center"/>
    </xf>
    <xf numFmtId="0" fontId="17" fillId="0" borderId="17" xfId="0" applyFont="1" applyFill="1" applyBorder="1" applyAlignment="1">
      <alignment horizontal="left" vertical="center"/>
    </xf>
    <xf numFmtId="0" fontId="24" fillId="0" borderId="17" xfId="0" applyFont="1" applyFill="1" applyBorder="1" applyAlignment="1">
      <alignment horizontal="center" vertical="top" wrapText="1"/>
    </xf>
    <xf numFmtId="0" fontId="24" fillId="0" borderId="18" xfId="0" applyFont="1" applyFill="1" applyBorder="1" applyAlignment="1">
      <alignment horizontal="center" vertical="top" wrapText="1"/>
    </xf>
    <xf numFmtId="0" fontId="24" fillId="0" borderId="20" xfId="0" applyFont="1" applyFill="1" applyBorder="1" applyAlignment="1">
      <alignment vertical="top" wrapText="1"/>
    </xf>
    <xf numFmtId="0" fontId="24" fillId="0" borderId="18" xfId="0" applyFont="1" applyFill="1" applyBorder="1" applyAlignment="1">
      <alignment horizontal="left" vertical="top" wrapText="1"/>
    </xf>
    <xf numFmtId="0" fontId="24" fillId="0" borderId="17" xfId="0" applyFont="1" applyFill="1" applyBorder="1" applyAlignment="1">
      <alignment horizontal="left" vertical="top" wrapText="1"/>
    </xf>
    <xf numFmtId="0" fontId="24" fillId="0" borderId="18" xfId="0" applyFont="1" applyFill="1" applyBorder="1" applyAlignment="1">
      <alignment vertical="top" wrapText="1"/>
    </xf>
    <xf numFmtId="164" fontId="24" fillId="0" borderId="18" xfId="5" applyFont="1" applyFill="1" applyBorder="1" applyAlignment="1">
      <alignment horizontal="center"/>
    </xf>
    <xf numFmtId="0" fontId="24" fillId="0" borderId="17" xfId="0" applyFont="1" applyFill="1" applyBorder="1" applyAlignment="1">
      <alignment vertical="top" wrapText="1"/>
    </xf>
    <xf numFmtId="164" fontId="24" fillId="0" borderId="17" xfId="5" applyFont="1" applyFill="1" applyBorder="1" applyAlignment="1">
      <alignment vertical="center"/>
    </xf>
    <xf numFmtId="164" fontId="22" fillId="0" borderId="20" xfId="5" applyFont="1" applyFill="1" applyBorder="1">
      <alignment horizontal="left" vertical="center" wrapText="1" indent="1"/>
    </xf>
    <xf numFmtId="164" fontId="22" fillId="0" borderId="0" xfId="5" applyFont="1" applyFill="1" applyBorder="1">
      <alignment horizontal="left" vertical="center" wrapText="1" indent="1"/>
    </xf>
    <xf numFmtId="0" fontId="23" fillId="0" borderId="25" xfId="6" applyNumberFormat="1" applyFont="1" applyFill="1" applyBorder="1" applyAlignment="1">
      <alignment horizontal="center" vertical="top" wrapText="1"/>
    </xf>
    <xf numFmtId="0" fontId="24" fillId="15" borderId="17" xfId="16" applyFont="1" applyBorder="1" applyAlignment="1">
      <alignment horizontal="center" vertical="center" wrapText="1"/>
    </xf>
    <xf numFmtId="0" fontId="24" fillId="15" borderId="18" xfId="16" applyFont="1" applyBorder="1" applyAlignment="1">
      <alignment horizontal="center" vertical="center" wrapText="1"/>
    </xf>
    <xf numFmtId="0" fontId="24" fillId="0" borderId="17" xfId="0" applyFont="1" applyFill="1" applyBorder="1" applyAlignment="1">
      <alignment vertical="center" wrapText="1"/>
    </xf>
    <xf numFmtId="0" fontId="23" fillId="0" borderId="23" xfId="6" applyNumberFormat="1" applyFont="1" applyFill="1" applyBorder="1" applyAlignment="1">
      <alignment horizontal="center" vertical="top" wrapText="1"/>
    </xf>
    <xf numFmtId="0" fontId="24" fillId="0" borderId="23" xfId="0" applyFont="1" applyFill="1" applyBorder="1" applyAlignment="1">
      <alignment vertical="center" wrapText="1"/>
    </xf>
    <xf numFmtId="0" fontId="24" fillId="0" borderId="17" xfId="0" applyFont="1" applyFill="1" applyBorder="1" applyAlignment="1">
      <alignment horizontal="left" vertical="center" wrapText="1"/>
    </xf>
    <xf numFmtId="0" fontId="24" fillId="0" borderId="17" xfId="16" applyFont="1" applyFill="1" applyBorder="1" applyAlignment="1">
      <alignment horizontal="left" vertical="center" wrapText="1"/>
    </xf>
    <xf numFmtId="0" fontId="26" fillId="0" borderId="18" xfId="16" applyFont="1" applyFill="1" applyBorder="1" applyAlignment="1">
      <alignment horizontal="left" vertical="center" wrapText="1"/>
    </xf>
    <xf numFmtId="0" fontId="26" fillId="0" borderId="18" xfId="0" applyFont="1" applyFill="1" applyBorder="1" applyAlignment="1">
      <alignment horizontal="left" vertical="center" wrapText="1"/>
    </xf>
    <xf numFmtId="0" fontId="24" fillId="0" borderId="18" xfId="0" applyFont="1" applyFill="1" applyBorder="1" applyAlignment="1">
      <alignment horizontal="left" vertical="center" wrapText="1"/>
    </xf>
    <xf numFmtId="0" fontId="17" fillId="0" borderId="18" xfId="0" applyFont="1" applyFill="1" applyBorder="1" applyAlignment="1">
      <alignment horizontal="left" vertical="center"/>
    </xf>
    <xf numFmtId="0" fontId="24" fillId="0" borderId="20" xfId="0" applyFont="1" applyFill="1" applyBorder="1" applyAlignment="1">
      <alignment horizontal="left" vertical="center" wrapText="1"/>
    </xf>
    <xf numFmtId="0" fontId="26" fillId="0" borderId="21" xfId="16" applyFont="1" applyFill="1" applyBorder="1" applyAlignment="1">
      <alignment horizontal="left" vertical="center" wrapText="1"/>
    </xf>
    <xf numFmtId="0" fontId="26" fillId="0" borderId="18" xfId="0" applyFont="1" applyFill="1" applyBorder="1" applyAlignment="1">
      <alignment horizontal="left" vertical="center"/>
    </xf>
    <xf numFmtId="0" fontId="24" fillId="0" borderId="18" xfId="0" applyFont="1" applyFill="1" applyBorder="1" applyAlignment="1">
      <alignment horizontal="left" vertical="center"/>
    </xf>
    <xf numFmtId="0" fontId="23" fillId="0" borderId="18" xfId="0" applyFont="1" applyFill="1" applyBorder="1" applyAlignment="1">
      <alignment vertical="top"/>
    </xf>
    <xf numFmtId="0" fontId="27" fillId="0" borderId="17" xfId="0" applyFont="1" applyFill="1" applyBorder="1" applyAlignment="1">
      <alignment horizontal="center" vertical="top" wrapText="1"/>
    </xf>
    <xf numFmtId="0" fontId="28" fillId="0" borderId="18" xfId="0" applyFont="1" applyFill="1" applyBorder="1" applyAlignment="1">
      <alignment horizontal="center" vertical="top" wrapText="1"/>
    </xf>
    <xf numFmtId="0" fontId="26" fillId="0" borderId="18" xfId="0" applyFont="1" applyFill="1" applyBorder="1" applyAlignment="1">
      <alignment vertical="top"/>
    </xf>
    <xf numFmtId="0" fontId="23" fillId="0" borderId="17" xfId="16" applyFont="1" applyFill="1" applyBorder="1" applyAlignment="1">
      <alignment vertical="top" wrapText="1"/>
    </xf>
    <xf numFmtId="0" fontId="24" fillId="0" borderId="18" xfId="0" applyFont="1" applyFill="1" applyBorder="1" applyAlignment="1">
      <alignment vertical="top"/>
    </xf>
    <xf numFmtId="0" fontId="28" fillId="0" borderId="17" xfId="0" applyFont="1" applyFill="1" applyBorder="1" applyAlignment="1">
      <alignment horizontal="center" vertical="top" wrapText="1"/>
    </xf>
    <xf numFmtId="0" fontId="24" fillId="0" borderId="18" xfId="16" applyFont="1" applyFill="1" applyBorder="1" applyAlignment="1">
      <alignment horizontal="left" vertical="top" wrapText="1" indent="1"/>
    </xf>
    <xf numFmtId="0" fontId="25" fillId="15" borderId="17" xfId="16" applyFont="1" applyBorder="1" applyAlignment="1">
      <alignment horizontal="center" vertical="center" wrapText="1"/>
    </xf>
    <xf numFmtId="0" fontId="29" fillId="0" borderId="24" xfId="2" applyFont="1" applyBorder="1" applyAlignment="1">
      <alignment horizontal="center"/>
    </xf>
    <xf numFmtId="0" fontId="24" fillId="10" borderId="17" xfId="6" applyNumberFormat="1" applyFont="1" applyFill="1" applyBorder="1" applyAlignment="1">
      <alignment horizontal="center" vertical="top" wrapText="1"/>
    </xf>
    <xf numFmtId="0" fontId="16" fillId="14" borderId="17" xfId="6" applyNumberFormat="1" applyFont="1" applyFill="1" applyBorder="1" applyAlignment="1">
      <alignment horizontal="center" vertical="center" wrapText="1"/>
    </xf>
    <xf numFmtId="0" fontId="24" fillId="0" borderId="23" xfId="16" applyFont="1" applyFill="1" applyBorder="1" applyAlignment="1">
      <alignment horizontal="left" vertical="top" wrapText="1" indent="1"/>
    </xf>
  </cellXfs>
  <cellStyles count="17">
    <cellStyle name="40% - Accent1" xfId="1" builtinId="31" customBuiltin="1"/>
    <cellStyle name="Accent1" xfId="3" builtinId="29" customBuiltin="1"/>
    <cellStyle name="Accent5" xfId="4" builtinId="45" customBuiltin="1"/>
    <cellStyle name="Banded" xfId="16" xr:uid="{2F9513EF-66E4-4FDF-BC4F-BA6DBB65B004}"/>
    <cellStyle name="Day" xfId="5" xr:uid="{00000000-0005-0000-0000-000003000000}"/>
    <cellStyle name="Day Detail" xfId="6" xr:uid="{00000000-0005-0000-0000-000004000000}"/>
    <cellStyle name="Explanatory Text" xfId="14" builtinId="53" customBuiltin="1"/>
    <cellStyle name="Heading 1" xfId="2" builtinId="16" customBuiltin="1"/>
    <cellStyle name="Heading 2" xfId="10" builtinId="17" customBuiltin="1"/>
    <cellStyle name="Heading 3" xfId="11" builtinId="18" customBuiltin="1"/>
    <cellStyle name="Heading 4" xfId="12" builtinId="19" customBuiltin="1"/>
    <cellStyle name="Normal" xfId="0" builtinId="0" customBuiltin="1"/>
    <cellStyle name="Note" xfId="13" builtinId="10" customBuiltin="1"/>
    <cellStyle name="Notes" xfId="7" xr:uid="{00000000-0005-0000-0000-00000C000000}"/>
    <cellStyle name="Notes Header" xfId="8" xr:uid="{00000000-0005-0000-0000-00000D000000}"/>
    <cellStyle name="Title" xfId="9" builtinId="15" customBuiltin="1"/>
    <cellStyle name="Total" xfId="15" builtinId="25" customBuiltin="1"/>
  </cellStyles>
  <dxfs count="24"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  <mruColors>
      <color rgb="FFF5D3A0"/>
      <color rgb="FFB3CCFF"/>
      <color rgb="FFD5C1D5"/>
      <color rgb="FFC0E399"/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Academic Calendar">
      <a:dk1>
        <a:srgbClr val="000000"/>
      </a:dk1>
      <a:lt1>
        <a:srgbClr val="FFFFFF"/>
      </a:lt1>
      <a:dk2>
        <a:srgbClr val="616668"/>
      </a:dk2>
      <a:lt2>
        <a:srgbClr val="F8F8F9"/>
      </a:lt2>
      <a:accent1>
        <a:srgbClr val="329E95"/>
      </a:accent1>
      <a:accent2>
        <a:srgbClr val="F4812B"/>
      </a:accent2>
      <a:accent3>
        <a:srgbClr val="EDB000"/>
      </a:accent3>
      <a:accent4>
        <a:srgbClr val="79B142"/>
      </a:accent4>
      <a:accent5>
        <a:srgbClr val="E34742"/>
      </a:accent5>
      <a:accent6>
        <a:srgbClr val="6D426F"/>
      </a:accent6>
      <a:hlink>
        <a:srgbClr val="2388CF"/>
      </a:hlink>
      <a:folHlink>
        <a:srgbClr val="6D426F"/>
      </a:folHlink>
    </a:clrScheme>
    <a:fontScheme name="Custom 23">
      <a:majorFont>
        <a:latin typeface="Franklin Gothic Demi"/>
        <a:ea typeface=""/>
        <a:cs typeface=""/>
      </a:majorFont>
      <a:minorFont>
        <a:latin typeface="Franklin Gothic Book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1"/>
    <pageSetUpPr autoPageBreaks="0" fitToPage="1"/>
  </sheetPr>
  <dimension ref="A1:H149"/>
  <sheetViews>
    <sheetView showGridLines="0" tabSelected="1" topLeftCell="A85" zoomScaleNormal="100" workbookViewId="0">
      <selection activeCell="D96" sqref="D96"/>
    </sheetView>
  </sheetViews>
  <sheetFormatPr defaultColWidth="8.5546875" defaultRowHeight="15" x14ac:dyDescent="0.25"/>
  <cols>
    <col min="1" max="1" width="0.77734375" style="1" customWidth="1"/>
    <col min="2" max="2" width="11.109375" style="1" customWidth="1"/>
    <col min="3" max="3" width="17.77734375" style="1" bestFit="1" customWidth="1"/>
    <col min="4" max="8" width="17.77734375" style="1" customWidth="1"/>
    <col min="9" max="9" width="2.6640625" style="1" customWidth="1"/>
    <col min="10" max="13" width="8.5546875" style="1"/>
    <col min="14" max="14" width="5.44140625" style="1" customWidth="1"/>
    <col min="15" max="16384" width="8.5546875" style="1"/>
  </cols>
  <sheetData>
    <row r="1" spans="1:8" ht="4.5" hidden="1" customHeight="1" x14ac:dyDescent="0.25"/>
    <row r="2" spans="1:8" ht="46.5" hidden="1" x14ac:dyDescent="0.25">
      <c r="A2" s="2"/>
      <c r="B2" s="3" t="s">
        <v>0</v>
      </c>
      <c r="D2" s="4"/>
      <c r="E2" s="4"/>
      <c r="F2" s="2"/>
      <c r="G2" s="2"/>
      <c r="H2" s="24">
        <v>2025</v>
      </c>
    </row>
    <row r="3" spans="1:8" hidden="1" x14ac:dyDescent="0.25">
      <c r="A3" s="5"/>
      <c r="B3" s="6" t="s">
        <v>1</v>
      </c>
      <c r="C3" s="7" t="str">
        <f>UPPER(TEXT(C4,"dddd"))</f>
        <v>MONDAY</v>
      </c>
      <c r="D3" s="8" t="str">
        <f>UPPER(TEXT(D4,"dddd"))</f>
        <v>TUESDAY</v>
      </c>
      <c r="E3" s="7" t="str">
        <f>UPPER(TEXT(E4,"dddd"))</f>
        <v>WEDNESDAY</v>
      </c>
      <c r="F3" s="8" t="str">
        <f>UPPER(TEXT(F4,"dddd"))</f>
        <v>THURSDAY</v>
      </c>
      <c r="G3" s="7" t="str">
        <f>UPPER(TEXT(G4,"dddd"))</f>
        <v>FRIDAY</v>
      </c>
      <c r="H3" s="9" t="str">
        <f>UPPER(TEXT(H4,"dddd"))</f>
        <v>SATURDAY</v>
      </c>
    </row>
    <row r="4" spans="1:8" ht="21" hidden="1" x14ac:dyDescent="0.25">
      <c r="B4" s="21">
        <f t="array" ref="B4:H4">Days+1+DATE(Calendar1Year,Calendar1MonthOption,1)-WEEKDAY(DATE(Calendar1Year,Calendar1MonthOption,1),WeekdayOption)</f>
        <v>45865</v>
      </c>
      <c r="C4" s="21">
        <v>45866</v>
      </c>
      <c r="D4" s="21">
        <v>45867</v>
      </c>
      <c r="E4" s="21">
        <v>45868</v>
      </c>
      <c r="F4" s="21">
        <v>45869</v>
      </c>
      <c r="G4" s="21">
        <v>45870</v>
      </c>
      <c r="H4" s="21">
        <v>45871</v>
      </c>
    </row>
    <row r="5" spans="1:8" hidden="1" x14ac:dyDescent="0.25">
      <c r="B5" s="22"/>
      <c r="C5" s="22"/>
      <c r="D5" s="22"/>
      <c r="E5" s="22"/>
      <c r="F5" s="22"/>
      <c r="G5" s="22"/>
      <c r="H5" s="22"/>
    </row>
    <row r="6" spans="1:8" ht="21" hidden="1" x14ac:dyDescent="0.25">
      <c r="B6" s="21">
        <f t="array" ref="B6:H6">Days+8+DATE(Calendar1Year,Calendar1MonthOption,1)-WEEKDAY(DATE(Calendar1Year,Calendar1MonthOption,1),WeekdayOption)</f>
        <v>45872</v>
      </c>
      <c r="C6" s="21">
        <v>45873</v>
      </c>
      <c r="D6" s="21">
        <v>45874</v>
      </c>
      <c r="E6" s="21">
        <v>45875</v>
      </c>
      <c r="F6" s="21">
        <v>45876</v>
      </c>
      <c r="G6" s="21">
        <v>45877</v>
      </c>
      <c r="H6" s="21">
        <v>45878</v>
      </c>
    </row>
    <row r="7" spans="1:8" s="28" customFormat="1" hidden="1" x14ac:dyDescent="0.25">
      <c r="B7" s="29"/>
      <c r="C7" s="29"/>
      <c r="D7" s="29"/>
      <c r="E7" s="29"/>
      <c r="F7" s="29"/>
      <c r="G7" s="29"/>
      <c r="H7" s="29"/>
    </row>
    <row r="8" spans="1:8" s="28" customFormat="1" hidden="1" x14ac:dyDescent="0.25">
      <c r="B8" s="29"/>
      <c r="C8" s="29"/>
      <c r="D8" s="29"/>
      <c r="E8" s="29"/>
      <c r="F8" s="29"/>
      <c r="G8" s="29"/>
      <c r="H8" s="29"/>
    </row>
    <row r="9" spans="1:8" ht="21" hidden="1" x14ac:dyDescent="0.25">
      <c r="B9" s="21">
        <f t="array" ref="B9:H9">Days+15+DATE(Calendar1Year,Calendar1MonthOption,1)-WEEKDAY(DATE(Calendar1Year,Calendar1MonthOption,1),WeekdayOption)</f>
        <v>45879</v>
      </c>
      <c r="C9" s="21">
        <v>45880</v>
      </c>
      <c r="D9" s="23">
        <v>45881</v>
      </c>
      <c r="E9" s="21">
        <v>45882</v>
      </c>
      <c r="F9" s="21">
        <v>45883</v>
      </c>
      <c r="G9" s="21">
        <v>45884</v>
      </c>
      <c r="H9" s="21">
        <v>45885</v>
      </c>
    </row>
    <row r="10" spans="1:8" s="28" customFormat="1" hidden="1" x14ac:dyDescent="0.25">
      <c r="B10" s="31"/>
      <c r="C10" s="29"/>
      <c r="D10" s="30"/>
      <c r="E10" s="31"/>
      <c r="F10" s="31"/>
      <c r="G10" s="31"/>
      <c r="H10" s="31"/>
    </row>
    <row r="11" spans="1:8" ht="21" hidden="1" x14ac:dyDescent="0.25">
      <c r="B11" s="23">
        <f t="array" ref="B11:H11">Days+22+DATE(Calendar1Year,Calendar1MonthOption,1)-WEEKDAY(DATE(Calendar1Year,Calendar1MonthOption,1),WeekdayOption)</f>
        <v>45886</v>
      </c>
      <c r="C11" s="21">
        <v>45887</v>
      </c>
      <c r="D11" s="21">
        <v>45888</v>
      </c>
      <c r="E11" s="21">
        <v>45889</v>
      </c>
      <c r="F11" s="21">
        <v>45890</v>
      </c>
      <c r="G11" s="21">
        <v>45891</v>
      </c>
      <c r="H11" s="21">
        <v>45892</v>
      </c>
    </row>
    <row r="12" spans="1:8" s="28" customFormat="1" hidden="1" x14ac:dyDescent="0.25">
      <c r="B12" s="32"/>
      <c r="C12" s="31"/>
      <c r="D12" s="31"/>
      <c r="E12" s="31"/>
      <c r="F12" s="31"/>
      <c r="G12" s="31"/>
      <c r="H12" s="31"/>
    </row>
    <row r="13" spans="1:8" ht="21" hidden="1" x14ac:dyDescent="0.25">
      <c r="B13" s="23">
        <f t="array" ref="B13:H13">Days+29+DATE(Calendar1Year,Calendar1MonthOption,1)-WEEKDAY(DATE(Calendar1Year,Calendar1MonthOption,1),WeekdayOption)</f>
        <v>45893</v>
      </c>
      <c r="C13" s="21">
        <v>45894</v>
      </c>
      <c r="D13" s="21">
        <v>45895</v>
      </c>
      <c r="E13" s="21">
        <v>45896</v>
      </c>
      <c r="F13" s="21">
        <v>45897</v>
      </c>
      <c r="G13" s="21">
        <v>45898</v>
      </c>
      <c r="H13" s="21">
        <v>45899</v>
      </c>
    </row>
    <row r="14" spans="1:8" s="28" customFormat="1" hidden="1" x14ac:dyDescent="0.25">
      <c r="B14" s="32"/>
      <c r="C14" s="31"/>
      <c r="D14" s="31"/>
      <c r="E14" s="31"/>
      <c r="F14" s="31"/>
      <c r="G14" s="31"/>
      <c r="H14" s="31"/>
    </row>
    <row r="15" spans="1:8" s="14" customFormat="1" ht="46.5" hidden="1" x14ac:dyDescent="0.25">
      <c r="A15" s="10"/>
      <c r="B15" s="11" t="str">
        <f>TEXT(DATE(Calendar1Year,Calendar1MonthOption+1,1),"mmmm")</f>
        <v>September</v>
      </c>
      <c r="C15" s="12"/>
      <c r="D15" s="11"/>
      <c r="E15" s="11"/>
      <c r="F15" s="13"/>
      <c r="G15" s="13"/>
      <c r="H15" s="24">
        <f>YEAR(DATE(Calendar1Year,Calendar1MonthOption+1,1))</f>
        <v>2025</v>
      </c>
    </row>
    <row r="16" spans="1:8" hidden="1" x14ac:dyDescent="0.25">
      <c r="A16" s="5"/>
      <c r="B16" s="15" t="str">
        <f>UPPER(TEXT(B17,"dddd"))</f>
        <v>SUNDAY</v>
      </c>
      <c r="C16" s="16" t="str">
        <f t="shared" ref="C16:H16" si="0">UPPER(TEXT(C17,"dddd"))</f>
        <v>MONDAY</v>
      </c>
      <c r="D16" s="17" t="str">
        <f t="shared" si="0"/>
        <v>TUESDAY</v>
      </c>
      <c r="E16" s="16" t="str">
        <f t="shared" si="0"/>
        <v>WEDNESDAY</v>
      </c>
      <c r="F16" s="17" t="str">
        <f t="shared" si="0"/>
        <v>THURSDAY</v>
      </c>
      <c r="G16" s="16" t="str">
        <f t="shared" si="0"/>
        <v>FRIDAY</v>
      </c>
      <c r="H16" s="18" t="str">
        <f t="shared" si="0"/>
        <v>SATURDAY</v>
      </c>
    </row>
    <row r="17" spans="1:8" ht="21" hidden="1" x14ac:dyDescent="0.25">
      <c r="B17" s="21">
        <f t="array" ref="B17:H17">Days+1+DATE(Calendar2Year,Calendar2MonthOption,1)-WEEKDAY(DATE(Calendar2Year,Calendar2MonthOption,1),WeekdayOption)</f>
        <v>45900</v>
      </c>
      <c r="C17" s="21">
        <v>45901</v>
      </c>
      <c r="D17" s="21">
        <v>45902</v>
      </c>
      <c r="E17" s="21">
        <v>45903</v>
      </c>
      <c r="F17" s="21">
        <v>45904</v>
      </c>
      <c r="G17" s="21">
        <v>45905</v>
      </c>
      <c r="H17" s="21">
        <v>45906</v>
      </c>
    </row>
    <row r="18" spans="1:8" s="28" customFormat="1" hidden="1" x14ac:dyDescent="0.25">
      <c r="B18" s="31"/>
      <c r="C18" s="31"/>
      <c r="D18" s="31"/>
      <c r="E18" s="31"/>
      <c r="F18" s="31"/>
      <c r="G18" s="31"/>
      <c r="H18" s="31"/>
    </row>
    <row r="19" spans="1:8" ht="21" hidden="1" x14ac:dyDescent="0.25">
      <c r="B19" s="21">
        <f t="array" ref="B19:H19">Days+8+DATE(Calendar2Year,Calendar2MonthOption,1)-WEEKDAY(DATE(Calendar2Year,Calendar2MonthOption,1),WeekdayOption)</f>
        <v>45907</v>
      </c>
      <c r="C19" s="21">
        <v>45908</v>
      </c>
      <c r="D19" s="21">
        <v>45909</v>
      </c>
      <c r="E19" s="21">
        <v>45910</v>
      </c>
      <c r="F19" s="21">
        <v>45911</v>
      </c>
      <c r="G19" s="21">
        <v>45912</v>
      </c>
      <c r="H19" s="21">
        <v>45913</v>
      </c>
    </row>
    <row r="20" spans="1:8" s="28" customFormat="1" hidden="1" x14ac:dyDescent="0.25">
      <c r="B20" s="29"/>
      <c r="C20" s="29"/>
      <c r="D20" s="29"/>
      <c r="E20" s="29"/>
      <c r="F20" s="29"/>
      <c r="G20" s="29"/>
      <c r="H20" s="29"/>
    </row>
    <row r="21" spans="1:8" ht="21" hidden="1" x14ac:dyDescent="0.25">
      <c r="B21" s="21">
        <f t="array" ref="B21:H21">Days+15+DATE(Calendar2Year,Calendar2MonthOption,1)-WEEKDAY(DATE(Calendar2Year,Calendar2MonthOption,1),WeekdayOption)</f>
        <v>45914</v>
      </c>
      <c r="C21" s="21">
        <v>45915</v>
      </c>
      <c r="D21" s="21">
        <v>45916</v>
      </c>
      <c r="E21" s="21">
        <v>45917</v>
      </c>
      <c r="F21" s="21">
        <v>45918</v>
      </c>
      <c r="G21" s="21">
        <v>45919</v>
      </c>
      <c r="H21" s="21">
        <v>45920</v>
      </c>
    </row>
    <row r="22" spans="1:8" s="28" customFormat="1" hidden="1" x14ac:dyDescent="0.25">
      <c r="B22" s="31"/>
      <c r="C22" s="31"/>
      <c r="D22" s="29"/>
      <c r="E22" s="31"/>
      <c r="F22" s="29"/>
      <c r="G22" s="31"/>
      <c r="H22" s="29"/>
    </row>
    <row r="23" spans="1:8" ht="21" hidden="1" x14ac:dyDescent="0.25">
      <c r="B23" s="21">
        <f t="array" ref="B23:H23">Days+22+DATE(Calendar2Year,Calendar2MonthOption,1)-WEEKDAY(DATE(Calendar2Year,Calendar2MonthOption,1),WeekdayOption)</f>
        <v>45921</v>
      </c>
      <c r="C23" s="21">
        <v>45922</v>
      </c>
      <c r="D23" s="21">
        <v>45923</v>
      </c>
      <c r="E23" s="21">
        <v>45924</v>
      </c>
      <c r="F23" s="21">
        <v>45925</v>
      </c>
      <c r="G23" s="23">
        <v>45926</v>
      </c>
      <c r="H23" s="21">
        <v>45927</v>
      </c>
    </row>
    <row r="24" spans="1:8" s="28" customFormat="1" hidden="1" x14ac:dyDescent="0.25">
      <c r="B24" s="29"/>
      <c r="C24" s="29"/>
      <c r="D24" s="30"/>
      <c r="E24" s="31"/>
      <c r="F24" s="29"/>
      <c r="G24" s="30"/>
      <c r="H24" s="31"/>
    </row>
    <row r="25" spans="1:8" ht="21" hidden="1" x14ac:dyDescent="0.25">
      <c r="B25" s="21">
        <f t="array" ref="B25:H25">Days+29+DATE(Calendar2Year,Calendar2MonthOption,1)-WEEKDAY(DATE(Calendar2Year,Calendar2MonthOption,1),WeekdayOption)</f>
        <v>45928</v>
      </c>
      <c r="C25" s="21">
        <v>45929</v>
      </c>
      <c r="D25" s="21">
        <v>45930</v>
      </c>
      <c r="E25" s="21">
        <v>45931</v>
      </c>
      <c r="F25" s="21">
        <v>45932</v>
      </c>
      <c r="G25" s="21">
        <v>45933</v>
      </c>
      <c r="H25" s="34">
        <v>45934</v>
      </c>
    </row>
    <row r="26" spans="1:8" s="28" customFormat="1" hidden="1" x14ac:dyDescent="0.25">
      <c r="B26" s="31"/>
      <c r="C26" s="31"/>
      <c r="D26" s="31"/>
      <c r="E26" s="31"/>
      <c r="F26" s="29"/>
      <c r="G26" s="31"/>
      <c r="H26" s="31"/>
    </row>
    <row r="27" spans="1:8" s="14" customFormat="1" ht="46.5" hidden="1" x14ac:dyDescent="0.25">
      <c r="A27" s="10"/>
      <c r="B27" s="3" t="str">
        <f>TEXT(DATE(Calendar2Year,Calendar2MonthOption+1,1),"mmmm")</f>
        <v>October</v>
      </c>
      <c r="C27" s="3"/>
      <c r="D27" s="3"/>
      <c r="F27" s="19"/>
      <c r="G27" s="19"/>
      <c r="H27" s="24">
        <f>YEAR(DATE(Calendar2Year,Calendar2MonthOption+1,1))</f>
        <v>2025</v>
      </c>
    </row>
    <row r="28" spans="1:8" hidden="1" x14ac:dyDescent="0.25">
      <c r="A28" s="5"/>
      <c r="B28" s="15" t="str">
        <f>UPPER(TEXT(B29,"dddd"))</f>
        <v>SUNDAY</v>
      </c>
      <c r="C28" s="16" t="str">
        <f t="shared" ref="C28" si="1">UPPER(TEXT(C29,"dddd"))</f>
        <v>MONDAY</v>
      </c>
      <c r="D28" s="17" t="str">
        <f t="shared" ref="D28" si="2">UPPER(TEXT(D29,"dddd"))</f>
        <v>TUESDAY</v>
      </c>
      <c r="E28" s="16" t="str">
        <f t="shared" ref="E28" si="3">UPPER(TEXT(E29,"dddd"))</f>
        <v>WEDNESDAY</v>
      </c>
      <c r="F28" s="17" t="str">
        <f t="shared" ref="F28" si="4">UPPER(TEXT(F29,"dddd"))</f>
        <v>THURSDAY</v>
      </c>
      <c r="G28" s="16" t="str">
        <f t="shared" ref="G28" si="5">UPPER(TEXT(G29,"dddd"))</f>
        <v>FRIDAY</v>
      </c>
      <c r="H28" s="18" t="str">
        <f t="shared" ref="H28" si="6">UPPER(TEXT(H29,"dddd"))</f>
        <v>SATURDAY</v>
      </c>
    </row>
    <row r="29" spans="1:8" ht="21" hidden="1" x14ac:dyDescent="0.25">
      <c r="B29" s="21">
        <f t="array" ref="B29:H29">Days+1+DATE(Calendar3Year,Calendar3MonthOption,1)-WEEKDAY(DATE(Calendar3Year,Calendar3MonthOption,1),WeekdayOption)</f>
        <v>45928</v>
      </c>
      <c r="C29" s="21">
        <v>45929</v>
      </c>
      <c r="D29" s="21">
        <v>45930</v>
      </c>
      <c r="E29" s="23">
        <v>45931</v>
      </c>
      <c r="F29" s="21">
        <v>45932</v>
      </c>
      <c r="G29" s="21">
        <v>45933</v>
      </c>
      <c r="H29" s="21">
        <v>45934</v>
      </c>
    </row>
    <row r="30" spans="1:8" s="28" customFormat="1" hidden="1" x14ac:dyDescent="0.25">
      <c r="B30" s="31"/>
      <c r="C30" s="31"/>
      <c r="D30" s="31"/>
      <c r="E30" s="32"/>
      <c r="F30" s="31"/>
      <c r="G30" s="31"/>
      <c r="H30" s="31"/>
    </row>
    <row r="31" spans="1:8" ht="21" hidden="1" x14ac:dyDescent="0.25">
      <c r="B31" s="21">
        <f t="array" ref="B31:H31">Days+8+DATE(Calendar3Year,Calendar3MonthOption,1)-WEEKDAY(DATE(Calendar3Year,Calendar3MonthOption,1),WeekdayOption)</f>
        <v>45935</v>
      </c>
      <c r="C31" s="21">
        <v>45936</v>
      </c>
      <c r="D31" s="21">
        <v>45937</v>
      </c>
      <c r="E31" s="23">
        <v>45938</v>
      </c>
      <c r="F31" s="21">
        <v>45939</v>
      </c>
      <c r="G31" s="21">
        <v>45940</v>
      </c>
      <c r="H31" s="21">
        <v>45941</v>
      </c>
    </row>
    <row r="32" spans="1:8" s="28" customFormat="1" hidden="1" x14ac:dyDescent="0.25">
      <c r="B32" s="31"/>
      <c r="C32" s="31"/>
      <c r="D32" s="31"/>
      <c r="E32" s="32"/>
      <c r="F32" s="29"/>
      <c r="G32" s="31"/>
      <c r="H32" s="31"/>
    </row>
    <row r="33" spans="1:8" ht="21" hidden="1" x14ac:dyDescent="0.25">
      <c r="B33" s="21">
        <f t="array" ref="B33:H33">Days+15+DATE(Calendar3Year,Calendar3MonthOption,1)-WEEKDAY(DATE(Calendar3Year,Calendar3MonthOption,1),WeekdayOption)</f>
        <v>45942</v>
      </c>
      <c r="C33" s="21">
        <v>45943</v>
      </c>
      <c r="D33" s="21">
        <v>45944</v>
      </c>
      <c r="E33" s="23">
        <v>45945</v>
      </c>
      <c r="F33" s="21">
        <v>45946</v>
      </c>
      <c r="G33" s="21">
        <v>45947</v>
      </c>
      <c r="H33" s="21">
        <v>45948</v>
      </c>
    </row>
    <row r="34" spans="1:8" s="28" customFormat="1" hidden="1" x14ac:dyDescent="0.25">
      <c r="B34" s="31"/>
      <c r="C34" s="31"/>
      <c r="D34" s="31"/>
      <c r="E34" s="32"/>
      <c r="F34" s="31"/>
      <c r="G34" s="31"/>
      <c r="H34" s="31"/>
    </row>
    <row r="35" spans="1:8" ht="21" hidden="1" x14ac:dyDescent="0.25">
      <c r="B35" s="21">
        <f t="array" ref="B35:H35">Days+22+DATE(Calendar3Year,Calendar3MonthOption,1)-WEEKDAY(DATE(Calendar3Year,Calendar3MonthOption,1),WeekdayOption)</f>
        <v>45949</v>
      </c>
      <c r="C35" s="21">
        <v>45950</v>
      </c>
      <c r="D35" s="21">
        <v>45951</v>
      </c>
      <c r="E35" s="23">
        <v>45952</v>
      </c>
      <c r="F35" s="21">
        <v>45953</v>
      </c>
      <c r="G35" s="21">
        <v>45954</v>
      </c>
      <c r="H35" s="21">
        <v>45955</v>
      </c>
    </row>
    <row r="36" spans="1:8" s="28" customFormat="1" hidden="1" x14ac:dyDescent="0.25">
      <c r="B36" s="31"/>
      <c r="C36" s="31"/>
      <c r="D36" s="31"/>
      <c r="E36" s="32"/>
      <c r="F36" s="31"/>
      <c r="G36" s="31"/>
      <c r="H36" s="31"/>
    </row>
    <row r="37" spans="1:8" ht="21" hidden="1" x14ac:dyDescent="0.25">
      <c r="B37" s="21">
        <f t="array" ref="B37:H37">Days+29+DATE(Calendar3Year,Calendar3MonthOption,1)-WEEKDAY(DATE(Calendar3Year,Calendar3MonthOption,1),WeekdayOption)</f>
        <v>45956</v>
      </c>
      <c r="C37" s="21">
        <v>45957</v>
      </c>
      <c r="D37" s="21">
        <v>45958</v>
      </c>
      <c r="E37" s="23">
        <v>45959</v>
      </c>
      <c r="F37" s="21">
        <v>45960</v>
      </c>
      <c r="G37" s="21">
        <v>45961</v>
      </c>
      <c r="H37" s="21">
        <v>45962</v>
      </c>
    </row>
    <row r="38" spans="1:8" s="28" customFormat="1" hidden="1" x14ac:dyDescent="0.25">
      <c r="B38" s="31"/>
      <c r="C38" s="31"/>
      <c r="D38" s="31"/>
      <c r="E38" s="32"/>
      <c r="F38" s="31"/>
      <c r="G38" s="31"/>
      <c r="H38" s="31"/>
    </row>
    <row r="39" spans="1:8" s="14" customFormat="1" ht="46.5" hidden="1" x14ac:dyDescent="0.7">
      <c r="A39" s="10"/>
      <c r="B39" s="3" t="str">
        <f>TEXT(DATE(Calendar3Year,Calendar3MonthOption+1,1),"mmmm")</f>
        <v>November</v>
      </c>
      <c r="D39" s="20"/>
      <c r="E39" s="20"/>
      <c r="F39" s="19"/>
      <c r="G39" s="19"/>
      <c r="H39" s="24">
        <f>YEAR(DATE(Calendar3Year,Calendar3MonthOption+1,1))</f>
        <v>2025</v>
      </c>
    </row>
    <row r="40" spans="1:8" hidden="1" x14ac:dyDescent="0.25">
      <c r="A40" s="5"/>
      <c r="B40" s="15" t="str">
        <f>UPPER(TEXT(B41,"dddd"))</f>
        <v>SUNDAY</v>
      </c>
      <c r="C40" s="16" t="str">
        <f t="shared" ref="C40" si="7">UPPER(TEXT(C41,"dddd"))</f>
        <v>MONDAY</v>
      </c>
      <c r="D40" s="17" t="str">
        <f t="shared" ref="D40" si="8">UPPER(TEXT(D41,"dddd"))</f>
        <v>TUESDAY</v>
      </c>
      <c r="E40" s="16" t="str">
        <f t="shared" ref="E40" si="9">UPPER(TEXT(E41,"dddd"))</f>
        <v>WEDNESDAY</v>
      </c>
      <c r="F40" s="17" t="str">
        <f t="shared" ref="F40" si="10">UPPER(TEXT(F41,"dddd"))</f>
        <v>THURSDAY</v>
      </c>
      <c r="G40" s="16" t="str">
        <f t="shared" ref="G40" si="11">UPPER(TEXT(G41,"dddd"))</f>
        <v>FRIDAY</v>
      </c>
      <c r="H40" s="18" t="str">
        <f t="shared" ref="H40" si="12">UPPER(TEXT(H41,"dddd"))</f>
        <v>SATURDAY</v>
      </c>
    </row>
    <row r="41" spans="1:8" ht="21" hidden="1" x14ac:dyDescent="0.25">
      <c r="B41" s="21">
        <f t="array" ref="B41:H41">Days+1+DATE(Calendar4Year,Calendar4MonthOption,1)-WEEKDAY(DATE(Calendar4Year,Calendar4MonthOption,1),WeekdayOption)</f>
        <v>45956</v>
      </c>
      <c r="C41" s="21">
        <v>45957</v>
      </c>
      <c r="D41" s="21">
        <v>45958</v>
      </c>
      <c r="E41" s="21">
        <v>45959</v>
      </c>
      <c r="F41" s="21">
        <v>45960</v>
      </c>
      <c r="G41" s="21">
        <v>45961</v>
      </c>
      <c r="H41" s="21">
        <v>45962</v>
      </c>
    </row>
    <row r="42" spans="1:8" s="28" customFormat="1" hidden="1" x14ac:dyDescent="0.25">
      <c r="B42" s="31"/>
      <c r="C42" s="31"/>
      <c r="D42" s="29"/>
      <c r="E42" s="29"/>
      <c r="F42" s="29"/>
      <c r="G42" s="29"/>
      <c r="H42" s="29"/>
    </row>
    <row r="43" spans="1:8" ht="21" hidden="1" x14ac:dyDescent="0.25">
      <c r="B43" s="21">
        <f t="array" ref="B43:H43">Days+8+DATE(Calendar4Year,Calendar4MonthOption,1)-WEEKDAY(DATE(Calendar4Year,Calendar4MonthOption,1),WeekdayOption)</f>
        <v>45963</v>
      </c>
      <c r="C43" s="23">
        <v>45964</v>
      </c>
      <c r="D43" s="21">
        <v>45965</v>
      </c>
      <c r="E43" s="21">
        <v>45966</v>
      </c>
      <c r="F43" s="21">
        <v>45967</v>
      </c>
      <c r="G43" s="21">
        <v>45968</v>
      </c>
      <c r="H43" s="21">
        <v>45969</v>
      </c>
    </row>
    <row r="44" spans="1:8" s="28" customFormat="1" hidden="1" x14ac:dyDescent="0.25">
      <c r="B44" s="31"/>
      <c r="C44" s="32"/>
      <c r="D44" s="31"/>
      <c r="E44" s="31"/>
      <c r="F44" s="31"/>
      <c r="G44" s="31"/>
      <c r="H44" s="31"/>
    </row>
    <row r="45" spans="1:8" ht="21" hidden="1" x14ac:dyDescent="0.25">
      <c r="B45" s="21">
        <f t="array" ref="B45:H45">Days+15+DATE(Calendar4Year,Calendar4MonthOption,1)-WEEKDAY(DATE(Calendar4Year,Calendar4MonthOption,1),WeekdayOption)</f>
        <v>45970</v>
      </c>
      <c r="C45" s="23">
        <v>45971</v>
      </c>
      <c r="D45" s="21">
        <v>45972</v>
      </c>
      <c r="E45" s="21">
        <v>45973</v>
      </c>
      <c r="F45" s="21">
        <v>45974</v>
      </c>
      <c r="G45" s="21">
        <v>45975</v>
      </c>
      <c r="H45" s="21">
        <v>45976</v>
      </c>
    </row>
    <row r="46" spans="1:8" s="28" customFormat="1" hidden="1" x14ac:dyDescent="0.25">
      <c r="B46" s="31"/>
      <c r="C46" s="32"/>
      <c r="D46" s="31"/>
      <c r="E46" s="29"/>
      <c r="F46" s="29"/>
      <c r="G46" s="29"/>
      <c r="H46" s="29"/>
    </row>
    <row r="47" spans="1:8" ht="21" hidden="1" x14ac:dyDescent="0.25">
      <c r="B47" s="21">
        <f t="array" ref="B47:H47">Days+22+DATE(Calendar4Year,Calendar4MonthOption,1)-WEEKDAY(DATE(Calendar4Year,Calendar4MonthOption,1),WeekdayOption)</f>
        <v>45977</v>
      </c>
      <c r="C47" s="23">
        <v>45978</v>
      </c>
      <c r="D47" s="23">
        <v>45979</v>
      </c>
      <c r="E47" s="33">
        <v>45980</v>
      </c>
      <c r="F47" s="33">
        <v>45981</v>
      </c>
      <c r="G47" s="33">
        <v>45982</v>
      </c>
      <c r="H47" s="21">
        <v>45983</v>
      </c>
    </row>
    <row r="48" spans="1:8" s="28" customFormat="1" hidden="1" x14ac:dyDescent="0.25">
      <c r="B48" s="31"/>
      <c r="C48" s="30"/>
      <c r="D48" s="30"/>
      <c r="E48" s="31"/>
      <c r="F48" s="31"/>
      <c r="G48" s="31"/>
      <c r="H48" s="31"/>
    </row>
    <row r="49" spans="1:8" ht="21" hidden="1" x14ac:dyDescent="0.25">
      <c r="B49" s="23">
        <f t="array" ref="B49:H49">Days+29+DATE(Calendar4Year,Calendar4MonthOption,1)-WEEKDAY(DATE(Calendar4Year,Calendar4MonthOption,1),WeekdayOption)</f>
        <v>45984</v>
      </c>
      <c r="C49" s="21">
        <v>45985</v>
      </c>
      <c r="D49" s="21">
        <v>45986</v>
      </c>
      <c r="E49" s="21">
        <v>45987</v>
      </c>
      <c r="F49" s="21">
        <v>45988</v>
      </c>
      <c r="G49" s="21">
        <v>45989</v>
      </c>
      <c r="H49" s="21">
        <v>45990</v>
      </c>
    </row>
    <row r="50" spans="1:8" s="28" customFormat="1" hidden="1" x14ac:dyDescent="0.25">
      <c r="B50" s="32"/>
      <c r="C50" s="31"/>
      <c r="D50" s="31"/>
      <c r="E50" s="31"/>
      <c r="F50" s="31"/>
      <c r="G50" s="31"/>
      <c r="H50" s="31"/>
    </row>
    <row r="51" spans="1:8" s="14" customFormat="1" ht="46.5" hidden="1" x14ac:dyDescent="0.25">
      <c r="A51" s="10"/>
      <c r="B51" s="3" t="str">
        <f>TEXT(DATE(Calendar4Year,Calendar4MonthOption+1,1),"mmmm")</f>
        <v>December</v>
      </c>
      <c r="C51" s="3"/>
      <c r="D51" s="3"/>
      <c r="F51" s="19"/>
      <c r="G51" s="19"/>
      <c r="H51" s="24">
        <f>YEAR(DATE(Calendar4Year,Calendar4MonthOption+1,1))</f>
        <v>2025</v>
      </c>
    </row>
    <row r="52" spans="1:8" hidden="1" x14ac:dyDescent="0.25">
      <c r="A52" s="5"/>
      <c r="B52" s="15" t="str">
        <f>UPPER(TEXT(B53,"dddd"))</f>
        <v>SUNDAY</v>
      </c>
      <c r="C52" s="16" t="str">
        <f t="shared" ref="C52" si="13">UPPER(TEXT(C53,"dddd"))</f>
        <v>MONDAY</v>
      </c>
      <c r="D52" s="17" t="str">
        <f t="shared" ref="D52" si="14">UPPER(TEXT(D53,"dddd"))</f>
        <v>TUESDAY</v>
      </c>
      <c r="E52" s="16" t="str">
        <f t="shared" ref="E52" si="15">UPPER(TEXT(E53,"dddd"))</f>
        <v>WEDNESDAY</v>
      </c>
      <c r="F52" s="17" t="str">
        <f t="shared" ref="F52" si="16">UPPER(TEXT(F53,"dddd"))</f>
        <v>THURSDAY</v>
      </c>
      <c r="G52" s="16" t="str">
        <f t="shared" ref="G52" si="17">UPPER(TEXT(G53,"dddd"))</f>
        <v>FRIDAY</v>
      </c>
      <c r="H52" s="18" t="str">
        <f t="shared" ref="H52" si="18">UPPER(TEXT(H53,"dddd"))</f>
        <v>SATURDAY</v>
      </c>
    </row>
    <row r="53" spans="1:8" ht="21" hidden="1" x14ac:dyDescent="0.25">
      <c r="B53" s="21">
        <f t="array" ref="B53:H53">Days+1+DATE(Calendar5Year,Calendar5MonthOption,1)-WEEKDAY(DATE(Calendar5Year,Calendar5MonthOption,1),WeekdayOption)</f>
        <v>45991</v>
      </c>
      <c r="C53" s="21">
        <v>45992</v>
      </c>
      <c r="D53" s="21">
        <v>45993</v>
      </c>
      <c r="E53" s="21">
        <v>45994</v>
      </c>
      <c r="F53" s="21">
        <v>45995</v>
      </c>
      <c r="G53" s="21">
        <v>45996</v>
      </c>
      <c r="H53" s="21">
        <v>45997</v>
      </c>
    </row>
    <row r="54" spans="1:8" s="28" customFormat="1" hidden="1" x14ac:dyDescent="0.25">
      <c r="B54" s="31"/>
      <c r="C54" s="31"/>
      <c r="D54" s="31"/>
      <c r="E54" s="31"/>
      <c r="F54" s="31"/>
      <c r="G54" s="31"/>
      <c r="H54" s="31"/>
    </row>
    <row r="55" spans="1:8" ht="21" hidden="1" x14ac:dyDescent="0.25">
      <c r="B55" s="21">
        <f t="array" ref="B55:H55">Days+8+DATE(Calendar5Year,Calendar5MonthOption,1)-WEEKDAY(DATE(Calendar5Year,Calendar5MonthOption,1),WeekdayOption)</f>
        <v>45998</v>
      </c>
      <c r="C55" s="21">
        <v>45999</v>
      </c>
      <c r="D55" s="21">
        <v>46000</v>
      </c>
      <c r="E55" s="21">
        <v>46001</v>
      </c>
      <c r="F55" s="21">
        <v>46002</v>
      </c>
      <c r="G55" s="21">
        <v>46003</v>
      </c>
      <c r="H55" s="21">
        <v>46004</v>
      </c>
    </row>
    <row r="56" spans="1:8" s="28" customFormat="1" hidden="1" x14ac:dyDescent="0.25">
      <c r="B56" s="31"/>
      <c r="C56" s="31"/>
      <c r="D56" s="29"/>
      <c r="E56" s="29"/>
      <c r="F56" s="29"/>
      <c r="G56" s="29"/>
      <c r="H56" s="29"/>
    </row>
    <row r="57" spans="1:8" ht="21" hidden="1" x14ac:dyDescent="0.25">
      <c r="B57" s="21">
        <f t="array" ref="B57:H57">Days+15+DATE(Calendar5Year,Calendar5MonthOption,1)-WEEKDAY(DATE(Calendar5Year,Calendar5MonthOption,1),WeekdayOption)</f>
        <v>46005</v>
      </c>
      <c r="C57" s="23">
        <v>46006</v>
      </c>
      <c r="D57" s="21">
        <v>46007</v>
      </c>
      <c r="E57" s="21">
        <v>46008</v>
      </c>
      <c r="F57" s="21">
        <v>46009</v>
      </c>
      <c r="G57" s="21">
        <v>46010</v>
      </c>
      <c r="H57" s="21">
        <v>46011</v>
      </c>
    </row>
    <row r="58" spans="1:8" s="28" customFormat="1" hidden="1" x14ac:dyDescent="0.25">
      <c r="B58" s="31"/>
      <c r="C58" s="32"/>
      <c r="D58" s="31"/>
      <c r="E58" s="31"/>
      <c r="F58" s="31"/>
      <c r="G58" s="31"/>
      <c r="H58" s="31"/>
    </row>
    <row r="59" spans="1:8" ht="21" hidden="1" x14ac:dyDescent="0.25">
      <c r="B59" s="21">
        <f t="array" ref="B59:H59">Days+22+DATE(Calendar5Year,Calendar5MonthOption,1)-WEEKDAY(DATE(Calendar5Year,Calendar5MonthOption,1),WeekdayOption)</f>
        <v>46012</v>
      </c>
      <c r="C59" s="23">
        <v>46013</v>
      </c>
      <c r="D59" s="21">
        <v>46014</v>
      </c>
      <c r="E59" s="21">
        <v>46015</v>
      </c>
      <c r="F59" s="21">
        <v>46016</v>
      </c>
      <c r="G59" s="21">
        <v>46017</v>
      </c>
      <c r="H59" s="21">
        <v>46018</v>
      </c>
    </row>
    <row r="60" spans="1:8" s="28" customFormat="1" hidden="1" x14ac:dyDescent="0.25">
      <c r="B60" s="31"/>
      <c r="C60" s="32"/>
      <c r="D60" s="31"/>
      <c r="E60" s="31"/>
      <c r="F60" s="31"/>
      <c r="G60" s="31"/>
      <c r="H60" s="31"/>
    </row>
    <row r="61" spans="1:8" ht="21" hidden="1" x14ac:dyDescent="0.25">
      <c r="B61" s="21">
        <f t="array" ref="B61:H61">Days+29+DATE(Calendar5Year,Calendar5MonthOption,1)-WEEKDAY(DATE(Calendar5Year,Calendar5MonthOption,1),WeekdayOption)</f>
        <v>46019</v>
      </c>
      <c r="C61" s="23">
        <v>46020</v>
      </c>
      <c r="D61" s="21">
        <v>46021</v>
      </c>
      <c r="E61" s="21">
        <v>46022</v>
      </c>
      <c r="F61" s="21">
        <v>46023</v>
      </c>
      <c r="G61" s="21">
        <v>46024</v>
      </c>
      <c r="H61" s="21">
        <v>46025</v>
      </c>
    </row>
    <row r="62" spans="1:8" s="28" customFormat="1" hidden="1" x14ac:dyDescent="0.25">
      <c r="B62" s="31"/>
      <c r="C62" s="32"/>
      <c r="D62" s="31"/>
      <c r="E62" s="31"/>
      <c r="F62" s="31"/>
      <c r="G62" s="31"/>
      <c r="H62" s="31"/>
    </row>
    <row r="63" spans="1:8" s="14" customFormat="1" ht="46.5" hidden="1" x14ac:dyDescent="0.25">
      <c r="A63" s="10"/>
      <c r="B63" s="3" t="str">
        <f>TEXT(DATE(Calendar5Year,Calendar5MonthOption+1,1),"mmmm")</f>
        <v>January</v>
      </c>
      <c r="C63" s="3"/>
      <c r="D63" s="3"/>
      <c r="F63" s="19"/>
      <c r="G63" s="19"/>
      <c r="H63" s="24">
        <f>YEAR(DATE(Calendar5Year,Calendar5MonthOption+1,1))</f>
        <v>2026</v>
      </c>
    </row>
    <row r="64" spans="1:8" hidden="1" x14ac:dyDescent="0.25">
      <c r="A64" s="5"/>
      <c r="B64" s="15" t="str">
        <f>UPPER(TEXT(B65,"dddd"))</f>
        <v>SUNDAY</v>
      </c>
      <c r="C64" s="16" t="str">
        <f t="shared" ref="C64" si="19">UPPER(TEXT(C65,"dddd"))</f>
        <v>MONDAY</v>
      </c>
      <c r="D64" s="17" t="str">
        <f t="shared" ref="D64" si="20">UPPER(TEXT(D65,"dddd"))</f>
        <v>TUESDAY</v>
      </c>
      <c r="E64" s="16" t="str">
        <f t="shared" ref="E64" si="21">UPPER(TEXT(E65,"dddd"))</f>
        <v>WEDNESDAY</v>
      </c>
      <c r="F64" s="17" t="str">
        <f t="shared" ref="F64" si="22">UPPER(TEXT(F65,"dddd"))</f>
        <v>THURSDAY</v>
      </c>
      <c r="G64" s="16" t="str">
        <f t="shared" ref="G64" si="23">UPPER(TEXT(G65,"dddd"))</f>
        <v>FRIDAY</v>
      </c>
      <c r="H64" s="18" t="str">
        <f t="shared" ref="H64" si="24">UPPER(TEXT(H65,"dddd"))</f>
        <v>SATURDAY</v>
      </c>
    </row>
    <row r="65" spans="1:8" ht="21" hidden="1" x14ac:dyDescent="0.25">
      <c r="B65" s="21">
        <f t="array" ref="B65:H65">Days+1+DATE(Calendar6Year,Calendar6MonthOption,1)-WEEKDAY(DATE(Calendar6Year,Calendar6MonthOption,1),WeekdayOption)</f>
        <v>46019</v>
      </c>
      <c r="C65" s="21">
        <v>46020</v>
      </c>
      <c r="D65" s="21">
        <v>46021</v>
      </c>
      <c r="E65" s="21">
        <v>46022</v>
      </c>
      <c r="F65" s="21">
        <v>46023</v>
      </c>
      <c r="G65" s="21">
        <v>46024</v>
      </c>
      <c r="H65" s="21">
        <v>46025</v>
      </c>
    </row>
    <row r="66" spans="1:8" s="28" customFormat="1" hidden="1" x14ac:dyDescent="0.25">
      <c r="B66" s="31"/>
      <c r="C66" s="31"/>
      <c r="D66" s="31"/>
      <c r="E66" s="31"/>
      <c r="F66" s="31"/>
      <c r="G66" s="31"/>
      <c r="H66" s="31"/>
    </row>
    <row r="67" spans="1:8" ht="21" hidden="1" x14ac:dyDescent="0.25">
      <c r="B67" s="21">
        <f t="array" ref="B67:H67">Days+8+DATE(Calendar6Year,Calendar6MonthOption,1)-WEEKDAY(DATE(Calendar6Year,Calendar6MonthOption,1),WeekdayOption)</f>
        <v>46026</v>
      </c>
      <c r="C67" s="21">
        <v>46027</v>
      </c>
      <c r="D67" s="21">
        <v>46028</v>
      </c>
      <c r="E67" s="21">
        <v>46029</v>
      </c>
      <c r="F67" s="21">
        <v>46030</v>
      </c>
      <c r="G67" s="21">
        <v>46031</v>
      </c>
      <c r="H67" s="21">
        <v>46032</v>
      </c>
    </row>
    <row r="68" spans="1:8" s="28" customFormat="1" hidden="1" x14ac:dyDescent="0.25">
      <c r="B68" s="31"/>
      <c r="C68" s="31"/>
      <c r="D68" s="31"/>
      <c r="E68" s="31"/>
      <c r="F68" s="31"/>
      <c r="G68" s="31"/>
      <c r="H68" s="31"/>
    </row>
    <row r="69" spans="1:8" ht="21" hidden="1" x14ac:dyDescent="0.25">
      <c r="B69" s="21">
        <f t="array" ref="B69:H69">Days+15+DATE(Calendar6Year,Calendar6MonthOption,1)-WEEKDAY(DATE(Calendar6Year,Calendar6MonthOption,1),WeekdayOption)</f>
        <v>46033</v>
      </c>
      <c r="C69" s="21">
        <v>46034</v>
      </c>
      <c r="D69" s="21">
        <v>46035</v>
      </c>
      <c r="E69" s="21">
        <v>46036</v>
      </c>
      <c r="F69" s="21">
        <v>46037</v>
      </c>
      <c r="G69" s="21">
        <v>46038</v>
      </c>
      <c r="H69" s="21">
        <v>46039</v>
      </c>
    </row>
    <row r="70" spans="1:8" s="28" customFormat="1" hidden="1" x14ac:dyDescent="0.25">
      <c r="B70" s="29"/>
      <c r="C70" s="29"/>
      <c r="D70" s="29"/>
      <c r="E70" s="29"/>
      <c r="F70" s="29"/>
      <c r="G70" s="29"/>
      <c r="H70" s="29"/>
    </row>
    <row r="71" spans="1:8" ht="21" hidden="1" x14ac:dyDescent="0.25">
      <c r="B71" s="21">
        <f t="array" ref="B71:H71">Days+22+DATE(Calendar6Year,Calendar6MonthOption,1)-WEEKDAY(DATE(Calendar6Year,Calendar6MonthOption,1),WeekdayOption)</f>
        <v>46040</v>
      </c>
      <c r="C71" s="21">
        <v>46041</v>
      </c>
      <c r="D71" s="21">
        <v>46042</v>
      </c>
      <c r="E71" s="21">
        <v>46043</v>
      </c>
      <c r="F71" s="21">
        <v>46044</v>
      </c>
      <c r="G71" s="21">
        <v>46045</v>
      </c>
      <c r="H71" s="21">
        <v>46046</v>
      </c>
    </row>
    <row r="72" spans="1:8" s="28" customFormat="1" hidden="1" x14ac:dyDescent="0.25">
      <c r="B72" s="31"/>
      <c r="C72" s="31"/>
      <c r="D72" s="31"/>
      <c r="E72" s="31"/>
      <c r="F72" s="31"/>
      <c r="G72" s="31"/>
      <c r="H72" s="31"/>
    </row>
    <row r="73" spans="1:8" ht="21" hidden="1" x14ac:dyDescent="0.25">
      <c r="B73" s="21">
        <f t="array" ref="B73:H73">Days+29+DATE(Calendar6Year,Calendar6MonthOption,1)-WEEKDAY(DATE(Calendar6Year,Calendar6MonthOption,1),WeekdayOption)</f>
        <v>46047</v>
      </c>
      <c r="C73" s="21">
        <v>46048</v>
      </c>
      <c r="D73" s="21">
        <v>46049</v>
      </c>
      <c r="E73" s="21">
        <v>46050</v>
      </c>
      <c r="F73" s="21">
        <v>46051</v>
      </c>
      <c r="G73" s="21">
        <v>46052</v>
      </c>
      <c r="H73" s="21">
        <v>46053</v>
      </c>
    </row>
    <row r="74" spans="1:8" s="28" customFormat="1" hidden="1" x14ac:dyDescent="0.25">
      <c r="B74" s="31"/>
      <c r="C74" s="31"/>
      <c r="D74" s="31"/>
      <c r="E74" s="31"/>
      <c r="F74" s="31"/>
      <c r="G74" s="31"/>
      <c r="H74" s="31"/>
    </row>
    <row r="75" spans="1:8" s="14" customFormat="1" ht="46.5" hidden="1" x14ac:dyDescent="0.7">
      <c r="A75" s="10"/>
      <c r="B75" s="3" t="str">
        <f>TEXT(DATE(Calendar6Year,Calendar6MonthOption+1,1),"mmmm")</f>
        <v>February</v>
      </c>
      <c r="D75" s="20"/>
      <c r="E75" s="20"/>
      <c r="F75" s="19"/>
      <c r="G75" s="19"/>
      <c r="H75" s="24">
        <f>YEAR(DATE(Calendar6Year,Calendar6MonthOption+1,1))</f>
        <v>2026</v>
      </c>
    </row>
    <row r="76" spans="1:8" hidden="1" x14ac:dyDescent="0.25">
      <c r="A76" s="5"/>
      <c r="B76" s="15" t="str">
        <f>UPPER(TEXT(B77,"dddd"))</f>
        <v>SUNDAY</v>
      </c>
      <c r="C76" s="16" t="str">
        <f t="shared" ref="C76" si="25">UPPER(TEXT(C77,"dddd"))</f>
        <v>MONDAY</v>
      </c>
      <c r="D76" s="17" t="str">
        <f t="shared" ref="D76" si="26">UPPER(TEXT(D77,"dddd"))</f>
        <v>TUESDAY</v>
      </c>
      <c r="E76" s="16" t="str">
        <f t="shared" ref="E76" si="27">UPPER(TEXT(E77,"dddd"))</f>
        <v>WEDNESDAY</v>
      </c>
      <c r="F76" s="17" t="str">
        <f t="shared" ref="F76" si="28">UPPER(TEXT(F77,"dddd"))</f>
        <v>THURSDAY</v>
      </c>
      <c r="G76" s="16" t="str">
        <f t="shared" ref="G76" si="29">UPPER(TEXT(G77,"dddd"))</f>
        <v>FRIDAY</v>
      </c>
      <c r="H76" s="18" t="str">
        <f t="shared" ref="H76" si="30">UPPER(TEXT(H77,"dddd"))</f>
        <v>SATURDAY</v>
      </c>
    </row>
    <row r="77" spans="1:8" ht="21" hidden="1" x14ac:dyDescent="0.25">
      <c r="B77" s="21">
        <f t="array" ref="B77:H77">Days+1+DATE(Calendar7Year,Calendar7MonthOption,1)-WEEKDAY(DATE(Calendar7Year,Calendar7MonthOption,1),WeekdayOption)</f>
        <v>46054</v>
      </c>
      <c r="C77" s="21">
        <v>46055</v>
      </c>
      <c r="D77" s="21">
        <v>46056</v>
      </c>
      <c r="E77" s="21">
        <v>46057</v>
      </c>
      <c r="F77" s="21">
        <v>46058</v>
      </c>
      <c r="G77" s="21">
        <v>46059</v>
      </c>
      <c r="H77" s="21">
        <v>46060</v>
      </c>
    </row>
    <row r="78" spans="1:8" s="28" customFormat="1" hidden="1" x14ac:dyDescent="0.25">
      <c r="B78" s="31"/>
      <c r="C78" s="31"/>
      <c r="D78" s="31"/>
      <c r="E78" s="29"/>
      <c r="F78" s="31"/>
      <c r="G78" s="29"/>
      <c r="H78" s="31"/>
    </row>
    <row r="79" spans="1:8" ht="21" hidden="1" x14ac:dyDescent="0.25">
      <c r="B79" s="21">
        <f t="array" ref="B79:H79">Days+8+DATE(Calendar7Year,Calendar7MonthOption,1)-WEEKDAY(DATE(Calendar7Year,Calendar7MonthOption,1),WeekdayOption)</f>
        <v>46061</v>
      </c>
      <c r="C79" s="21">
        <v>46062</v>
      </c>
      <c r="D79" s="23">
        <v>46063</v>
      </c>
      <c r="E79" s="23">
        <v>46064</v>
      </c>
      <c r="F79" s="23">
        <v>46065</v>
      </c>
      <c r="G79" s="21">
        <v>46066</v>
      </c>
      <c r="H79" s="36">
        <v>46067</v>
      </c>
    </row>
    <row r="80" spans="1:8" s="28" customFormat="1" hidden="1" x14ac:dyDescent="0.25">
      <c r="B80" s="31"/>
      <c r="C80" s="31"/>
      <c r="D80" s="81"/>
      <c r="E80" s="32"/>
      <c r="F80" s="30"/>
      <c r="G80" s="68"/>
      <c r="H80" s="102"/>
    </row>
    <row r="81" spans="1:8" ht="21" hidden="1" x14ac:dyDescent="0.25">
      <c r="B81" s="21">
        <f t="array" ref="B81:H81">Days+15+DATE(Calendar7Year,Calendar7MonthOption,1)-WEEKDAY(DATE(Calendar7Year,Calendar7MonthOption,1),WeekdayOption)</f>
        <v>46068</v>
      </c>
      <c r="C81" s="23">
        <v>46069</v>
      </c>
      <c r="D81" s="21">
        <v>46070</v>
      </c>
      <c r="E81" s="73">
        <v>46071</v>
      </c>
      <c r="F81" s="21">
        <v>46072</v>
      </c>
      <c r="G81" s="21">
        <v>46073</v>
      </c>
      <c r="H81" s="21">
        <v>46074</v>
      </c>
    </row>
    <row r="82" spans="1:8" s="28" customFormat="1" hidden="1" x14ac:dyDescent="0.25">
      <c r="B82" s="31"/>
      <c r="C82" s="32"/>
      <c r="D82" s="31"/>
      <c r="E82" s="74"/>
      <c r="F82" s="66"/>
      <c r="G82" s="66"/>
      <c r="H82" s="68"/>
    </row>
    <row r="83" spans="1:8" ht="21" hidden="1" x14ac:dyDescent="0.25">
      <c r="B83" s="21">
        <f t="array" ref="B83:H83">Days+22+DATE(Calendar7Year,Calendar7MonthOption,1)-WEEKDAY(DATE(Calendar7Year,Calendar7MonthOption,1),WeekdayOption)</f>
        <v>46075</v>
      </c>
      <c r="C83" s="21">
        <v>46076</v>
      </c>
      <c r="D83" s="34">
        <v>46077</v>
      </c>
      <c r="E83" s="21">
        <v>46078</v>
      </c>
      <c r="F83" s="34">
        <v>46079</v>
      </c>
      <c r="G83" s="34">
        <v>46080</v>
      </c>
      <c r="H83" s="34">
        <v>46081</v>
      </c>
    </row>
    <row r="84" spans="1:8" s="28" customFormat="1" hidden="1" x14ac:dyDescent="0.25">
      <c r="B84" s="31"/>
      <c r="C84" s="31"/>
      <c r="D84" s="31"/>
      <c r="E84" s="31"/>
      <c r="F84" s="31"/>
      <c r="G84" s="31"/>
      <c r="H84" s="31"/>
    </row>
    <row r="85" spans="1:8" s="14" customFormat="1" ht="46.5" x14ac:dyDescent="0.55000000000000004">
      <c r="A85" s="10"/>
      <c r="B85" s="3" t="str">
        <f>TEXT(DATE(Calendar7Year,Calendar7MonthOption+1,1),"mmmm")</f>
        <v>March</v>
      </c>
      <c r="D85" s="99" t="s">
        <v>12</v>
      </c>
      <c r="E85" s="99"/>
      <c r="F85" s="99"/>
      <c r="G85" s="99"/>
      <c r="H85" s="24">
        <f>YEAR(DATE(Calendar7Year,Calendar7MonthOption+1,1))</f>
        <v>2026</v>
      </c>
    </row>
    <row r="86" spans="1:8" x14ac:dyDescent="0.25">
      <c r="A86" s="5"/>
      <c r="B86" s="15" t="str">
        <f>UPPER(TEXT(B87,"dddd"))</f>
        <v>SUNDAY</v>
      </c>
      <c r="C86" s="16" t="str">
        <f t="shared" ref="C86" si="31">UPPER(TEXT(C87,"dddd"))</f>
        <v>MONDAY</v>
      </c>
      <c r="D86" s="17" t="str">
        <f t="shared" ref="D86" si="32">UPPER(TEXT(D87,"dddd"))</f>
        <v>TUESDAY</v>
      </c>
      <c r="E86" s="16" t="str">
        <f t="shared" ref="E86" si="33">UPPER(TEXT(E87,"dddd"))</f>
        <v>WEDNESDAY</v>
      </c>
      <c r="F86" s="17" t="str">
        <f t="shared" ref="F86" si="34">UPPER(TEXT(F87,"dddd"))</f>
        <v>THURSDAY</v>
      </c>
      <c r="G86" s="16" t="str">
        <f t="shared" ref="G86" si="35">UPPER(TEXT(G87,"dddd"))</f>
        <v>FRIDAY</v>
      </c>
      <c r="H86" s="18" t="str">
        <f t="shared" ref="H86" si="36">UPPER(TEXT(H87,"dddd"))</f>
        <v>SATURDAY</v>
      </c>
    </row>
    <row r="87" spans="1:8" ht="21" x14ac:dyDescent="0.25">
      <c r="B87" s="21">
        <f t="array" ref="B87:H87">Days+1+DATE(Calendar8Year,Calendar8MonthOption,1)-WEEKDAY(DATE(Calendar8Year,Calendar8MonthOption,1),WeekdayOption)</f>
        <v>46082</v>
      </c>
      <c r="C87" s="21">
        <v>46083</v>
      </c>
      <c r="D87" s="21">
        <v>46084</v>
      </c>
      <c r="E87" s="21">
        <v>46085</v>
      </c>
      <c r="F87" s="21">
        <v>46086</v>
      </c>
      <c r="G87" s="21">
        <v>46087</v>
      </c>
      <c r="H87" s="21">
        <v>46088</v>
      </c>
    </row>
    <row r="88" spans="1:8" s="28" customFormat="1" x14ac:dyDescent="0.25">
      <c r="B88" s="29"/>
      <c r="C88" s="67"/>
      <c r="D88" s="70"/>
      <c r="E88" s="71"/>
      <c r="F88" s="71"/>
      <c r="G88" s="71"/>
      <c r="H88" s="71"/>
    </row>
    <row r="89" spans="1:8" s="28" customFormat="1" x14ac:dyDescent="0.25">
      <c r="B89" s="31"/>
      <c r="C89" s="31"/>
      <c r="D89" s="31"/>
      <c r="E89" s="68"/>
      <c r="F89" s="69"/>
      <c r="G89" s="69"/>
      <c r="H89" s="68"/>
    </row>
    <row r="90" spans="1:8" ht="21" x14ac:dyDescent="0.25">
      <c r="B90" s="72">
        <f t="array" ref="B90:H90">Days+8+DATE(Calendar8Year,Calendar8MonthOption,1)-WEEKDAY(DATE(Calendar8Year,Calendar8MonthOption,1),WeekdayOption)</f>
        <v>46089</v>
      </c>
      <c r="C90" s="21">
        <v>46090</v>
      </c>
      <c r="D90" s="21">
        <v>46091</v>
      </c>
      <c r="E90" s="21">
        <v>46092</v>
      </c>
      <c r="F90" s="21">
        <v>46093</v>
      </c>
      <c r="G90" s="21">
        <v>46094</v>
      </c>
      <c r="H90" s="21">
        <v>46095</v>
      </c>
    </row>
    <row r="91" spans="1:8" s="28" customFormat="1" ht="15" customHeight="1" x14ac:dyDescent="0.25">
      <c r="B91" s="30"/>
      <c r="C91" s="98" t="s">
        <v>10</v>
      </c>
      <c r="D91" s="67"/>
      <c r="E91" s="77"/>
      <c r="F91" s="77"/>
      <c r="G91" s="77"/>
      <c r="H91" s="77"/>
    </row>
    <row r="92" spans="1:8" s="28" customFormat="1" x14ac:dyDescent="0.25">
      <c r="B92" s="30"/>
      <c r="C92" s="75"/>
      <c r="D92" s="100" t="s">
        <v>11</v>
      </c>
      <c r="E92" s="29"/>
      <c r="F92" s="100" t="s">
        <v>11</v>
      </c>
      <c r="G92" s="70"/>
      <c r="H92" s="29"/>
    </row>
    <row r="93" spans="1:8" s="28" customFormat="1" x14ac:dyDescent="0.25">
      <c r="B93" s="32"/>
      <c r="C93" s="76"/>
      <c r="D93" s="31"/>
      <c r="E93" s="29"/>
      <c r="F93" s="31"/>
      <c r="G93" s="31"/>
      <c r="H93" s="31"/>
    </row>
    <row r="94" spans="1:8" ht="21" x14ac:dyDescent="0.25">
      <c r="B94" s="23">
        <f t="array" ref="B94:H94">Days+15+DATE(Calendar8Year,Calendar8MonthOption,1)-WEEKDAY(DATE(Calendar8Year,Calendar8MonthOption,1),WeekdayOption)</f>
        <v>46096</v>
      </c>
      <c r="C94" s="21">
        <v>46097</v>
      </c>
      <c r="D94" s="23">
        <v>46098</v>
      </c>
      <c r="E94" s="21">
        <v>46099</v>
      </c>
      <c r="F94" s="36">
        <v>46100</v>
      </c>
      <c r="G94" s="21">
        <v>46101</v>
      </c>
      <c r="H94" s="21">
        <v>46102</v>
      </c>
    </row>
    <row r="95" spans="1:8" s="28" customFormat="1" ht="15" customHeight="1" x14ac:dyDescent="0.25">
      <c r="B95" s="30"/>
      <c r="C95" s="77"/>
      <c r="D95" s="30"/>
      <c r="E95" s="77"/>
      <c r="F95" s="79"/>
      <c r="G95" s="77"/>
      <c r="H95" s="77"/>
    </row>
    <row r="96" spans="1:8" s="28" customFormat="1" x14ac:dyDescent="0.25">
      <c r="B96" s="30"/>
      <c r="C96" s="100" t="s">
        <v>11</v>
      </c>
      <c r="D96" s="30"/>
      <c r="E96" s="100" t="s">
        <v>11</v>
      </c>
      <c r="F96" s="78"/>
      <c r="G96" s="29"/>
      <c r="H96" s="29"/>
    </row>
    <row r="97" spans="1:8" s="28" customFormat="1" x14ac:dyDescent="0.25">
      <c r="B97" s="30"/>
      <c r="C97" s="31"/>
      <c r="D97" s="32"/>
      <c r="E97" s="31"/>
      <c r="F97" s="37"/>
      <c r="G97" s="31"/>
      <c r="H97" s="31"/>
    </row>
    <row r="98" spans="1:8" ht="21" x14ac:dyDescent="0.25">
      <c r="B98" s="21">
        <f t="array" ref="B98:H98">Days+22+DATE(Calendar8Year,Calendar8MonthOption,1)-WEEKDAY(DATE(Calendar8Year,Calendar8MonthOption,1),WeekdayOption)</f>
        <v>46103</v>
      </c>
      <c r="C98" s="34">
        <v>46104</v>
      </c>
      <c r="D98" s="34">
        <v>46105</v>
      </c>
      <c r="E98" s="34">
        <v>46106</v>
      </c>
      <c r="F98" s="21">
        <v>46107</v>
      </c>
      <c r="G98" s="21">
        <v>46108</v>
      </c>
      <c r="H98" s="21">
        <v>46109</v>
      </c>
    </row>
    <row r="99" spans="1:8" s="28" customFormat="1" ht="15.75" customHeight="1" x14ac:dyDescent="0.25">
      <c r="B99" s="29"/>
      <c r="C99" s="39"/>
      <c r="D99" s="65"/>
      <c r="E99" s="29"/>
      <c r="F99" s="29"/>
      <c r="G99" s="29"/>
      <c r="H99" s="29"/>
    </row>
    <row r="100" spans="1:8" s="28" customFormat="1" x14ac:dyDescent="0.25">
      <c r="B100" s="29"/>
      <c r="C100" s="29"/>
      <c r="D100" s="100" t="s">
        <v>11</v>
      </c>
      <c r="E100" s="29"/>
      <c r="F100" s="100" t="s">
        <v>11</v>
      </c>
      <c r="G100" s="29"/>
      <c r="H100" s="29"/>
    </row>
    <row r="101" spans="1:8" s="28" customFormat="1" x14ac:dyDescent="0.25">
      <c r="B101" s="31"/>
      <c r="C101" s="31"/>
      <c r="D101" s="31"/>
      <c r="E101" s="31"/>
      <c r="F101" s="31"/>
      <c r="G101" s="31"/>
      <c r="H101" s="31"/>
    </row>
    <row r="102" spans="1:8" ht="21" x14ac:dyDescent="0.25">
      <c r="B102" s="21">
        <f t="array" ref="B102:H102">Days+29+DATE(Calendar8Year,Calendar8MonthOption,1)-WEEKDAY(DATE(Calendar8Year,Calendar8MonthOption,1),WeekdayOption)</f>
        <v>46110</v>
      </c>
      <c r="C102" s="36">
        <v>46111</v>
      </c>
      <c r="D102" s="21">
        <v>46112</v>
      </c>
      <c r="E102" s="21">
        <v>46113</v>
      </c>
      <c r="F102" s="21">
        <v>46114</v>
      </c>
      <c r="G102" s="23">
        <v>46115</v>
      </c>
      <c r="H102" s="21">
        <v>46116</v>
      </c>
    </row>
    <row r="103" spans="1:8" s="28" customFormat="1" ht="15.75" x14ac:dyDescent="0.25">
      <c r="B103" s="29"/>
      <c r="C103" s="60" t="s">
        <v>6</v>
      </c>
      <c r="D103" s="60"/>
      <c r="E103" s="60"/>
      <c r="F103" s="60"/>
      <c r="G103" s="60"/>
      <c r="H103" s="29"/>
    </row>
    <row r="104" spans="1:8" s="28" customFormat="1" x14ac:dyDescent="0.25">
      <c r="B104" s="31"/>
      <c r="C104" s="37"/>
      <c r="D104" s="31"/>
      <c r="E104" s="31"/>
      <c r="F104" s="31"/>
      <c r="G104" s="32"/>
      <c r="H104" s="31"/>
    </row>
    <row r="105" spans="1:8" s="14" customFormat="1" ht="46.5" x14ac:dyDescent="0.7">
      <c r="A105" s="10"/>
      <c r="B105" s="3" t="str">
        <f>TEXT(DATE(Calendar8Year,Calendar8MonthOption+1,1),"mmmm")</f>
        <v>April</v>
      </c>
      <c r="D105" s="20"/>
      <c r="E105" s="20"/>
      <c r="F105" s="19"/>
      <c r="G105" s="19"/>
      <c r="H105" s="24">
        <f>YEAR(DATE(Calendar8Year,Calendar8MonthOption+1,1))</f>
        <v>2026</v>
      </c>
    </row>
    <row r="106" spans="1:8" x14ac:dyDescent="0.25">
      <c r="A106" s="5"/>
      <c r="B106" s="15" t="str">
        <f>UPPER(TEXT(B107,"dddd"))</f>
        <v>SUNDAY</v>
      </c>
      <c r="C106" s="16" t="str">
        <f t="shared" ref="C106" si="37">UPPER(TEXT(C107,"dddd"))</f>
        <v>MONDAY</v>
      </c>
      <c r="D106" s="17" t="str">
        <f t="shared" ref="D106" si="38">UPPER(TEXT(D107,"dddd"))</f>
        <v>TUESDAY</v>
      </c>
      <c r="E106" s="16" t="str">
        <f t="shared" ref="E106" si="39">UPPER(TEXT(E107,"dddd"))</f>
        <v>WEDNESDAY</v>
      </c>
      <c r="F106" s="17" t="str">
        <f t="shared" ref="F106" si="40">UPPER(TEXT(F107,"dddd"))</f>
        <v>THURSDAY</v>
      </c>
      <c r="G106" s="16" t="str">
        <f t="shared" ref="G106" si="41">UPPER(TEXT(G107,"dddd"))</f>
        <v>FRIDAY</v>
      </c>
      <c r="H106" s="18" t="str">
        <f t="shared" ref="H106" si="42">UPPER(TEXT(H107,"dddd"))</f>
        <v>SATURDAY</v>
      </c>
    </row>
    <row r="107" spans="1:8" ht="21" hidden="1" x14ac:dyDescent="0.25">
      <c r="B107" s="21">
        <f t="array" ref="B107:H107">Days+1+DATE(Calendar9Year,Calendar9MonthOption,1)-WEEKDAY(DATE(Calendar9Year,Calendar9MonthOption,1),WeekdayOption)</f>
        <v>46110</v>
      </c>
      <c r="C107" s="21">
        <v>46111</v>
      </c>
      <c r="D107" s="21">
        <v>46112</v>
      </c>
      <c r="E107" s="21">
        <v>46113</v>
      </c>
      <c r="F107" s="21">
        <v>46114</v>
      </c>
      <c r="G107" s="21">
        <v>46115</v>
      </c>
      <c r="H107" s="21">
        <v>46116</v>
      </c>
    </row>
    <row r="108" spans="1:8" s="28" customFormat="1" ht="15.75" hidden="1" x14ac:dyDescent="0.25">
      <c r="B108" s="38" t="s">
        <v>2</v>
      </c>
      <c r="C108" s="27" t="s">
        <v>3</v>
      </c>
      <c r="D108" s="29"/>
      <c r="E108" s="29"/>
      <c r="F108" s="29"/>
      <c r="G108" s="29"/>
      <c r="H108" s="29"/>
    </row>
    <row r="109" spans="1:8" s="28" customFormat="1" ht="15.75" hidden="1" x14ac:dyDescent="0.25">
      <c r="B109" s="25" t="s">
        <v>4</v>
      </c>
      <c r="C109" s="26" t="s">
        <v>5</v>
      </c>
      <c r="D109" s="29"/>
      <c r="E109" s="29"/>
      <c r="F109" s="29"/>
      <c r="G109" s="29"/>
      <c r="H109" s="29"/>
    </row>
    <row r="110" spans="1:8" s="28" customFormat="1" hidden="1" x14ac:dyDescent="0.25">
      <c r="B110" s="29"/>
      <c r="C110" s="29"/>
      <c r="D110" s="29"/>
      <c r="E110" s="29"/>
      <c r="F110" s="29"/>
      <c r="G110" s="29"/>
      <c r="H110" s="29"/>
    </row>
    <row r="111" spans="1:8" s="28" customFormat="1" hidden="1" x14ac:dyDescent="0.25">
      <c r="B111" s="31"/>
      <c r="C111" s="31"/>
      <c r="D111" s="31"/>
      <c r="E111" s="31"/>
      <c r="F111" s="31"/>
      <c r="G111" s="31"/>
      <c r="H111" s="31"/>
    </row>
    <row r="112" spans="1:8" s="48" customFormat="1" ht="21" x14ac:dyDescent="0.3">
      <c r="B112" s="21">
        <f t="array" ref="B112:H112">Days+8+DATE(Calendar9Year,Calendar9MonthOption,1)-WEEKDAY(DATE(Calendar9Year,Calendar9MonthOption,1),WeekdayOption)</f>
        <v>46117</v>
      </c>
      <c r="C112" s="21">
        <v>46118</v>
      </c>
      <c r="D112" s="21">
        <v>46119</v>
      </c>
      <c r="E112" s="21">
        <v>46120</v>
      </c>
      <c r="F112" s="21">
        <v>46121</v>
      </c>
      <c r="G112" s="21">
        <v>46122</v>
      </c>
      <c r="H112" s="21">
        <v>46123</v>
      </c>
    </row>
    <row r="113" spans="1:8" s="48" customFormat="1" x14ac:dyDescent="0.3">
      <c r="B113" s="49"/>
      <c r="C113" s="49"/>
      <c r="D113" s="80"/>
      <c r="E113" s="80"/>
      <c r="F113" s="80"/>
      <c r="G113" s="80"/>
      <c r="H113" s="49"/>
    </row>
    <row r="114" spans="1:8" s="48" customFormat="1" x14ac:dyDescent="0.3">
      <c r="B114" s="49"/>
      <c r="C114" s="100" t="s">
        <v>13</v>
      </c>
      <c r="D114" s="80"/>
      <c r="E114" s="100" t="s">
        <v>13</v>
      </c>
      <c r="F114" s="80"/>
      <c r="G114" s="80"/>
      <c r="H114" s="49"/>
    </row>
    <row r="115" spans="1:8" s="48" customFormat="1" x14ac:dyDescent="0.3">
      <c r="B115" s="49"/>
      <c r="C115" s="49"/>
      <c r="D115" s="49"/>
      <c r="E115" s="49"/>
      <c r="F115" s="49"/>
      <c r="G115" s="49"/>
      <c r="H115" s="49"/>
    </row>
    <row r="116" spans="1:8" s="48" customFormat="1" ht="21" x14ac:dyDescent="0.3">
      <c r="B116" s="45">
        <f t="array" ref="B116:H116">Days+15+DATE(Calendar9Year,Calendar9MonthOption,1)-WEEKDAY(DATE(Calendar9Year,Calendar9MonthOption,1),WeekdayOption)</f>
        <v>46124</v>
      </c>
      <c r="C116" s="40">
        <v>46125</v>
      </c>
      <c r="D116" s="40">
        <v>46126</v>
      </c>
      <c r="E116" s="40">
        <v>46127</v>
      </c>
      <c r="F116" s="40">
        <v>46128</v>
      </c>
      <c r="G116" s="40">
        <v>46129</v>
      </c>
      <c r="H116" s="40">
        <v>46130</v>
      </c>
    </row>
    <row r="117" spans="1:8" s="48" customFormat="1" x14ac:dyDescent="0.3">
      <c r="B117" s="55"/>
      <c r="C117" s="80"/>
      <c r="D117" s="80"/>
      <c r="E117" s="80"/>
      <c r="F117" s="80"/>
      <c r="G117" s="80"/>
      <c r="H117" s="80"/>
    </row>
    <row r="118" spans="1:8" s="48" customFormat="1" x14ac:dyDescent="0.3">
      <c r="B118" s="55"/>
      <c r="C118" s="100" t="s">
        <v>13</v>
      </c>
      <c r="D118" s="80"/>
      <c r="E118" s="100" t="s">
        <v>13</v>
      </c>
      <c r="F118" s="80"/>
      <c r="G118" s="80"/>
      <c r="H118" s="80"/>
    </row>
    <row r="119" spans="1:8" s="48" customFormat="1" x14ac:dyDescent="0.3">
      <c r="B119" s="56"/>
      <c r="C119" s="84"/>
      <c r="D119" s="89"/>
      <c r="E119" s="84"/>
      <c r="F119" s="85"/>
      <c r="G119" s="85"/>
      <c r="H119" s="89"/>
    </row>
    <row r="120" spans="1:8" s="48" customFormat="1" ht="21" x14ac:dyDescent="0.3">
      <c r="B120" s="45">
        <f t="array" ref="B120:H120">Days+22+DATE(Calendar9Year,Calendar9MonthOption,1)-WEEKDAY(DATE(Calendar9Year,Calendar9MonthOption,1),WeekdayOption)</f>
        <v>46131</v>
      </c>
      <c r="C120" s="40">
        <v>46132</v>
      </c>
      <c r="D120" s="40">
        <v>46133</v>
      </c>
      <c r="E120" s="40">
        <v>46134</v>
      </c>
      <c r="F120" s="40">
        <v>46135</v>
      </c>
      <c r="G120" s="40">
        <v>46136</v>
      </c>
      <c r="H120" s="40">
        <v>46137</v>
      </c>
    </row>
    <row r="121" spans="1:8" s="48" customFormat="1" x14ac:dyDescent="0.3">
      <c r="B121" s="86"/>
      <c r="C121" s="80"/>
      <c r="D121" s="80"/>
      <c r="E121" s="80"/>
      <c r="F121" s="80"/>
      <c r="G121" s="80"/>
      <c r="H121" s="80"/>
    </row>
    <row r="122" spans="1:8" s="48" customFormat="1" x14ac:dyDescent="0.3">
      <c r="B122" s="86"/>
      <c r="C122" s="80"/>
      <c r="D122" s="100" t="s">
        <v>13</v>
      </c>
      <c r="E122" s="81"/>
      <c r="F122" s="100" t="s">
        <v>13</v>
      </c>
      <c r="G122" s="80"/>
      <c r="H122" s="80"/>
    </row>
    <row r="123" spans="1:8" s="48" customFormat="1" x14ac:dyDescent="0.3">
      <c r="B123" s="87"/>
      <c r="C123" s="82"/>
      <c r="D123" s="84"/>
      <c r="E123" s="82"/>
      <c r="F123" s="88"/>
      <c r="G123" s="85"/>
      <c r="H123" s="82"/>
    </row>
    <row r="124" spans="1:8" s="48" customFormat="1" ht="21" x14ac:dyDescent="0.3">
      <c r="B124" s="40">
        <f t="array" ref="B124:H124">Days+29+DATE(Calendar9Year,Calendar9MonthOption,1)-WEEKDAY(DATE(Calendar9Year,Calendar9MonthOption,1),WeekdayOption)</f>
        <v>46138</v>
      </c>
      <c r="C124" s="46">
        <v>46139</v>
      </c>
      <c r="D124" s="46">
        <v>46140</v>
      </c>
      <c r="E124" s="46">
        <v>46141</v>
      </c>
      <c r="F124" s="46">
        <v>46142</v>
      </c>
      <c r="G124" s="46">
        <v>46143</v>
      </c>
      <c r="H124" s="46">
        <v>46144</v>
      </c>
    </row>
    <row r="125" spans="1:8" s="48" customFormat="1" x14ac:dyDescent="0.3">
      <c r="B125" s="49"/>
      <c r="C125" s="80"/>
      <c r="D125" s="80"/>
      <c r="E125" s="80"/>
      <c r="F125" s="80"/>
      <c r="G125" s="67"/>
      <c r="H125" s="49"/>
    </row>
    <row r="126" spans="1:8" s="48" customFormat="1" x14ac:dyDescent="0.3">
      <c r="B126" s="49"/>
      <c r="C126" s="80"/>
      <c r="D126" s="100" t="s">
        <v>13</v>
      </c>
      <c r="E126" s="80"/>
      <c r="F126" s="100" t="s">
        <v>13</v>
      </c>
      <c r="G126" s="67"/>
      <c r="H126" s="49"/>
    </row>
    <row r="127" spans="1:8" s="48" customFormat="1" x14ac:dyDescent="0.3">
      <c r="B127" s="47"/>
      <c r="C127" s="83"/>
      <c r="D127" s="84"/>
      <c r="E127" s="85"/>
      <c r="F127" s="83"/>
      <c r="G127" s="47"/>
      <c r="H127" s="47"/>
    </row>
    <row r="128" spans="1:8" s="51" customFormat="1" ht="46.5" x14ac:dyDescent="0.3">
      <c r="A128" s="50"/>
      <c r="B128" s="3" t="str">
        <f>TEXT(DATE(Calendar9Year,Calendar9MonthOption+1,1),"mmmm")</f>
        <v>May</v>
      </c>
      <c r="D128" s="3"/>
      <c r="E128" s="3"/>
      <c r="F128" s="52"/>
      <c r="G128" s="52"/>
      <c r="H128" s="53">
        <f>YEAR(DATE(Calendar9Year,Calendar9MonthOption+1,1))</f>
        <v>2026</v>
      </c>
    </row>
    <row r="129" spans="1:8" s="48" customFormat="1" x14ac:dyDescent="0.3">
      <c r="A129" s="54"/>
      <c r="B129" s="41" t="str">
        <f>UPPER(TEXT(B130,"dddd"))</f>
        <v>SUNDAY</v>
      </c>
      <c r="C129" s="42" t="str">
        <f t="shared" ref="C129:H129" si="43">UPPER(TEXT(C130,"dddd"))</f>
        <v>MONDAY</v>
      </c>
      <c r="D129" s="43" t="str">
        <f t="shared" si="43"/>
        <v>TUESDAY</v>
      </c>
      <c r="E129" s="42" t="str">
        <f t="shared" si="43"/>
        <v>WEDNESDAY</v>
      </c>
      <c r="F129" s="43" t="str">
        <f t="shared" si="43"/>
        <v>THURSDAY</v>
      </c>
      <c r="G129" s="42" t="str">
        <f t="shared" si="43"/>
        <v>FRIDAY</v>
      </c>
      <c r="H129" s="44" t="str">
        <f t="shared" si="43"/>
        <v>SATURDAY</v>
      </c>
    </row>
    <row r="130" spans="1:8" s="48" customFormat="1" ht="21" hidden="1" x14ac:dyDescent="0.3">
      <c r="B130" s="40">
        <f t="array" ref="B130:H130">Days+1+DATE(Calendar10Year,Calendar10MonthOption,1)-WEEKDAY(DATE(Calendar10Year,Calendar10MonthOption,1),WeekdayOption)</f>
        <v>46138</v>
      </c>
      <c r="C130" s="40">
        <v>46139</v>
      </c>
      <c r="D130" s="40">
        <v>46140</v>
      </c>
      <c r="E130" s="40">
        <v>46141</v>
      </c>
      <c r="F130" s="40">
        <v>46142</v>
      </c>
      <c r="G130" s="40">
        <v>46143</v>
      </c>
      <c r="H130" s="40">
        <v>46144</v>
      </c>
    </row>
    <row r="131" spans="1:8" s="48" customFormat="1" hidden="1" x14ac:dyDescent="0.3">
      <c r="B131" s="38" t="s">
        <v>2</v>
      </c>
      <c r="C131" s="58" t="s">
        <v>3</v>
      </c>
      <c r="D131" s="49"/>
      <c r="E131" s="49"/>
      <c r="F131" s="49"/>
      <c r="H131" s="49"/>
    </row>
    <row r="132" spans="1:8" s="48" customFormat="1" hidden="1" x14ac:dyDescent="0.3">
      <c r="B132" s="59" t="s">
        <v>4</v>
      </c>
      <c r="C132" s="57" t="s">
        <v>5</v>
      </c>
      <c r="E132" s="49"/>
      <c r="F132" s="49"/>
      <c r="H132" s="49"/>
    </row>
    <row r="133" spans="1:8" s="48" customFormat="1" hidden="1" x14ac:dyDescent="0.3">
      <c r="B133" s="49"/>
      <c r="C133" s="49"/>
      <c r="D133" s="49"/>
      <c r="E133" s="49"/>
      <c r="F133" s="49"/>
      <c r="G133" s="49"/>
      <c r="H133" s="49"/>
    </row>
    <row r="134" spans="1:8" s="48" customFormat="1" ht="21" x14ac:dyDescent="0.3">
      <c r="B134" s="40">
        <f t="array" ref="B134:H134">Days+8+DATE(Calendar10Year,Calendar10MonthOption,1)-WEEKDAY(DATE(Calendar10Year,Calendar10MonthOption,1),WeekdayOption)</f>
        <v>46145</v>
      </c>
      <c r="C134" s="40">
        <v>46146</v>
      </c>
      <c r="D134" s="40">
        <v>46147</v>
      </c>
      <c r="E134" s="40">
        <v>46148</v>
      </c>
      <c r="F134" s="40">
        <v>46149</v>
      </c>
      <c r="G134" s="40">
        <v>46150</v>
      </c>
      <c r="H134" s="40">
        <v>46151</v>
      </c>
    </row>
    <row r="135" spans="1:8" s="61" customFormat="1" x14ac:dyDescent="0.3">
      <c r="B135" s="49"/>
      <c r="C135" s="67"/>
      <c r="D135" s="67"/>
      <c r="E135" s="49"/>
      <c r="F135" s="67"/>
      <c r="G135" s="67"/>
      <c r="H135" s="67"/>
    </row>
    <row r="136" spans="1:8" s="61" customFormat="1" x14ac:dyDescent="0.3">
      <c r="B136" s="49"/>
      <c r="C136" s="67"/>
      <c r="D136" s="100" t="s">
        <v>13</v>
      </c>
      <c r="E136" s="67"/>
      <c r="F136" s="100" t="s">
        <v>13</v>
      </c>
      <c r="G136" s="62"/>
      <c r="H136" s="67"/>
    </row>
    <row r="137" spans="1:8" s="61" customFormat="1" x14ac:dyDescent="0.3">
      <c r="B137" s="47"/>
      <c r="C137" s="85"/>
      <c r="D137" s="47"/>
      <c r="E137" s="47"/>
      <c r="F137" s="66"/>
      <c r="G137" s="47"/>
      <c r="H137" s="47"/>
    </row>
    <row r="138" spans="1:8" s="48" customFormat="1" ht="21" x14ac:dyDescent="0.3">
      <c r="B138" s="40">
        <f t="array" ref="B138:H138">Days+15+DATE(Calendar10Year,Calendar10MonthOption,1)-WEEKDAY(DATE(Calendar10Year,Calendar10MonthOption,1),WeekdayOption)</f>
        <v>46152</v>
      </c>
      <c r="C138" s="40">
        <v>46153</v>
      </c>
      <c r="D138" s="40">
        <v>46154</v>
      </c>
      <c r="E138" s="40">
        <v>46155</v>
      </c>
      <c r="F138" s="40">
        <v>46156</v>
      </c>
      <c r="G138" s="40">
        <v>46157</v>
      </c>
      <c r="H138" s="40">
        <v>46158</v>
      </c>
    </row>
    <row r="139" spans="1:8" s="48" customFormat="1" ht="15.75" customHeight="1" x14ac:dyDescent="0.3">
      <c r="B139" s="46"/>
      <c r="C139" s="67"/>
      <c r="D139" s="70"/>
      <c r="E139" s="91" t="s">
        <v>8</v>
      </c>
      <c r="F139" s="70"/>
      <c r="G139" s="77"/>
      <c r="H139" s="77"/>
    </row>
    <row r="140" spans="1:8" s="48" customFormat="1" ht="21" x14ac:dyDescent="0.3">
      <c r="B140" s="46"/>
      <c r="C140" s="67"/>
      <c r="D140" s="67"/>
      <c r="E140" s="100" t="s">
        <v>13</v>
      </c>
      <c r="F140" s="67"/>
      <c r="G140" s="67"/>
      <c r="H140" s="63"/>
    </row>
    <row r="141" spans="1:8" s="48" customFormat="1" ht="15.75" x14ac:dyDescent="0.3">
      <c r="B141" s="47"/>
      <c r="C141" s="90"/>
      <c r="D141" s="66"/>
      <c r="E141" s="92"/>
      <c r="F141" s="85"/>
      <c r="G141" s="93"/>
      <c r="H141" s="64"/>
    </row>
    <row r="142" spans="1:8" s="48" customFormat="1" ht="21" x14ac:dyDescent="0.3">
      <c r="B142" s="40">
        <f t="array" ref="B142:H142">Days+22+DATE(Calendar10Year,Calendar10MonthOption,1)-WEEKDAY(DATE(Calendar10Year,Calendar10MonthOption,1),WeekdayOption)</f>
        <v>46159</v>
      </c>
      <c r="C142" s="40">
        <v>46160</v>
      </c>
      <c r="D142" s="40">
        <v>46161</v>
      </c>
      <c r="E142" s="40">
        <v>46162</v>
      </c>
      <c r="F142" s="40">
        <v>46163</v>
      </c>
      <c r="G142" s="40">
        <v>46164</v>
      </c>
      <c r="H142" s="40">
        <v>46165</v>
      </c>
    </row>
    <row r="143" spans="1:8" s="48" customFormat="1" x14ac:dyDescent="0.3">
      <c r="B143" s="49"/>
      <c r="C143" s="67"/>
      <c r="D143" s="70"/>
      <c r="F143" s="70"/>
      <c r="G143" s="94"/>
      <c r="H143" s="70"/>
    </row>
    <row r="144" spans="1:8" s="48" customFormat="1" x14ac:dyDescent="0.3">
      <c r="B144" s="49"/>
      <c r="C144" s="100" t="s">
        <v>13</v>
      </c>
      <c r="D144" s="70"/>
      <c r="E144" s="100" t="s">
        <v>13</v>
      </c>
      <c r="F144" s="67"/>
      <c r="G144" s="35"/>
      <c r="H144" s="70"/>
    </row>
    <row r="145" spans="2:8" s="48" customFormat="1" x14ac:dyDescent="0.3">
      <c r="B145" s="47"/>
      <c r="C145" s="47"/>
      <c r="D145" s="47"/>
      <c r="E145" s="47"/>
      <c r="F145" s="47"/>
      <c r="G145" s="47"/>
      <c r="H145" s="47"/>
    </row>
    <row r="146" spans="2:8" s="48" customFormat="1" ht="21" x14ac:dyDescent="0.3">
      <c r="B146" s="40">
        <f t="array" ref="B146:H146">Days+29+DATE(Calendar10Year,Calendar10MonthOption,1)-WEEKDAY(DATE(Calendar10Year,Calendar10MonthOption,1),WeekdayOption)</f>
        <v>46166</v>
      </c>
      <c r="C146" s="40">
        <v>46167</v>
      </c>
      <c r="D146" s="40">
        <v>46168</v>
      </c>
      <c r="E146" s="40">
        <v>46169</v>
      </c>
      <c r="F146" s="40">
        <v>46170</v>
      </c>
      <c r="G146" s="40">
        <v>46171</v>
      </c>
      <c r="H146" s="40">
        <v>46172</v>
      </c>
    </row>
    <row r="147" spans="2:8" s="48" customFormat="1" ht="15.75" x14ac:dyDescent="0.3">
      <c r="B147" s="49"/>
      <c r="C147" s="101" t="s">
        <v>7</v>
      </c>
      <c r="D147" s="100" t="s">
        <v>13</v>
      </c>
      <c r="E147" s="70"/>
      <c r="F147" s="96" t="s">
        <v>9</v>
      </c>
      <c r="G147" s="70"/>
      <c r="H147" s="49"/>
    </row>
    <row r="148" spans="2:8" s="48" customFormat="1" x14ac:dyDescent="0.3">
      <c r="B148" s="49"/>
      <c r="C148" s="70"/>
      <c r="D148" s="70"/>
      <c r="E148" s="70"/>
      <c r="F148" s="100" t="s">
        <v>13</v>
      </c>
      <c r="G148" s="70"/>
      <c r="H148" s="49"/>
    </row>
    <row r="149" spans="2:8" s="48" customFormat="1" ht="15.75" x14ac:dyDescent="0.3">
      <c r="B149" s="47"/>
      <c r="C149" s="47"/>
      <c r="D149" s="95"/>
      <c r="E149" s="68"/>
      <c r="F149" s="92"/>
      <c r="G149" s="97"/>
      <c r="H149" s="47"/>
    </row>
  </sheetData>
  <mergeCells count="3">
    <mergeCell ref="C91:C93"/>
    <mergeCell ref="D85:G85"/>
    <mergeCell ref="C103:G103"/>
  </mergeCells>
  <phoneticPr fontId="3" type="noConversion"/>
  <conditionalFormatting sqref="B108">
    <cfRule type="expression" dxfId="23" priority="43">
      <formula>MONTH(B108)&lt;&gt;Calendar1MonthOption</formula>
    </cfRule>
  </conditionalFormatting>
  <conditionalFormatting sqref="B131">
    <cfRule type="expression" dxfId="22" priority="42">
      <formula>MONTH(B131)&lt;&gt;Calendar1MonthOption</formula>
    </cfRule>
  </conditionalFormatting>
  <conditionalFormatting sqref="B4:H4 B6:H6 B9:H9 B11:H11 B13:H13">
    <cfRule type="expression" dxfId="21" priority="131">
      <formula>MONTH(B4)&lt;&gt;Calendar1MonthOption</formula>
    </cfRule>
  </conditionalFormatting>
  <conditionalFormatting sqref="B17:H17 B19:H19 B21:H21 B23:H23 B25:H25">
    <cfRule type="expression" dxfId="20" priority="120">
      <formula>MONTH(B17)&lt;&gt;Calendar2MonthOption</formula>
    </cfRule>
  </conditionalFormatting>
  <conditionalFormatting sqref="B29:H29 B31:H31 B33:H33 B35:H35 B37:H37">
    <cfRule type="expression" dxfId="19" priority="118">
      <formula>MONTH(B29)&lt;&gt;Calendar3MonthOption</formula>
    </cfRule>
  </conditionalFormatting>
  <conditionalFormatting sqref="B41:H41 B43:H43 B45:H45 B47:H47 B49:H49">
    <cfRule type="expression" dxfId="18" priority="116">
      <formula>MONTH(B41)&lt;&gt;Calendar4MonthOption</formula>
    </cfRule>
  </conditionalFormatting>
  <conditionalFormatting sqref="B53:H53 B55:H55 B57:H57 B59:H59 B61:H61">
    <cfRule type="expression" dxfId="17" priority="114">
      <formula>MONTH(B53)&lt;&gt;Calendar5MonthOption</formula>
    </cfRule>
  </conditionalFormatting>
  <conditionalFormatting sqref="B65:H65 B67:H67 B69:H69 B71:H71 B73:H73">
    <cfRule type="expression" dxfId="16" priority="112">
      <formula>MONTH(B65)&lt;&gt;Calendar6MonthOption</formula>
    </cfRule>
  </conditionalFormatting>
  <conditionalFormatting sqref="B77:H77 B79:H79 B81:H81 B83:H83">
    <cfRule type="expression" dxfId="15" priority="110">
      <formula>MONTH(B77)&lt;&gt;Calendar7MonthOption</formula>
    </cfRule>
  </conditionalFormatting>
  <conditionalFormatting sqref="B87:H87 B90:H90 B94:H94 B98:H98 B102:H102">
    <cfRule type="expression" dxfId="14" priority="108">
      <formula>MONTH(B87)&lt;&gt;Calendar8MonthOption</formula>
    </cfRule>
  </conditionalFormatting>
  <conditionalFormatting sqref="B107:H107 B112:H112 B116:H116 B120:H120 B124:H124">
    <cfRule type="expression" dxfId="13" priority="106">
      <formula>MONTH(B107)&lt;&gt;Calendar9MonthOption</formula>
    </cfRule>
  </conditionalFormatting>
  <conditionalFormatting sqref="B130:H130 B134:H134 B138:H138 B139:B140 B142:H142 B146:H146">
    <cfRule type="expression" dxfId="12" priority="96">
      <formula>MONTH(B130)&lt;&gt;Calendar10MonthOption</formula>
    </cfRule>
  </conditionalFormatting>
  <conditionalFormatting sqref="E117 F118 G122 G135 E119 F137 D141">
    <cfRule type="expression" dxfId="11" priority="53">
      <formula>DAY(D117)&gt;8</formula>
    </cfRule>
  </conditionalFormatting>
  <conditionalFormatting sqref="C117">
    <cfRule type="expression" dxfId="10" priority="32">
      <formula>DAY(C117)&gt;8</formula>
    </cfRule>
  </conditionalFormatting>
  <conditionalFormatting sqref="D114">
    <cfRule type="expression" dxfId="9" priority="35">
      <formula>DAY(D114)&gt;8</formula>
    </cfRule>
  </conditionalFormatting>
  <conditionalFormatting sqref="D125">
    <cfRule type="expression" dxfId="8" priority="22">
      <formula>DAY(D125)&gt;8</formula>
    </cfRule>
  </conditionalFormatting>
  <conditionalFormatting sqref="E136">
    <cfRule type="expression" dxfId="7" priority="16">
      <formula>DAY(E136)&gt;8</formula>
    </cfRule>
  </conditionalFormatting>
  <conditionalFormatting sqref="E126">
    <cfRule type="expression" dxfId="6" priority="20">
      <formula>DAY(E126)&gt;8</formula>
    </cfRule>
  </conditionalFormatting>
  <conditionalFormatting sqref="F121">
    <cfRule type="expression" dxfId="5" priority="25">
      <formula>DAY(F121)&gt;8</formula>
    </cfRule>
  </conditionalFormatting>
  <conditionalFormatting sqref="F82:G82">
    <cfRule type="expression" dxfId="3" priority="38">
      <formula>DAY(F82)&gt;8</formula>
    </cfRule>
  </conditionalFormatting>
  <conditionalFormatting sqref="G114">
    <cfRule type="expression" dxfId="2" priority="34">
      <formula>DAY(G114)&gt;8</formula>
    </cfRule>
  </conditionalFormatting>
  <conditionalFormatting sqref="G117:H117">
    <cfRule type="expression" dxfId="1" priority="30">
      <formula>DAY(G117)&gt;8</formula>
    </cfRule>
  </conditionalFormatting>
  <conditionalFormatting sqref="H136">
    <cfRule type="expression" dxfId="0" priority="1">
      <formula>DAY(H136)&gt;8</formula>
    </cfRule>
  </conditionalFormatting>
  <dataValidations xWindow="261" yWindow="449" count="22">
    <dataValidation type="list" errorStyle="warning" allowBlank="1" showInputMessage="1" showErrorMessage="1" error="Select the week start day from the list. Select CANCEL,press ALT+DOWN ARROW for options, then DOWN ARROW and ENTER to make selection" prompt="Select the week start day in this cell. Press ALT+DOWN ARROW to open the drop-down list, then ENTER to make the selection. The calendar will update automatically" sqref="B3" xr:uid="{00000000-0002-0000-0000-000000000000}">
      <formula1>"SUNDAY,MONDAY,TUESDAY,WEDNESDAY,THURSDAY,FRIDAY,SATURDAY"</formula1>
    </dataValidation>
    <dataValidation allowBlank="1" showInputMessage="1" prompt="This workbook is a 12-month calendar. Enter starting year in cell H2, then select the starting month in cell B2. The calendar will update automatically for subsequent months" sqref="A2" xr:uid="{00000000-0002-0000-0000-000002000000}"/>
    <dataValidation allowBlank="1" showInputMessage="1" showErrorMessage="1" prompt="Enter year in this cell" sqref="H2" xr:uid="{00000000-0002-0000-0000-000003000000}"/>
    <dataValidation allowBlank="1" showInputMessage="1" prompt="Automatically determined weekday. To change weekdays, select a new week start day in cell B3" sqref="B16 C3:H3" xr:uid="{00000000-0002-0000-0000-000004000000}"/>
    <dataValidation allowBlank="1" showInputMessage="1" prompt="Date" sqref="B4" xr:uid="{00000000-0002-0000-0000-000005000000}"/>
    <dataValidation allowBlank="1" showInputMessage="1" prompt="Calendar year is automatically updated based on the year selected in cell B1" sqref="H15" xr:uid="{00000000-0002-0000-0000-000007000000}"/>
    <dataValidation allowBlank="1" showInputMessage="1" showErrorMessage="1" prompt="Calendar year is automatically updated based on the year selected in cell B1" sqref="H27 H39 H51 H63 H75 H85 H105 H128" xr:uid="{00000000-0002-0000-0000-00000E000000}"/>
    <dataValidation allowBlank="1" showInputMessage="1" showErrorMessage="1" prompt="Automatically determined weekday. To change weekdays, select a new week start day in cell B3" sqref="B28 B40 B52 B64 B76 B86 B106 B129" xr:uid="{00000000-0002-0000-0000-000010000000}"/>
    <dataValidation type="list" errorStyle="warning" allowBlank="1" showInputMessage="1" showErrorMessage="1" error="Select calendar start month from the list. Select CANCEL, press ALT+DOWN ARROW for options, then DOWN ARROW and ENTER to make selection" prompt="Select calendar start month in this cell. Press ALT+DOWN ARROW to open the drop-down list, then ENTER to make the selection" sqref="B2" xr:uid="{00000000-0002-0000-0000-000001000000}">
      <formula1>"January,February,March,April,May,June,July,August,September,October,November,December"</formula1>
    </dataValidation>
    <dataValidation allowBlank="1" showInputMessage="1" showErrorMessage="1" sqref="D39:E39 D51:E51 D63:F63 D75:E75 D128:E128 D105:E105 D85" xr:uid="{3D07B207-5A0B-4004-9F81-B2CB38FFE670}"/>
    <dataValidation allowBlank="1" showInputMessage="1" showErrorMessage="1" prompt="Automatically determined weekday. To change weekdays, select a new week start day in cell B18" sqref="C16:H16" xr:uid="{4185FD26-42EF-4680-A90E-7E6B3D4B1034}"/>
    <dataValidation allowBlank="1" showInputMessage="1" showErrorMessage="1" prompt="Automatically determined weekday. To change weekdays, select a new week start day in cell B33" sqref="C28:H28" xr:uid="{30283222-EBBE-448C-8C22-A60618F72911}"/>
    <dataValidation allowBlank="1" showInputMessage="1" showErrorMessage="1" prompt="Automatically determined weekday. To change weekdays, select a new week start day in cell B48" sqref="C40:H40" xr:uid="{FEF6E2DA-8F06-42CD-B471-A2186BAD7CA7}"/>
    <dataValidation allowBlank="1" showInputMessage="1" showErrorMessage="1" prompt="Automatically determined weekday. To change weekdays, select a new week start day in cell B63" sqref="C52:H52" xr:uid="{BE986DED-B394-4A1C-AD76-129CCAB7877B}"/>
    <dataValidation allowBlank="1" showInputMessage="1" showErrorMessage="1" prompt="Automatically determined weekday. To change weekdays, select a new week start day in cell B78" sqref="C64:H64" xr:uid="{EB8C5957-FC80-499A-823D-B3A9E25A7277}"/>
    <dataValidation allowBlank="1" showInputMessage="1" showErrorMessage="1" prompt="Automatically determined weekday. To change weekdays, select a new week start day in cell B93" sqref="C76:H76" xr:uid="{218D9BC8-A1DA-40DC-91FF-29EB3EC8F240}"/>
    <dataValidation allowBlank="1" showInputMessage="1" showErrorMessage="1" prompt="Automatically determined weekday. To change weekdays, select a new week start day in cell B108" sqref="C86:H86" xr:uid="{229D251D-C8E5-478B-871D-6ED0DF90048F}"/>
    <dataValidation allowBlank="1" showInputMessage="1" showErrorMessage="1" prompt="Automatically determined weekday. To change weekdays, select a new week start day in cell B123" sqref="C106:H106" xr:uid="{6652C738-E662-4CE5-883C-E6405D0BF678}"/>
    <dataValidation allowBlank="1" showInputMessage="1" showErrorMessage="1" prompt="Automatically determined weekday. To change weekdays, select a new week start day in cell B138" sqref="C129:H129" xr:uid="{02B7DE9F-41AF-4CB7-9F08-BA929703AB09}"/>
    <dataValidation allowBlank="1" showInputMessage="1" showErrorMessage="1" prompt="Calendar month is automatically updated based on the month selected in cell B2" sqref="B15 B27 B39 B51 B63 B75 B85 B105 B128" xr:uid="{34CF17EE-6821-44D8-BC53-B671E7C8A205}"/>
    <dataValidation allowBlank="1" showInputMessage="1" showErrorMessage="1" prompt="This row &amp; rows 5, 7, 9, 11 &amp; 13 contain calendar days of the week. If this cell doesn’t contain the number 1, then it is a day from the previous month. Enter notes in cell E13" sqref="G82 D113 C122 E121 C126 E125 D118 C140 C117 C119" xr:uid="{67AA406A-813D-43D7-B75C-D806D4BB7F17}"/>
    <dataValidation allowBlank="1" showInputMessage="1" prompt="Enter daily notes here" sqref="B5" xr:uid="{00000000-0002-0000-0000-000006000000}"/>
  </dataValidations>
  <printOptions horizontalCentered="1" verticalCentered="1"/>
  <pageMargins left="0.15" right="0.15" top="0.15" bottom="0.15" header="0.5" footer="0.5"/>
  <pageSetup scale="91" fitToHeight="0" orientation="landscape" r:id="rId1"/>
  <headerFooter alignWithMargins="0"/>
  <rowBreaks count="9" manualBreakCount="9">
    <brk id="14" max="16383" man="1"/>
    <brk id="26" max="16383" man="1"/>
    <brk id="38" max="16383" man="1"/>
    <brk id="50" max="16383" man="1"/>
    <brk id="62" max="16383" man="1"/>
    <brk id="74" max="16383" man="1"/>
    <brk id="84" max="16383" man="1"/>
    <brk id="104" max="16383" man="1"/>
    <brk id="127" max="16383" man="1"/>
  </rowBreaks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0D4088EAED3246B3868216F828D4D0" ma:contentTypeVersion="9" ma:contentTypeDescription="Create a new document." ma:contentTypeScope="" ma:versionID="a7d146e48fa81fe86895a490bb5dc979">
  <xsd:schema xmlns:xsd="http://www.w3.org/2001/XMLSchema" xmlns:xs="http://www.w3.org/2001/XMLSchema" xmlns:p="http://schemas.microsoft.com/office/2006/metadata/properties" xmlns:ns3="f3e5edc8-7e2d-48bf-a82b-bcaf09ef9f65" targetNamespace="http://schemas.microsoft.com/office/2006/metadata/properties" ma:root="true" ma:fieldsID="17668bfd335e6a745d09bcf262d2a205" ns3:_="">
    <xsd:import namespace="f3e5edc8-7e2d-48bf-a82b-bcaf09ef9f65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e5edc8-7e2d-48bf-a82b-bcaf09ef9f65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3e5edc8-7e2d-48bf-a82b-bcaf09ef9f6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2DF7B3-577D-4F6A-B1EC-D77DEB39E1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3e5edc8-7e2d-48bf-a82b-bcaf09ef9f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A8078C1-6FF6-4609-A8DD-717AA385AB4C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f3e5edc8-7e2d-48bf-a82b-bcaf09ef9f65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8A4C2D0-F9CB-49F1-B0D2-878BF3E6A052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Template>TM02897376</Templat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42</vt:i4>
      </vt:variant>
    </vt:vector>
  </HeadingPairs>
  <TitlesOfParts>
    <vt:vector size="43" baseType="lpstr">
      <vt:lpstr>Calendar</vt:lpstr>
      <vt:lpstr>Calendar10Month</vt:lpstr>
      <vt:lpstr>Calendar10Year</vt:lpstr>
      <vt:lpstr>Calendar1Month</vt:lpstr>
      <vt:lpstr>Calendar1Year</vt:lpstr>
      <vt:lpstr>Calendar2Month</vt:lpstr>
      <vt:lpstr>Calendar2Year</vt:lpstr>
      <vt:lpstr>Calendar3Month</vt:lpstr>
      <vt:lpstr>Calendar3Year</vt:lpstr>
      <vt:lpstr>Calendar4Month</vt:lpstr>
      <vt:lpstr>Calendar4Year</vt:lpstr>
      <vt:lpstr>Calendar5Month</vt:lpstr>
      <vt:lpstr>Calendar5Year</vt:lpstr>
      <vt:lpstr>Calendar6Month</vt:lpstr>
      <vt:lpstr>Calendar6Year</vt:lpstr>
      <vt:lpstr>Calendar7Month</vt:lpstr>
      <vt:lpstr>Calendar7Year</vt:lpstr>
      <vt:lpstr>Calendar8Month</vt:lpstr>
      <vt:lpstr>Calendar8Year</vt:lpstr>
      <vt:lpstr>Calendar9Month</vt:lpstr>
      <vt:lpstr>Calendar9Year</vt:lpstr>
      <vt:lpstr>ColumnTitleRegion1..H12.1</vt:lpstr>
      <vt:lpstr>ColumnTitleRegion10..H54.1</vt:lpstr>
      <vt:lpstr>ColumnTitleRegion11..C56.1</vt:lpstr>
      <vt:lpstr>ColumnTitleRegion13..H68.1</vt:lpstr>
      <vt:lpstr>ColumnTitleRegion14..C70.1</vt:lpstr>
      <vt:lpstr>ColumnTitleRegion16..H82.1</vt:lpstr>
      <vt:lpstr>ColumnTitleRegion17..C84.1</vt:lpstr>
      <vt:lpstr>ColumnTitleRegion19..H96.1</vt:lpstr>
      <vt:lpstr>ColumnTitleRegion2..C14.1</vt:lpstr>
      <vt:lpstr>ColumnTitleRegion20..C98.1</vt:lpstr>
      <vt:lpstr>ColumnTitleRegion22..H110.1</vt:lpstr>
      <vt:lpstr>ColumnTitleRegion23..C112.1</vt:lpstr>
      <vt:lpstr>ColumnTitleRegion25..H124.1</vt:lpstr>
      <vt:lpstr>ColumnTitleRegion26..C126.1</vt:lpstr>
      <vt:lpstr>ColumnTitleRegion28..H138.1</vt:lpstr>
      <vt:lpstr>ColumnTitleRegion29..C140.1</vt:lpstr>
      <vt:lpstr>ColumnTitleRegion4..H26.1</vt:lpstr>
      <vt:lpstr>ColumnTitleRegion5..C28.1</vt:lpstr>
      <vt:lpstr>ColumnTitleRegion7..H40.1</vt:lpstr>
      <vt:lpstr>ColumnTitleRegion8..C42.1</vt:lpstr>
      <vt:lpstr>Calendar!Print_Area</vt:lpstr>
      <vt:lpstr>WeekStart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2023-05-25T19:05:40Z</dcterms:created>
  <dcterms:modified xsi:type="dcterms:W3CDTF">2026-03-02T21:56:47Z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0x010100480D4088EAED3246B3868216F828D4D0</vt:lpwstr>
  </property>
  <property fmtid="{D5CDD505-2E9C-101B-9397-08002B2CF9AE}" pid="3" name="MediaServiceImageTags">
    <vt:lpwstr/>
  </property>
</Properties>
</file>