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lunchlineinc.sharepoint.com/Shared Documents/Lux Bakery/Reference/SY2627/"/>
    </mc:Choice>
  </mc:AlternateContent>
  <xr:revisionPtr revIDLastSave="15" documentId="8_{817CEFDA-8B82-409C-B322-8406C8D70FF3}" xr6:coauthVersionLast="47" xr6:coauthVersionMax="47" xr10:uidLastSave="{8CCCCC9C-48D8-411B-8933-43B7027C1B2A}"/>
  <bookViews>
    <workbookView showSheetTabs="0"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Sheet1!$A$5:$R$69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9" i="1" l="1"/>
  <c r="P67" i="1"/>
  <c r="P66" i="1"/>
  <c r="P65" i="1"/>
  <c r="P64" i="1"/>
  <c r="P63" i="1"/>
  <c r="P62" i="1"/>
  <c r="P60" i="1"/>
  <c r="P59" i="1"/>
  <c r="P58" i="1"/>
  <c r="P56" i="1"/>
  <c r="P54" i="1"/>
  <c r="P52" i="1"/>
  <c r="P50" i="1"/>
  <c r="P48" i="1"/>
  <c r="P46" i="1"/>
  <c r="P44" i="1"/>
  <c r="P42" i="1"/>
  <c r="P39" i="1"/>
  <c r="P38" i="1"/>
  <c r="P36" i="1"/>
  <c r="P34" i="1"/>
  <c r="P32" i="1"/>
  <c r="P31" i="1"/>
  <c r="P30" i="1"/>
  <c r="P29" i="1"/>
  <c r="P28" i="1"/>
  <c r="P27" i="1"/>
  <c r="P26" i="1"/>
  <c r="P25" i="1"/>
  <c r="P22" i="1"/>
  <c r="P19" i="1"/>
  <c r="P17" i="1"/>
  <c r="P15" i="1"/>
  <c r="P14" i="1"/>
  <c r="P13" i="1"/>
  <c r="P12" i="1"/>
  <c r="P11" i="1"/>
  <c r="P9" i="1"/>
  <c r="P8" i="1"/>
  <c r="P6" i="1"/>
  <c r="P61" i="1"/>
  <c r="P57" i="1"/>
  <c r="P55" i="1"/>
  <c r="P53" i="1"/>
  <c r="P51" i="1"/>
  <c r="P49" i="1"/>
  <c r="P47" i="1"/>
  <c r="P45" i="1"/>
  <c r="P43" i="1"/>
  <c r="P41" i="1"/>
  <c r="P40" i="1"/>
  <c r="P37" i="1"/>
  <c r="P35" i="1"/>
  <c r="P33" i="1"/>
  <c r="P23" i="1"/>
  <c r="P20" i="1"/>
  <c r="P18" i="1"/>
  <c r="P16" i="1"/>
  <c r="P10" i="1"/>
  <c r="P7" i="1"/>
  <c r="P68" i="1"/>
  <c r="P24" i="1"/>
  <c r="P21" i="1"/>
  <c r="J6" i="1" l="1"/>
  <c r="J63" i="1" l="1"/>
  <c r="J55" i="1"/>
  <c r="J57" i="1"/>
  <c r="J56" i="1"/>
  <c r="J61" i="1"/>
  <c r="J60" i="1"/>
  <c r="J36" i="1"/>
  <c r="N36" i="1" s="1"/>
  <c r="J35" i="1"/>
  <c r="J34" i="1"/>
  <c r="J33" i="1"/>
  <c r="J32" i="1"/>
  <c r="J31" i="1"/>
  <c r="J30" i="1"/>
  <c r="J26" i="1"/>
  <c r="J29" i="1"/>
  <c r="J28" i="1"/>
  <c r="J41" i="1"/>
  <c r="J40" i="1"/>
  <c r="J39" i="1"/>
  <c r="N39" i="1" s="1"/>
  <c r="J38" i="1"/>
  <c r="R40" i="1" l="1"/>
  <c r="R26" i="1"/>
  <c r="R33" i="1"/>
  <c r="R63" i="1"/>
  <c r="N63" i="1"/>
  <c r="R55" i="1"/>
  <c r="N55" i="1"/>
  <c r="R56" i="1"/>
  <c r="R57" i="1"/>
  <c r="N57" i="1"/>
  <c r="N56" i="1"/>
  <c r="R60" i="1"/>
  <c r="R61" i="1"/>
  <c r="N60" i="1"/>
  <c r="N61" i="1"/>
  <c r="R36" i="1"/>
  <c r="R41" i="1"/>
  <c r="R32" i="1"/>
  <c r="R35" i="1"/>
  <c r="R34" i="1"/>
  <c r="N34" i="1"/>
  <c r="N35" i="1"/>
  <c r="N32" i="1"/>
  <c r="N33" i="1"/>
  <c r="R31" i="1"/>
  <c r="R30" i="1"/>
  <c r="N30" i="1"/>
  <c r="N31" i="1"/>
  <c r="N26" i="1"/>
  <c r="R29" i="1"/>
  <c r="R28" i="1"/>
  <c r="N28" i="1"/>
  <c r="N29" i="1"/>
  <c r="N40" i="1"/>
  <c r="N41" i="1"/>
  <c r="R39" i="1"/>
  <c r="R38" i="1"/>
  <c r="N38" i="1"/>
  <c r="J68" i="1"/>
  <c r="N68" i="1" s="1"/>
  <c r="J67" i="1"/>
  <c r="N67" i="1" s="1"/>
  <c r="J66" i="1"/>
  <c r="N66" i="1" s="1"/>
  <c r="J65" i="1"/>
  <c r="N65" i="1" s="1"/>
  <c r="J64" i="1"/>
  <c r="N64" i="1" s="1"/>
  <c r="J62" i="1"/>
  <c r="N62" i="1" s="1"/>
  <c r="J58" i="1"/>
  <c r="N58" i="1" s="1"/>
  <c r="J54" i="1"/>
  <c r="N54" i="1" s="1"/>
  <c r="J52" i="1"/>
  <c r="N52" i="1" s="1"/>
  <c r="J50" i="1"/>
  <c r="N50" i="1" s="1"/>
  <c r="J49" i="1"/>
  <c r="N49" i="1" s="1"/>
  <c r="J48" i="1"/>
  <c r="N48" i="1" s="1"/>
  <c r="J47" i="1"/>
  <c r="N47" i="1" s="1"/>
  <c r="J46" i="1"/>
  <c r="N46" i="1" s="1"/>
  <c r="J45" i="1"/>
  <c r="N45" i="1" s="1"/>
  <c r="J44" i="1"/>
  <c r="N44" i="1" s="1"/>
  <c r="J43" i="1"/>
  <c r="N43" i="1" s="1"/>
  <c r="J42" i="1"/>
  <c r="N42" i="1" s="1"/>
  <c r="J37" i="1"/>
  <c r="N37" i="1" s="1"/>
  <c r="J27" i="1"/>
  <c r="N27" i="1" s="1"/>
  <c r="J25" i="1"/>
  <c r="N25" i="1" s="1"/>
  <c r="J24" i="1"/>
  <c r="N24" i="1" s="1"/>
  <c r="J22" i="1"/>
  <c r="N22" i="1" s="1"/>
  <c r="J20" i="1"/>
  <c r="N20" i="1" s="1"/>
  <c r="J19" i="1"/>
  <c r="N19" i="1" s="1"/>
  <c r="J18" i="1"/>
  <c r="N18" i="1" s="1"/>
  <c r="J17" i="1"/>
  <c r="N17" i="1" s="1"/>
  <c r="J15" i="1"/>
  <c r="N15" i="1" s="1"/>
  <c r="J13" i="1"/>
  <c r="N13" i="1" s="1"/>
  <c r="J11" i="1"/>
  <c r="N11" i="1" s="1"/>
  <c r="J9" i="1"/>
  <c r="N9" i="1" s="1"/>
  <c r="J69" i="1"/>
  <c r="N69" i="1" s="1"/>
  <c r="J59" i="1"/>
  <c r="N59" i="1" s="1"/>
  <c r="J53" i="1"/>
  <c r="J51" i="1"/>
  <c r="N51" i="1" s="1"/>
  <c r="J21" i="1"/>
  <c r="N21" i="1" s="1"/>
  <c r="J16" i="1"/>
  <c r="N16" i="1" s="1"/>
  <c r="J14" i="1"/>
  <c r="N14" i="1" s="1"/>
  <c r="J12" i="1"/>
  <c r="N12" i="1" s="1"/>
  <c r="J10" i="1"/>
  <c r="N10" i="1" s="1"/>
  <c r="J23" i="1"/>
  <c r="N23" i="1" s="1"/>
  <c r="N72" i="1" l="1"/>
  <c r="R46" i="1"/>
  <c r="R15" i="1"/>
  <c r="R19" i="1"/>
  <c r="R44" i="1"/>
  <c r="R48" i="1"/>
  <c r="R20" i="1"/>
  <c r="R54" i="1"/>
  <c r="R27" i="1"/>
  <c r="R65" i="1"/>
  <c r="R68" i="1"/>
  <c r="R24" i="1"/>
  <c r="R67" i="1"/>
  <c r="M76" i="1"/>
  <c r="R11" i="1"/>
  <c r="R50" i="1"/>
  <c r="R25" i="1"/>
  <c r="R13" i="1"/>
  <c r="R47" i="1"/>
  <c r="R64" i="1"/>
  <c r="R43" i="1"/>
  <c r="R52" i="1"/>
  <c r="R53" i="1"/>
  <c r="R16" i="1"/>
  <c r="R59" i="1"/>
  <c r="R18" i="1"/>
  <c r="R42" i="1"/>
  <c r="R62" i="1"/>
  <c r="N53" i="1"/>
  <c r="R10" i="1"/>
  <c r="R21" i="1"/>
  <c r="R17" i="1"/>
  <c r="R9" i="1"/>
  <c r="R22" i="1"/>
  <c r="R45" i="1"/>
  <c r="R66" i="1"/>
  <c r="R49" i="1"/>
  <c r="R37" i="1"/>
  <c r="R58" i="1"/>
  <c r="R14" i="1"/>
  <c r="R69" i="1"/>
  <c r="R51" i="1"/>
  <c r="R12" i="1"/>
  <c r="R23" i="1"/>
  <c r="R72" i="1" l="1"/>
  <c r="J8" i="1"/>
  <c r="N8" i="1" s="1"/>
  <c r="R8" i="1" l="1"/>
  <c r="J7" i="1"/>
  <c r="R7" i="1" s="1"/>
  <c r="R74" i="1" s="1"/>
  <c r="N6" i="1"/>
  <c r="N76" i="1" s="1"/>
  <c r="R6" i="1" l="1"/>
  <c r="R76" i="1" s="1"/>
  <c r="N7" i="1"/>
  <c r="N74" i="1" s="1"/>
  <c r="M72" i="1" l="1"/>
  <c r="M74" i="1"/>
</calcChain>
</file>

<file path=xl/sharedStrings.xml><?xml version="1.0" encoding="utf-8"?>
<sst xmlns="http://schemas.openxmlformats.org/spreadsheetml/2006/main" count="111" uniqueCount="110">
  <si>
    <t>A</t>
  </si>
  <si>
    <t>B</t>
  </si>
  <si>
    <t>C</t>
  </si>
  <si>
    <t>D</t>
  </si>
  <si>
    <t>E</t>
  </si>
  <si>
    <t>Product Code</t>
  </si>
  <si>
    <t>Product Description</t>
  </si>
  <si>
    <t>Commodity Code</t>
  </si>
  <si>
    <t>CN serving size (oz)</t>
  </si>
  <si>
    <t>Estimated No of Servings</t>
  </si>
  <si>
    <t>\</t>
  </si>
  <si>
    <t>Servings Per Case</t>
  </si>
  <si>
    <t>=</t>
  </si>
  <si>
    <t>Total Finished Cases Needed</t>
  </si>
  <si>
    <t>X</t>
  </si>
  <si>
    <t>Amount of Commodity DF per case (in pounds)</t>
  </si>
  <si>
    <t>No of Commodity Pounds needed to order</t>
  </si>
  <si>
    <t>F</t>
  </si>
  <si>
    <t>Total DF Value</t>
  </si>
  <si>
    <t>Value per Case</t>
  </si>
  <si>
    <t>G</t>
  </si>
  <si>
    <t>Instructions</t>
  </si>
  <si>
    <t>Enter your estimated annual servings in column A. The calculator will do the rest of the work for you.</t>
  </si>
  <si>
    <t>G3081-IW</t>
  </si>
  <si>
    <t>GBCO102-IW</t>
  </si>
  <si>
    <t>GS3082-IW</t>
  </si>
  <si>
    <t>Case Net Weight</t>
  </si>
  <si>
    <t>GBS102-IW</t>
  </si>
  <si>
    <t>A3070-IW</t>
  </si>
  <si>
    <t>WHEAT102-IW</t>
  </si>
  <si>
    <t>A2000-IW</t>
  </si>
  <si>
    <t>A2005-IW</t>
  </si>
  <si>
    <t>TS2001-IW</t>
  </si>
  <si>
    <t>TS306-IW</t>
  </si>
  <si>
    <t>CHIA25-IW</t>
  </si>
  <si>
    <t>CHIA-APPLE25-IW</t>
  </si>
  <si>
    <t>CONCHA99-IW</t>
  </si>
  <si>
    <t>OTPIE100-BULK</t>
  </si>
  <si>
    <t>OTPIE101-BULK</t>
  </si>
  <si>
    <t>GBB116-IW</t>
  </si>
  <si>
    <t>OATB117-IW</t>
  </si>
  <si>
    <t>GBH122-IW</t>
  </si>
  <si>
    <t>OATH123-IW</t>
  </si>
  <si>
    <t>TBB124-IW</t>
  </si>
  <si>
    <t>GL244-IW</t>
  </si>
  <si>
    <t>GBT1509-IW</t>
  </si>
  <si>
    <t>TOTAL Commodity Pounds and $ Needed for 100206</t>
  </si>
  <si>
    <t>TOTAL Commodity Pounds and $ Needed for 100317</t>
  </si>
  <si>
    <t>TOTAL Commodity Pounds and $ Needed for 110855</t>
  </si>
  <si>
    <t>CHIA25-BULK</t>
  </si>
  <si>
    <t>CHIA-APPLE25-BULK</t>
  </si>
  <si>
    <t>GBH1023-IW</t>
  </si>
  <si>
    <t>OATH1024-IW</t>
  </si>
  <si>
    <t>GBT1510-IW</t>
  </si>
  <si>
    <t>PUMPKIN EMPANADA IW</t>
  </si>
  <si>
    <t>BIS106-IW</t>
  </si>
  <si>
    <t>STRAWBERRY FILLED BISCUIT IW</t>
  </si>
  <si>
    <t>BIS306-IW</t>
  </si>
  <si>
    <t>PEACH FILLED BISCUIT IW</t>
  </si>
  <si>
    <t>BOLILLO12-IW</t>
  </si>
  <si>
    <t>BOLILLO (WHOLE WHEAT) IW</t>
  </si>
  <si>
    <t>BOLILLO128-BULK</t>
  </si>
  <si>
    <t>BOLILLO (WHOLE WHEAT) BULK</t>
  </si>
  <si>
    <t>CHIA OATMEAL STRAWBERRY BAR BULK</t>
  </si>
  <si>
    <t>CHIA OATMEAL STRAWBERRY BAR</t>
  </si>
  <si>
    <t>CHIA OATMEAL APPLE CINNAMON BAR BULK</t>
  </si>
  <si>
    <t>CONCHA PINK (WHOLE WHEAT) IW</t>
  </si>
  <si>
    <t>CONCHA105-IW</t>
  </si>
  <si>
    <t>CONCHA YELLOW (WHOLE WHEAT) IW</t>
  </si>
  <si>
    <t>CONCHA106-IW</t>
  </si>
  <si>
    <t>CONCHA CHOCOLATE (WHOLE WHEAT) IW</t>
  </si>
  <si>
    <t>CONCHA107-IW</t>
  </si>
  <si>
    <t>CONCHA WHITE (WHOLE WHEAT) IW</t>
  </si>
  <si>
    <t>CONCHA251-IW</t>
  </si>
  <si>
    <t>CONCHA "MINI" PINK (WHOLE WHEAT) IW</t>
  </si>
  <si>
    <t>CONCHA252-IW</t>
  </si>
  <si>
    <t>CONCHA "MINI" CHOCOLATE (WHOLE WHEAT) IW</t>
  </si>
  <si>
    <t>CONCHA253-IW</t>
  </si>
  <si>
    <t>CONCHA "MINI" YELLOW (WHOLE WHEAT) IW</t>
  </si>
  <si>
    <t>CONCHA254-IW</t>
  </si>
  <si>
    <t>CONCHA "MINI" WHITE (WHOLE WHEAT) IW</t>
  </si>
  <si>
    <t>PUMPKIN PIE OPEN TOP (WHOLE WHEAT) BULK</t>
  </si>
  <si>
    <t>SB259-IW</t>
  </si>
  <si>
    <t>VANILLA PINK SHORTBREAD HEART IW</t>
  </si>
  <si>
    <t>SBTB240-IW</t>
  </si>
  <si>
    <t>VANILLA SHORTBREAD TURKEY BAKED IW</t>
  </si>
  <si>
    <t>SBTF241-BULK</t>
  </si>
  <si>
    <t>VANILLA SHORTBREAD TURKEY FROZEN BULK</t>
  </si>
  <si>
    <t>TOASTED BREAD BITES (WHOLE WHEAT) IW</t>
  </si>
  <si>
    <t>PEACH EMPANADA IW</t>
  </si>
  <si>
    <t>WHOLE WHEAT ROLLS IW</t>
  </si>
  <si>
    <t xml:space="preserve">CHIA OATMEAL APPLE CINNAMON BAR </t>
  </si>
  <si>
    <t>APPLE CINNAMON EMPANADA (TASTY POCKET)</t>
  </si>
  <si>
    <t>SWEET POTATO EMPANADA (Tasty Pocket)</t>
  </si>
  <si>
    <t>MARRANITOS (Mollasas Pigs)</t>
  </si>
  <si>
    <t>GINGERBREAD PEOPLE</t>
  </si>
  <si>
    <t>GINGERBREAD BITES</t>
  </si>
  <si>
    <t xml:space="preserve">GINGERBREAD TEXAS </t>
  </si>
  <si>
    <t xml:space="preserve">GINGERBREAD "MINI" HEART </t>
  </si>
  <si>
    <t>GINGERBREAD HEART</t>
  </si>
  <si>
    <t>GINGERBREAD "MINI" TEXAS</t>
  </si>
  <si>
    <t xml:space="preserve">GINGERBREAD TREE </t>
  </si>
  <si>
    <t xml:space="preserve">GINGERBREAD "MINI" TREE </t>
  </si>
  <si>
    <t>GINGERBREAD AUTUMN LEAF</t>
  </si>
  <si>
    <t xml:space="preserve">GINGERBREAD "MINI" PEOPLE </t>
  </si>
  <si>
    <t xml:space="preserve">OATMEAL BITES </t>
  </si>
  <si>
    <t xml:space="preserve">OATMEAL HEART </t>
  </si>
  <si>
    <t xml:space="preserve">"MINI" OATMEAL HEART </t>
  </si>
  <si>
    <t>SWEET POTATO PIE OPEN TOP BULK</t>
  </si>
  <si>
    <t>Commodity Calculator for SY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</si>
</sst>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sz val="18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9F93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4" fontId="12" fillId="0" borderId="0" xfId="1" applyNumberFormat="1" applyFont="1" applyAlignment="1">
      <alignment horizontal="center" vertical="center"/>
    </xf>
    <xf numFmtId="0" fontId="13" fillId="0" borderId="0" xfId="1" applyFont="1"/>
    <xf numFmtId="0" fontId="12" fillId="0" borderId="0" xfId="1" applyFont="1"/>
    <xf numFmtId="0" fontId="1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12" fillId="0" borderId="3" xfId="1" applyFont="1" applyBorder="1"/>
    <xf numFmtId="0" fontId="13" fillId="0" borderId="3" xfId="1" applyFont="1" applyBorder="1"/>
    <xf numFmtId="2" fontId="13" fillId="0" borderId="0" xfId="1" applyNumberFormat="1" applyFont="1" applyAlignment="1">
      <alignment horizontal="center"/>
    </xf>
    <xf numFmtId="3" fontId="13" fillId="2" borderId="4" xfId="1" applyNumberFormat="1" applyFont="1" applyFill="1" applyBorder="1" applyAlignment="1" applyProtection="1">
      <alignment horizontal="center" vertical="center"/>
      <protection locked="0"/>
    </xf>
    <xf numFmtId="4" fontId="13" fillId="0" borderId="0" xfId="1" applyNumberFormat="1" applyFont="1" applyAlignment="1">
      <alignment horizontal="center"/>
    </xf>
    <xf numFmtId="4" fontId="13" fillId="0" borderId="12" xfId="1" applyNumberFormat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horizontal="center" vertical="center"/>
    </xf>
    <xf numFmtId="0" fontId="13" fillId="0" borderId="4" xfId="1" applyFont="1" applyBorder="1"/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0" fontId="2" fillId="0" borderId="0" xfId="1" applyAlignment="1" applyProtection="1">
      <alignment horizontal="center"/>
      <protection locked="0"/>
    </xf>
    <xf numFmtId="0" fontId="2" fillId="0" borderId="0" xfId="1"/>
    <xf numFmtId="0" fontId="4" fillId="0" borderId="0" xfId="1" applyFont="1"/>
    <xf numFmtId="0" fontId="17" fillId="3" borderId="10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vertical="center"/>
    </xf>
    <xf numFmtId="0" fontId="17" fillId="3" borderId="2" xfId="1" applyFont="1" applyFill="1" applyBorder="1" applyAlignment="1">
      <alignment vertical="center"/>
    </xf>
    <xf numFmtId="0" fontId="17" fillId="3" borderId="1" xfId="1" applyFont="1" applyFill="1" applyBorder="1" applyAlignment="1">
      <alignment horizontal="center" vertical="center"/>
    </xf>
    <xf numFmtId="0" fontId="17" fillId="3" borderId="8" xfId="1" applyFont="1" applyFill="1" applyBorder="1" applyAlignment="1">
      <alignment horizontal="center" vertical="center"/>
    </xf>
    <xf numFmtId="0" fontId="13" fillId="0" borderId="5" xfId="1" applyFont="1" applyBorder="1"/>
    <xf numFmtId="0" fontId="13" fillId="0" borderId="6" xfId="1" applyFont="1" applyBorder="1"/>
    <xf numFmtId="0" fontId="12" fillId="0" borderId="6" xfId="1" applyFont="1" applyBorder="1"/>
    <xf numFmtId="164" fontId="13" fillId="0" borderId="0" xfId="1" applyNumberFormat="1" applyFont="1"/>
    <xf numFmtId="0" fontId="15" fillId="0" borderId="0" xfId="1" applyFont="1"/>
    <xf numFmtId="0" fontId="11" fillId="0" borderId="0" xfId="1" applyFont="1"/>
    <xf numFmtId="0" fontId="16" fillId="0" borderId="0" xfId="1" applyFont="1" applyAlignment="1">
      <alignment vertical="center"/>
    </xf>
    <xf numFmtId="0" fontId="8" fillId="0" borderId="0" xfId="1" applyFont="1" applyAlignment="1" applyProtection="1">
      <alignment vertical="center"/>
      <protection locked="0"/>
    </xf>
    <xf numFmtId="0" fontId="18" fillId="0" borderId="0" xfId="2" applyFont="1" applyAlignment="1" applyProtection="1">
      <alignment vertical="center"/>
      <protection locked="0"/>
    </xf>
    <xf numFmtId="0" fontId="12" fillId="0" borderId="4" xfId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center" vertical="center"/>
    </xf>
    <xf numFmtId="2" fontId="13" fillId="0" borderId="4" xfId="1" applyNumberFormat="1" applyFont="1" applyBorder="1" applyAlignment="1">
      <alignment horizontal="center" vertical="center"/>
    </xf>
    <xf numFmtId="0" fontId="13" fillId="0" borderId="6" xfId="1" applyFont="1" applyBorder="1" applyAlignment="1">
      <alignment horizontal="center"/>
    </xf>
    <xf numFmtId="0" fontId="17" fillId="3" borderId="11" xfId="1" applyFont="1" applyFill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" fontId="13" fillId="4" borderId="3" xfId="1" applyNumberFormat="1" applyFont="1" applyFill="1" applyBorder="1" applyAlignment="1">
      <alignment horizontal="center"/>
    </xf>
    <xf numFmtId="164" fontId="13" fillId="4" borderId="4" xfId="1" applyNumberFormat="1" applyFont="1" applyFill="1" applyBorder="1" applyAlignment="1">
      <alignment horizontal="center"/>
    </xf>
    <xf numFmtId="164" fontId="13" fillId="4" borderId="4" xfId="1" applyNumberFormat="1" applyFont="1" applyFill="1" applyBorder="1"/>
    <xf numFmtId="2" fontId="13" fillId="4" borderId="3" xfId="1" applyNumberFormat="1" applyFont="1" applyFill="1" applyBorder="1" applyAlignment="1">
      <alignment horizontal="center"/>
    </xf>
    <xf numFmtId="3" fontId="13" fillId="4" borderId="4" xfId="1" applyNumberFormat="1" applyFont="1" applyFill="1" applyBorder="1" applyAlignment="1">
      <alignment horizontal="center"/>
    </xf>
    <xf numFmtId="3" fontId="13" fillId="5" borderId="4" xfId="1" applyNumberFormat="1" applyFont="1" applyFill="1" applyBorder="1" applyAlignment="1">
      <alignment horizontal="center"/>
    </xf>
    <xf numFmtId="4" fontId="13" fillId="5" borderId="3" xfId="1" applyNumberFormat="1" applyFont="1" applyFill="1" applyBorder="1" applyAlignment="1">
      <alignment horizontal="center"/>
    </xf>
    <xf numFmtId="2" fontId="13" fillId="5" borderId="3" xfId="1" applyNumberFormat="1" applyFont="1" applyFill="1" applyBorder="1" applyAlignment="1">
      <alignment horizontal="center"/>
    </xf>
    <xf numFmtId="164" fontId="13" fillId="5" borderId="4" xfId="1" applyNumberFormat="1" applyFont="1" applyFill="1" applyBorder="1" applyAlignment="1">
      <alignment horizontal="center"/>
    </xf>
    <xf numFmtId="164" fontId="13" fillId="5" borderId="4" xfId="1" applyNumberFormat="1" applyFont="1" applyFill="1" applyBorder="1"/>
    <xf numFmtId="4" fontId="13" fillId="5" borderId="4" xfId="1" applyNumberFormat="1" applyFont="1" applyFill="1" applyBorder="1" applyAlignment="1">
      <alignment horizontal="center"/>
    </xf>
    <xf numFmtId="3" fontId="13" fillId="6" borderId="4" xfId="1" applyNumberFormat="1" applyFont="1" applyFill="1" applyBorder="1" applyAlignment="1">
      <alignment horizontal="center"/>
    </xf>
    <xf numFmtId="4" fontId="13" fillId="6" borderId="3" xfId="1" applyNumberFormat="1" applyFont="1" applyFill="1" applyBorder="1" applyAlignment="1">
      <alignment horizontal="center"/>
    </xf>
    <xf numFmtId="2" fontId="13" fillId="6" borderId="3" xfId="1" applyNumberFormat="1" applyFont="1" applyFill="1" applyBorder="1" applyAlignment="1">
      <alignment horizontal="center"/>
    </xf>
    <xf numFmtId="164" fontId="13" fillId="6" borderId="4" xfId="1" applyNumberFormat="1" applyFont="1" applyFill="1" applyBorder="1" applyAlignment="1">
      <alignment horizontal="center"/>
    </xf>
    <xf numFmtId="164" fontId="13" fillId="6" borderId="4" xfId="1" applyNumberFormat="1" applyFont="1" applyFill="1" applyBorder="1"/>
    <xf numFmtId="4" fontId="13" fillId="6" borderId="4" xfId="1" applyNumberFormat="1" applyFont="1" applyFill="1" applyBorder="1" applyAlignment="1">
      <alignment horizontal="center"/>
    </xf>
    <xf numFmtId="0" fontId="13" fillId="0" borderId="0" xfId="1" applyFont="1" applyAlignment="1">
      <alignment horizontal="right"/>
    </xf>
    <xf numFmtId="0" fontId="2" fillId="0" borderId="0" xfId="1" applyAlignment="1">
      <alignment horizontal="right"/>
    </xf>
    <xf numFmtId="0" fontId="17" fillId="3" borderId="2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3" fontId="13" fillId="5" borderId="4" xfId="1" applyNumberFormat="1" applyFont="1" applyFill="1" applyBorder="1" applyAlignment="1">
      <alignment horizontal="center" vertical="center"/>
    </xf>
    <xf numFmtId="3" fontId="13" fillId="4" borderId="4" xfId="1" applyNumberFormat="1" applyFont="1" applyFill="1" applyBorder="1" applyAlignment="1">
      <alignment horizontal="center" vertical="center"/>
    </xf>
    <xf numFmtId="4" fontId="13" fillId="7" borderId="4" xfId="1" applyNumberFormat="1" applyFont="1" applyFill="1" applyBorder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49" fontId="13" fillId="0" borderId="15" xfId="1" applyNumberFormat="1" applyFont="1" applyBorder="1" applyAlignment="1">
      <alignment horizontal="center" vertical="center" wrapText="1"/>
    </xf>
    <xf numFmtId="0" fontId="15" fillId="0" borderId="0" xfId="1" applyFont="1" applyAlignment="1">
      <alignment horizont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6C6700"/>
      <color rgb="FFC3B937"/>
      <color rgb="FFF9F935"/>
      <color rgb="FF2A0DD9"/>
      <color rgb="FFA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28574</xdr:rowOff>
    </xdr:from>
    <xdr:to>
      <xdr:col>0</xdr:col>
      <xdr:colOff>1901190</xdr:colOff>
      <xdr:row>3</xdr:row>
      <xdr:rowOff>74837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87CBCE-169F-4AE4-A225-627D257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8574"/>
          <a:ext cx="1790700" cy="2046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1"/>
  <sheetViews>
    <sheetView showGridLines="0" tabSelected="1" zoomScale="40" zoomScaleNormal="40" zoomScalePageLayoutView="50" workbookViewId="0">
      <selection activeCell="J2" sqref="J2"/>
    </sheetView>
  </sheetViews>
  <sheetFormatPr defaultRowHeight="13.8" x14ac:dyDescent="0.25"/>
  <cols>
    <col min="1" max="1" width="43" style="33" bestFit="1" customWidth="1"/>
    <col min="2" max="2" width="43.44140625" style="33" bestFit="1" customWidth="1"/>
    <col min="3" max="3" width="17.44140625" style="33" customWidth="1"/>
    <col min="4" max="4" width="17" style="33" customWidth="1"/>
    <col min="5" max="5" width="24.88671875" style="31" customWidth="1"/>
    <col min="6" max="6" width="22.33203125" style="33" customWidth="1"/>
    <col min="7" max="7" width="2.6640625" style="33" customWidth="1"/>
    <col min="8" max="8" width="21.5546875" style="33" bestFit="1" customWidth="1"/>
    <col min="9" max="9" width="2.88671875" style="7" customWidth="1"/>
    <col min="10" max="10" width="20.109375" style="33" customWidth="1"/>
    <col min="11" max="11" width="3" style="33" customWidth="1"/>
    <col min="12" max="12" width="25.88671875" style="33" bestFit="1" customWidth="1"/>
    <col min="13" max="13" width="2.5546875" style="33" customWidth="1"/>
    <col min="14" max="14" width="24.44140625" style="33" customWidth="1"/>
    <col min="15" max="15" width="3.109375" style="33" customWidth="1"/>
    <col min="16" max="16" width="21.33203125" style="33" bestFit="1" customWidth="1"/>
    <col min="17" max="17" width="3.109375" style="33" customWidth="1"/>
    <col min="18" max="18" width="20.109375" style="33" customWidth="1"/>
    <col min="19" max="258" width="9.109375" style="33"/>
    <col min="259" max="259" width="21" style="33" customWidth="1"/>
    <col min="260" max="260" width="34.5546875" style="33" customWidth="1"/>
    <col min="261" max="261" width="20.33203125" style="33" customWidth="1"/>
    <col min="262" max="263" width="11.109375" style="33" customWidth="1"/>
    <col min="264" max="264" width="19.5546875" style="33" customWidth="1"/>
    <col min="265" max="265" width="14.88671875" style="33" customWidth="1"/>
    <col min="266" max="266" width="2.6640625" style="33" customWidth="1"/>
    <col min="267" max="267" width="11.6640625" style="33" customWidth="1"/>
    <col min="268" max="268" width="2.88671875" style="33" customWidth="1"/>
    <col min="269" max="269" width="11.88671875" style="33" customWidth="1"/>
    <col min="270" max="270" width="3" style="33" customWidth="1"/>
    <col min="271" max="271" width="14.6640625" style="33" customWidth="1"/>
    <col min="272" max="272" width="2.5546875" style="33" customWidth="1"/>
    <col min="273" max="273" width="15.6640625" style="33" customWidth="1"/>
    <col min="274" max="514" width="9.109375" style="33"/>
    <col min="515" max="515" width="21" style="33" customWidth="1"/>
    <col min="516" max="516" width="34.5546875" style="33" customWidth="1"/>
    <col min="517" max="517" width="20.33203125" style="33" customWidth="1"/>
    <col min="518" max="519" width="11.109375" style="33" customWidth="1"/>
    <col min="520" max="520" width="19.5546875" style="33" customWidth="1"/>
    <col min="521" max="521" width="14.88671875" style="33" customWidth="1"/>
    <col min="522" max="522" width="2.6640625" style="33" customWidth="1"/>
    <col min="523" max="523" width="11.6640625" style="33" customWidth="1"/>
    <col min="524" max="524" width="2.88671875" style="33" customWidth="1"/>
    <col min="525" max="525" width="11.88671875" style="33" customWidth="1"/>
    <col min="526" max="526" width="3" style="33" customWidth="1"/>
    <col min="527" max="527" width="14.6640625" style="33" customWidth="1"/>
    <col min="528" max="528" width="2.5546875" style="33" customWidth="1"/>
    <col min="529" max="529" width="15.6640625" style="33" customWidth="1"/>
    <col min="530" max="770" width="9.109375" style="33"/>
    <col min="771" max="771" width="21" style="33" customWidth="1"/>
    <col min="772" max="772" width="34.5546875" style="33" customWidth="1"/>
    <col min="773" max="773" width="20.33203125" style="33" customWidth="1"/>
    <col min="774" max="775" width="11.109375" style="33" customWidth="1"/>
    <col min="776" max="776" width="19.5546875" style="33" customWidth="1"/>
    <col min="777" max="777" width="14.88671875" style="33" customWidth="1"/>
    <col min="778" max="778" width="2.6640625" style="33" customWidth="1"/>
    <col min="779" max="779" width="11.6640625" style="33" customWidth="1"/>
    <col min="780" max="780" width="2.88671875" style="33" customWidth="1"/>
    <col min="781" max="781" width="11.88671875" style="33" customWidth="1"/>
    <col min="782" max="782" width="3" style="33" customWidth="1"/>
    <col min="783" max="783" width="14.6640625" style="33" customWidth="1"/>
    <col min="784" max="784" width="2.5546875" style="33" customWidth="1"/>
    <col min="785" max="785" width="15.6640625" style="33" customWidth="1"/>
    <col min="786" max="1026" width="9.109375" style="33"/>
    <col min="1027" max="1027" width="21" style="33" customWidth="1"/>
    <col min="1028" max="1028" width="34.5546875" style="33" customWidth="1"/>
    <col min="1029" max="1029" width="20.33203125" style="33" customWidth="1"/>
    <col min="1030" max="1031" width="11.109375" style="33" customWidth="1"/>
    <col min="1032" max="1032" width="19.5546875" style="33" customWidth="1"/>
    <col min="1033" max="1033" width="14.88671875" style="33" customWidth="1"/>
    <col min="1034" max="1034" width="2.6640625" style="33" customWidth="1"/>
    <col min="1035" max="1035" width="11.6640625" style="33" customWidth="1"/>
    <col min="1036" max="1036" width="2.88671875" style="33" customWidth="1"/>
    <col min="1037" max="1037" width="11.88671875" style="33" customWidth="1"/>
    <col min="1038" max="1038" width="3" style="33" customWidth="1"/>
    <col min="1039" max="1039" width="14.6640625" style="33" customWidth="1"/>
    <col min="1040" max="1040" width="2.5546875" style="33" customWidth="1"/>
    <col min="1041" max="1041" width="15.6640625" style="33" customWidth="1"/>
    <col min="1042" max="1282" width="9.109375" style="33"/>
    <col min="1283" max="1283" width="21" style="33" customWidth="1"/>
    <col min="1284" max="1284" width="34.5546875" style="33" customWidth="1"/>
    <col min="1285" max="1285" width="20.33203125" style="33" customWidth="1"/>
    <col min="1286" max="1287" width="11.109375" style="33" customWidth="1"/>
    <col min="1288" max="1288" width="19.5546875" style="33" customWidth="1"/>
    <col min="1289" max="1289" width="14.88671875" style="33" customWidth="1"/>
    <col min="1290" max="1290" width="2.6640625" style="33" customWidth="1"/>
    <col min="1291" max="1291" width="11.6640625" style="33" customWidth="1"/>
    <col min="1292" max="1292" width="2.88671875" style="33" customWidth="1"/>
    <col min="1293" max="1293" width="11.88671875" style="33" customWidth="1"/>
    <col min="1294" max="1294" width="3" style="33" customWidth="1"/>
    <col min="1295" max="1295" width="14.6640625" style="33" customWidth="1"/>
    <col min="1296" max="1296" width="2.5546875" style="33" customWidth="1"/>
    <col min="1297" max="1297" width="15.6640625" style="33" customWidth="1"/>
    <col min="1298" max="1538" width="9.109375" style="33"/>
    <col min="1539" max="1539" width="21" style="33" customWidth="1"/>
    <col min="1540" max="1540" width="34.5546875" style="33" customWidth="1"/>
    <col min="1541" max="1541" width="20.33203125" style="33" customWidth="1"/>
    <col min="1542" max="1543" width="11.109375" style="33" customWidth="1"/>
    <col min="1544" max="1544" width="19.5546875" style="33" customWidth="1"/>
    <col min="1545" max="1545" width="14.88671875" style="33" customWidth="1"/>
    <col min="1546" max="1546" width="2.6640625" style="33" customWidth="1"/>
    <col min="1547" max="1547" width="11.6640625" style="33" customWidth="1"/>
    <col min="1548" max="1548" width="2.88671875" style="33" customWidth="1"/>
    <col min="1549" max="1549" width="11.88671875" style="33" customWidth="1"/>
    <col min="1550" max="1550" width="3" style="33" customWidth="1"/>
    <col min="1551" max="1551" width="14.6640625" style="33" customWidth="1"/>
    <col min="1552" max="1552" width="2.5546875" style="33" customWidth="1"/>
    <col min="1553" max="1553" width="15.6640625" style="33" customWidth="1"/>
    <col min="1554" max="1794" width="9.109375" style="33"/>
    <col min="1795" max="1795" width="21" style="33" customWidth="1"/>
    <col min="1796" max="1796" width="34.5546875" style="33" customWidth="1"/>
    <col min="1797" max="1797" width="20.33203125" style="33" customWidth="1"/>
    <col min="1798" max="1799" width="11.109375" style="33" customWidth="1"/>
    <col min="1800" max="1800" width="19.5546875" style="33" customWidth="1"/>
    <col min="1801" max="1801" width="14.88671875" style="33" customWidth="1"/>
    <col min="1802" max="1802" width="2.6640625" style="33" customWidth="1"/>
    <col min="1803" max="1803" width="11.6640625" style="33" customWidth="1"/>
    <col min="1804" max="1804" width="2.88671875" style="33" customWidth="1"/>
    <col min="1805" max="1805" width="11.88671875" style="33" customWidth="1"/>
    <col min="1806" max="1806" width="3" style="33" customWidth="1"/>
    <col min="1807" max="1807" width="14.6640625" style="33" customWidth="1"/>
    <col min="1808" max="1808" width="2.5546875" style="33" customWidth="1"/>
    <col min="1809" max="1809" width="15.6640625" style="33" customWidth="1"/>
    <col min="1810" max="2050" width="9.109375" style="33"/>
    <col min="2051" max="2051" width="21" style="33" customWidth="1"/>
    <col min="2052" max="2052" width="34.5546875" style="33" customWidth="1"/>
    <col min="2053" max="2053" width="20.33203125" style="33" customWidth="1"/>
    <col min="2054" max="2055" width="11.109375" style="33" customWidth="1"/>
    <col min="2056" max="2056" width="19.5546875" style="33" customWidth="1"/>
    <col min="2057" max="2057" width="14.88671875" style="33" customWidth="1"/>
    <col min="2058" max="2058" width="2.6640625" style="33" customWidth="1"/>
    <col min="2059" max="2059" width="11.6640625" style="33" customWidth="1"/>
    <col min="2060" max="2060" width="2.88671875" style="33" customWidth="1"/>
    <col min="2061" max="2061" width="11.88671875" style="33" customWidth="1"/>
    <col min="2062" max="2062" width="3" style="33" customWidth="1"/>
    <col min="2063" max="2063" width="14.6640625" style="33" customWidth="1"/>
    <col min="2064" max="2064" width="2.5546875" style="33" customWidth="1"/>
    <col min="2065" max="2065" width="15.6640625" style="33" customWidth="1"/>
    <col min="2066" max="2306" width="9.109375" style="33"/>
    <col min="2307" max="2307" width="21" style="33" customWidth="1"/>
    <col min="2308" max="2308" width="34.5546875" style="33" customWidth="1"/>
    <col min="2309" max="2309" width="20.33203125" style="33" customWidth="1"/>
    <col min="2310" max="2311" width="11.109375" style="33" customWidth="1"/>
    <col min="2312" max="2312" width="19.5546875" style="33" customWidth="1"/>
    <col min="2313" max="2313" width="14.88671875" style="33" customWidth="1"/>
    <col min="2314" max="2314" width="2.6640625" style="33" customWidth="1"/>
    <col min="2315" max="2315" width="11.6640625" style="33" customWidth="1"/>
    <col min="2316" max="2316" width="2.88671875" style="33" customWidth="1"/>
    <col min="2317" max="2317" width="11.88671875" style="33" customWidth="1"/>
    <col min="2318" max="2318" width="3" style="33" customWidth="1"/>
    <col min="2319" max="2319" width="14.6640625" style="33" customWidth="1"/>
    <col min="2320" max="2320" width="2.5546875" style="33" customWidth="1"/>
    <col min="2321" max="2321" width="15.6640625" style="33" customWidth="1"/>
    <col min="2322" max="2562" width="9.109375" style="33"/>
    <col min="2563" max="2563" width="21" style="33" customWidth="1"/>
    <col min="2564" max="2564" width="34.5546875" style="33" customWidth="1"/>
    <col min="2565" max="2565" width="20.33203125" style="33" customWidth="1"/>
    <col min="2566" max="2567" width="11.109375" style="33" customWidth="1"/>
    <col min="2568" max="2568" width="19.5546875" style="33" customWidth="1"/>
    <col min="2569" max="2569" width="14.88671875" style="33" customWidth="1"/>
    <col min="2570" max="2570" width="2.6640625" style="33" customWidth="1"/>
    <col min="2571" max="2571" width="11.6640625" style="33" customWidth="1"/>
    <col min="2572" max="2572" width="2.88671875" style="33" customWidth="1"/>
    <col min="2573" max="2573" width="11.88671875" style="33" customWidth="1"/>
    <col min="2574" max="2574" width="3" style="33" customWidth="1"/>
    <col min="2575" max="2575" width="14.6640625" style="33" customWidth="1"/>
    <col min="2576" max="2576" width="2.5546875" style="33" customWidth="1"/>
    <col min="2577" max="2577" width="15.6640625" style="33" customWidth="1"/>
    <col min="2578" max="2818" width="9.109375" style="33"/>
    <col min="2819" max="2819" width="21" style="33" customWidth="1"/>
    <col min="2820" max="2820" width="34.5546875" style="33" customWidth="1"/>
    <col min="2821" max="2821" width="20.33203125" style="33" customWidth="1"/>
    <col min="2822" max="2823" width="11.109375" style="33" customWidth="1"/>
    <col min="2824" max="2824" width="19.5546875" style="33" customWidth="1"/>
    <col min="2825" max="2825" width="14.88671875" style="33" customWidth="1"/>
    <col min="2826" max="2826" width="2.6640625" style="33" customWidth="1"/>
    <col min="2827" max="2827" width="11.6640625" style="33" customWidth="1"/>
    <col min="2828" max="2828" width="2.88671875" style="33" customWidth="1"/>
    <col min="2829" max="2829" width="11.88671875" style="33" customWidth="1"/>
    <col min="2830" max="2830" width="3" style="33" customWidth="1"/>
    <col min="2831" max="2831" width="14.6640625" style="33" customWidth="1"/>
    <col min="2832" max="2832" width="2.5546875" style="33" customWidth="1"/>
    <col min="2833" max="2833" width="15.6640625" style="33" customWidth="1"/>
    <col min="2834" max="3074" width="9.109375" style="33"/>
    <col min="3075" max="3075" width="21" style="33" customWidth="1"/>
    <col min="3076" max="3076" width="34.5546875" style="33" customWidth="1"/>
    <col min="3077" max="3077" width="20.33203125" style="33" customWidth="1"/>
    <col min="3078" max="3079" width="11.109375" style="33" customWidth="1"/>
    <col min="3080" max="3080" width="19.5546875" style="33" customWidth="1"/>
    <col min="3081" max="3081" width="14.88671875" style="33" customWidth="1"/>
    <col min="3082" max="3082" width="2.6640625" style="33" customWidth="1"/>
    <col min="3083" max="3083" width="11.6640625" style="33" customWidth="1"/>
    <col min="3084" max="3084" width="2.88671875" style="33" customWidth="1"/>
    <col min="3085" max="3085" width="11.88671875" style="33" customWidth="1"/>
    <col min="3086" max="3086" width="3" style="33" customWidth="1"/>
    <col min="3087" max="3087" width="14.6640625" style="33" customWidth="1"/>
    <col min="3088" max="3088" width="2.5546875" style="33" customWidth="1"/>
    <col min="3089" max="3089" width="15.6640625" style="33" customWidth="1"/>
    <col min="3090" max="3330" width="9.109375" style="33"/>
    <col min="3331" max="3331" width="21" style="33" customWidth="1"/>
    <col min="3332" max="3332" width="34.5546875" style="33" customWidth="1"/>
    <col min="3333" max="3333" width="20.33203125" style="33" customWidth="1"/>
    <col min="3334" max="3335" width="11.109375" style="33" customWidth="1"/>
    <col min="3336" max="3336" width="19.5546875" style="33" customWidth="1"/>
    <col min="3337" max="3337" width="14.88671875" style="33" customWidth="1"/>
    <col min="3338" max="3338" width="2.6640625" style="33" customWidth="1"/>
    <col min="3339" max="3339" width="11.6640625" style="33" customWidth="1"/>
    <col min="3340" max="3340" width="2.88671875" style="33" customWidth="1"/>
    <col min="3341" max="3341" width="11.88671875" style="33" customWidth="1"/>
    <col min="3342" max="3342" width="3" style="33" customWidth="1"/>
    <col min="3343" max="3343" width="14.6640625" style="33" customWidth="1"/>
    <col min="3344" max="3344" width="2.5546875" style="33" customWidth="1"/>
    <col min="3345" max="3345" width="15.6640625" style="33" customWidth="1"/>
    <col min="3346" max="3586" width="9.109375" style="33"/>
    <col min="3587" max="3587" width="21" style="33" customWidth="1"/>
    <col min="3588" max="3588" width="34.5546875" style="33" customWidth="1"/>
    <col min="3589" max="3589" width="20.33203125" style="33" customWidth="1"/>
    <col min="3590" max="3591" width="11.109375" style="33" customWidth="1"/>
    <col min="3592" max="3592" width="19.5546875" style="33" customWidth="1"/>
    <col min="3593" max="3593" width="14.88671875" style="33" customWidth="1"/>
    <col min="3594" max="3594" width="2.6640625" style="33" customWidth="1"/>
    <col min="3595" max="3595" width="11.6640625" style="33" customWidth="1"/>
    <col min="3596" max="3596" width="2.88671875" style="33" customWidth="1"/>
    <col min="3597" max="3597" width="11.88671875" style="33" customWidth="1"/>
    <col min="3598" max="3598" width="3" style="33" customWidth="1"/>
    <col min="3599" max="3599" width="14.6640625" style="33" customWidth="1"/>
    <col min="3600" max="3600" width="2.5546875" style="33" customWidth="1"/>
    <col min="3601" max="3601" width="15.6640625" style="33" customWidth="1"/>
    <col min="3602" max="3842" width="9.109375" style="33"/>
    <col min="3843" max="3843" width="21" style="33" customWidth="1"/>
    <col min="3844" max="3844" width="34.5546875" style="33" customWidth="1"/>
    <col min="3845" max="3845" width="20.33203125" style="33" customWidth="1"/>
    <col min="3846" max="3847" width="11.109375" style="33" customWidth="1"/>
    <col min="3848" max="3848" width="19.5546875" style="33" customWidth="1"/>
    <col min="3849" max="3849" width="14.88671875" style="33" customWidth="1"/>
    <col min="3850" max="3850" width="2.6640625" style="33" customWidth="1"/>
    <col min="3851" max="3851" width="11.6640625" style="33" customWidth="1"/>
    <col min="3852" max="3852" width="2.88671875" style="33" customWidth="1"/>
    <col min="3853" max="3853" width="11.88671875" style="33" customWidth="1"/>
    <col min="3854" max="3854" width="3" style="33" customWidth="1"/>
    <col min="3855" max="3855" width="14.6640625" style="33" customWidth="1"/>
    <col min="3856" max="3856" width="2.5546875" style="33" customWidth="1"/>
    <col min="3857" max="3857" width="15.6640625" style="33" customWidth="1"/>
    <col min="3858" max="4098" width="9.109375" style="33"/>
    <col min="4099" max="4099" width="21" style="33" customWidth="1"/>
    <col min="4100" max="4100" width="34.5546875" style="33" customWidth="1"/>
    <col min="4101" max="4101" width="20.33203125" style="33" customWidth="1"/>
    <col min="4102" max="4103" width="11.109375" style="33" customWidth="1"/>
    <col min="4104" max="4104" width="19.5546875" style="33" customWidth="1"/>
    <col min="4105" max="4105" width="14.88671875" style="33" customWidth="1"/>
    <col min="4106" max="4106" width="2.6640625" style="33" customWidth="1"/>
    <col min="4107" max="4107" width="11.6640625" style="33" customWidth="1"/>
    <col min="4108" max="4108" width="2.88671875" style="33" customWidth="1"/>
    <col min="4109" max="4109" width="11.88671875" style="33" customWidth="1"/>
    <col min="4110" max="4110" width="3" style="33" customWidth="1"/>
    <col min="4111" max="4111" width="14.6640625" style="33" customWidth="1"/>
    <col min="4112" max="4112" width="2.5546875" style="33" customWidth="1"/>
    <col min="4113" max="4113" width="15.6640625" style="33" customWidth="1"/>
    <col min="4114" max="4354" width="9.109375" style="33"/>
    <col min="4355" max="4355" width="21" style="33" customWidth="1"/>
    <col min="4356" max="4356" width="34.5546875" style="33" customWidth="1"/>
    <col min="4357" max="4357" width="20.33203125" style="33" customWidth="1"/>
    <col min="4358" max="4359" width="11.109375" style="33" customWidth="1"/>
    <col min="4360" max="4360" width="19.5546875" style="33" customWidth="1"/>
    <col min="4361" max="4361" width="14.88671875" style="33" customWidth="1"/>
    <col min="4362" max="4362" width="2.6640625" style="33" customWidth="1"/>
    <col min="4363" max="4363" width="11.6640625" style="33" customWidth="1"/>
    <col min="4364" max="4364" width="2.88671875" style="33" customWidth="1"/>
    <col min="4365" max="4365" width="11.88671875" style="33" customWidth="1"/>
    <col min="4366" max="4366" width="3" style="33" customWidth="1"/>
    <col min="4367" max="4367" width="14.6640625" style="33" customWidth="1"/>
    <col min="4368" max="4368" width="2.5546875" style="33" customWidth="1"/>
    <col min="4369" max="4369" width="15.6640625" style="33" customWidth="1"/>
    <col min="4370" max="4610" width="9.109375" style="33"/>
    <col min="4611" max="4611" width="21" style="33" customWidth="1"/>
    <col min="4612" max="4612" width="34.5546875" style="33" customWidth="1"/>
    <col min="4613" max="4613" width="20.33203125" style="33" customWidth="1"/>
    <col min="4614" max="4615" width="11.109375" style="33" customWidth="1"/>
    <col min="4616" max="4616" width="19.5546875" style="33" customWidth="1"/>
    <col min="4617" max="4617" width="14.88671875" style="33" customWidth="1"/>
    <col min="4618" max="4618" width="2.6640625" style="33" customWidth="1"/>
    <col min="4619" max="4619" width="11.6640625" style="33" customWidth="1"/>
    <col min="4620" max="4620" width="2.88671875" style="33" customWidth="1"/>
    <col min="4621" max="4621" width="11.88671875" style="33" customWidth="1"/>
    <col min="4622" max="4622" width="3" style="33" customWidth="1"/>
    <col min="4623" max="4623" width="14.6640625" style="33" customWidth="1"/>
    <col min="4624" max="4624" width="2.5546875" style="33" customWidth="1"/>
    <col min="4625" max="4625" width="15.6640625" style="33" customWidth="1"/>
    <col min="4626" max="4866" width="9.109375" style="33"/>
    <col min="4867" max="4867" width="21" style="33" customWidth="1"/>
    <col min="4868" max="4868" width="34.5546875" style="33" customWidth="1"/>
    <col min="4869" max="4869" width="20.33203125" style="33" customWidth="1"/>
    <col min="4870" max="4871" width="11.109375" style="33" customWidth="1"/>
    <col min="4872" max="4872" width="19.5546875" style="33" customWidth="1"/>
    <col min="4873" max="4873" width="14.88671875" style="33" customWidth="1"/>
    <col min="4874" max="4874" width="2.6640625" style="33" customWidth="1"/>
    <col min="4875" max="4875" width="11.6640625" style="33" customWidth="1"/>
    <col min="4876" max="4876" width="2.88671875" style="33" customWidth="1"/>
    <col min="4877" max="4877" width="11.88671875" style="33" customWidth="1"/>
    <col min="4878" max="4878" width="3" style="33" customWidth="1"/>
    <col min="4879" max="4879" width="14.6640625" style="33" customWidth="1"/>
    <col min="4880" max="4880" width="2.5546875" style="33" customWidth="1"/>
    <col min="4881" max="4881" width="15.6640625" style="33" customWidth="1"/>
    <col min="4882" max="5122" width="9.109375" style="33"/>
    <col min="5123" max="5123" width="21" style="33" customWidth="1"/>
    <col min="5124" max="5124" width="34.5546875" style="33" customWidth="1"/>
    <col min="5125" max="5125" width="20.33203125" style="33" customWidth="1"/>
    <col min="5126" max="5127" width="11.109375" style="33" customWidth="1"/>
    <col min="5128" max="5128" width="19.5546875" style="33" customWidth="1"/>
    <col min="5129" max="5129" width="14.88671875" style="33" customWidth="1"/>
    <col min="5130" max="5130" width="2.6640625" style="33" customWidth="1"/>
    <col min="5131" max="5131" width="11.6640625" style="33" customWidth="1"/>
    <col min="5132" max="5132" width="2.88671875" style="33" customWidth="1"/>
    <col min="5133" max="5133" width="11.88671875" style="33" customWidth="1"/>
    <col min="5134" max="5134" width="3" style="33" customWidth="1"/>
    <col min="5135" max="5135" width="14.6640625" style="33" customWidth="1"/>
    <col min="5136" max="5136" width="2.5546875" style="33" customWidth="1"/>
    <col min="5137" max="5137" width="15.6640625" style="33" customWidth="1"/>
    <col min="5138" max="5378" width="9.109375" style="33"/>
    <col min="5379" max="5379" width="21" style="33" customWidth="1"/>
    <col min="5380" max="5380" width="34.5546875" style="33" customWidth="1"/>
    <col min="5381" max="5381" width="20.33203125" style="33" customWidth="1"/>
    <col min="5382" max="5383" width="11.109375" style="33" customWidth="1"/>
    <col min="5384" max="5384" width="19.5546875" style="33" customWidth="1"/>
    <col min="5385" max="5385" width="14.88671875" style="33" customWidth="1"/>
    <col min="5386" max="5386" width="2.6640625" style="33" customWidth="1"/>
    <col min="5387" max="5387" width="11.6640625" style="33" customWidth="1"/>
    <col min="5388" max="5388" width="2.88671875" style="33" customWidth="1"/>
    <col min="5389" max="5389" width="11.88671875" style="33" customWidth="1"/>
    <col min="5390" max="5390" width="3" style="33" customWidth="1"/>
    <col min="5391" max="5391" width="14.6640625" style="33" customWidth="1"/>
    <col min="5392" max="5392" width="2.5546875" style="33" customWidth="1"/>
    <col min="5393" max="5393" width="15.6640625" style="33" customWidth="1"/>
    <col min="5394" max="5634" width="9.109375" style="33"/>
    <col min="5635" max="5635" width="21" style="33" customWidth="1"/>
    <col min="5636" max="5636" width="34.5546875" style="33" customWidth="1"/>
    <col min="5637" max="5637" width="20.33203125" style="33" customWidth="1"/>
    <col min="5638" max="5639" width="11.109375" style="33" customWidth="1"/>
    <col min="5640" max="5640" width="19.5546875" style="33" customWidth="1"/>
    <col min="5641" max="5641" width="14.88671875" style="33" customWidth="1"/>
    <col min="5642" max="5642" width="2.6640625" style="33" customWidth="1"/>
    <col min="5643" max="5643" width="11.6640625" style="33" customWidth="1"/>
    <col min="5644" max="5644" width="2.88671875" style="33" customWidth="1"/>
    <col min="5645" max="5645" width="11.88671875" style="33" customWidth="1"/>
    <col min="5646" max="5646" width="3" style="33" customWidth="1"/>
    <col min="5647" max="5647" width="14.6640625" style="33" customWidth="1"/>
    <col min="5648" max="5648" width="2.5546875" style="33" customWidth="1"/>
    <col min="5649" max="5649" width="15.6640625" style="33" customWidth="1"/>
    <col min="5650" max="5890" width="9.109375" style="33"/>
    <col min="5891" max="5891" width="21" style="33" customWidth="1"/>
    <col min="5892" max="5892" width="34.5546875" style="33" customWidth="1"/>
    <col min="5893" max="5893" width="20.33203125" style="33" customWidth="1"/>
    <col min="5894" max="5895" width="11.109375" style="33" customWidth="1"/>
    <col min="5896" max="5896" width="19.5546875" style="33" customWidth="1"/>
    <col min="5897" max="5897" width="14.88671875" style="33" customWidth="1"/>
    <col min="5898" max="5898" width="2.6640625" style="33" customWidth="1"/>
    <col min="5899" max="5899" width="11.6640625" style="33" customWidth="1"/>
    <col min="5900" max="5900" width="2.88671875" style="33" customWidth="1"/>
    <col min="5901" max="5901" width="11.88671875" style="33" customWidth="1"/>
    <col min="5902" max="5902" width="3" style="33" customWidth="1"/>
    <col min="5903" max="5903" width="14.6640625" style="33" customWidth="1"/>
    <col min="5904" max="5904" width="2.5546875" style="33" customWidth="1"/>
    <col min="5905" max="5905" width="15.6640625" style="33" customWidth="1"/>
    <col min="5906" max="6146" width="9.109375" style="33"/>
    <col min="6147" max="6147" width="21" style="33" customWidth="1"/>
    <col min="6148" max="6148" width="34.5546875" style="33" customWidth="1"/>
    <col min="6149" max="6149" width="20.33203125" style="33" customWidth="1"/>
    <col min="6150" max="6151" width="11.109375" style="33" customWidth="1"/>
    <col min="6152" max="6152" width="19.5546875" style="33" customWidth="1"/>
    <col min="6153" max="6153" width="14.88671875" style="33" customWidth="1"/>
    <col min="6154" max="6154" width="2.6640625" style="33" customWidth="1"/>
    <col min="6155" max="6155" width="11.6640625" style="33" customWidth="1"/>
    <col min="6156" max="6156" width="2.88671875" style="33" customWidth="1"/>
    <col min="6157" max="6157" width="11.88671875" style="33" customWidth="1"/>
    <col min="6158" max="6158" width="3" style="33" customWidth="1"/>
    <col min="6159" max="6159" width="14.6640625" style="33" customWidth="1"/>
    <col min="6160" max="6160" width="2.5546875" style="33" customWidth="1"/>
    <col min="6161" max="6161" width="15.6640625" style="33" customWidth="1"/>
    <col min="6162" max="6402" width="9.109375" style="33"/>
    <col min="6403" max="6403" width="21" style="33" customWidth="1"/>
    <col min="6404" max="6404" width="34.5546875" style="33" customWidth="1"/>
    <col min="6405" max="6405" width="20.33203125" style="33" customWidth="1"/>
    <col min="6406" max="6407" width="11.109375" style="33" customWidth="1"/>
    <col min="6408" max="6408" width="19.5546875" style="33" customWidth="1"/>
    <col min="6409" max="6409" width="14.88671875" style="33" customWidth="1"/>
    <col min="6410" max="6410" width="2.6640625" style="33" customWidth="1"/>
    <col min="6411" max="6411" width="11.6640625" style="33" customWidth="1"/>
    <col min="6412" max="6412" width="2.88671875" style="33" customWidth="1"/>
    <col min="6413" max="6413" width="11.88671875" style="33" customWidth="1"/>
    <col min="6414" max="6414" width="3" style="33" customWidth="1"/>
    <col min="6415" max="6415" width="14.6640625" style="33" customWidth="1"/>
    <col min="6416" max="6416" width="2.5546875" style="33" customWidth="1"/>
    <col min="6417" max="6417" width="15.6640625" style="33" customWidth="1"/>
    <col min="6418" max="6658" width="9.109375" style="33"/>
    <col min="6659" max="6659" width="21" style="33" customWidth="1"/>
    <col min="6660" max="6660" width="34.5546875" style="33" customWidth="1"/>
    <col min="6661" max="6661" width="20.33203125" style="33" customWidth="1"/>
    <col min="6662" max="6663" width="11.109375" style="33" customWidth="1"/>
    <col min="6664" max="6664" width="19.5546875" style="33" customWidth="1"/>
    <col min="6665" max="6665" width="14.88671875" style="33" customWidth="1"/>
    <col min="6666" max="6666" width="2.6640625" style="33" customWidth="1"/>
    <col min="6667" max="6667" width="11.6640625" style="33" customWidth="1"/>
    <col min="6668" max="6668" width="2.88671875" style="33" customWidth="1"/>
    <col min="6669" max="6669" width="11.88671875" style="33" customWidth="1"/>
    <col min="6670" max="6670" width="3" style="33" customWidth="1"/>
    <col min="6671" max="6671" width="14.6640625" style="33" customWidth="1"/>
    <col min="6672" max="6672" width="2.5546875" style="33" customWidth="1"/>
    <col min="6673" max="6673" width="15.6640625" style="33" customWidth="1"/>
    <col min="6674" max="6914" width="9.109375" style="33"/>
    <col min="6915" max="6915" width="21" style="33" customWidth="1"/>
    <col min="6916" max="6916" width="34.5546875" style="33" customWidth="1"/>
    <col min="6917" max="6917" width="20.33203125" style="33" customWidth="1"/>
    <col min="6918" max="6919" width="11.109375" style="33" customWidth="1"/>
    <col min="6920" max="6920" width="19.5546875" style="33" customWidth="1"/>
    <col min="6921" max="6921" width="14.88671875" style="33" customWidth="1"/>
    <col min="6922" max="6922" width="2.6640625" style="33" customWidth="1"/>
    <col min="6923" max="6923" width="11.6640625" style="33" customWidth="1"/>
    <col min="6924" max="6924" width="2.88671875" style="33" customWidth="1"/>
    <col min="6925" max="6925" width="11.88671875" style="33" customWidth="1"/>
    <col min="6926" max="6926" width="3" style="33" customWidth="1"/>
    <col min="6927" max="6927" width="14.6640625" style="33" customWidth="1"/>
    <col min="6928" max="6928" width="2.5546875" style="33" customWidth="1"/>
    <col min="6929" max="6929" width="15.6640625" style="33" customWidth="1"/>
    <col min="6930" max="7170" width="9.109375" style="33"/>
    <col min="7171" max="7171" width="21" style="33" customWidth="1"/>
    <col min="7172" max="7172" width="34.5546875" style="33" customWidth="1"/>
    <col min="7173" max="7173" width="20.33203125" style="33" customWidth="1"/>
    <col min="7174" max="7175" width="11.109375" style="33" customWidth="1"/>
    <col min="7176" max="7176" width="19.5546875" style="33" customWidth="1"/>
    <col min="7177" max="7177" width="14.88671875" style="33" customWidth="1"/>
    <col min="7178" max="7178" width="2.6640625" style="33" customWidth="1"/>
    <col min="7179" max="7179" width="11.6640625" style="33" customWidth="1"/>
    <col min="7180" max="7180" width="2.88671875" style="33" customWidth="1"/>
    <col min="7181" max="7181" width="11.88671875" style="33" customWidth="1"/>
    <col min="7182" max="7182" width="3" style="33" customWidth="1"/>
    <col min="7183" max="7183" width="14.6640625" style="33" customWidth="1"/>
    <col min="7184" max="7184" width="2.5546875" style="33" customWidth="1"/>
    <col min="7185" max="7185" width="15.6640625" style="33" customWidth="1"/>
    <col min="7186" max="7426" width="9.109375" style="33"/>
    <col min="7427" max="7427" width="21" style="33" customWidth="1"/>
    <col min="7428" max="7428" width="34.5546875" style="33" customWidth="1"/>
    <col min="7429" max="7429" width="20.33203125" style="33" customWidth="1"/>
    <col min="7430" max="7431" width="11.109375" style="33" customWidth="1"/>
    <col min="7432" max="7432" width="19.5546875" style="33" customWidth="1"/>
    <col min="7433" max="7433" width="14.88671875" style="33" customWidth="1"/>
    <col min="7434" max="7434" width="2.6640625" style="33" customWidth="1"/>
    <col min="7435" max="7435" width="11.6640625" style="33" customWidth="1"/>
    <col min="7436" max="7436" width="2.88671875" style="33" customWidth="1"/>
    <col min="7437" max="7437" width="11.88671875" style="33" customWidth="1"/>
    <col min="7438" max="7438" width="3" style="33" customWidth="1"/>
    <col min="7439" max="7439" width="14.6640625" style="33" customWidth="1"/>
    <col min="7440" max="7440" width="2.5546875" style="33" customWidth="1"/>
    <col min="7441" max="7441" width="15.6640625" style="33" customWidth="1"/>
    <col min="7442" max="7682" width="9.109375" style="33"/>
    <col min="7683" max="7683" width="21" style="33" customWidth="1"/>
    <col min="7684" max="7684" width="34.5546875" style="33" customWidth="1"/>
    <col min="7685" max="7685" width="20.33203125" style="33" customWidth="1"/>
    <col min="7686" max="7687" width="11.109375" style="33" customWidth="1"/>
    <col min="7688" max="7688" width="19.5546875" style="33" customWidth="1"/>
    <col min="7689" max="7689" width="14.88671875" style="33" customWidth="1"/>
    <col min="7690" max="7690" width="2.6640625" style="33" customWidth="1"/>
    <col min="7691" max="7691" width="11.6640625" style="33" customWidth="1"/>
    <col min="7692" max="7692" width="2.88671875" style="33" customWidth="1"/>
    <col min="7693" max="7693" width="11.88671875" style="33" customWidth="1"/>
    <col min="7694" max="7694" width="3" style="33" customWidth="1"/>
    <col min="7695" max="7695" width="14.6640625" style="33" customWidth="1"/>
    <col min="7696" max="7696" width="2.5546875" style="33" customWidth="1"/>
    <col min="7697" max="7697" width="15.6640625" style="33" customWidth="1"/>
    <col min="7698" max="7938" width="9.109375" style="33"/>
    <col min="7939" max="7939" width="21" style="33" customWidth="1"/>
    <col min="7940" max="7940" width="34.5546875" style="33" customWidth="1"/>
    <col min="7941" max="7941" width="20.33203125" style="33" customWidth="1"/>
    <col min="7942" max="7943" width="11.109375" style="33" customWidth="1"/>
    <col min="7944" max="7944" width="19.5546875" style="33" customWidth="1"/>
    <col min="7945" max="7945" width="14.88671875" style="33" customWidth="1"/>
    <col min="7946" max="7946" width="2.6640625" style="33" customWidth="1"/>
    <col min="7947" max="7947" width="11.6640625" style="33" customWidth="1"/>
    <col min="7948" max="7948" width="2.88671875" style="33" customWidth="1"/>
    <col min="7949" max="7949" width="11.88671875" style="33" customWidth="1"/>
    <col min="7950" max="7950" width="3" style="33" customWidth="1"/>
    <col min="7951" max="7951" width="14.6640625" style="33" customWidth="1"/>
    <col min="7952" max="7952" width="2.5546875" style="33" customWidth="1"/>
    <col min="7953" max="7953" width="15.6640625" style="33" customWidth="1"/>
    <col min="7954" max="8194" width="9.109375" style="33"/>
    <col min="8195" max="8195" width="21" style="33" customWidth="1"/>
    <col min="8196" max="8196" width="34.5546875" style="33" customWidth="1"/>
    <col min="8197" max="8197" width="20.33203125" style="33" customWidth="1"/>
    <col min="8198" max="8199" width="11.109375" style="33" customWidth="1"/>
    <col min="8200" max="8200" width="19.5546875" style="33" customWidth="1"/>
    <col min="8201" max="8201" width="14.88671875" style="33" customWidth="1"/>
    <col min="8202" max="8202" width="2.6640625" style="33" customWidth="1"/>
    <col min="8203" max="8203" width="11.6640625" style="33" customWidth="1"/>
    <col min="8204" max="8204" width="2.88671875" style="33" customWidth="1"/>
    <col min="8205" max="8205" width="11.88671875" style="33" customWidth="1"/>
    <col min="8206" max="8206" width="3" style="33" customWidth="1"/>
    <col min="8207" max="8207" width="14.6640625" style="33" customWidth="1"/>
    <col min="8208" max="8208" width="2.5546875" style="33" customWidth="1"/>
    <col min="8209" max="8209" width="15.6640625" style="33" customWidth="1"/>
    <col min="8210" max="8450" width="9.109375" style="33"/>
    <col min="8451" max="8451" width="21" style="33" customWidth="1"/>
    <col min="8452" max="8452" width="34.5546875" style="33" customWidth="1"/>
    <col min="8453" max="8453" width="20.33203125" style="33" customWidth="1"/>
    <col min="8454" max="8455" width="11.109375" style="33" customWidth="1"/>
    <col min="8456" max="8456" width="19.5546875" style="33" customWidth="1"/>
    <col min="8457" max="8457" width="14.88671875" style="33" customWidth="1"/>
    <col min="8458" max="8458" width="2.6640625" style="33" customWidth="1"/>
    <col min="8459" max="8459" width="11.6640625" style="33" customWidth="1"/>
    <col min="8460" max="8460" width="2.88671875" style="33" customWidth="1"/>
    <col min="8461" max="8461" width="11.88671875" style="33" customWidth="1"/>
    <col min="8462" max="8462" width="3" style="33" customWidth="1"/>
    <col min="8463" max="8463" width="14.6640625" style="33" customWidth="1"/>
    <col min="8464" max="8464" width="2.5546875" style="33" customWidth="1"/>
    <col min="8465" max="8465" width="15.6640625" style="33" customWidth="1"/>
    <col min="8466" max="8706" width="9.109375" style="33"/>
    <col min="8707" max="8707" width="21" style="33" customWidth="1"/>
    <col min="8708" max="8708" width="34.5546875" style="33" customWidth="1"/>
    <col min="8709" max="8709" width="20.33203125" style="33" customWidth="1"/>
    <col min="8710" max="8711" width="11.109375" style="33" customWidth="1"/>
    <col min="8712" max="8712" width="19.5546875" style="33" customWidth="1"/>
    <col min="8713" max="8713" width="14.88671875" style="33" customWidth="1"/>
    <col min="8714" max="8714" width="2.6640625" style="33" customWidth="1"/>
    <col min="8715" max="8715" width="11.6640625" style="33" customWidth="1"/>
    <col min="8716" max="8716" width="2.88671875" style="33" customWidth="1"/>
    <col min="8717" max="8717" width="11.88671875" style="33" customWidth="1"/>
    <col min="8718" max="8718" width="3" style="33" customWidth="1"/>
    <col min="8719" max="8719" width="14.6640625" style="33" customWidth="1"/>
    <col min="8720" max="8720" width="2.5546875" style="33" customWidth="1"/>
    <col min="8721" max="8721" width="15.6640625" style="33" customWidth="1"/>
    <col min="8722" max="8962" width="9.109375" style="33"/>
    <col min="8963" max="8963" width="21" style="33" customWidth="1"/>
    <col min="8964" max="8964" width="34.5546875" style="33" customWidth="1"/>
    <col min="8965" max="8965" width="20.33203125" style="33" customWidth="1"/>
    <col min="8966" max="8967" width="11.109375" style="33" customWidth="1"/>
    <col min="8968" max="8968" width="19.5546875" style="33" customWidth="1"/>
    <col min="8969" max="8969" width="14.88671875" style="33" customWidth="1"/>
    <col min="8970" max="8970" width="2.6640625" style="33" customWidth="1"/>
    <col min="8971" max="8971" width="11.6640625" style="33" customWidth="1"/>
    <col min="8972" max="8972" width="2.88671875" style="33" customWidth="1"/>
    <col min="8973" max="8973" width="11.88671875" style="33" customWidth="1"/>
    <col min="8974" max="8974" width="3" style="33" customWidth="1"/>
    <col min="8975" max="8975" width="14.6640625" style="33" customWidth="1"/>
    <col min="8976" max="8976" width="2.5546875" style="33" customWidth="1"/>
    <col min="8977" max="8977" width="15.6640625" style="33" customWidth="1"/>
    <col min="8978" max="9218" width="9.109375" style="33"/>
    <col min="9219" max="9219" width="21" style="33" customWidth="1"/>
    <col min="9220" max="9220" width="34.5546875" style="33" customWidth="1"/>
    <col min="9221" max="9221" width="20.33203125" style="33" customWidth="1"/>
    <col min="9222" max="9223" width="11.109375" style="33" customWidth="1"/>
    <col min="9224" max="9224" width="19.5546875" style="33" customWidth="1"/>
    <col min="9225" max="9225" width="14.88671875" style="33" customWidth="1"/>
    <col min="9226" max="9226" width="2.6640625" style="33" customWidth="1"/>
    <col min="9227" max="9227" width="11.6640625" style="33" customWidth="1"/>
    <col min="9228" max="9228" width="2.88671875" style="33" customWidth="1"/>
    <col min="9229" max="9229" width="11.88671875" style="33" customWidth="1"/>
    <col min="9230" max="9230" width="3" style="33" customWidth="1"/>
    <col min="9231" max="9231" width="14.6640625" style="33" customWidth="1"/>
    <col min="9232" max="9232" width="2.5546875" style="33" customWidth="1"/>
    <col min="9233" max="9233" width="15.6640625" style="33" customWidth="1"/>
    <col min="9234" max="9474" width="9.109375" style="33"/>
    <col min="9475" max="9475" width="21" style="33" customWidth="1"/>
    <col min="9476" max="9476" width="34.5546875" style="33" customWidth="1"/>
    <col min="9477" max="9477" width="20.33203125" style="33" customWidth="1"/>
    <col min="9478" max="9479" width="11.109375" style="33" customWidth="1"/>
    <col min="9480" max="9480" width="19.5546875" style="33" customWidth="1"/>
    <col min="9481" max="9481" width="14.88671875" style="33" customWidth="1"/>
    <col min="9482" max="9482" width="2.6640625" style="33" customWidth="1"/>
    <col min="9483" max="9483" width="11.6640625" style="33" customWidth="1"/>
    <col min="9484" max="9484" width="2.88671875" style="33" customWidth="1"/>
    <col min="9485" max="9485" width="11.88671875" style="33" customWidth="1"/>
    <col min="9486" max="9486" width="3" style="33" customWidth="1"/>
    <col min="9487" max="9487" width="14.6640625" style="33" customWidth="1"/>
    <col min="9488" max="9488" width="2.5546875" style="33" customWidth="1"/>
    <col min="9489" max="9489" width="15.6640625" style="33" customWidth="1"/>
    <col min="9490" max="9730" width="9.109375" style="33"/>
    <col min="9731" max="9731" width="21" style="33" customWidth="1"/>
    <col min="9732" max="9732" width="34.5546875" style="33" customWidth="1"/>
    <col min="9733" max="9733" width="20.33203125" style="33" customWidth="1"/>
    <col min="9734" max="9735" width="11.109375" style="33" customWidth="1"/>
    <col min="9736" max="9736" width="19.5546875" style="33" customWidth="1"/>
    <col min="9737" max="9737" width="14.88671875" style="33" customWidth="1"/>
    <col min="9738" max="9738" width="2.6640625" style="33" customWidth="1"/>
    <col min="9739" max="9739" width="11.6640625" style="33" customWidth="1"/>
    <col min="9740" max="9740" width="2.88671875" style="33" customWidth="1"/>
    <col min="9741" max="9741" width="11.88671875" style="33" customWidth="1"/>
    <col min="9742" max="9742" width="3" style="33" customWidth="1"/>
    <col min="9743" max="9743" width="14.6640625" style="33" customWidth="1"/>
    <col min="9744" max="9744" width="2.5546875" style="33" customWidth="1"/>
    <col min="9745" max="9745" width="15.6640625" style="33" customWidth="1"/>
    <col min="9746" max="9986" width="9.109375" style="33"/>
    <col min="9987" max="9987" width="21" style="33" customWidth="1"/>
    <col min="9988" max="9988" width="34.5546875" style="33" customWidth="1"/>
    <col min="9989" max="9989" width="20.33203125" style="33" customWidth="1"/>
    <col min="9990" max="9991" width="11.109375" style="33" customWidth="1"/>
    <col min="9992" max="9992" width="19.5546875" style="33" customWidth="1"/>
    <col min="9993" max="9993" width="14.88671875" style="33" customWidth="1"/>
    <col min="9994" max="9994" width="2.6640625" style="33" customWidth="1"/>
    <col min="9995" max="9995" width="11.6640625" style="33" customWidth="1"/>
    <col min="9996" max="9996" width="2.88671875" style="33" customWidth="1"/>
    <col min="9997" max="9997" width="11.88671875" style="33" customWidth="1"/>
    <col min="9998" max="9998" width="3" style="33" customWidth="1"/>
    <col min="9999" max="9999" width="14.6640625" style="33" customWidth="1"/>
    <col min="10000" max="10000" width="2.5546875" style="33" customWidth="1"/>
    <col min="10001" max="10001" width="15.6640625" style="33" customWidth="1"/>
    <col min="10002" max="10242" width="9.109375" style="33"/>
    <col min="10243" max="10243" width="21" style="33" customWidth="1"/>
    <col min="10244" max="10244" width="34.5546875" style="33" customWidth="1"/>
    <col min="10245" max="10245" width="20.33203125" style="33" customWidth="1"/>
    <col min="10246" max="10247" width="11.109375" style="33" customWidth="1"/>
    <col min="10248" max="10248" width="19.5546875" style="33" customWidth="1"/>
    <col min="10249" max="10249" width="14.88671875" style="33" customWidth="1"/>
    <col min="10250" max="10250" width="2.6640625" style="33" customWidth="1"/>
    <col min="10251" max="10251" width="11.6640625" style="33" customWidth="1"/>
    <col min="10252" max="10252" width="2.88671875" style="33" customWidth="1"/>
    <col min="10253" max="10253" width="11.88671875" style="33" customWidth="1"/>
    <col min="10254" max="10254" width="3" style="33" customWidth="1"/>
    <col min="10255" max="10255" width="14.6640625" style="33" customWidth="1"/>
    <col min="10256" max="10256" width="2.5546875" style="33" customWidth="1"/>
    <col min="10257" max="10257" width="15.6640625" style="33" customWidth="1"/>
    <col min="10258" max="10498" width="9.109375" style="33"/>
    <col min="10499" max="10499" width="21" style="33" customWidth="1"/>
    <col min="10500" max="10500" width="34.5546875" style="33" customWidth="1"/>
    <col min="10501" max="10501" width="20.33203125" style="33" customWidth="1"/>
    <col min="10502" max="10503" width="11.109375" style="33" customWidth="1"/>
    <col min="10504" max="10504" width="19.5546875" style="33" customWidth="1"/>
    <col min="10505" max="10505" width="14.88671875" style="33" customWidth="1"/>
    <col min="10506" max="10506" width="2.6640625" style="33" customWidth="1"/>
    <col min="10507" max="10507" width="11.6640625" style="33" customWidth="1"/>
    <col min="10508" max="10508" width="2.88671875" style="33" customWidth="1"/>
    <col min="10509" max="10509" width="11.88671875" style="33" customWidth="1"/>
    <col min="10510" max="10510" width="3" style="33" customWidth="1"/>
    <col min="10511" max="10511" width="14.6640625" style="33" customWidth="1"/>
    <col min="10512" max="10512" width="2.5546875" style="33" customWidth="1"/>
    <col min="10513" max="10513" width="15.6640625" style="33" customWidth="1"/>
    <col min="10514" max="10754" width="9.109375" style="33"/>
    <col min="10755" max="10755" width="21" style="33" customWidth="1"/>
    <col min="10756" max="10756" width="34.5546875" style="33" customWidth="1"/>
    <col min="10757" max="10757" width="20.33203125" style="33" customWidth="1"/>
    <col min="10758" max="10759" width="11.109375" style="33" customWidth="1"/>
    <col min="10760" max="10760" width="19.5546875" style="33" customWidth="1"/>
    <col min="10761" max="10761" width="14.88671875" style="33" customWidth="1"/>
    <col min="10762" max="10762" width="2.6640625" style="33" customWidth="1"/>
    <col min="10763" max="10763" width="11.6640625" style="33" customWidth="1"/>
    <col min="10764" max="10764" width="2.88671875" style="33" customWidth="1"/>
    <col min="10765" max="10765" width="11.88671875" style="33" customWidth="1"/>
    <col min="10766" max="10766" width="3" style="33" customWidth="1"/>
    <col min="10767" max="10767" width="14.6640625" style="33" customWidth="1"/>
    <col min="10768" max="10768" width="2.5546875" style="33" customWidth="1"/>
    <col min="10769" max="10769" width="15.6640625" style="33" customWidth="1"/>
    <col min="10770" max="11010" width="9.109375" style="33"/>
    <col min="11011" max="11011" width="21" style="33" customWidth="1"/>
    <col min="11012" max="11012" width="34.5546875" style="33" customWidth="1"/>
    <col min="11013" max="11013" width="20.33203125" style="33" customWidth="1"/>
    <col min="11014" max="11015" width="11.109375" style="33" customWidth="1"/>
    <col min="11016" max="11016" width="19.5546875" style="33" customWidth="1"/>
    <col min="11017" max="11017" width="14.88671875" style="33" customWidth="1"/>
    <col min="11018" max="11018" width="2.6640625" style="33" customWidth="1"/>
    <col min="11019" max="11019" width="11.6640625" style="33" customWidth="1"/>
    <col min="11020" max="11020" width="2.88671875" style="33" customWidth="1"/>
    <col min="11021" max="11021" width="11.88671875" style="33" customWidth="1"/>
    <col min="11022" max="11022" width="3" style="33" customWidth="1"/>
    <col min="11023" max="11023" width="14.6640625" style="33" customWidth="1"/>
    <col min="11024" max="11024" width="2.5546875" style="33" customWidth="1"/>
    <col min="11025" max="11025" width="15.6640625" style="33" customWidth="1"/>
    <col min="11026" max="11266" width="9.109375" style="33"/>
    <col min="11267" max="11267" width="21" style="33" customWidth="1"/>
    <col min="11268" max="11268" width="34.5546875" style="33" customWidth="1"/>
    <col min="11269" max="11269" width="20.33203125" style="33" customWidth="1"/>
    <col min="11270" max="11271" width="11.109375" style="33" customWidth="1"/>
    <col min="11272" max="11272" width="19.5546875" style="33" customWidth="1"/>
    <col min="11273" max="11273" width="14.88671875" style="33" customWidth="1"/>
    <col min="11274" max="11274" width="2.6640625" style="33" customWidth="1"/>
    <col min="11275" max="11275" width="11.6640625" style="33" customWidth="1"/>
    <col min="11276" max="11276" width="2.88671875" style="33" customWidth="1"/>
    <col min="11277" max="11277" width="11.88671875" style="33" customWidth="1"/>
    <col min="11278" max="11278" width="3" style="33" customWidth="1"/>
    <col min="11279" max="11279" width="14.6640625" style="33" customWidth="1"/>
    <col min="11280" max="11280" width="2.5546875" style="33" customWidth="1"/>
    <col min="11281" max="11281" width="15.6640625" style="33" customWidth="1"/>
    <col min="11282" max="11522" width="9.109375" style="33"/>
    <col min="11523" max="11523" width="21" style="33" customWidth="1"/>
    <col min="11524" max="11524" width="34.5546875" style="33" customWidth="1"/>
    <col min="11525" max="11525" width="20.33203125" style="33" customWidth="1"/>
    <col min="11526" max="11527" width="11.109375" style="33" customWidth="1"/>
    <col min="11528" max="11528" width="19.5546875" style="33" customWidth="1"/>
    <col min="11529" max="11529" width="14.88671875" style="33" customWidth="1"/>
    <col min="11530" max="11530" width="2.6640625" style="33" customWidth="1"/>
    <col min="11531" max="11531" width="11.6640625" style="33" customWidth="1"/>
    <col min="11532" max="11532" width="2.88671875" style="33" customWidth="1"/>
    <col min="11533" max="11533" width="11.88671875" style="33" customWidth="1"/>
    <col min="11534" max="11534" width="3" style="33" customWidth="1"/>
    <col min="11535" max="11535" width="14.6640625" style="33" customWidth="1"/>
    <col min="11536" max="11536" width="2.5546875" style="33" customWidth="1"/>
    <col min="11537" max="11537" width="15.6640625" style="33" customWidth="1"/>
    <col min="11538" max="11778" width="9.109375" style="33"/>
    <col min="11779" max="11779" width="21" style="33" customWidth="1"/>
    <col min="11780" max="11780" width="34.5546875" style="33" customWidth="1"/>
    <col min="11781" max="11781" width="20.33203125" style="33" customWidth="1"/>
    <col min="11782" max="11783" width="11.109375" style="33" customWidth="1"/>
    <col min="11784" max="11784" width="19.5546875" style="33" customWidth="1"/>
    <col min="11785" max="11785" width="14.88671875" style="33" customWidth="1"/>
    <col min="11786" max="11786" width="2.6640625" style="33" customWidth="1"/>
    <col min="11787" max="11787" width="11.6640625" style="33" customWidth="1"/>
    <col min="11788" max="11788" width="2.88671875" style="33" customWidth="1"/>
    <col min="11789" max="11789" width="11.88671875" style="33" customWidth="1"/>
    <col min="11790" max="11790" width="3" style="33" customWidth="1"/>
    <col min="11791" max="11791" width="14.6640625" style="33" customWidth="1"/>
    <col min="11792" max="11792" width="2.5546875" style="33" customWidth="1"/>
    <col min="11793" max="11793" width="15.6640625" style="33" customWidth="1"/>
    <col min="11794" max="12034" width="9.109375" style="33"/>
    <col min="12035" max="12035" width="21" style="33" customWidth="1"/>
    <col min="12036" max="12036" width="34.5546875" style="33" customWidth="1"/>
    <col min="12037" max="12037" width="20.33203125" style="33" customWidth="1"/>
    <col min="12038" max="12039" width="11.109375" style="33" customWidth="1"/>
    <col min="12040" max="12040" width="19.5546875" style="33" customWidth="1"/>
    <col min="12041" max="12041" width="14.88671875" style="33" customWidth="1"/>
    <col min="12042" max="12042" width="2.6640625" style="33" customWidth="1"/>
    <col min="12043" max="12043" width="11.6640625" style="33" customWidth="1"/>
    <col min="12044" max="12044" width="2.88671875" style="33" customWidth="1"/>
    <col min="12045" max="12045" width="11.88671875" style="33" customWidth="1"/>
    <col min="12046" max="12046" width="3" style="33" customWidth="1"/>
    <col min="12047" max="12047" width="14.6640625" style="33" customWidth="1"/>
    <col min="12048" max="12048" width="2.5546875" style="33" customWidth="1"/>
    <col min="12049" max="12049" width="15.6640625" style="33" customWidth="1"/>
    <col min="12050" max="12290" width="9.109375" style="33"/>
    <col min="12291" max="12291" width="21" style="33" customWidth="1"/>
    <col min="12292" max="12292" width="34.5546875" style="33" customWidth="1"/>
    <col min="12293" max="12293" width="20.33203125" style="33" customWidth="1"/>
    <col min="12294" max="12295" width="11.109375" style="33" customWidth="1"/>
    <col min="12296" max="12296" width="19.5546875" style="33" customWidth="1"/>
    <col min="12297" max="12297" width="14.88671875" style="33" customWidth="1"/>
    <col min="12298" max="12298" width="2.6640625" style="33" customWidth="1"/>
    <col min="12299" max="12299" width="11.6640625" style="33" customWidth="1"/>
    <col min="12300" max="12300" width="2.88671875" style="33" customWidth="1"/>
    <col min="12301" max="12301" width="11.88671875" style="33" customWidth="1"/>
    <col min="12302" max="12302" width="3" style="33" customWidth="1"/>
    <col min="12303" max="12303" width="14.6640625" style="33" customWidth="1"/>
    <col min="12304" max="12304" width="2.5546875" style="33" customWidth="1"/>
    <col min="12305" max="12305" width="15.6640625" style="33" customWidth="1"/>
    <col min="12306" max="12546" width="9.109375" style="33"/>
    <col min="12547" max="12547" width="21" style="33" customWidth="1"/>
    <col min="12548" max="12548" width="34.5546875" style="33" customWidth="1"/>
    <col min="12549" max="12549" width="20.33203125" style="33" customWidth="1"/>
    <col min="12550" max="12551" width="11.109375" style="33" customWidth="1"/>
    <col min="12552" max="12552" width="19.5546875" style="33" customWidth="1"/>
    <col min="12553" max="12553" width="14.88671875" style="33" customWidth="1"/>
    <col min="12554" max="12554" width="2.6640625" style="33" customWidth="1"/>
    <col min="12555" max="12555" width="11.6640625" style="33" customWidth="1"/>
    <col min="12556" max="12556" width="2.88671875" style="33" customWidth="1"/>
    <col min="12557" max="12557" width="11.88671875" style="33" customWidth="1"/>
    <col min="12558" max="12558" width="3" style="33" customWidth="1"/>
    <col min="12559" max="12559" width="14.6640625" style="33" customWidth="1"/>
    <col min="12560" max="12560" width="2.5546875" style="33" customWidth="1"/>
    <col min="12561" max="12561" width="15.6640625" style="33" customWidth="1"/>
    <col min="12562" max="12802" width="9.109375" style="33"/>
    <col min="12803" max="12803" width="21" style="33" customWidth="1"/>
    <col min="12804" max="12804" width="34.5546875" style="33" customWidth="1"/>
    <col min="12805" max="12805" width="20.33203125" style="33" customWidth="1"/>
    <col min="12806" max="12807" width="11.109375" style="33" customWidth="1"/>
    <col min="12808" max="12808" width="19.5546875" style="33" customWidth="1"/>
    <col min="12809" max="12809" width="14.88671875" style="33" customWidth="1"/>
    <col min="12810" max="12810" width="2.6640625" style="33" customWidth="1"/>
    <col min="12811" max="12811" width="11.6640625" style="33" customWidth="1"/>
    <col min="12812" max="12812" width="2.88671875" style="33" customWidth="1"/>
    <col min="12813" max="12813" width="11.88671875" style="33" customWidth="1"/>
    <col min="12814" max="12814" width="3" style="33" customWidth="1"/>
    <col min="12815" max="12815" width="14.6640625" style="33" customWidth="1"/>
    <col min="12816" max="12816" width="2.5546875" style="33" customWidth="1"/>
    <col min="12817" max="12817" width="15.6640625" style="33" customWidth="1"/>
    <col min="12818" max="13058" width="9.109375" style="33"/>
    <col min="13059" max="13059" width="21" style="33" customWidth="1"/>
    <col min="13060" max="13060" width="34.5546875" style="33" customWidth="1"/>
    <col min="13061" max="13061" width="20.33203125" style="33" customWidth="1"/>
    <col min="13062" max="13063" width="11.109375" style="33" customWidth="1"/>
    <col min="13064" max="13064" width="19.5546875" style="33" customWidth="1"/>
    <col min="13065" max="13065" width="14.88671875" style="33" customWidth="1"/>
    <col min="13066" max="13066" width="2.6640625" style="33" customWidth="1"/>
    <col min="13067" max="13067" width="11.6640625" style="33" customWidth="1"/>
    <col min="13068" max="13068" width="2.88671875" style="33" customWidth="1"/>
    <col min="13069" max="13069" width="11.88671875" style="33" customWidth="1"/>
    <col min="13070" max="13070" width="3" style="33" customWidth="1"/>
    <col min="13071" max="13071" width="14.6640625" style="33" customWidth="1"/>
    <col min="13072" max="13072" width="2.5546875" style="33" customWidth="1"/>
    <col min="13073" max="13073" width="15.6640625" style="33" customWidth="1"/>
    <col min="13074" max="13314" width="9.109375" style="33"/>
    <col min="13315" max="13315" width="21" style="33" customWidth="1"/>
    <col min="13316" max="13316" width="34.5546875" style="33" customWidth="1"/>
    <col min="13317" max="13317" width="20.33203125" style="33" customWidth="1"/>
    <col min="13318" max="13319" width="11.109375" style="33" customWidth="1"/>
    <col min="13320" max="13320" width="19.5546875" style="33" customWidth="1"/>
    <col min="13321" max="13321" width="14.88671875" style="33" customWidth="1"/>
    <col min="13322" max="13322" width="2.6640625" style="33" customWidth="1"/>
    <col min="13323" max="13323" width="11.6640625" style="33" customWidth="1"/>
    <col min="13324" max="13324" width="2.88671875" style="33" customWidth="1"/>
    <col min="13325" max="13325" width="11.88671875" style="33" customWidth="1"/>
    <col min="13326" max="13326" width="3" style="33" customWidth="1"/>
    <col min="13327" max="13327" width="14.6640625" style="33" customWidth="1"/>
    <col min="13328" max="13328" width="2.5546875" style="33" customWidth="1"/>
    <col min="13329" max="13329" width="15.6640625" style="33" customWidth="1"/>
    <col min="13330" max="13570" width="9.109375" style="33"/>
    <col min="13571" max="13571" width="21" style="33" customWidth="1"/>
    <col min="13572" max="13572" width="34.5546875" style="33" customWidth="1"/>
    <col min="13573" max="13573" width="20.33203125" style="33" customWidth="1"/>
    <col min="13574" max="13575" width="11.109375" style="33" customWidth="1"/>
    <col min="13576" max="13576" width="19.5546875" style="33" customWidth="1"/>
    <col min="13577" max="13577" width="14.88671875" style="33" customWidth="1"/>
    <col min="13578" max="13578" width="2.6640625" style="33" customWidth="1"/>
    <col min="13579" max="13579" width="11.6640625" style="33" customWidth="1"/>
    <col min="13580" max="13580" width="2.88671875" style="33" customWidth="1"/>
    <col min="13581" max="13581" width="11.88671875" style="33" customWidth="1"/>
    <col min="13582" max="13582" width="3" style="33" customWidth="1"/>
    <col min="13583" max="13583" width="14.6640625" style="33" customWidth="1"/>
    <col min="13584" max="13584" width="2.5546875" style="33" customWidth="1"/>
    <col min="13585" max="13585" width="15.6640625" style="33" customWidth="1"/>
    <col min="13586" max="13826" width="9.109375" style="33"/>
    <col min="13827" max="13827" width="21" style="33" customWidth="1"/>
    <col min="13828" max="13828" width="34.5546875" style="33" customWidth="1"/>
    <col min="13829" max="13829" width="20.33203125" style="33" customWidth="1"/>
    <col min="13830" max="13831" width="11.109375" style="33" customWidth="1"/>
    <col min="13832" max="13832" width="19.5546875" style="33" customWidth="1"/>
    <col min="13833" max="13833" width="14.88671875" style="33" customWidth="1"/>
    <col min="13834" max="13834" width="2.6640625" style="33" customWidth="1"/>
    <col min="13835" max="13835" width="11.6640625" style="33" customWidth="1"/>
    <col min="13836" max="13836" width="2.88671875" style="33" customWidth="1"/>
    <col min="13837" max="13837" width="11.88671875" style="33" customWidth="1"/>
    <col min="13838" max="13838" width="3" style="33" customWidth="1"/>
    <col min="13839" max="13839" width="14.6640625" style="33" customWidth="1"/>
    <col min="13840" max="13840" width="2.5546875" style="33" customWidth="1"/>
    <col min="13841" max="13841" width="15.6640625" style="33" customWidth="1"/>
    <col min="13842" max="14082" width="9.109375" style="33"/>
    <col min="14083" max="14083" width="21" style="33" customWidth="1"/>
    <col min="14084" max="14084" width="34.5546875" style="33" customWidth="1"/>
    <col min="14085" max="14085" width="20.33203125" style="33" customWidth="1"/>
    <col min="14086" max="14087" width="11.109375" style="33" customWidth="1"/>
    <col min="14088" max="14088" width="19.5546875" style="33" customWidth="1"/>
    <col min="14089" max="14089" width="14.88671875" style="33" customWidth="1"/>
    <col min="14090" max="14090" width="2.6640625" style="33" customWidth="1"/>
    <col min="14091" max="14091" width="11.6640625" style="33" customWidth="1"/>
    <col min="14092" max="14092" width="2.88671875" style="33" customWidth="1"/>
    <col min="14093" max="14093" width="11.88671875" style="33" customWidth="1"/>
    <col min="14094" max="14094" width="3" style="33" customWidth="1"/>
    <col min="14095" max="14095" width="14.6640625" style="33" customWidth="1"/>
    <col min="14096" max="14096" width="2.5546875" style="33" customWidth="1"/>
    <col min="14097" max="14097" width="15.6640625" style="33" customWidth="1"/>
    <col min="14098" max="14338" width="9.109375" style="33"/>
    <col min="14339" max="14339" width="21" style="33" customWidth="1"/>
    <col min="14340" max="14340" width="34.5546875" style="33" customWidth="1"/>
    <col min="14341" max="14341" width="20.33203125" style="33" customWidth="1"/>
    <col min="14342" max="14343" width="11.109375" style="33" customWidth="1"/>
    <col min="14344" max="14344" width="19.5546875" style="33" customWidth="1"/>
    <col min="14345" max="14345" width="14.88671875" style="33" customWidth="1"/>
    <col min="14346" max="14346" width="2.6640625" style="33" customWidth="1"/>
    <col min="14347" max="14347" width="11.6640625" style="33" customWidth="1"/>
    <col min="14348" max="14348" width="2.88671875" style="33" customWidth="1"/>
    <col min="14349" max="14349" width="11.88671875" style="33" customWidth="1"/>
    <col min="14350" max="14350" width="3" style="33" customWidth="1"/>
    <col min="14351" max="14351" width="14.6640625" style="33" customWidth="1"/>
    <col min="14352" max="14352" width="2.5546875" style="33" customWidth="1"/>
    <col min="14353" max="14353" width="15.6640625" style="33" customWidth="1"/>
    <col min="14354" max="14594" width="9.109375" style="33"/>
    <col min="14595" max="14595" width="21" style="33" customWidth="1"/>
    <col min="14596" max="14596" width="34.5546875" style="33" customWidth="1"/>
    <col min="14597" max="14597" width="20.33203125" style="33" customWidth="1"/>
    <col min="14598" max="14599" width="11.109375" style="33" customWidth="1"/>
    <col min="14600" max="14600" width="19.5546875" style="33" customWidth="1"/>
    <col min="14601" max="14601" width="14.88671875" style="33" customWidth="1"/>
    <col min="14602" max="14602" width="2.6640625" style="33" customWidth="1"/>
    <col min="14603" max="14603" width="11.6640625" style="33" customWidth="1"/>
    <col min="14604" max="14604" width="2.88671875" style="33" customWidth="1"/>
    <col min="14605" max="14605" width="11.88671875" style="33" customWidth="1"/>
    <col min="14606" max="14606" width="3" style="33" customWidth="1"/>
    <col min="14607" max="14607" width="14.6640625" style="33" customWidth="1"/>
    <col min="14608" max="14608" width="2.5546875" style="33" customWidth="1"/>
    <col min="14609" max="14609" width="15.6640625" style="33" customWidth="1"/>
    <col min="14610" max="14850" width="9.109375" style="33"/>
    <col min="14851" max="14851" width="21" style="33" customWidth="1"/>
    <col min="14852" max="14852" width="34.5546875" style="33" customWidth="1"/>
    <col min="14853" max="14853" width="20.33203125" style="33" customWidth="1"/>
    <col min="14854" max="14855" width="11.109375" style="33" customWidth="1"/>
    <col min="14856" max="14856" width="19.5546875" style="33" customWidth="1"/>
    <col min="14857" max="14857" width="14.88671875" style="33" customWidth="1"/>
    <col min="14858" max="14858" width="2.6640625" style="33" customWidth="1"/>
    <col min="14859" max="14859" width="11.6640625" style="33" customWidth="1"/>
    <col min="14860" max="14860" width="2.88671875" style="33" customWidth="1"/>
    <col min="14861" max="14861" width="11.88671875" style="33" customWidth="1"/>
    <col min="14862" max="14862" width="3" style="33" customWidth="1"/>
    <col min="14863" max="14863" width="14.6640625" style="33" customWidth="1"/>
    <col min="14864" max="14864" width="2.5546875" style="33" customWidth="1"/>
    <col min="14865" max="14865" width="15.6640625" style="33" customWidth="1"/>
    <col min="14866" max="15106" width="9.109375" style="33"/>
    <col min="15107" max="15107" width="21" style="33" customWidth="1"/>
    <col min="15108" max="15108" width="34.5546875" style="33" customWidth="1"/>
    <col min="15109" max="15109" width="20.33203125" style="33" customWidth="1"/>
    <col min="15110" max="15111" width="11.109375" style="33" customWidth="1"/>
    <col min="15112" max="15112" width="19.5546875" style="33" customWidth="1"/>
    <col min="15113" max="15113" width="14.88671875" style="33" customWidth="1"/>
    <col min="15114" max="15114" width="2.6640625" style="33" customWidth="1"/>
    <col min="15115" max="15115" width="11.6640625" style="33" customWidth="1"/>
    <col min="15116" max="15116" width="2.88671875" style="33" customWidth="1"/>
    <col min="15117" max="15117" width="11.88671875" style="33" customWidth="1"/>
    <col min="15118" max="15118" width="3" style="33" customWidth="1"/>
    <col min="15119" max="15119" width="14.6640625" style="33" customWidth="1"/>
    <col min="15120" max="15120" width="2.5546875" style="33" customWidth="1"/>
    <col min="15121" max="15121" width="15.6640625" style="33" customWidth="1"/>
    <col min="15122" max="15362" width="9.109375" style="33"/>
    <col min="15363" max="15363" width="21" style="33" customWidth="1"/>
    <col min="15364" max="15364" width="34.5546875" style="33" customWidth="1"/>
    <col min="15365" max="15365" width="20.33203125" style="33" customWidth="1"/>
    <col min="15366" max="15367" width="11.109375" style="33" customWidth="1"/>
    <col min="15368" max="15368" width="19.5546875" style="33" customWidth="1"/>
    <col min="15369" max="15369" width="14.88671875" style="33" customWidth="1"/>
    <col min="15370" max="15370" width="2.6640625" style="33" customWidth="1"/>
    <col min="15371" max="15371" width="11.6640625" style="33" customWidth="1"/>
    <col min="15372" max="15372" width="2.88671875" style="33" customWidth="1"/>
    <col min="15373" max="15373" width="11.88671875" style="33" customWidth="1"/>
    <col min="15374" max="15374" width="3" style="33" customWidth="1"/>
    <col min="15375" max="15375" width="14.6640625" style="33" customWidth="1"/>
    <col min="15376" max="15376" width="2.5546875" style="33" customWidth="1"/>
    <col min="15377" max="15377" width="15.6640625" style="33" customWidth="1"/>
    <col min="15378" max="15618" width="9.109375" style="33"/>
    <col min="15619" max="15619" width="21" style="33" customWidth="1"/>
    <col min="15620" max="15620" width="34.5546875" style="33" customWidth="1"/>
    <col min="15621" max="15621" width="20.33203125" style="33" customWidth="1"/>
    <col min="15622" max="15623" width="11.109375" style="33" customWidth="1"/>
    <col min="15624" max="15624" width="19.5546875" style="33" customWidth="1"/>
    <col min="15625" max="15625" width="14.88671875" style="33" customWidth="1"/>
    <col min="15626" max="15626" width="2.6640625" style="33" customWidth="1"/>
    <col min="15627" max="15627" width="11.6640625" style="33" customWidth="1"/>
    <col min="15628" max="15628" width="2.88671875" style="33" customWidth="1"/>
    <col min="15629" max="15629" width="11.88671875" style="33" customWidth="1"/>
    <col min="15630" max="15630" width="3" style="33" customWidth="1"/>
    <col min="15631" max="15631" width="14.6640625" style="33" customWidth="1"/>
    <col min="15632" max="15632" width="2.5546875" style="33" customWidth="1"/>
    <col min="15633" max="15633" width="15.6640625" style="33" customWidth="1"/>
    <col min="15634" max="15874" width="9.109375" style="33"/>
    <col min="15875" max="15875" width="21" style="33" customWidth="1"/>
    <col min="15876" max="15876" width="34.5546875" style="33" customWidth="1"/>
    <col min="15877" max="15877" width="20.33203125" style="33" customWidth="1"/>
    <col min="15878" max="15879" width="11.109375" style="33" customWidth="1"/>
    <col min="15880" max="15880" width="19.5546875" style="33" customWidth="1"/>
    <col min="15881" max="15881" width="14.88671875" style="33" customWidth="1"/>
    <col min="15882" max="15882" width="2.6640625" style="33" customWidth="1"/>
    <col min="15883" max="15883" width="11.6640625" style="33" customWidth="1"/>
    <col min="15884" max="15884" width="2.88671875" style="33" customWidth="1"/>
    <col min="15885" max="15885" width="11.88671875" style="33" customWidth="1"/>
    <col min="15886" max="15886" width="3" style="33" customWidth="1"/>
    <col min="15887" max="15887" width="14.6640625" style="33" customWidth="1"/>
    <col min="15888" max="15888" width="2.5546875" style="33" customWidth="1"/>
    <col min="15889" max="15889" width="15.6640625" style="33" customWidth="1"/>
    <col min="15890" max="16130" width="9.109375" style="33"/>
    <col min="16131" max="16131" width="21" style="33" customWidth="1"/>
    <col min="16132" max="16132" width="34.5546875" style="33" customWidth="1"/>
    <col min="16133" max="16133" width="20.33203125" style="33" customWidth="1"/>
    <col min="16134" max="16135" width="11.109375" style="33" customWidth="1"/>
    <col min="16136" max="16136" width="19.5546875" style="33" customWidth="1"/>
    <col min="16137" max="16137" width="14.88671875" style="33" customWidth="1"/>
    <col min="16138" max="16138" width="2.6640625" style="33" customWidth="1"/>
    <col min="16139" max="16139" width="11.6640625" style="33" customWidth="1"/>
    <col min="16140" max="16140" width="2.88671875" style="33" customWidth="1"/>
    <col min="16141" max="16141" width="11.88671875" style="33" customWidth="1"/>
    <col min="16142" max="16142" width="3" style="33" customWidth="1"/>
    <col min="16143" max="16143" width="14.6640625" style="33" customWidth="1"/>
    <col min="16144" max="16144" width="2.5546875" style="33" customWidth="1"/>
    <col min="16145" max="16145" width="15.6640625" style="33" customWidth="1"/>
    <col min="16146" max="16384" width="9.109375" style="33"/>
  </cols>
  <sheetData>
    <row r="1" spans="1:18" ht="66.75" customHeight="1" x14ac:dyDescent="0.25"/>
    <row r="2" spans="1:18" s="34" customFormat="1" ht="45" x14ac:dyDescent="0.4">
      <c r="B2" s="47"/>
      <c r="C2" s="47" t="s">
        <v>109</v>
      </c>
      <c r="D2" s="47"/>
      <c r="E2" s="2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s="34" customFormat="1" ht="44.25" customHeight="1" thickBot="1" x14ac:dyDescent="0.5">
      <c r="A3" s="1"/>
      <c r="E3" s="2"/>
      <c r="F3" s="2"/>
      <c r="G3" s="2"/>
      <c r="H3" s="2"/>
      <c r="I3" s="3"/>
      <c r="J3" s="2"/>
      <c r="K3" s="2"/>
      <c r="L3" s="2"/>
      <c r="M3" s="2"/>
      <c r="N3" s="2"/>
      <c r="O3" s="2"/>
      <c r="P3" s="2"/>
      <c r="Q3" s="2"/>
    </row>
    <row r="4" spans="1:18" ht="18" thickBot="1" x14ac:dyDescent="0.35">
      <c r="A4" s="29"/>
      <c r="B4" s="29"/>
      <c r="C4" s="30"/>
      <c r="D4" s="30"/>
      <c r="E4" s="30"/>
      <c r="F4" s="4" t="s">
        <v>0</v>
      </c>
      <c r="G4" s="5"/>
      <c r="H4" s="4" t="s">
        <v>1</v>
      </c>
      <c r="I4" s="6"/>
      <c r="J4" s="4" t="s">
        <v>2</v>
      </c>
      <c r="K4" s="5"/>
      <c r="L4" s="4" t="s">
        <v>3</v>
      </c>
      <c r="M4" s="30"/>
      <c r="N4" s="4" t="s">
        <v>4</v>
      </c>
      <c r="O4" s="11"/>
      <c r="P4" s="4" t="s">
        <v>17</v>
      </c>
      <c r="Q4" s="11"/>
      <c r="R4" s="10" t="s">
        <v>20</v>
      </c>
    </row>
    <row r="5" spans="1:18" ht="65.25" customHeight="1" thickBot="1" x14ac:dyDescent="0.3">
      <c r="A5" s="35" t="s">
        <v>5</v>
      </c>
      <c r="B5" s="36" t="s">
        <v>6</v>
      </c>
      <c r="C5" s="54" t="s">
        <v>7</v>
      </c>
      <c r="D5" s="54" t="s">
        <v>26</v>
      </c>
      <c r="E5" s="36" t="s">
        <v>8</v>
      </c>
      <c r="F5" s="54" t="s">
        <v>9</v>
      </c>
      <c r="G5" s="37" t="s">
        <v>10</v>
      </c>
      <c r="H5" s="54" t="s">
        <v>11</v>
      </c>
      <c r="I5" s="38" t="s">
        <v>12</v>
      </c>
      <c r="J5" s="75" t="s">
        <v>13</v>
      </c>
      <c r="K5" s="38" t="s">
        <v>14</v>
      </c>
      <c r="L5" s="75" t="s">
        <v>15</v>
      </c>
      <c r="M5" s="38" t="s">
        <v>12</v>
      </c>
      <c r="N5" s="76" t="s">
        <v>16</v>
      </c>
      <c r="O5" s="39"/>
      <c r="P5" s="77" t="s">
        <v>19</v>
      </c>
      <c r="Q5" s="40"/>
      <c r="R5" s="77" t="s">
        <v>18</v>
      </c>
    </row>
    <row r="6" spans="1:18" ht="68.25" customHeight="1" x14ac:dyDescent="0.4">
      <c r="A6" s="50" t="s">
        <v>30</v>
      </c>
      <c r="B6" s="55" t="s">
        <v>54</v>
      </c>
      <c r="C6" s="51">
        <v>110855</v>
      </c>
      <c r="D6" s="51">
        <v>11.25</v>
      </c>
      <c r="E6" s="52">
        <v>3</v>
      </c>
      <c r="F6" s="23"/>
      <c r="G6" s="28"/>
      <c r="H6" s="60">
        <v>60</v>
      </c>
      <c r="I6" s="20"/>
      <c r="J6" s="56">
        <f>F6/H6</f>
        <v>0</v>
      </c>
      <c r="K6" s="21"/>
      <c r="L6" s="59">
        <v>4.05</v>
      </c>
      <c r="M6" s="21"/>
      <c r="N6" s="56">
        <f>J6*L6</f>
        <v>0</v>
      </c>
      <c r="O6" s="22"/>
      <c r="P6" s="57">
        <f>L6*0.205</f>
        <v>0.83024999999999993</v>
      </c>
      <c r="Q6" s="22"/>
      <c r="R6" s="58">
        <f t="shared" ref="R6:R69" si="0">(J6*P6)</f>
        <v>0</v>
      </c>
    </row>
    <row r="7" spans="1:18" ht="68.25" customHeight="1" x14ac:dyDescent="0.4">
      <c r="A7" s="81" t="s">
        <v>31</v>
      </c>
      <c r="B7" s="83" t="s">
        <v>93</v>
      </c>
      <c r="C7" s="51">
        <v>100317</v>
      </c>
      <c r="D7" s="51">
        <v>11.25</v>
      </c>
      <c r="E7" s="52">
        <v>3</v>
      </c>
      <c r="F7" s="23"/>
      <c r="G7" s="28"/>
      <c r="H7" s="61">
        <v>60</v>
      </c>
      <c r="I7" s="20"/>
      <c r="J7" s="62">
        <f t="shared" ref="J7:J68" si="1">F7/H7</f>
        <v>0</v>
      </c>
      <c r="K7" s="21"/>
      <c r="L7" s="63">
        <v>2.36</v>
      </c>
      <c r="M7" s="21"/>
      <c r="N7" s="62">
        <f t="shared" ref="N7" si="2">J7*L7</f>
        <v>0</v>
      </c>
      <c r="O7" s="22"/>
      <c r="P7" s="64">
        <f>L7*0.5692</f>
        <v>1.3433120000000001</v>
      </c>
      <c r="Q7" s="22"/>
      <c r="R7" s="65">
        <f t="shared" si="0"/>
        <v>0</v>
      </c>
    </row>
    <row r="8" spans="1:18" ht="68.25" customHeight="1" x14ac:dyDescent="0.4">
      <c r="A8" s="82"/>
      <c r="B8" s="84"/>
      <c r="C8" s="51">
        <v>110855</v>
      </c>
      <c r="D8" s="51">
        <v>11.25</v>
      </c>
      <c r="E8" s="52">
        <v>3</v>
      </c>
      <c r="F8" s="23"/>
      <c r="G8" s="28"/>
      <c r="H8" s="60">
        <v>60</v>
      </c>
      <c r="I8" s="20"/>
      <c r="J8" s="56">
        <f>F7/H8</f>
        <v>0</v>
      </c>
      <c r="K8" s="21"/>
      <c r="L8" s="59">
        <v>4.05</v>
      </c>
      <c r="M8" s="21"/>
      <c r="N8" s="56">
        <f>J8*L8</f>
        <v>0</v>
      </c>
      <c r="O8" s="22"/>
      <c r="P8" s="57">
        <f t="shared" ref="P8:P9" si="3">L8*0.205</f>
        <v>0.83024999999999993</v>
      </c>
      <c r="Q8" s="22"/>
      <c r="R8" s="58">
        <f t="shared" si="0"/>
        <v>0</v>
      </c>
    </row>
    <row r="9" spans="1:18" ht="68.25" customHeight="1" x14ac:dyDescent="0.4">
      <c r="A9" s="81" t="s">
        <v>28</v>
      </c>
      <c r="B9" s="83" t="s">
        <v>94</v>
      </c>
      <c r="C9" s="51">
        <v>110855</v>
      </c>
      <c r="D9" s="51">
        <v>14.06</v>
      </c>
      <c r="E9" s="52">
        <v>2.25</v>
      </c>
      <c r="F9" s="23"/>
      <c r="G9" s="28"/>
      <c r="H9" s="60">
        <v>100</v>
      </c>
      <c r="I9" s="20"/>
      <c r="J9" s="56">
        <f t="shared" si="1"/>
        <v>0</v>
      </c>
      <c r="K9" s="21"/>
      <c r="L9" s="59">
        <v>6.85</v>
      </c>
      <c r="M9" s="21"/>
      <c r="N9" s="56">
        <f t="shared" ref="N9" si="4">J9*L9</f>
        <v>0</v>
      </c>
      <c r="O9" s="22"/>
      <c r="P9" s="57">
        <f t="shared" si="3"/>
        <v>1.4042499999999998</v>
      </c>
      <c r="Q9" s="22"/>
      <c r="R9" s="58">
        <f t="shared" ref="R9" si="5">(J9*P9)</f>
        <v>0</v>
      </c>
    </row>
    <row r="10" spans="1:18" ht="68.25" customHeight="1" x14ac:dyDescent="0.4">
      <c r="A10" s="82"/>
      <c r="B10" s="84"/>
      <c r="C10" s="51">
        <v>100317</v>
      </c>
      <c r="D10" s="51">
        <v>14.06</v>
      </c>
      <c r="E10" s="52">
        <v>2.25</v>
      </c>
      <c r="F10" s="23"/>
      <c r="G10" s="28"/>
      <c r="H10" s="61">
        <v>100</v>
      </c>
      <c r="I10" s="20"/>
      <c r="J10" s="62">
        <f>F9/H10</f>
        <v>0</v>
      </c>
      <c r="K10" s="21"/>
      <c r="L10" s="63">
        <v>1.43</v>
      </c>
      <c r="M10" s="21"/>
      <c r="N10" s="62">
        <f>J10*L10</f>
        <v>0</v>
      </c>
      <c r="O10" s="22"/>
      <c r="P10" s="64">
        <f>L10*0.5692</f>
        <v>0.81395600000000001</v>
      </c>
      <c r="Q10" s="22"/>
      <c r="R10" s="65">
        <f t="shared" si="0"/>
        <v>0</v>
      </c>
    </row>
    <row r="11" spans="1:18" ht="68.25" customHeight="1" x14ac:dyDescent="0.4">
      <c r="A11" s="50" t="s">
        <v>55</v>
      </c>
      <c r="B11" s="55" t="s">
        <v>56</v>
      </c>
      <c r="C11" s="51">
        <v>110855</v>
      </c>
      <c r="D11" s="51">
        <v>17.5</v>
      </c>
      <c r="E11" s="52">
        <v>2.8</v>
      </c>
      <c r="F11" s="23"/>
      <c r="G11" s="28"/>
      <c r="H11" s="60">
        <v>100</v>
      </c>
      <c r="I11" s="20"/>
      <c r="J11" s="56">
        <f t="shared" si="1"/>
        <v>0</v>
      </c>
      <c r="K11" s="21"/>
      <c r="L11" s="59">
        <v>5.96875</v>
      </c>
      <c r="M11" s="21"/>
      <c r="N11" s="56">
        <f t="shared" ref="N11" si="6">J11*L11</f>
        <v>0</v>
      </c>
      <c r="O11" s="22"/>
      <c r="P11" s="57">
        <f t="shared" ref="P11:P15" si="7">L11*0.205</f>
        <v>1.22359375</v>
      </c>
      <c r="Q11" s="22"/>
      <c r="R11" s="58">
        <f t="shared" ref="R11" si="8">(J11*P11)</f>
        <v>0</v>
      </c>
    </row>
    <row r="12" spans="1:18" ht="68.25" customHeight="1" x14ac:dyDescent="0.4">
      <c r="A12" s="50" t="s">
        <v>57</v>
      </c>
      <c r="B12" s="55" t="s">
        <v>58</v>
      </c>
      <c r="C12" s="51">
        <v>110855</v>
      </c>
      <c r="D12" s="51">
        <v>17.5</v>
      </c>
      <c r="E12" s="52">
        <v>2.8</v>
      </c>
      <c r="F12" s="23"/>
      <c r="G12" s="28"/>
      <c r="H12" s="60">
        <v>100</v>
      </c>
      <c r="I12" s="20"/>
      <c r="J12" s="56">
        <f>F11/H12</f>
        <v>0</v>
      </c>
      <c r="K12" s="21"/>
      <c r="L12" s="59">
        <v>5.97</v>
      </c>
      <c r="M12" s="21"/>
      <c r="N12" s="56">
        <f>J12*L12</f>
        <v>0</v>
      </c>
      <c r="O12" s="22"/>
      <c r="P12" s="57">
        <f t="shared" si="7"/>
        <v>1.2238499999999999</v>
      </c>
      <c r="Q12" s="22"/>
      <c r="R12" s="58">
        <f t="shared" si="0"/>
        <v>0</v>
      </c>
    </row>
    <row r="13" spans="1:18" ht="68.25" customHeight="1" x14ac:dyDescent="0.4">
      <c r="A13" s="50" t="s">
        <v>59</v>
      </c>
      <c r="B13" s="55" t="s">
        <v>60</v>
      </c>
      <c r="C13" s="51">
        <v>110855</v>
      </c>
      <c r="D13" s="51">
        <v>9.375</v>
      </c>
      <c r="E13" s="52">
        <v>1.5</v>
      </c>
      <c r="F13" s="23"/>
      <c r="G13" s="28"/>
      <c r="H13" s="60">
        <v>100</v>
      </c>
      <c r="I13" s="20"/>
      <c r="J13" s="56">
        <f t="shared" si="1"/>
        <v>0</v>
      </c>
      <c r="K13" s="21"/>
      <c r="L13" s="59">
        <v>5.0199999999999996</v>
      </c>
      <c r="M13" s="21"/>
      <c r="N13" s="56">
        <f t="shared" ref="N13" si="9">J13*L13</f>
        <v>0</v>
      </c>
      <c r="O13" s="22"/>
      <c r="P13" s="57">
        <f t="shared" si="7"/>
        <v>1.0290999999999999</v>
      </c>
      <c r="Q13" s="22"/>
      <c r="R13" s="58">
        <f t="shared" ref="R13" si="10">(J13*P13)</f>
        <v>0</v>
      </c>
    </row>
    <row r="14" spans="1:18" ht="68.25" customHeight="1" x14ac:dyDescent="0.4">
      <c r="A14" s="50" t="s">
        <v>61</v>
      </c>
      <c r="B14" s="55" t="s">
        <v>62</v>
      </c>
      <c r="C14" s="51">
        <v>110855</v>
      </c>
      <c r="D14" s="51">
        <v>9.3800000000000008</v>
      </c>
      <c r="E14" s="52">
        <v>1.5</v>
      </c>
      <c r="F14" s="23"/>
      <c r="G14" s="28"/>
      <c r="H14" s="60">
        <v>100</v>
      </c>
      <c r="I14" s="20"/>
      <c r="J14" s="56">
        <f>F13/H14</f>
        <v>0</v>
      </c>
      <c r="K14" s="21"/>
      <c r="L14" s="59">
        <v>5.0199999999999996</v>
      </c>
      <c r="M14" s="21"/>
      <c r="N14" s="56">
        <f>J14*L14</f>
        <v>0</v>
      </c>
      <c r="O14" s="22"/>
      <c r="P14" s="57">
        <f t="shared" si="7"/>
        <v>1.0290999999999999</v>
      </c>
      <c r="Q14" s="22"/>
      <c r="R14" s="58">
        <f t="shared" si="0"/>
        <v>0</v>
      </c>
    </row>
    <row r="15" spans="1:18" ht="68.25" customHeight="1" x14ac:dyDescent="0.4">
      <c r="A15" s="81" t="s">
        <v>49</v>
      </c>
      <c r="B15" s="83" t="s">
        <v>63</v>
      </c>
      <c r="C15" s="51">
        <v>110855</v>
      </c>
      <c r="D15" s="51">
        <v>15.63</v>
      </c>
      <c r="E15" s="52">
        <v>2.5</v>
      </c>
      <c r="F15" s="23"/>
      <c r="G15" s="28"/>
      <c r="H15" s="60">
        <v>100</v>
      </c>
      <c r="I15" s="20"/>
      <c r="J15" s="56">
        <f t="shared" si="1"/>
        <v>0</v>
      </c>
      <c r="K15" s="21"/>
      <c r="L15" s="59">
        <v>3.44</v>
      </c>
      <c r="M15" s="21"/>
      <c r="N15" s="56">
        <f t="shared" ref="N15" si="11">J15*L15</f>
        <v>0</v>
      </c>
      <c r="O15" s="22"/>
      <c r="P15" s="57">
        <f t="shared" si="7"/>
        <v>0.70519999999999994</v>
      </c>
      <c r="Q15" s="22"/>
      <c r="R15" s="58">
        <f t="shared" ref="R15" si="12">(J15*P15)</f>
        <v>0</v>
      </c>
    </row>
    <row r="16" spans="1:18" ht="68.25" customHeight="1" x14ac:dyDescent="0.4">
      <c r="A16" s="82"/>
      <c r="B16" s="84"/>
      <c r="C16" s="51">
        <v>100317</v>
      </c>
      <c r="D16" s="51">
        <v>15.63</v>
      </c>
      <c r="E16" s="52">
        <v>2.5</v>
      </c>
      <c r="F16" s="23"/>
      <c r="G16" s="28"/>
      <c r="H16" s="61">
        <v>100</v>
      </c>
      <c r="I16" s="20"/>
      <c r="J16" s="62">
        <f>F15/H16</f>
        <v>0</v>
      </c>
      <c r="K16" s="21"/>
      <c r="L16" s="63">
        <v>0.63</v>
      </c>
      <c r="M16" s="21"/>
      <c r="N16" s="62">
        <f>J16*L16</f>
        <v>0</v>
      </c>
      <c r="O16" s="22"/>
      <c r="P16" s="64">
        <f>L16*0.5692</f>
        <v>0.35859600000000003</v>
      </c>
      <c r="Q16" s="22"/>
      <c r="R16" s="65">
        <f t="shared" si="0"/>
        <v>0</v>
      </c>
    </row>
    <row r="17" spans="1:18" ht="68.25" customHeight="1" x14ac:dyDescent="0.4">
      <c r="A17" s="85" t="s">
        <v>34</v>
      </c>
      <c r="B17" s="83" t="s">
        <v>64</v>
      </c>
      <c r="C17" s="51">
        <v>110855</v>
      </c>
      <c r="D17" s="51">
        <v>15.625</v>
      </c>
      <c r="E17" s="52">
        <v>2.5</v>
      </c>
      <c r="F17" s="23"/>
      <c r="G17" s="28"/>
      <c r="H17" s="60">
        <v>100</v>
      </c>
      <c r="I17" s="20"/>
      <c r="J17" s="56">
        <f t="shared" si="1"/>
        <v>0</v>
      </c>
      <c r="K17" s="21"/>
      <c r="L17" s="59">
        <v>3.44</v>
      </c>
      <c r="M17" s="21"/>
      <c r="N17" s="56">
        <f t="shared" ref="N17:N20" si="13">J17*L17</f>
        <v>0</v>
      </c>
      <c r="O17" s="22"/>
      <c r="P17" s="57">
        <f>L17*0.205</f>
        <v>0.70519999999999994</v>
      </c>
      <c r="Q17" s="22"/>
      <c r="R17" s="58">
        <f t="shared" ref="R17:R20" si="14">(J17*P17)</f>
        <v>0</v>
      </c>
    </row>
    <row r="18" spans="1:18" ht="68.25" customHeight="1" x14ac:dyDescent="0.4">
      <c r="A18" s="86"/>
      <c r="B18" s="84"/>
      <c r="C18" s="51">
        <v>100317</v>
      </c>
      <c r="D18" s="51">
        <v>15.625</v>
      </c>
      <c r="E18" s="52">
        <v>2.5</v>
      </c>
      <c r="F18" s="23"/>
      <c r="G18" s="28"/>
      <c r="H18" s="61">
        <v>100</v>
      </c>
      <c r="I18" s="20"/>
      <c r="J18" s="62">
        <f t="shared" si="1"/>
        <v>0</v>
      </c>
      <c r="K18" s="21"/>
      <c r="L18" s="63">
        <v>0.63</v>
      </c>
      <c r="M18" s="21"/>
      <c r="N18" s="62">
        <f t="shared" si="13"/>
        <v>0</v>
      </c>
      <c r="O18" s="22"/>
      <c r="P18" s="64">
        <f>L18*0.5692</f>
        <v>0.35859600000000003</v>
      </c>
      <c r="Q18" s="22"/>
      <c r="R18" s="65">
        <f t="shared" si="14"/>
        <v>0</v>
      </c>
    </row>
    <row r="19" spans="1:18" ht="68.25" customHeight="1" x14ac:dyDescent="0.4">
      <c r="A19" s="81" t="s">
        <v>50</v>
      </c>
      <c r="B19" s="83" t="s">
        <v>65</v>
      </c>
      <c r="C19" s="51">
        <v>110855</v>
      </c>
      <c r="D19" s="51">
        <v>15.63</v>
      </c>
      <c r="E19" s="52">
        <v>2.5</v>
      </c>
      <c r="F19" s="23"/>
      <c r="G19" s="28"/>
      <c r="H19" s="60">
        <v>100</v>
      </c>
      <c r="I19" s="20"/>
      <c r="J19" s="56">
        <f t="shared" si="1"/>
        <v>0</v>
      </c>
      <c r="K19" s="21"/>
      <c r="L19" s="59">
        <v>3.44</v>
      </c>
      <c r="M19" s="21"/>
      <c r="N19" s="56">
        <f t="shared" si="13"/>
        <v>0</v>
      </c>
      <c r="O19" s="22"/>
      <c r="P19" s="57">
        <f>L19*0.205</f>
        <v>0.70519999999999994</v>
      </c>
      <c r="Q19" s="22"/>
      <c r="R19" s="58">
        <f t="shared" si="14"/>
        <v>0</v>
      </c>
    </row>
    <row r="20" spans="1:18" ht="68.25" customHeight="1" x14ac:dyDescent="0.4">
      <c r="A20" s="87"/>
      <c r="B20" s="88"/>
      <c r="C20" s="51">
        <v>100317</v>
      </c>
      <c r="D20" s="51">
        <v>15.63</v>
      </c>
      <c r="E20" s="52">
        <v>2.5</v>
      </c>
      <c r="F20" s="23"/>
      <c r="G20" s="28"/>
      <c r="H20" s="61">
        <v>100</v>
      </c>
      <c r="I20" s="20"/>
      <c r="J20" s="62">
        <f t="shared" si="1"/>
        <v>0</v>
      </c>
      <c r="K20" s="21"/>
      <c r="L20" s="63">
        <v>0.63</v>
      </c>
      <c r="M20" s="21"/>
      <c r="N20" s="62">
        <f t="shared" si="13"/>
        <v>0</v>
      </c>
      <c r="O20" s="22"/>
      <c r="P20" s="64">
        <f>L20*0.5692</f>
        <v>0.35859600000000003</v>
      </c>
      <c r="Q20" s="22"/>
      <c r="R20" s="65">
        <f t="shared" si="14"/>
        <v>0</v>
      </c>
    </row>
    <row r="21" spans="1:18" ht="68.25" customHeight="1" x14ac:dyDescent="0.4">
      <c r="A21" s="82"/>
      <c r="B21" s="84"/>
      <c r="C21" s="51">
        <v>100206</v>
      </c>
      <c r="D21" s="51">
        <v>15.63</v>
      </c>
      <c r="E21" s="52">
        <v>2.5</v>
      </c>
      <c r="F21" s="23"/>
      <c r="G21" s="28"/>
      <c r="H21" s="67">
        <v>100</v>
      </c>
      <c r="I21" s="20"/>
      <c r="J21" s="68">
        <f>F20/H21</f>
        <v>0</v>
      </c>
      <c r="K21" s="21"/>
      <c r="L21" s="69">
        <v>3.9</v>
      </c>
      <c r="M21" s="21"/>
      <c r="N21" s="68">
        <f>J21*L21</f>
        <v>0</v>
      </c>
      <c r="O21" s="22"/>
      <c r="P21" s="70">
        <f>L21*0.9851</f>
        <v>3.8418899999999998</v>
      </c>
      <c r="Q21" s="22"/>
      <c r="R21" s="71">
        <f t="shared" si="0"/>
        <v>0</v>
      </c>
    </row>
    <row r="22" spans="1:18" ht="68.25" customHeight="1" x14ac:dyDescent="0.4">
      <c r="A22" s="81" t="s">
        <v>35</v>
      </c>
      <c r="B22" s="83" t="s">
        <v>91</v>
      </c>
      <c r="C22" s="51">
        <v>110855</v>
      </c>
      <c r="D22" s="51">
        <v>15.63</v>
      </c>
      <c r="E22" s="52">
        <v>2.5</v>
      </c>
      <c r="F22" s="23"/>
      <c r="G22" s="28"/>
      <c r="H22" s="60">
        <v>100</v>
      </c>
      <c r="I22" s="20"/>
      <c r="J22" s="56">
        <f t="shared" si="1"/>
        <v>0</v>
      </c>
      <c r="K22" s="21"/>
      <c r="L22" s="59">
        <v>3.42</v>
      </c>
      <c r="M22" s="21"/>
      <c r="N22" s="56">
        <f t="shared" ref="N22" si="15">J22*L22</f>
        <v>0</v>
      </c>
      <c r="O22" s="22"/>
      <c r="P22" s="57">
        <f>L22*0.205</f>
        <v>0.70109999999999995</v>
      </c>
      <c r="Q22" s="22"/>
      <c r="R22" s="58">
        <f t="shared" ref="R22" si="16">(J22*P22)</f>
        <v>0</v>
      </c>
    </row>
    <row r="23" spans="1:18" ht="68.25" customHeight="1" x14ac:dyDescent="0.4">
      <c r="A23" s="87"/>
      <c r="B23" s="88"/>
      <c r="C23" s="51">
        <v>100317</v>
      </c>
      <c r="D23" s="51">
        <v>15.63</v>
      </c>
      <c r="E23" s="52">
        <v>2.5</v>
      </c>
      <c r="F23" s="23"/>
      <c r="G23" s="28"/>
      <c r="H23" s="61">
        <v>100</v>
      </c>
      <c r="I23" s="20"/>
      <c r="J23" s="62">
        <f>F23/H23</f>
        <v>0</v>
      </c>
      <c r="K23" s="21"/>
      <c r="L23" s="63">
        <v>0.62</v>
      </c>
      <c r="M23" s="21"/>
      <c r="N23" s="62">
        <f>J23*L23</f>
        <v>0</v>
      </c>
      <c r="O23" s="22"/>
      <c r="P23" s="64">
        <f>L23*0.5692</f>
        <v>0.352904</v>
      </c>
      <c r="Q23" s="22"/>
      <c r="R23" s="65">
        <f t="shared" si="0"/>
        <v>0</v>
      </c>
    </row>
    <row r="24" spans="1:18" ht="68.25" customHeight="1" x14ac:dyDescent="0.4">
      <c r="A24" s="82"/>
      <c r="B24" s="84"/>
      <c r="C24" s="51">
        <v>100206</v>
      </c>
      <c r="D24" s="51">
        <v>15.63</v>
      </c>
      <c r="E24" s="52">
        <v>2.5</v>
      </c>
      <c r="F24" s="23"/>
      <c r="G24" s="28"/>
      <c r="H24" s="67">
        <v>100</v>
      </c>
      <c r="I24" s="20"/>
      <c r="J24" s="68">
        <f t="shared" si="1"/>
        <v>0</v>
      </c>
      <c r="K24" s="21"/>
      <c r="L24" s="69">
        <v>3.88</v>
      </c>
      <c r="M24" s="21"/>
      <c r="N24" s="68">
        <f t="shared" ref="N24" si="17">J24*L24</f>
        <v>0</v>
      </c>
      <c r="O24" s="22"/>
      <c r="P24" s="70">
        <f>L24*0.9851</f>
        <v>3.8221879999999997</v>
      </c>
      <c r="Q24" s="22"/>
      <c r="R24" s="71">
        <f t="shared" ref="R24" si="18">(J24*P24)</f>
        <v>0</v>
      </c>
    </row>
    <row r="25" spans="1:18" ht="68.25" customHeight="1" x14ac:dyDescent="0.4">
      <c r="A25" s="50" t="s">
        <v>36</v>
      </c>
      <c r="B25" s="55" t="s">
        <v>66</v>
      </c>
      <c r="C25" s="51">
        <v>110855</v>
      </c>
      <c r="D25" s="51">
        <v>6.75</v>
      </c>
      <c r="E25" s="52">
        <v>2.25</v>
      </c>
      <c r="F25" s="23"/>
      <c r="G25" s="28"/>
      <c r="H25" s="60">
        <v>48</v>
      </c>
      <c r="I25" s="20"/>
      <c r="J25" s="56">
        <f t="shared" si="1"/>
        <v>0</v>
      </c>
      <c r="K25" s="21"/>
      <c r="L25" s="59">
        <v>3.58</v>
      </c>
      <c r="M25" s="21"/>
      <c r="N25" s="56">
        <f t="shared" ref="N25:N50" si="19">J25*L25</f>
        <v>0</v>
      </c>
      <c r="O25" s="22"/>
      <c r="P25" s="57">
        <f t="shared" ref="P25:P32" si="20">L25*0.205</f>
        <v>0.7339</v>
      </c>
      <c r="Q25" s="22"/>
      <c r="R25" s="58">
        <f t="shared" ref="R25:R50" si="21">(J25*P25)</f>
        <v>0</v>
      </c>
    </row>
    <row r="26" spans="1:18" ht="68.25" customHeight="1" x14ac:dyDescent="0.4">
      <c r="A26" s="50" t="s">
        <v>67</v>
      </c>
      <c r="B26" s="55" t="s">
        <v>68</v>
      </c>
      <c r="C26" s="51">
        <v>110855</v>
      </c>
      <c r="D26" s="51">
        <v>6.75</v>
      </c>
      <c r="E26" s="52">
        <v>2.25</v>
      </c>
      <c r="F26" s="23"/>
      <c r="G26" s="28"/>
      <c r="H26" s="79">
        <v>48</v>
      </c>
      <c r="I26" s="20"/>
      <c r="J26" s="56">
        <f t="shared" ref="J26" si="22">F26/H26</f>
        <v>0</v>
      </c>
      <c r="K26" s="21"/>
      <c r="L26" s="59">
        <v>3.58</v>
      </c>
      <c r="M26" s="21"/>
      <c r="N26" s="56">
        <f t="shared" ref="N26" si="23">J26*L26</f>
        <v>0</v>
      </c>
      <c r="O26" s="22"/>
      <c r="P26" s="57">
        <f t="shared" si="20"/>
        <v>0.7339</v>
      </c>
      <c r="Q26" s="22"/>
      <c r="R26" s="58">
        <f t="shared" ref="R26" si="24">(J26*P26)</f>
        <v>0</v>
      </c>
    </row>
    <row r="27" spans="1:18" ht="68.25" customHeight="1" x14ac:dyDescent="0.4">
      <c r="A27" s="50" t="s">
        <v>69</v>
      </c>
      <c r="B27" s="55" t="s">
        <v>70</v>
      </c>
      <c r="C27" s="51">
        <v>110855</v>
      </c>
      <c r="D27" s="51">
        <v>6.75</v>
      </c>
      <c r="E27" s="52">
        <v>2.25</v>
      </c>
      <c r="F27" s="23"/>
      <c r="G27" s="28"/>
      <c r="H27" s="60">
        <v>48</v>
      </c>
      <c r="I27" s="20"/>
      <c r="J27" s="56">
        <f>F27/H27</f>
        <v>0</v>
      </c>
      <c r="K27" s="21"/>
      <c r="L27" s="59">
        <v>3.55</v>
      </c>
      <c r="M27" s="21"/>
      <c r="N27" s="56">
        <f>J27*L27</f>
        <v>0</v>
      </c>
      <c r="O27" s="22"/>
      <c r="P27" s="57">
        <f t="shared" si="20"/>
        <v>0.7277499999999999</v>
      </c>
      <c r="Q27" s="22"/>
      <c r="R27" s="58">
        <f>(J27*P27)</f>
        <v>0</v>
      </c>
    </row>
    <row r="28" spans="1:18" ht="68.25" customHeight="1" x14ac:dyDescent="0.4">
      <c r="A28" s="50" t="s">
        <v>71</v>
      </c>
      <c r="B28" s="55" t="s">
        <v>72</v>
      </c>
      <c r="C28" s="51">
        <v>110855</v>
      </c>
      <c r="D28" s="51">
        <v>6.75</v>
      </c>
      <c r="E28" s="52">
        <v>2.25</v>
      </c>
      <c r="F28" s="23"/>
      <c r="G28" s="28"/>
      <c r="H28" s="79">
        <v>48</v>
      </c>
      <c r="I28" s="20"/>
      <c r="J28" s="56">
        <f t="shared" si="1"/>
        <v>0</v>
      </c>
      <c r="K28" s="21"/>
      <c r="L28" s="59">
        <v>3.58</v>
      </c>
      <c r="M28" s="21"/>
      <c r="N28" s="56">
        <f t="shared" si="19"/>
        <v>0</v>
      </c>
      <c r="O28" s="22"/>
      <c r="P28" s="57">
        <f t="shared" si="20"/>
        <v>0.7339</v>
      </c>
      <c r="Q28" s="22"/>
      <c r="R28" s="58">
        <f t="shared" si="21"/>
        <v>0</v>
      </c>
    </row>
    <row r="29" spans="1:18" ht="68.25" customHeight="1" x14ac:dyDescent="0.4">
      <c r="A29" s="50" t="s">
        <v>73</v>
      </c>
      <c r="B29" s="55" t="s">
        <v>74</v>
      </c>
      <c r="C29" s="51">
        <v>110855</v>
      </c>
      <c r="D29" s="51">
        <v>4.5</v>
      </c>
      <c r="E29" s="52">
        <v>1.5</v>
      </c>
      <c r="F29" s="23"/>
      <c r="G29" s="28"/>
      <c r="H29" s="79">
        <v>48</v>
      </c>
      <c r="I29" s="20"/>
      <c r="J29" s="56">
        <f t="shared" si="1"/>
        <v>0</v>
      </c>
      <c r="K29" s="21"/>
      <c r="L29" s="59">
        <v>2.39</v>
      </c>
      <c r="M29" s="21"/>
      <c r="N29" s="56">
        <f>J29*L29</f>
        <v>0</v>
      </c>
      <c r="O29" s="22"/>
      <c r="P29" s="57">
        <f t="shared" si="20"/>
        <v>0.48995</v>
      </c>
      <c r="Q29" s="22"/>
      <c r="R29" s="58">
        <f t="shared" si="21"/>
        <v>0</v>
      </c>
    </row>
    <row r="30" spans="1:18" ht="68.25" customHeight="1" x14ac:dyDescent="0.4">
      <c r="A30" s="50" t="s">
        <v>75</v>
      </c>
      <c r="B30" s="55" t="s">
        <v>76</v>
      </c>
      <c r="C30" s="51">
        <v>110855</v>
      </c>
      <c r="D30" s="51">
        <v>4.5</v>
      </c>
      <c r="E30" s="52">
        <v>1.5</v>
      </c>
      <c r="F30" s="23"/>
      <c r="G30" s="28"/>
      <c r="H30" s="79">
        <v>48</v>
      </c>
      <c r="I30" s="20"/>
      <c r="J30" s="56">
        <f t="shared" ref="J30:J31" si="25">F30/H30</f>
        <v>0</v>
      </c>
      <c r="K30" s="21"/>
      <c r="L30" s="59">
        <v>2.37</v>
      </c>
      <c r="M30" s="21"/>
      <c r="N30" s="56">
        <f t="shared" ref="N30" si="26">J30*L30</f>
        <v>0</v>
      </c>
      <c r="O30" s="22"/>
      <c r="P30" s="57">
        <f t="shared" si="20"/>
        <v>0.48585</v>
      </c>
      <c r="Q30" s="22"/>
      <c r="R30" s="58">
        <f t="shared" ref="R30:R31" si="27">(J30*P30)</f>
        <v>0</v>
      </c>
    </row>
    <row r="31" spans="1:18" ht="68.25" customHeight="1" x14ac:dyDescent="0.4">
      <c r="A31" s="50" t="s">
        <v>77</v>
      </c>
      <c r="B31" s="55" t="s">
        <v>78</v>
      </c>
      <c r="C31" s="51">
        <v>110855</v>
      </c>
      <c r="D31" s="51">
        <v>4.5</v>
      </c>
      <c r="E31" s="52">
        <v>1.5</v>
      </c>
      <c r="F31" s="23"/>
      <c r="G31" s="28"/>
      <c r="H31" s="79">
        <v>48</v>
      </c>
      <c r="I31" s="20"/>
      <c r="J31" s="56">
        <f t="shared" si="25"/>
        <v>0</v>
      </c>
      <c r="K31" s="21"/>
      <c r="L31" s="59">
        <v>2.39</v>
      </c>
      <c r="M31" s="21"/>
      <c r="N31" s="56">
        <f>J31*L31</f>
        <v>0</v>
      </c>
      <c r="O31" s="22"/>
      <c r="P31" s="57">
        <f t="shared" si="20"/>
        <v>0.48995</v>
      </c>
      <c r="Q31" s="22"/>
      <c r="R31" s="58">
        <f t="shared" si="27"/>
        <v>0</v>
      </c>
    </row>
    <row r="32" spans="1:18" ht="68.25" customHeight="1" x14ac:dyDescent="0.4">
      <c r="A32" s="50" t="s">
        <v>79</v>
      </c>
      <c r="B32" s="55" t="s">
        <v>80</v>
      </c>
      <c r="C32" s="51">
        <v>110855</v>
      </c>
      <c r="D32" s="51">
        <v>4.5</v>
      </c>
      <c r="E32" s="52">
        <v>1.5</v>
      </c>
      <c r="F32" s="23"/>
      <c r="G32" s="28"/>
      <c r="H32" s="79">
        <v>48</v>
      </c>
      <c r="I32" s="20"/>
      <c r="J32" s="56">
        <f t="shared" ref="J32:J33" si="28">F32/H32</f>
        <v>0</v>
      </c>
      <c r="K32" s="21"/>
      <c r="L32" s="59">
        <v>2.39</v>
      </c>
      <c r="M32" s="21"/>
      <c r="N32" s="56">
        <f t="shared" ref="N32" si="29">J32*L32</f>
        <v>0</v>
      </c>
      <c r="O32" s="22"/>
      <c r="P32" s="57">
        <f t="shared" si="20"/>
        <v>0.48995</v>
      </c>
      <c r="Q32" s="22"/>
      <c r="R32" s="58">
        <f t="shared" ref="R32:R33" si="30">(J32*P32)</f>
        <v>0</v>
      </c>
    </row>
    <row r="33" spans="1:18" ht="68.25" customHeight="1" x14ac:dyDescent="0.4">
      <c r="A33" s="81" t="s">
        <v>23</v>
      </c>
      <c r="B33" s="83" t="s">
        <v>95</v>
      </c>
      <c r="C33" s="51">
        <v>100317</v>
      </c>
      <c r="D33" s="51">
        <v>14.06</v>
      </c>
      <c r="E33" s="52">
        <v>2.25</v>
      </c>
      <c r="F33" s="23"/>
      <c r="G33" s="28"/>
      <c r="H33" s="78">
        <v>100</v>
      </c>
      <c r="I33" s="20"/>
      <c r="J33" s="62">
        <f t="shared" si="28"/>
        <v>0</v>
      </c>
      <c r="K33" s="21"/>
      <c r="L33" s="63">
        <v>1.1499999999999999</v>
      </c>
      <c r="M33" s="21"/>
      <c r="N33" s="62">
        <f>J33*L33</f>
        <v>0</v>
      </c>
      <c r="O33" s="22"/>
      <c r="P33" s="64">
        <f>L33*0.5692</f>
        <v>0.65457999999999994</v>
      </c>
      <c r="Q33" s="22"/>
      <c r="R33" s="65">
        <f t="shared" si="30"/>
        <v>0</v>
      </c>
    </row>
    <row r="34" spans="1:18" ht="68.25" customHeight="1" x14ac:dyDescent="0.4">
      <c r="A34" s="82"/>
      <c r="B34" s="84"/>
      <c r="C34" s="51">
        <v>110855</v>
      </c>
      <c r="D34" s="51">
        <v>14.06</v>
      </c>
      <c r="E34" s="52">
        <v>2.25</v>
      </c>
      <c r="F34" s="23"/>
      <c r="G34" s="28"/>
      <c r="H34" s="79">
        <v>100</v>
      </c>
      <c r="I34" s="20"/>
      <c r="J34" s="56">
        <f t="shared" ref="J34:J35" si="31">F34/H34</f>
        <v>0</v>
      </c>
      <c r="K34" s="21"/>
      <c r="L34" s="59">
        <v>6.92</v>
      </c>
      <c r="M34" s="21"/>
      <c r="N34" s="56">
        <f t="shared" ref="N34" si="32">J34*L34</f>
        <v>0</v>
      </c>
      <c r="O34" s="22"/>
      <c r="P34" s="57">
        <f>L34*0.205</f>
        <v>1.4185999999999999</v>
      </c>
      <c r="Q34" s="22"/>
      <c r="R34" s="58">
        <f t="shared" ref="R34:R35" si="33">(J34*P34)</f>
        <v>0</v>
      </c>
    </row>
    <row r="35" spans="1:18" ht="68.25" customHeight="1" x14ac:dyDescent="0.4">
      <c r="A35" s="81" t="s">
        <v>39</v>
      </c>
      <c r="B35" s="83" t="s">
        <v>96</v>
      </c>
      <c r="C35" s="51">
        <v>100317</v>
      </c>
      <c r="D35" s="51">
        <v>9</v>
      </c>
      <c r="E35" s="52">
        <v>2</v>
      </c>
      <c r="F35" s="23"/>
      <c r="G35" s="28"/>
      <c r="H35" s="78">
        <v>72</v>
      </c>
      <c r="I35" s="20"/>
      <c r="J35" s="62">
        <f t="shared" si="31"/>
        <v>0</v>
      </c>
      <c r="K35" s="21"/>
      <c r="L35" s="63">
        <v>0.77</v>
      </c>
      <c r="M35" s="21"/>
      <c r="N35" s="62">
        <f>J35*L35</f>
        <v>0</v>
      </c>
      <c r="O35" s="22"/>
      <c r="P35" s="64">
        <f>L35*0.5692</f>
        <v>0.43828400000000006</v>
      </c>
      <c r="Q35" s="22"/>
      <c r="R35" s="65">
        <f t="shared" si="33"/>
        <v>0</v>
      </c>
    </row>
    <row r="36" spans="1:18" ht="68.25" customHeight="1" x14ac:dyDescent="0.4">
      <c r="A36" s="82"/>
      <c r="B36" s="84"/>
      <c r="C36" s="51">
        <v>110855</v>
      </c>
      <c r="D36" s="51">
        <v>9</v>
      </c>
      <c r="E36" s="52">
        <v>2</v>
      </c>
      <c r="F36" s="23"/>
      <c r="G36" s="28"/>
      <c r="H36" s="79">
        <v>72</v>
      </c>
      <c r="I36" s="20"/>
      <c r="J36" s="56">
        <f t="shared" ref="J36" si="34">F36/H36</f>
        <v>0</v>
      </c>
      <c r="K36" s="21"/>
      <c r="L36" s="59">
        <v>4.4400000000000004</v>
      </c>
      <c r="M36" s="21"/>
      <c r="N36" s="56">
        <f t="shared" ref="N36" si="35">J36*L36</f>
        <v>0</v>
      </c>
      <c r="O36" s="22"/>
      <c r="P36" s="57">
        <f>L36*0.205</f>
        <v>0.91020000000000001</v>
      </c>
      <c r="Q36" s="22"/>
      <c r="R36" s="58">
        <f t="shared" ref="R36" si="36">(J36*P36)</f>
        <v>0</v>
      </c>
    </row>
    <row r="37" spans="1:18" ht="68.25" customHeight="1" x14ac:dyDescent="0.4">
      <c r="A37" s="81" t="s">
        <v>24</v>
      </c>
      <c r="B37" s="83" t="s">
        <v>97</v>
      </c>
      <c r="C37" s="51">
        <v>100317</v>
      </c>
      <c r="D37" s="51">
        <v>14.06</v>
      </c>
      <c r="E37" s="52">
        <v>2.25</v>
      </c>
      <c r="F37" s="23"/>
      <c r="G37" s="28"/>
      <c r="H37" s="78">
        <v>100</v>
      </c>
      <c r="I37" s="20"/>
      <c r="J37" s="62">
        <f t="shared" si="1"/>
        <v>0</v>
      </c>
      <c r="K37" s="21"/>
      <c r="L37" s="63">
        <v>1.1499999999999999</v>
      </c>
      <c r="M37" s="21"/>
      <c r="N37" s="62">
        <f t="shared" si="19"/>
        <v>0</v>
      </c>
      <c r="O37" s="22"/>
      <c r="P37" s="64">
        <f>L37*0.5692</f>
        <v>0.65457999999999994</v>
      </c>
      <c r="Q37" s="22"/>
      <c r="R37" s="65">
        <f t="shared" si="21"/>
        <v>0</v>
      </c>
    </row>
    <row r="38" spans="1:18" ht="68.25" customHeight="1" x14ac:dyDescent="0.4">
      <c r="A38" s="82"/>
      <c r="B38" s="84"/>
      <c r="C38" s="51">
        <v>110855</v>
      </c>
      <c r="D38" s="51">
        <v>14.06</v>
      </c>
      <c r="E38" s="52">
        <v>2.25</v>
      </c>
      <c r="F38" s="23"/>
      <c r="G38" s="28"/>
      <c r="H38" s="79">
        <v>100</v>
      </c>
      <c r="I38" s="20"/>
      <c r="J38" s="56">
        <f t="shared" ref="J38:J39" si="37">F38/H38</f>
        <v>0</v>
      </c>
      <c r="K38" s="21"/>
      <c r="L38" s="59">
        <v>6.92</v>
      </c>
      <c r="M38" s="21"/>
      <c r="N38" s="56">
        <f t="shared" ref="N38" si="38">J38*L38</f>
        <v>0</v>
      </c>
      <c r="O38" s="22"/>
      <c r="P38" s="57">
        <f t="shared" ref="P38:P39" si="39">L38*0.205</f>
        <v>1.4185999999999999</v>
      </c>
      <c r="Q38" s="22"/>
      <c r="R38" s="58">
        <f t="shared" ref="R38:R39" si="40">(J38*P38)</f>
        <v>0</v>
      </c>
    </row>
    <row r="39" spans="1:18" ht="68.25" customHeight="1" x14ac:dyDescent="0.4">
      <c r="A39" s="81" t="s">
        <v>51</v>
      </c>
      <c r="B39" s="83" t="s">
        <v>98</v>
      </c>
      <c r="C39" s="51">
        <v>110855</v>
      </c>
      <c r="D39" s="51">
        <v>9.375</v>
      </c>
      <c r="E39" s="52">
        <v>1.5</v>
      </c>
      <c r="F39" s="23"/>
      <c r="G39" s="28"/>
      <c r="H39" s="79">
        <v>100</v>
      </c>
      <c r="I39" s="20"/>
      <c r="J39" s="56">
        <f t="shared" si="37"/>
        <v>0</v>
      </c>
      <c r="K39" s="21"/>
      <c r="L39" s="59">
        <v>4.6100000000000003</v>
      </c>
      <c r="M39" s="21"/>
      <c r="N39" s="56">
        <f>J39*L39</f>
        <v>0</v>
      </c>
      <c r="O39" s="22"/>
      <c r="P39" s="57">
        <f t="shared" si="39"/>
        <v>0.94505000000000006</v>
      </c>
      <c r="Q39" s="22"/>
      <c r="R39" s="58">
        <f t="shared" si="40"/>
        <v>0</v>
      </c>
    </row>
    <row r="40" spans="1:18" ht="68.25" customHeight="1" x14ac:dyDescent="0.4">
      <c r="A40" s="82"/>
      <c r="B40" s="84"/>
      <c r="C40" s="51">
        <v>100317</v>
      </c>
      <c r="D40" s="51">
        <v>9.375</v>
      </c>
      <c r="E40" s="52">
        <v>1.5</v>
      </c>
      <c r="F40" s="23"/>
      <c r="G40" s="28"/>
      <c r="H40" s="78">
        <v>100</v>
      </c>
      <c r="I40" s="20"/>
      <c r="J40" s="62">
        <f t="shared" ref="J40:J41" si="41">F40/H40</f>
        <v>0</v>
      </c>
      <c r="K40" s="21"/>
      <c r="L40" s="63">
        <v>0.77</v>
      </c>
      <c r="M40" s="21"/>
      <c r="N40" s="62">
        <f t="shared" ref="N40" si="42">J40*L40</f>
        <v>0</v>
      </c>
      <c r="O40" s="22"/>
      <c r="P40" s="64">
        <f t="shared" ref="P40:P41" si="43">L40*0.5692</f>
        <v>0.43828400000000006</v>
      </c>
      <c r="Q40" s="22"/>
      <c r="R40" s="65">
        <f t="shared" ref="R40:R41" si="44">(J40*P40)</f>
        <v>0</v>
      </c>
    </row>
    <row r="41" spans="1:18" ht="68.25" customHeight="1" x14ac:dyDescent="0.4">
      <c r="A41" s="81" t="s">
        <v>41</v>
      </c>
      <c r="B41" s="83" t="s">
        <v>99</v>
      </c>
      <c r="C41" s="51">
        <v>100317</v>
      </c>
      <c r="D41" s="51">
        <v>14.06</v>
      </c>
      <c r="E41" s="52">
        <v>2.25</v>
      </c>
      <c r="F41" s="23"/>
      <c r="G41" s="28"/>
      <c r="H41" s="78">
        <v>100</v>
      </c>
      <c r="I41" s="20"/>
      <c r="J41" s="62">
        <f t="shared" si="41"/>
        <v>0</v>
      </c>
      <c r="K41" s="21"/>
      <c r="L41" s="63">
        <v>1.1499999999999999</v>
      </c>
      <c r="M41" s="21"/>
      <c r="N41" s="62">
        <f>J41*L41</f>
        <v>0</v>
      </c>
      <c r="O41" s="22"/>
      <c r="P41" s="64">
        <f t="shared" si="43"/>
        <v>0.65457999999999994</v>
      </c>
      <c r="Q41" s="22"/>
      <c r="R41" s="65">
        <f t="shared" si="44"/>
        <v>0</v>
      </c>
    </row>
    <row r="42" spans="1:18" ht="68.25" customHeight="1" x14ac:dyDescent="0.4">
      <c r="A42" s="82"/>
      <c r="B42" s="84"/>
      <c r="C42" s="51">
        <v>110855</v>
      </c>
      <c r="D42" s="51">
        <v>14.06</v>
      </c>
      <c r="E42" s="52">
        <v>2.25</v>
      </c>
      <c r="F42" s="23"/>
      <c r="G42" s="28"/>
      <c r="H42" s="79">
        <v>100</v>
      </c>
      <c r="I42" s="20"/>
      <c r="J42" s="56">
        <f t="shared" si="1"/>
        <v>0</v>
      </c>
      <c r="K42" s="21"/>
      <c r="L42" s="59">
        <v>6.92</v>
      </c>
      <c r="M42" s="21"/>
      <c r="N42" s="56">
        <f t="shared" si="19"/>
        <v>0</v>
      </c>
      <c r="O42" s="22"/>
      <c r="P42" s="57">
        <f>L42*0.205</f>
        <v>1.4185999999999999</v>
      </c>
      <c r="Q42" s="22"/>
      <c r="R42" s="58">
        <f t="shared" si="21"/>
        <v>0</v>
      </c>
    </row>
    <row r="43" spans="1:18" ht="68.25" customHeight="1" x14ac:dyDescent="0.4">
      <c r="A43" s="81" t="s">
        <v>27</v>
      </c>
      <c r="B43" s="83" t="s">
        <v>100</v>
      </c>
      <c r="C43" s="51">
        <v>100317</v>
      </c>
      <c r="D43" s="51">
        <v>14.06</v>
      </c>
      <c r="E43" s="52">
        <v>1.5</v>
      </c>
      <c r="F43" s="23"/>
      <c r="G43" s="28"/>
      <c r="H43" s="61">
        <v>150</v>
      </c>
      <c r="I43" s="20"/>
      <c r="J43" s="62">
        <f t="shared" si="1"/>
        <v>0</v>
      </c>
      <c r="K43" s="21"/>
      <c r="L43" s="63">
        <v>1.1499999999999999</v>
      </c>
      <c r="M43" s="21"/>
      <c r="N43" s="62">
        <f t="shared" si="19"/>
        <v>0</v>
      </c>
      <c r="O43" s="22"/>
      <c r="P43" s="64">
        <f>L43*0.5692</f>
        <v>0.65457999999999994</v>
      </c>
      <c r="Q43" s="22"/>
      <c r="R43" s="65">
        <f t="shared" si="21"/>
        <v>0</v>
      </c>
    </row>
    <row r="44" spans="1:18" ht="68.25" customHeight="1" x14ac:dyDescent="0.4">
      <c r="A44" s="82"/>
      <c r="B44" s="84"/>
      <c r="C44" s="51">
        <v>110855</v>
      </c>
      <c r="D44" s="51">
        <v>14.06</v>
      </c>
      <c r="E44" s="52">
        <v>1.5</v>
      </c>
      <c r="F44" s="23"/>
      <c r="G44" s="28"/>
      <c r="H44" s="60">
        <v>150</v>
      </c>
      <c r="I44" s="20"/>
      <c r="J44" s="56">
        <f t="shared" si="1"/>
        <v>0</v>
      </c>
      <c r="K44" s="21"/>
      <c r="L44" s="59">
        <v>6.92</v>
      </c>
      <c r="M44" s="21"/>
      <c r="N44" s="56">
        <f t="shared" si="19"/>
        <v>0</v>
      </c>
      <c r="O44" s="22"/>
      <c r="P44" s="57">
        <f>L44*0.205</f>
        <v>1.4185999999999999</v>
      </c>
      <c r="Q44" s="22"/>
      <c r="R44" s="58">
        <f t="shared" si="21"/>
        <v>0</v>
      </c>
    </row>
    <row r="45" spans="1:18" ht="68.25" customHeight="1" x14ac:dyDescent="0.4">
      <c r="A45" s="81" t="s">
        <v>45</v>
      </c>
      <c r="B45" s="83" t="s">
        <v>101</v>
      </c>
      <c r="C45" s="51">
        <v>100317</v>
      </c>
      <c r="D45" s="51">
        <v>14.06</v>
      </c>
      <c r="E45" s="52">
        <v>2.25</v>
      </c>
      <c r="F45" s="23"/>
      <c r="G45" s="28"/>
      <c r="H45" s="61">
        <v>100</v>
      </c>
      <c r="I45" s="20"/>
      <c r="J45" s="62">
        <f t="shared" si="1"/>
        <v>0</v>
      </c>
      <c r="K45" s="21"/>
      <c r="L45" s="63">
        <v>1.1499999999999999</v>
      </c>
      <c r="M45" s="21"/>
      <c r="N45" s="62">
        <f t="shared" si="19"/>
        <v>0</v>
      </c>
      <c r="O45" s="22"/>
      <c r="P45" s="64">
        <f>L45*0.5692</f>
        <v>0.65457999999999994</v>
      </c>
      <c r="Q45" s="22"/>
      <c r="R45" s="65">
        <f t="shared" si="21"/>
        <v>0</v>
      </c>
    </row>
    <row r="46" spans="1:18" ht="68.25" customHeight="1" x14ac:dyDescent="0.4">
      <c r="A46" s="82"/>
      <c r="B46" s="84"/>
      <c r="C46" s="51">
        <v>110855</v>
      </c>
      <c r="D46" s="51">
        <v>14.06</v>
      </c>
      <c r="E46" s="52">
        <v>2.25</v>
      </c>
      <c r="F46" s="23"/>
      <c r="G46" s="28"/>
      <c r="H46" s="60">
        <v>100</v>
      </c>
      <c r="I46" s="20"/>
      <c r="J46" s="56">
        <f t="shared" si="1"/>
        <v>0</v>
      </c>
      <c r="K46" s="21"/>
      <c r="L46" s="59">
        <v>6.92</v>
      </c>
      <c r="M46" s="21"/>
      <c r="N46" s="56">
        <f t="shared" si="19"/>
        <v>0</v>
      </c>
      <c r="O46" s="22"/>
      <c r="P46" s="57">
        <f>L46*0.205</f>
        <v>1.4185999999999999</v>
      </c>
      <c r="Q46" s="22"/>
      <c r="R46" s="58">
        <f t="shared" si="21"/>
        <v>0</v>
      </c>
    </row>
    <row r="47" spans="1:18" ht="68.25" customHeight="1" x14ac:dyDescent="0.4">
      <c r="A47" s="81" t="s">
        <v>53</v>
      </c>
      <c r="B47" s="83" t="s">
        <v>102</v>
      </c>
      <c r="C47" s="51">
        <v>100317</v>
      </c>
      <c r="D47" s="51">
        <v>14.06</v>
      </c>
      <c r="E47" s="52">
        <v>1.5</v>
      </c>
      <c r="F47" s="23"/>
      <c r="G47" s="28"/>
      <c r="H47" s="61">
        <v>150</v>
      </c>
      <c r="I47" s="20"/>
      <c r="J47" s="62">
        <f t="shared" si="1"/>
        <v>0</v>
      </c>
      <c r="K47" s="21"/>
      <c r="L47" s="63">
        <v>1.1499999999999999</v>
      </c>
      <c r="M47" s="21"/>
      <c r="N47" s="62">
        <f t="shared" si="19"/>
        <v>0</v>
      </c>
      <c r="O47" s="22"/>
      <c r="P47" s="64">
        <f>L47*0.5692</f>
        <v>0.65457999999999994</v>
      </c>
      <c r="Q47" s="22"/>
      <c r="R47" s="65">
        <f t="shared" si="21"/>
        <v>0</v>
      </c>
    </row>
    <row r="48" spans="1:18" ht="68.25" customHeight="1" x14ac:dyDescent="0.4">
      <c r="A48" s="82"/>
      <c r="B48" s="84"/>
      <c r="C48" s="51">
        <v>110855</v>
      </c>
      <c r="D48" s="51">
        <v>14.06</v>
      </c>
      <c r="E48" s="52">
        <v>1.5</v>
      </c>
      <c r="F48" s="23"/>
      <c r="G48" s="28"/>
      <c r="H48" s="60">
        <v>150</v>
      </c>
      <c r="I48" s="20"/>
      <c r="J48" s="56">
        <f t="shared" si="1"/>
        <v>0</v>
      </c>
      <c r="K48" s="21"/>
      <c r="L48" s="59">
        <v>6.92</v>
      </c>
      <c r="M48" s="21"/>
      <c r="N48" s="56">
        <f t="shared" si="19"/>
        <v>0</v>
      </c>
      <c r="O48" s="22"/>
      <c r="P48" s="57">
        <f>L48*0.205</f>
        <v>1.4185999999999999</v>
      </c>
      <c r="Q48" s="22"/>
      <c r="R48" s="58">
        <f t="shared" si="21"/>
        <v>0</v>
      </c>
    </row>
    <row r="49" spans="1:18" ht="68.25" customHeight="1" x14ac:dyDescent="0.4">
      <c r="A49" s="81" t="s">
        <v>44</v>
      </c>
      <c r="B49" s="83" t="s">
        <v>103</v>
      </c>
      <c r="C49" s="51">
        <v>100317</v>
      </c>
      <c r="D49" s="51">
        <v>14.06</v>
      </c>
      <c r="E49" s="52">
        <v>2.25</v>
      </c>
      <c r="F49" s="23"/>
      <c r="G49" s="28"/>
      <c r="H49" s="61">
        <v>100</v>
      </c>
      <c r="I49" s="20"/>
      <c r="J49" s="62">
        <f t="shared" si="1"/>
        <v>0</v>
      </c>
      <c r="K49" s="21"/>
      <c r="L49" s="63">
        <v>1.1499999999999999</v>
      </c>
      <c r="M49" s="21"/>
      <c r="N49" s="62">
        <f t="shared" si="19"/>
        <v>0</v>
      </c>
      <c r="O49" s="22"/>
      <c r="P49" s="64">
        <f>L49*0.5692</f>
        <v>0.65457999999999994</v>
      </c>
      <c r="Q49" s="22"/>
      <c r="R49" s="65">
        <f t="shared" si="21"/>
        <v>0</v>
      </c>
    </row>
    <row r="50" spans="1:18" ht="68.25" customHeight="1" x14ac:dyDescent="0.4">
      <c r="A50" s="82"/>
      <c r="B50" s="84"/>
      <c r="C50" s="51">
        <v>110855</v>
      </c>
      <c r="D50" s="51">
        <v>14.06</v>
      </c>
      <c r="E50" s="52">
        <v>2.25</v>
      </c>
      <c r="F50" s="23"/>
      <c r="G50" s="28"/>
      <c r="H50" s="60">
        <v>100</v>
      </c>
      <c r="I50" s="20"/>
      <c r="J50" s="56">
        <f t="shared" si="1"/>
        <v>0</v>
      </c>
      <c r="K50" s="21"/>
      <c r="L50" s="59">
        <v>6.92</v>
      </c>
      <c r="M50" s="21"/>
      <c r="N50" s="56">
        <f t="shared" si="19"/>
        <v>0</v>
      </c>
      <c r="O50" s="22"/>
      <c r="P50" s="57">
        <f>L50*0.205</f>
        <v>1.4185999999999999</v>
      </c>
      <c r="Q50" s="22"/>
      <c r="R50" s="58">
        <f t="shared" si="21"/>
        <v>0</v>
      </c>
    </row>
    <row r="51" spans="1:18" ht="68.25" customHeight="1" x14ac:dyDescent="0.4">
      <c r="A51" s="81" t="s">
        <v>25</v>
      </c>
      <c r="B51" s="83" t="s">
        <v>104</v>
      </c>
      <c r="C51" s="51">
        <v>100317</v>
      </c>
      <c r="D51" s="51">
        <v>14.06</v>
      </c>
      <c r="E51" s="52">
        <v>1.5</v>
      </c>
      <c r="F51" s="23"/>
      <c r="G51" s="28"/>
      <c r="H51" s="61">
        <v>150</v>
      </c>
      <c r="I51" s="20"/>
      <c r="J51" s="62">
        <f>F50/H51</f>
        <v>0</v>
      </c>
      <c r="K51" s="21"/>
      <c r="L51" s="63">
        <v>1.1499999999999999</v>
      </c>
      <c r="M51" s="21"/>
      <c r="N51" s="62">
        <f>J51*L51</f>
        <v>0</v>
      </c>
      <c r="O51" s="22"/>
      <c r="P51" s="64">
        <f>L51*0.5692</f>
        <v>0.65457999999999994</v>
      </c>
      <c r="Q51" s="22"/>
      <c r="R51" s="65">
        <f t="shared" si="0"/>
        <v>0</v>
      </c>
    </row>
    <row r="52" spans="1:18" ht="68.25" customHeight="1" x14ac:dyDescent="0.4">
      <c r="A52" s="82"/>
      <c r="B52" s="84"/>
      <c r="C52" s="51">
        <v>110855</v>
      </c>
      <c r="D52" s="51">
        <v>14.06</v>
      </c>
      <c r="E52" s="52">
        <v>1.5</v>
      </c>
      <c r="F52" s="23"/>
      <c r="G52" s="28"/>
      <c r="H52" s="60">
        <v>150</v>
      </c>
      <c r="I52" s="20"/>
      <c r="J52" s="56">
        <f t="shared" si="1"/>
        <v>0</v>
      </c>
      <c r="K52" s="21"/>
      <c r="L52" s="59">
        <v>6.92</v>
      </c>
      <c r="M52" s="21"/>
      <c r="N52" s="56">
        <f t="shared" ref="N52" si="45">J52*L52</f>
        <v>0</v>
      </c>
      <c r="O52" s="22"/>
      <c r="P52" s="57">
        <f>L52*0.205</f>
        <v>1.4185999999999999</v>
      </c>
      <c r="Q52" s="22"/>
      <c r="R52" s="58">
        <f t="shared" ref="R52" si="46">(J52*P52)</f>
        <v>0</v>
      </c>
    </row>
    <row r="53" spans="1:18" ht="68.25" customHeight="1" x14ac:dyDescent="0.4">
      <c r="A53" s="81" t="s">
        <v>40</v>
      </c>
      <c r="B53" s="83" t="s">
        <v>105</v>
      </c>
      <c r="C53" s="51">
        <v>100317</v>
      </c>
      <c r="D53" s="51">
        <v>9</v>
      </c>
      <c r="E53" s="52">
        <v>2</v>
      </c>
      <c r="F53" s="23"/>
      <c r="G53" s="28"/>
      <c r="H53" s="61">
        <v>72</v>
      </c>
      <c r="I53" s="20"/>
      <c r="J53" s="62">
        <f>F52/H53</f>
        <v>0</v>
      </c>
      <c r="K53" s="21"/>
      <c r="L53" s="63">
        <v>0.2</v>
      </c>
      <c r="M53" s="21"/>
      <c r="N53" s="62">
        <f>J53*L53</f>
        <v>0</v>
      </c>
      <c r="O53" s="22"/>
      <c r="P53" s="64">
        <f>L53*0.5692</f>
        <v>0.11384000000000001</v>
      </c>
      <c r="Q53" s="22"/>
      <c r="R53" s="65">
        <f t="shared" si="0"/>
        <v>0</v>
      </c>
    </row>
    <row r="54" spans="1:18" ht="68.25" customHeight="1" x14ac:dyDescent="0.4">
      <c r="A54" s="82"/>
      <c r="B54" s="84"/>
      <c r="C54" s="51">
        <v>110855</v>
      </c>
      <c r="D54" s="51">
        <v>9</v>
      </c>
      <c r="E54" s="52">
        <v>2</v>
      </c>
      <c r="F54" s="23"/>
      <c r="G54" s="28"/>
      <c r="H54" s="60">
        <v>72</v>
      </c>
      <c r="I54" s="20"/>
      <c r="J54" s="56">
        <f t="shared" si="1"/>
        <v>0</v>
      </c>
      <c r="K54" s="21"/>
      <c r="L54" s="59">
        <v>2.62</v>
      </c>
      <c r="M54" s="21"/>
      <c r="N54" s="56">
        <f t="shared" ref="N54:N58" si="47">J54*L54</f>
        <v>0</v>
      </c>
      <c r="O54" s="22"/>
      <c r="P54" s="57">
        <f>L54*0.205</f>
        <v>0.53710000000000002</v>
      </c>
      <c r="Q54" s="22"/>
      <c r="R54" s="58">
        <f t="shared" ref="R54:R58" si="48">(J54*P54)</f>
        <v>0</v>
      </c>
    </row>
    <row r="55" spans="1:18" ht="68.25" customHeight="1" x14ac:dyDescent="0.4">
      <c r="A55" s="81" t="s">
        <v>42</v>
      </c>
      <c r="B55" s="83" t="s">
        <v>106</v>
      </c>
      <c r="C55" s="51">
        <v>100317</v>
      </c>
      <c r="D55" s="51">
        <v>12.5</v>
      </c>
      <c r="E55" s="52">
        <v>2</v>
      </c>
      <c r="F55" s="23"/>
      <c r="G55" s="28"/>
      <c r="H55" s="61">
        <v>100</v>
      </c>
      <c r="I55" s="20"/>
      <c r="J55" s="62">
        <f>F54/H55</f>
        <v>0</v>
      </c>
      <c r="K55" s="21"/>
      <c r="L55" s="63">
        <v>0.27</v>
      </c>
      <c r="M55" s="21"/>
      <c r="N55" s="62">
        <f>J55*L55</f>
        <v>0</v>
      </c>
      <c r="O55" s="22"/>
      <c r="P55" s="64">
        <f>L55*0.5692</f>
        <v>0.15368400000000002</v>
      </c>
      <c r="Q55" s="22"/>
      <c r="R55" s="65">
        <f t="shared" ref="R55" si="49">(J55*P55)</f>
        <v>0</v>
      </c>
    </row>
    <row r="56" spans="1:18" ht="68.25" customHeight="1" x14ac:dyDescent="0.4">
      <c r="A56" s="82"/>
      <c r="B56" s="84"/>
      <c r="C56" s="51">
        <v>110855</v>
      </c>
      <c r="D56" s="51">
        <v>12.5</v>
      </c>
      <c r="E56" s="52">
        <v>2</v>
      </c>
      <c r="F56" s="23"/>
      <c r="G56" s="28"/>
      <c r="H56" s="60">
        <v>100</v>
      </c>
      <c r="I56" s="20"/>
      <c r="J56" s="56">
        <f t="shared" ref="J56" si="50">F56/H56</f>
        <v>0</v>
      </c>
      <c r="K56" s="21"/>
      <c r="L56" s="59">
        <v>3.64</v>
      </c>
      <c r="M56" s="21"/>
      <c r="N56" s="56">
        <f t="shared" si="47"/>
        <v>0</v>
      </c>
      <c r="O56" s="22"/>
      <c r="P56" s="57">
        <f>L56*0.205</f>
        <v>0.74619999999999997</v>
      </c>
      <c r="Q56" s="22"/>
      <c r="R56" s="58">
        <f t="shared" si="48"/>
        <v>0</v>
      </c>
    </row>
    <row r="57" spans="1:18" ht="68.25" customHeight="1" x14ac:dyDescent="0.4">
      <c r="A57" s="81" t="s">
        <v>52</v>
      </c>
      <c r="B57" s="83" t="s">
        <v>107</v>
      </c>
      <c r="C57" s="51">
        <v>100317</v>
      </c>
      <c r="D57" s="51">
        <v>14.06</v>
      </c>
      <c r="E57" s="52">
        <v>1.5</v>
      </c>
      <c r="F57" s="23"/>
      <c r="G57" s="28"/>
      <c r="H57" s="61">
        <v>150</v>
      </c>
      <c r="I57" s="20"/>
      <c r="J57" s="62">
        <f>F56/H57</f>
        <v>0</v>
      </c>
      <c r="K57" s="21"/>
      <c r="L57" s="63">
        <v>0.31</v>
      </c>
      <c r="M57" s="21"/>
      <c r="N57" s="62">
        <f>J57*L57</f>
        <v>0</v>
      </c>
      <c r="O57" s="22"/>
      <c r="P57" s="64">
        <f>L57*0.5692</f>
        <v>0.176452</v>
      </c>
      <c r="Q57" s="22"/>
      <c r="R57" s="65">
        <f t="shared" si="48"/>
        <v>0</v>
      </c>
    </row>
    <row r="58" spans="1:18" ht="68.25" customHeight="1" x14ac:dyDescent="0.4">
      <c r="A58" s="82"/>
      <c r="B58" s="84"/>
      <c r="C58" s="51">
        <v>110855</v>
      </c>
      <c r="D58" s="51">
        <v>14.06</v>
      </c>
      <c r="E58" s="52">
        <v>1.5</v>
      </c>
      <c r="F58" s="23"/>
      <c r="G58" s="28"/>
      <c r="H58" s="60">
        <v>150</v>
      </c>
      <c r="I58" s="20"/>
      <c r="J58" s="56">
        <f t="shared" si="1"/>
        <v>0</v>
      </c>
      <c r="K58" s="21"/>
      <c r="L58" s="59">
        <v>4.0999999999999996</v>
      </c>
      <c r="M58" s="21"/>
      <c r="N58" s="56">
        <f t="shared" si="47"/>
        <v>0</v>
      </c>
      <c r="O58" s="22"/>
      <c r="P58" s="57">
        <f t="shared" ref="P58:P60" si="51">L58*0.205</f>
        <v>0.84049999999999991</v>
      </c>
      <c r="Q58" s="22"/>
      <c r="R58" s="58">
        <f t="shared" si="48"/>
        <v>0</v>
      </c>
    </row>
    <row r="59" spans="1:18" ht="68.25" customHeight="1" x14ac:dyDescent="0.4">
      <c r="A59" s="50" t="s">
        <v>37</v>
      </c>
      <c r="B59" s="55" t="s">
        <v>81</v>
      </c>
      <c r="C59" s="51">
        <v>110855</v>
      </c>
      <c r="D59" s="51">
        <v>22.5</v>
      </c>
      <c r="E59" s="52">
        <v>5</v>
      </c>
      <c r="F59" s="23"/>
      <c r="G59" s="28"/>
      <c r="H59" s="60">
        <v>72</v>
      </c>
      <c r="I59" s="20"/>
      <c r="J59" s="56">
        <f>F58/H59</f>
        <v>0</v>
      </c>
      <c r="K59" s="21"/>
      <c r="L59" s="59">
        <v>4.79</v>
      </c>
      <c r="M59" s="21"/>
      <c r="N59" s="56">
        <f>J59*L59</f>
        <v>0</v>
      </c>
      <c r="O59" s="22"/>
      <c r="P59" s="57">
        <f t="shared" si="51"/>
        <v>0.98194999999999999</v>
      </c>
      <c r="Q59" s="22"/>
      <c r="R59" s="58">
        <f t="shared" si="0"/>
        <v>0</v>
      </c>
    </row>
    <row r="60" spans="1:18" ht="68.25" customHeight="1" x14ac:dyDescent="0.4">
      <c r="A60" s="85" t="s">
        <v>38</v>
      </c>
      <c r="B60" s="83" t="s">
        <v>108</v>
      </c>
      <c r="C60" s="51">
        <v>110855</v>
      </c>
      <c r="D60" s="51">
        <v>22.5</v>
      </c>
      <c r="E60" s="52">
        <v>5</v>
      </c>
      <c r="F60" s="23"/>
      <c r="G60" s="28"/>
      <c r="H60" s="60">
        <v>72</v>
      </c>
      <c r="I60" s="20"/>
      <c r="J60" s="56">
        <f t="shared" ref="J60" si="52">F60/H60</f>
        <v>0</v>
      </c>
      <c r="K60" s="21"/>
      <c r="L60" s="59">
        <v>4.78</v>
      </c>
      <c r="M60" s="21"/>
      <c r="N60" s="56">
        <f t="shared" ref="N60" si="53">J60*L60</f>
        <v>0</v>
      </c>
      <c r="O60" s="22"/>
      <c r="P60" s="57">
        <f t="shared" si="51"/>
        <v>0.97989999999999999</v>
      </c>
      <c r="Q60" s="22"/>
      <c r="R60" s="58">
        <f t="shared" si="0"/>
        <v>0</v>
      </c>
    </row>
    <row r="61" spans="1:18" ht="68.25" customHeight="1" x14ac:dyDescent="0.4">
      <c r="A61" s="86"/>
      <c r="B61" s="84"/>
      <c r="C61" s="51">
        <v>100317</v>
      </c>
      <c r="D61" s="51">
        <v>22.5</v>
      </c>
      <c r="E61" s="52">
        <v>5</v>
      </c>
      <c r="F61" s="23"/>
      <c r="G61" s="28"/>
      <c r="H61" s="61">
        <v>72</v>
      </c>
      <c r="I61" s="20"/>
      <c r="J61" s="62">
        <f>F60/H61</f>
        <v>0</v>
      </c>
      <c r="K61" s="21"/>
      <c r="L61" s="63">
        <v>6.99</v>
      </c>
      <c r="M61" s="21"/>
      <c r="N61" s="62">
        <f>J61*L61</f>
        <v>0</v>
      </c>
      <c r="O61" s="22"/>
      <c r="P61" s="64">
        <f>L61*0.5692</f>
        <v>3.9787080000000006</v>
      </c>
      <c r="Q61" s="22"/>
      <c r="R61" s="65">
        <f t="shared" ref="R61" si="54">(J61*P61)</f>
        <v>0</v>
      </c>
    </row>
    <row r="62" spans="1:18" ht="68.25" customHeight="1" x14ac:dyDescent="0.4">
      <c r="A62" s="50" t="s">
        <v>82</v>
      </c>
      <c r="B62" s="55" t="s">
        <v>83</v>
      </c>
      <c r="C62" s="51">
        <v>110855</v>
      </c>
      <c r="D62" s="51">
        <v>12.5</v>
      </c>
      <c r="E62" s="52">
        <v>2</v>
      </c>
      <c r="F62" s="23"/>
      <c r="G62" s="28"/>
      <c r="H62" s="60">
        <v>100</v>
      </c>
      <c r="I62" s="20"/>
      <c r="J62" s="56">
        <f t="shared" si="1"/>
        <v>0</v>
      </c>
      <c r="K62" s="21"/>
      <c r="L62" s="59">
        <v>5.65</v>
      </c>
      <c r="M62" s="21"/>
      <c r="N62" s="56">
        <f t="shared" ref="N62:N67" si="55">J62*L62</f>
        <v>0</v>
      </c>
      <c r="O62" s="22"/>
      <c r="P62" s="57">
        <f t="shared" ref="P62:P67" si="56">L62*0.205</f>
        <v>1.15825</v>
      </c>
      <c r="Q62" s="22"/>
      <c r="R62" s="58">
        <f t="shared" ref="R62:R67" si="57">(J62*P62)</f>
        <v>0</v>
      </c>
    </row>
    <row r="63" spans="1:18" ht="68.25" customHeight="1" x14ac:dyDescent="0.4">
      <c r="A63" s="50" t="s">
        <v>84</v>
      </c>
      <c r="B63" s="55" t="s">
        <v>85</v>
      </c>
      <c r="C63" s="51">
        <v>110855</v>
      </c>
      <c r="D63" s="51">
        <v>12.5</v>
      </c>
      <c r="E63" s="52">
        <v>2</v>
      </c>
      <c r="F63" s="23"/>
      <c r="G63" s="28"/>
      <c r="H63" s="60">
        <v>100</v>
      </c>
      <c r="I63" s="20"/>
      <c r="J63" s="56">
        <f>F62/H63</f>
        <v>0</v>
      </c>
      <c r="K63" s="21"/>
      <c r="L63" s="59">
        <v>5.67</v>
      </c>
      <c r="M63" s="21"/>
      <c r="N63" s="56">
        <f>J63*L63</f>
        <v>0</v>
      </c>
      <c r="O63" s="22"/>
      <c r="P63" s="57">
        <f t="shared" si="56"/>
        <v>1.16235</v>
      </c>
      <c r="Q63" s="22"/>
      <c r="R63" s="58">
        <f t="shared" si="57"/>
        <v>0</v>
      </c>
    </row>
    <row r="64" spans="1:18" ht="68.25" customHeight="1" x14ac:dyDescent="0.4">
      <c r="A64" s="50" t="s">
        <v>86</v>
      </c>
      <c r="B64" s="55" t="s">
        <v>87</v>
      </c>
      <c r="C64" s="51">
        <v>110855</v>
      </c>
      <c r="D64" s="51">
        <v>12.5</v>
      </c>
      <c r="E64" s="52">
        <v>2</v>
      </c>
      <c r="F64" s="23"/>
      <c r="G64" s="28"/>
      <c r="H64" s="60">
        <v>100</v>
      </c>
      <c r="I64" s="20"/>
      <c r="J64" s="56">
        <f t="shared" si="1"/>
        <v>0</v>
      </c>
      <c r="K64" s="21"/>
      <c r="L64" s="59">
        <v>5.67</v>
      </c>
      <c r="M64" s="21"/>
      <c r="N64" s="56">
        <f t="shared" si="55"/>
        <v>0</v>
      </c>
      <c r="O64" s="22"/>
      <c r="P64" s="57">
        <f t="shared" si="56"/>
        <v>1.16235</v>
      </c>
      <c r="Q64" s="22"/>
      <c r="R64" s="58">
        <f t="shared" si="57"/>
        <v>0</v>
      </c>
    </row>
    <row r="65" spans="1:18" ht="68.25" customHeight="1" x14ac:dyDescent="0.4">
      <c r="A65" s="50" t="s">
        <v>43</v>
      </c>
      <c r="B65" s="55" t="s">
        <v>88</v>
      </c>
      <c r="C65" s="51">
        <v>110855</v>
      </c>
      <c r="D65" s="51">
        <v>4.5008999999999997</v>
      </c>
      <c r="E65" s="52">
        <v>1</v>
      </c>
      <c r="F65" s="23"/>
      <c r="G65" s="28"/>
      <c r="H65" s="60">
        <v>72</v>
      </c>
      <c r="I65" s="20"/>
      <c r="J65" s="56">
        <f t="shared" si="1"/>
        <v>0</v>
      </c>
      <c r="K65" s="21"/>
      <c r="L65" s="59">
        <v>2.58</v>
      </c>
      <c r="M65" s="21"/>
      <c r="N65" s="56">
        <f t="shared" si="55"/>
        <v>0</v>
      </c>
      <c r="O65" s="22"/>
      <c r="P65" s="57">
        <f t="shared" si="56"/>
        <v>0.52890000000000004</v>
      </c>
      <c r="Q65" s="22"/>
      <c r="R65" s="58">
        <f t="shared" si="57"/>
        <v>0</v>
      </c>
    </row>
    <row r="66" spans="1:18" ht="68.25" customHeight="1" x14ac:dyDescent="0.4">
      <c r="A66" s="50" t="s">
        <v>33</v>
      </c>
      <c r="B66" s="55" t="s">
        <v>89</v>
      </c>
      <c r="C66" s="51">
        <v>110855</v>
      </c>
      <c r="D66" s="51">
        <v>11.251125</v>
      </c>
      <c r="E66" s="52">
        <v>3</v>
      </c>
      <c r="F66" s="23"/>
      <c r="G66" s="28"/>
      <c r="H66" s="60">
        <v>60</v>
      </c>
      <c r="I66" s="20"/>
      <c r="J66" s="56">
        <f t="shared" si="1"/>
        <v>0</v>
      </c>
      <c r="K66" s="21"/>
      <c r="L66" s="59">
        <v>4.1900000000000004</v>
      </c>
      <c r="M66" s="21"/>
      <c r="N66" s="56">
        <f t="shared" si="55"/>
        <v>0</v>
      </c>
      <c r="O66" s="22"/>
      <c r="P66" s="57">
        <f t="shared" si="56"/>
        <v>0.85894999999999999</v>
      </c>
      <c r="Q66" s="22"/>
      <c r="R66" s="58">
        <f t="shared" si="57"/>
        <v>0</v>
      </c>
    </row>
    <row r="67" spans="1:18" ht="68.25" customHeight="1" x14ac:dyDescent="0.4">
      <c r="A67" s="81" t="s">
        <v>32</v>
      </c>
      <c r="B67" s="83" t="s">
        <v>92</v>
      </c>
      <c r="C67" s="51">
        <v>110855</v>
      </c>
      <c r="D67" s="51">
        <v>11.25</v>
      </c>
      <c r="E67" s="52">
        <v>3</v>
      </c>
      <c r="F67" s="23"/>
      <c r="G67" s="28"/>
      <c r="H67" s="60">
        <v>60</v>
      </c>
      <c r="I67" s="20"/>
      <c r="J67" s="56">
        <f t="shared" si="1"/>
        <v>0</v>
      </c>
      <c r="K67" s="21"/>
      <c r="L67" s="59">
        <v>4.1900000000000004</v>
      </c>
      <c r="M67" s="21"/>
      <c r="N67" s="56">
        <f t="shared" si="55"/>
        <v>0</v>
      </c>
      <c r="O67" s="22"/>
      <c r="P67" s="57">
        <f t="shared" si="56"/>
        <v>0.85894999999999999</v>
      </c>
      <c r="Q67" s="22"/>
      <c r="R67" s="58">
        <f t="shared" si="57"/>
        <v>0</v>
      </c>
    </row>
    <row r="68" spans="1:18" ht="68.25" customHeight="1" x14ac:dyDescent="0.4">
      <c r="A68" s="82"/>
      <c r="B68" s="84"/>
      <c r="C68" s="51">
        <v>100206</v>
      </c>
      <c r="D68" s="51">
        <v>11.25</v>
      </c>
      <c r="E68" s="52">
        <v>3</v>
      </c>
      <c r="F68" s="23"/>
      <c r="G68" s="28"/>
      <c r="H68" s="67">
        <v>60</v>
      </c>
      <c r="I68" s="20"/>
      <c r="J68" s="68">
        <f t="shared" si="1"/>
        <v>0</v>
      </c>
      <c r="K68" s="21"/>
      <c r="L68" s="69">
        <v>2.36</v>
      </c>
      <c r="M68" s="21"/>
      <c r="N68" s="68">
        <f t="shared" ref="N68" si="58">J68*L68</f>
        <v>0</v>
      </c>
      <c r="O68" s="22"/>
      <c r="P68" s="70">
        <f>L68*0.9851</f>
        <v>2.3248359999999999</v>
      </c>
      <c r="Q68" s="22"/>
      <c r="R68" s="71">
        <f t="shared" ref="R68" si="59">(J68*P68)</f>
        <v>0</v>
      </c>
    </row>
    <row r="69" spans="1:18" ht="68.25" customHeight="1" x14ac:dyDescent="0.4">
      <c r="A69" s="50" t="s">
        <v>29</v>
      </c>
      <c r="B69" s="55" t="s">
        <v>90</v>
      </c>
      <c r="C69" s="51">
        <v>110855</v>
      </c>
      <c r="D69" s="51">
        <v>9.3800000000000008</v>
      </c>
      <c r="E69" s="52">
        <v>1.5</v>
      </c>
      <c r="F69" s="23"/>
      <c r="G69" s="28"/>
      <c r="H69" s="60">
        <v>80</v>
      </c>
      <c r="I69" s="20"/>
      <c r="J69" s="56">
        <f>F68/H69</f>
        <v>0</v>
      </c>
      <c r="K69" s="21"/>
      <c r="L69" s="59">
        <v>4.25</v>
      </c>
      <c r="M69" s="21"/>
      <c r="N69" s="56">
        <f>J69*L69</f>
        <v>0</v>
      </c>
      <c r="O69" s="22"/>
      <c r="P69" s="57">
        <f>L69*0.205</f>
        <v>0.87124999999999997</v>
      </c>
      <c r="Q69" s="22"/>
      <c r="R69" s="58">
        <f t="shared" si="0"/>
        <v>0</v>
      </c>
    </row>
    <row r="70" spans="1:18" ht="21" x14ac:dyDescent="0.4">
      <c r="A70" s="13"/>
      <c r="B70" s="13"/>
      <c r="C70" s="13"/>
      <c r="D70" s="13"/>
      <c r="E70" s="16"/>
      <c r="F70" s="13"/>
      <c r="G70" s="13"/>
      <c r="H70" s="13"/>
      <c r="I70" s="14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21.6" thickBot="1" x14ac:dyDescent="0.45">
      <c r="A71" s="41"/>
      <c r="B71" s="42"/>
      <c r="C71" s="42"/>
      <c r="D71" s="42"/>
      <c r="E71" s="53"/>
      <c r="F71" s="42"/>
      <c r="G71" s="42"/>
      <c r="H71" s="42"/>
      <c r="I71" s="43"/>
      <c r="J71" s="42"/>
      <c r="K71" s="42"/>
      <c r="L71" s="42"/>
      <c r="M71" s="13"/>
      <c r="N71" s="13"/>
      <c r="O71" s="13"/>
      <c r="P71" s="13"/>
      <c r="Q71" s="13"/>
      <c r="R71" s="13"/>
    </row>
    <row r="72" spans="1:18" ht="69" customHeight="1" x14ac:dyDescent="0.35">
      <c r="A72" s="13"/>
      <c r="B72" s="13"/>
      <c r="C72" s="13"/>
      <c r="D72" s="13"/>
      <c r="E72" s="16"/>
      <c r="F72" s="13"/>
      <c r="G72" s="90" t="s">
        <v>46</v>
      </c>
      <c r="H72" s="90"/>
      <c r="I72" s="90"/>
      <c r="J72" s="90"/>
      <c r="K72" s="90"/>
      <c r="L72" s="90"/>
      <c r="M72" s="25" t="e">
        <f>N8+N9+N19+N43+#REF!</f>
        <v>#REF!</v>
      </c>
      <c r="N72" s="72">
        <f>N21+N24+N68</f>
        <v>0</v>
      </c>
      <c r="O72" s="12"/>
      <c r="P72" s="12"/>
      <c r="Q72" s="44"/>
      <c r="R72" s="72">
        <f>R21+R24+R68</f>
        <v>0</v>
      </c>
    </row>
    <row r="73" spans="1:18" ht="21" x14ac:dyDescent="0.4">
      <c r="A73" s="13"/>
      <c r="B73" s="14" t="s">
        <v>21</v>
      </c>
      <c r="C73" s="13"/>
      <c r="D73" s="13"/>
      <c r="E73" s="16"/>
      <c r="F73" s="13"/>
      <c r="G73" s="13"/>
      <c r="H73" s="13"/>
      <c r="I73" s="14"/>
      <c r="J73" s="13"/>
      <c r="K73" s="13"/>
      <c r="L73" s="13"/>
      <c r="M73" s="13"/>
      <c r="N73" s="13"/>
      <c r="O73" s="13"/>
      <c r="P73" s="13"/>
      <c r="Q73" s="13"/>
      <c r="R73" s="73"/>
    </row>
    <row r="74" spans="1:18" ht="69" customHeight="1" x14ac:dyDescent="0.4">
      <c r="A74" s="15"/>
      <c r="B74" s="89" t="s">
        <v>22</v>
      </c>
      <c r="C74" s="89"/>
      <c r="D74" s="89"/>
      <c r="E74" s="16"/>
      <c r="F74" s="16"/>
      <c r="G74" s="91" t="s">
        <v>47</v>
      </c>
      <c r="H74" s="91"/>
      <c r="I74" s="91"/>
      <c r="J74" s="91"/>
      <c r="K74" s="91"/>
      <c r="L74" s="91"/>
      <c r="M74" s="24" t="e">
        <f>N6+N7+N37+#REF!</f>
        <v>#REF!</v>
      </c>
      <c r="N74" s="66">
        <f>N61+N57+N55+N51+N53+N49+N47+N45+N43+N41+N40+N37+N35+N33+N23+N20+N18+N16++N10+N7</f>
        <v>0</v>
      </c>
      <c r="O74" s="12"/>
      <c r="P74" s="12"/>
      <c r="Q74" s="44"/>
      <c r="R74" s="66">
        <f>R61+R57+R55+R51+R53+R49+R47+R45+R43+R41+R40+R37+R35+R33+R23+R20+R18+R16++R10+R7</f>
        <v>0</v>
      </c>
    </row>
    <row r="75" spans="1:18" ht="21" x14ac:dyDescent="0.4">
      <c r="A75" s="15"/>
      <c r="B75" s="13"/>
      <c r="C75" s="13"/>
      <c r="D75" s="13"/>
      <c r="E75" s="16"/>
      <c r="F75" s="13"/>
      <c r="G75" s="13"/>
      <c r="H75" s="13"/>
      <c r="I75" s="14"/>
      <c r="J75" s="13"/>
      <c r="K75" s="13"/>
      <c r="L75" s="13"/>
      <c r="M75" s="13"/>
      <c r="N75" s="13"/>
      <c r="O75" s="13"/>
      <c r="P75" s="13"/>
      <c r="Q75" s="13"/>
      <c r="R75" s="73"/>
    </row>
    <row r="76" spans="1:18" ht="69" customHeight="1" x14ac:dyDescent="0.4">
      <c r="A76" s="15"/>
      <c r="B76" s="18"/>
      <c r="C76" s="19"/>
      <c r="D76" s="19"/>
      <c r="E76" s="17"/>
      <c r="F76" s="13"/>
      <c r="G76" s="91" t="s">
        <v>48</v>
      </c>
      <c r="H76" s="91"/>
      <c r="I76" s="91"/>
      <c r="J76" s="91"/>
      <c r="K76" s="91"/>
      <c r="L76" s="91"/>
      <c r="M76" s="25">
        <f>N12+N13+N23+N47+N73</f>
        <v>0</v>
      </c>
      <c r="N76" s="80">
        <f>N69+N67+N66+N65+N64+N63+N62+N60+N59+N58+N56+N54+N52+N50+N48+N39+N38+N36+N34+N32+N31+N30+N29+N28+N27+N26+N25+N22+N19+N17+N15+N14+N13+N12+N11+N9+N8+N6+N46+N44+N42</f>
        <v>0</v>
      </c>
      <c r="O76" s="12"/>
      <c r="P76" s="12"/>
      <c r="Q76" s="44"/>
      <c r="R76" s="80">
        <f>R69+R67+R66+R65+R64+R63+R62+R60+R59+R58+R56+R54+R52+R50+R48+R39+R38+R36+R34+R32+R31+R30+R29+R28+R27+R26+R25+R22+R19+R17+R15+R14+R13+R12+R11+R9+R8+R6+R46+R44+R42</f>
        <v>0</v>
      </c>
    </row>
    <row r="77" spans="1:18" ht="22.8" x14ac:dyDescent="0.25">
      <c r="A77" s="8"/>
      <c r="B77" s="26"/>
      <c r="C77" s="26"/>
      <c r="D77" s="9"/>
      <c r="E77" s="9"/>
      <c r="I77" s="33"/>
      <c r="K77" s="31"/>
      <c r="L77" s="31"/>
      <c r="M77" s="31"/>
      <c r="N77" s="31"/>
      <c r="O77" s="31"/>
      <c r="P77" s="31"/>
      <c r="Q77" s="31"/>
      <c r="R77" s="74"/>
    </row>
    <row r="78" spans="1:18" ht="22.8" x14ac:dyDescent="0.4">
      <c r="A78" s="8"/>
      <c r="B78" s="45"/>
      <c r="C78" s="27"/>
      <c r="D78" s="9"/>
      <c r="E78" s="9"/>
      <c r="J78" s="31"/>
      <c r="K78" s="31"/>
      <c r="L78" s="31"/>
      <c r="M78" s="31"/>
      <c r="N78" s="31"/>
      <c r="O78" s="31"/>
      <c r="P78" s="31"/>
      <c r="Q78" s="31"/>
    </row>
    <row r="79" spans="1:18" ht="17.399999999999999" x14ac:dyDescent="0.25">
      <c r="A79" s="8"/>
      <c r="B79" s="48"/>
      <c r="C79" s="49"/>
      <c r="D79" s="9"/>
      <c r="E79" s="9"/>
      <c r="F79" s="31"/>
      <c r="G79" s="31"/>
      <c r="H79" s="31"/>
      <c r="J79" s="32"/>
      <c r="K79" s="32"/>
      <c r="L79" s="32"/>
      <c r="M79" s="32"/>
      <c r="N79" s="32"/>
      <c r="O79" s="32"/>
      <c r="P79" s="32"/>
      <c r="Q79" s="32"/>
    </row>
    <row r="80" spans="1:18" ht="17.399999999999999" x14ac:dyDescent="0.25">
      <c r="A80" s="8"/>
      <c r="B80" s="46"/>
      <c r="C80" s="9"/>
      <c r="D80" s="9"/>
      <c r="E80" s="9"/>
    </row>
    <row r="81" spans="1:17" ht="15.6" x14ac:dyDescent="0.25">
      <c r="A81" s="8"/>
      <c r="B81" s="48"/>
      <c r="C81" s="49"/>
      <c r="F81" s="31"/>
      <c r="G81" s="31"/>
      <c r="H81" s="31"/>
      <c r="J81" s="32"/>
      <c r="K81" s="32"/>
      <c r="L81" s="32"/>
      <c r="M81" s="32"/>
      <c r="N81" s="32"/>
      <c r="O81" s="32"/>
      <c r="P81" s="32"/>
      <c r="Q81" s="32"/>
    </row>
  </sheetData>
  <autoFilter ref="A5:R69" xr:uid="{00000000-0001-0000-0000-000000000000}"/>
  <mergeCells count="46">
    <mergeCell ref="B74:D74"/>
    <mergeCell ref="G72:L72"/>
    <mergeCell ref="G74:L74"/>
    <mergeCell ref="G76:L76"/>
    <mergeCell ref="B7:B8"/>
    <mergeCell ref="B33:B34"/>
    <mergeCell ref="A7:A8"/>
    <mergeCell ref="B9:B10"/>
    <mergeCell ref="A9:A10"/>
    <mergeCell ref="A15:A16"/>
    <mergeCell ref="B15:B16"/>
    <mergeCell ref="A17:A18"/>
    <mergeCell ref="B17:B18"/>
    <mergeCell ref="A19:A21"/>
    <mergeCell ref="B19:B21"/>
    <mergeCell ref="A22:A24"/>
    <mergeCell ref="B22:B24"/>
    <mergeCell ref="A33:A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60:A61"/>
    <mergeCell ref="B60:B61"/>
    <mergeCell ref="A67:A68"/>
    <mergeCell ref="B67:B68"/>
  </mergeCells>
  <printOptions horizontalCentered="1"/>
  <pageMargins left="0.25" right="0.25" top="0.75" bottom="0.75" header="0.3" footer="0.3"/>
  <pageSetup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Props1.xml><?xml version="1.0" encoding="utf-8"?>
<ds:datastoreItem xmlns:ds="http://schemas.openxmlformats.org/officeDocument/2006/customXml" ds:itemID="{B08556AB-B351-4CCB-911A-C6E4E7DCB722}"/>
</file>

<file path=customXml/itemProps2.xml><?xml version="1.0" encoding="utf-8"?>
<ds:datastoreItem xmlns:ds="http://schemas.openxmlformats.org/officeDocument/2006/customXml" ds:itemID="{EBAF1C84-90FE-4AA1-AC34-14708AC4E4AF}"/>
</file>

<file path=customXml/itemProps3.xml><?xml version="1.0" encoding="utf-8"?>
<ds:datastoreItem xmlns:ds="http://schemas.openxmlformats.org/officeDocument/2006/customXml" ds:itemID="{B4FBF639-0686-4792-BF72-7E730A05A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Julia Thompson</cp:lastModifiedBy>
  <cp:lastPrinted>2019-12-12T20:35:42Z</cp:lastPrinted>
  <dcterms:created xsi:type="dcterms:W3CDTF">2017-09-27T16:30:15Z</dcterms:created>
  <dcterms:modified xsi:type="dcterms:W3CDTF">2026-01-06T15:46:43Z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0x010100D86DC31F7209BD47BD342955CD54AE26</vt:lpwstr>
  </property>
</Properties>
</file>