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oldcreekfoods.sharepoint.com/sites/CommoditySales/Shared Documents/26-27 School Year/26-27 Calculators/"/>
    </mc:Choice>
  </mc:AlternateContent>
  <xr:revisionPtr revIDLastSave="273" documentId="8_{B8C9FA54-118B-4708-AED0-5BD56AEC5A8E}" xr6:coauthVersionLast="47" xr6:coauthVersionMax="47" xr10:uidLastSave="{4C93DDAA-E1BA-4DFA-AA16-2C2E6B778B6F}"/>
  <bookViews>
    <workbookView xWindow="-120" yWindow="-120" windowWidth="29040" windowHeight="15720" xr2:uid="{C6E9B26D-0CAE-46A9-8487-0127ED9DE319}"/>
  </bookViews>
  <sheets>
    <sheet name="Servings to Pounds" sheetId="8" r:id="rId1"/>
    <sheet name="Delivery Schedule" sheetId="7" r:id="rId2"/>
  </sheets>
  <definedNames>
    <definedName name="Items">#REF!</definedName>
    <definedName name="_xlnm.Print_Area" localSheetId="1">'Delivery Schedule'!$A$1:$R$64</definedName>
    <definedName name="_xlnm.Print_Area" localSheetId="0">'Servings to Pounds'!$A$1:$L$69</definedName>
  </definedNames>
  <calcPr calcId="191028" fullPrecision="0"/>
  <customWorkbookViews>
    <customWorkbookView name="Michael Rioux - Personal View" guid="{51B8ED5C-741D-4226-AE08-54B872F610AF}" mergeInterval="0" personalView="1" maximized="1" xWindow="1" yWindow="1" windowWidth="1006" windowHeight="488" activeSheetId="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7" i="7" l="1"/>
  <c r="P57" i="7"/>
  <c r="O57" i="7"/>
  <c r="N57" i="7"/>
  <c r="M57" i="7"/>
  <c r="L57" i="7"/>
  <c r="K57" i="7"/>
  <c r="J57" i="7"/>
  <c r="I57" i="7"/>
  <c r="H57" i="7"/>
  <c r="G57" i="7"/>
  <c r="F57" i="7"/>
  <c r="D11" i="7"/>
  <c r="D18" i="7"/>
  <c r="D24" i="7"/>
  <c r="D25" i="7"/>
  <c r="D54" i="7" l="1"/>
  <c r="D46" i="7"/>
  <c r="D47" i="7"/>
  <c r="D48" i="7"/>
  <c r="D49" i="7"/>
  <c r="D50" i="7"/>
  <c r="D51" i="7"/>
  <c r="D52" i="7"/>
  <c r="D45" i="7"/>
  <c r="D39" i="7"/>
  <c r="D36" i="7"/>
  <c r="D37" i="7"/>
  <c r="D38" i="7"/>
  <c r="D40" i="7"/>
  <c r="D41" i="7"/>
  <c r="D42" i="7"/>
  <c r="D43" i="7"/>
  <c r="D35" i="7"/>
  <c r="D28" i="7"/>
  <c r="D29" i="7"/>
  <c r="D30" i="7"/>
  <c r="D31" i="7"/>
  <c r="D32" i="7"/>
  <c r="D33" i="7"/>
  <c r="D34" i="7"/>
  <c r="D27" i="7"/>
  <c r="D7" i="7"/>
  <c r="D8" i="7"/>
  <c r="D9" i="7"/>
  <c r="D10" i="7"/>
  <c r="D12" i="7"/>
  <c r="D13" i="7"/>
  <c r="D14" i="7"/>
  <c r="D15" i="7"/>
  <c r="D16" i="7"/>
  <c r="D17" i="7"/>
  <c r="D19" i="7"/>
  <c r="D20" i="7"/>
  <c r="D21" i="7"/>
  <c r="D22" i="7"/>
  <c r="D23" i="7"/>
  <c r="D6" i="7"/>
  <c r="T25" i="7"/>
  <c r="B25" i="7"/>
  <c r="B24" i="7"/>
  <c r="G45" i="8"/>
  <c r="G46" i="8"/>
  <c r="G47" i="8"/>
  <c r="G48" i="8"/>
  <c r="G49" i="8"/>
  <c r="G50" i="8"/>
  <c r="G51" i="8"/>
  <c r="G23" i="8"/>
  <c r="K23" i="8" s="1"/>
  <c r="G24" i="8"/>
  <c r="K24" i="8" s="1"/>
  <c r="G25" i="8"/>
  <c r="K25" i="8" s="1"/>
  <c r="G26" i="8"/>
  <c r="K26" i="8" s="1"/>
  <c r="G27" i="8"/>
  <c r="K27" i="8" s="1"/>
  <c r="G28" i="8"/>
  <c r="K28" i="8" s="1"/>
  <c r="G29" i="8"/>
  <c r="K29" i="8" s="1"/>
  <c r="G30" i="8"/>
  <c r="K30" i="8" s="1"/>
  <c r="G31" i="8"/>
  <c r="K31" i="8" s="1"/>
  <c r="G32" i="8"/>
  <c r="K32" i="8" s="1"/>
  <c r="G33" i="8"/>
  <c r="K33" i="8" s="1"/>
  <c r="G34" i="8"/>
  <c r="K34" i="8" s="1"/>
  <c r="G35" i="8"/>
  <c r="G36" i="8"/>
  <c r="K36" i="8" s="1"/>
  <c r="G37" i="8"/>
  <c r="K37" i="8" s="1"/>
  <c r="G38" i="8"/>
  <c r="K38" i="8" s="1"/>
  <c r="G39" i="8"/>
  <c r="K39" i="8" s="1"/>
  <c r="G40" i="8"/>
  <c r="K40" i="8" s="1"/>
  <c r="G41" i="8"/>
  <c r="K41" i="8" s="1"/>
  <c r="L41" i="8"/>
  <c r="L40" i="8"/>
  <c r="Q56" i="7"/>
  <c r="P56" i="7"/>
  <c r="O56" i="7"/>
  <c r="N56" i="7"/>
  <c r="M56" i="7"/>
  <c r="L56" i="7"/>
  <c r="K56" i="7"/>
  <c r="J56" i="7"/>
  <c r="I56" i="7"/>
  <c r="H56" i="7"/>
  <c r="G56" i="7"/>
  <c r="F56" i="7"/>
  <c r="B27" i="7"/>
  <c r="R29" i="7"/>
  <c r="E29" i="7"/>
  <c r="B29" i="7"/>
  <c r="R27" i="7"/>
  <c r="E27" i="7"/>
  <c r="R18" i="7"/>
  <c r="E18" i="7"/>
  <c r="R11" i="7"/>
  <c r="E11" i="7"/>
  <c r="R25" i="7"/>
  <c r="E25" i="7"/>
  <c r="R24" i="7"/>
  <c r="E24" i="7"/>
  <c r="L46" i="8"/>
  <c r="L44" i="8"/>
  <c r="L34" i="8"/>
  <c r="L22" i="8"/>
  <c r="L23" i="8"/>
  <c r="L24" i="8"/>
  <c r="L25" i="8"/>
  <c r="L26" i="8"/>
  <c r="L27" i="8"/>
  <c r="L28" i="8"/>
  <c r="L29" i="8"/>
  <c r="L30" i="8"/>
  <c r="L31" i="8"/>
  <c r="L32" i="8"/>
  <c r="L33" i="8"/>
  <c r="L35" i="8"/>
  <c r="L36" i="8"/>
  <c r="L37" i="8"/>
  <c r="L38" i="8"/>
  <c r="L39" i="8"/>
  <c r="T24" i="7" l="1"/>
  <c r="K46" i="8"/>
  <c r="T29" i="7"/>
  <c r="T18" i="7"/>
  <c r="T11" i="7"/>
  <c r="X29" i="7"/>
  <c r="W29" i="7" s="1"/>
  <c r="X27" i="7"/>
  <c r="W27" i="7" s="1"/>
  <c r="Y11" i="7"/>
  <c r="W11" i="7" s="1"/>
  <c r="Y25" i="7"/>
  <c r="W25" i="7" s="1"/>
  <c r="Y18" i="7"/>
  <c r="W18" i="7" s="1"/>
  <c r="Y24" i="7"/>
  <c r="W24" i="7" s="1"/>
  <c r="G44" i="8"/>
  <c r="T27" i="7" l="1"/>
  <c r="G58" i="7"/>
  <c r="R23" i="7"/>
  <c r="R54" i="7"/>
  <c r="E54" i="7"/>
  <c r="E46" i="7"/>
  <c r="E47" i="7"/>
  <c r="E48" i="7"/>
  <c r="E49" i="7"/>
  <c r="E50" i="7"/>
  <c r="E51" i="7"/>
  <c r="E52" i="7"/>
  <c r="B54" i="7"/>
  <c r="R30" i="7"/>
  <c r="R31" i="7"/>
  <c r="R32" i="7"/>
  <c r="R33" i="7"/>
  <c r="R34" i="7"/>
  <c r="R35" i="7"/>
  <c r="R36" i="7"/>
  <c r="R37" i="7"/>
  <c r="R38" i="7"/>
  <c r="R39" i="7"/>
  <c r="R40" i="7"/>
  <c r="R41" i="7"/>
  <c r="R42" i="7"/>
  <c r="R43" i="7"/>
  <c r="E33" i="7"/>
  <c r="E31" i="7"/>
  <c r="B33" i="7"/>
  <c r="B31" i="7"/>
  <c r="R7" i="7"/>
  <c r="R8" i="7"/>
  <c r="R9" i="7"/>
  <c r="R10" i="7"/>
  <c r="R12" i="7"/>
  <c r="R13" i="7"/>
  <c r="R14" i="7"/>
  <c r="R15" i="7"/>
  <c r="Y15" i="7" s="1"/>
  <c r="R16" i="7"/>
  <c r="R17" i="7"/>
  <c r="R19" i="7"/>
  <c r="R20" i="7"/>
  <c r="R21" i="7"/>
  <c r="R22" i="7"/>
  <c r="E8" i="7"/>
  <c r="E9" i="7"/>
  <c r="E10" i="7"/>
  <c r="E23" i="7"/>
  <c r="B23" i="7"/>
  <c r="B10" i="7"/>
  <c r="B9" i="7"/>
  <c r="B8" i="7"/>
  <c r="G62" i="7"/>
  <c r="G61" i="7"/>
  <c r="G60" i="7"/>
  <c r="G59" i="7"/>
  <c r="L67" i="8"/>
  <c r="L65" i="8"/>
  <c r="L64" i="8"/>
  <c r="L63" i="8"/>
  <c r="L62" i="8"/>
  <c r="L61" i="8"/>
  <c r="L60" i="8"/>
  <c r="L59" i="8"/>
  <c r="L58" i="8"/>
  <c r="G67" i="8"/>
  <c r="I67" i="8" s="1"/>
  <c r="K67" i="8" s="1"/>
  <c r="L53" i="8"/>
  <c r="L51" i="8"/>
  <c r="L50" i="8"/>
  <c r="L49" i="8"/>
  <c r="L48" i="8"/>
  <c r="L47" i="8"/>
  <c r="L45" i="8"/>
  <c r="K47" i="8"/>
  <c r="K48" i="8"/>
  <c r="K50" i="8"/>
  <c r="J7" i="8"/>
  <c r="I9" i="8"/>
  <c r="X2" i="7" s="1"/>
  <c r="H9" i="8"/>
  <c r="Y2" i="7" s="1"/>
  <c r="R28" i="7"/>
  <c r="E28" i="7"/>
  <c r="B28" i="7"/>
  <c r="B15" i="7"/>
  <c r="N58" i="7"/>
  <c r="R51" i="7"/>
  <c r="E22" i="7"/>
  <c r="B22" i="7"/>
  <c r="E21" i="7"/>
  <c r="B21" i="7"/>
  <c r="E20" i="7"/>
  <c r="B20" i="7"/>
  <c r="E17" i="7"/>
  <c r="B17" i="7"/>
  <c r="G64" i="8"/>
  <c r="I64" i="8" s="1"/>
  <c r="J8" i="8"/>
  <c r="G22" i="8"/>
  <c r="I22" i="8" s="1"/>
  <c r="E45" i="7"/>
  <c r="E43" i="7"/>
  <c r="E42" i="7"/>
  <c r="E41" i="7"/>
  <c r="E40" i="7"/>
  <c r="E39" i="7"/>
  <c r="E38" i="7"/>
  <c r="E37" i="7"/>
  <c r="E36" i="7"/>
  <c r="E35" i="7"/>
  <c r="E34" i="7"/>
  <c r="E32" i="7"/>
  <c r="E30" i="7"/>
  <c r="E19" i="7"/>
  <c r="E16" i="7"/>
  <c r="E14" i="7"/>
  <c r="E13" i="7"/>
  <c r="E12" i="7"/>
  <c r="E7" i="7"/>
  <c r="E6" i="7"/>
  <c r="R6" i="7"/>
  <c r="J6" i="8"/>
  <c r="G53" i="8"/>
  <c r="I53" i="8" s="1"/>
  <c r="B46" i="7"/>
  <c r="B47" i="7"/>
  <c r="B48" i="7"/>
  <c r="B49" i="7"/>
  <c r="B50" i="7"/>
  <c r="B52" i="7"/>
  <c r="B45" i="7"/>
  <c r="B32" i="7"/>
  <c r="B34" i="7"/>
  <c r="B39" i="7"/>
  <c r="B30" i="7"/>
  <c r="B7" i="7"/>
  <c r="B12" i="7"/>
  <c r="B13" i="7"/>
  <c r="B14" i="7"/>
  <c r="B16" i="7"/>
  <c r="B19" i="7"/>
  <c r="B6" i="7"/>
  <c r="K35" i="8"/>
  <c r="G58" i="8"/>
  <c r="I58" i="8" s="1"/>
  <c r="K58" i="8" s="1"/>
  <c r="G59" i="8"/>
  <c r="I59" i="8" s="1"/>
  <c r="G60" i="8"/>
  <c r="I60" i="8" s="1"/>
  <c r="G61" i="8"/>
  <c r="I61" i="8" s="1"/>
  <c r="K61" i="8" s="1"/>
  <c r="G62" i="8"/>
  <c r="I62" i="8" s="1"/>
  <c r="K62" i="8" s="1"/>
  <c r="G65" i="8"/>
  <c r="I65" i="8" s="1"/>
  <c r="G63" i="8"/>
  <c r="I63" i="8" s="1"/>
  <c r="T50" i="7" s="1"/>
  <c r="R50" i="7"/>
  <c r="R52" i="7"/>
  <c r="R48" i="7"/>
  <c r="R49" i="7"/>
  <c r="R46" i="7"/>
  <c r="R45" i="7"/>
  <c r="R47" i="7"/>
  <c r="K44" i="8" l="1"/>
  <c r="R56" i="7"/>
  <c r="Y54" i="7"/>
  <c r="Y19" i="7"/>
  <c r="W19" i="7" s="1"/>
  <c r="X33" i="7"/>
  <c r="W33" i="7" s="1"/>
  <c r="Y17" i="7"/>
  <c r="W17" i="7" s="1"/>
  <c r="X32" i="7"/>
  <c r="W32" i="7" s="1"/>
  <c r="Y12" i="7"/>
  <c r="W12" i="7" s="1"/>
  <c r="Y10" i="7"/>
  <c r="W10" i="7" s="1"/>
  <c r="Y16" i="7"/>
  <c r="W16" i="7" s="1"/>
  <c r="X31" i="7"/>
  <c r="W31" i="7" s="1"/>
  <c r="Y14" i="7"/>
  <c r="W14" i="7" s="1"/>
  <c r="Y13" i="7"/>
  <c r="W13" i="7" s="1"/>
  <c r="Y8" i="7"/>
  <c r="W8" i="7" s="1"/>
  <c r="T9" i="7"/>
  <c r="T13" i="7"/>
  <c r="Y51" i="7"/>
  <c r="Y20" i="7"/>
  <c r="W20" i="7" s="1"/>
  <c r="Y23" i="7"/>
  <c r="W23" i="7" s="1"/>
  <c r="T54" i="7"/>
  <c r="T30" i="7"/>
  <c r="X54" i="7"/>
  <c r="T33" i="7"/>
  <c r="K49" i="8"/>
  <c r="T32" i="7"/>
  <c r="T31" i="7"/>
  <c r="X51" i="7"/>
  <c r="Y52" i="7"/>
  <c r="Y21" i="7"/>
  <c r="W21" i="7" s="1"/>
  <c r="Y22" i="7"/>
  <c r="W22" i="7" s="1"/>
  <c r="W15" i="7"/>
  <c r="X38" i="7"/>
  <c r="W38" i="7" s="1"/>
  <c r="X28" i="7"/>
  <c r="W28" i="7" s="1"/>
  <c r="X52" i="7"/>
  <c r="X36" i="7"/>
  <c r="W36" i="7" s="1"/>
  <c r="X37" i="7"/>
  <c r="W37" i="7" s="1"/>
  <c r="X35" i="7"/>
  <c r="W35" i="7" s="1"/>
  <c r="Y9" i="7"/>
  <c r="W9" i="7" s="1"/>
  <c r="X46" i="7"/>
  <c r="X47" i="7"/>
  <c r="X39" i="7"/>
  <c r="W39" i="7" s="1"/>
  <c r="X48" i="7"/>
  <c r="X30" i="7"/>
  <c r="W30" i="7" s="1"/>
  <c r="X40" i="7"/>
  <c r="W40" i="7" s="1"/>
  <c r="X49" i="7"/>
  <c r="Y6" i="7"/>
  <c r="W6" i="7" s="1"/>
  <c r="X41" i="7"/>
  <c r="W41" i="7" s="1"/>
  <c r="X50" i="7"/>
  <c r="Y7" i="7"/>
  <c r="W7" i="7" s="1"/>
  <c r="X34" i="7"/>
  <c r="W34" i="7" s="1"/>
  <c r="X42" i="7"/>
  <c r="W42" i="7" s="1"/>
  <c r="X43" i="7"/>
  <c r="W43" i="7" s="1"/>
  <c r="Y45" i="7"/>
  <c r="T34" i="7"/>
  <c r="K51" i="8"/>
  <c r="Y48" i="7"/>
  <c r="Y50" i="7"/>
  <c r="T48" i="7"/>
  <c r="K22" i="8"/>
  <c r="T6" i="7"/>
  <c r="T28" i="7"/>
  <c r="K45" i="8"/>
  <c r="T17" i="7"/>
  <c r="T16" i="7"/>
  <c r="T20" i="7"/>
  <c r="T47" i="7"/>
  <c r="K60" i="8"/>
  <c r="T19" i="7"/>
  <c r="K63" i="8"/>
  <c r="T45" i="7"/>
  <c r="T49" i="7"/>
  <c r="Y46" i="7"/>
  <c r="Y47" i="7"/>
  <c r="Y49" i="7"/>
  <c r="K64" i="8"/>
  <c r="T51" i="7"/>
  <c r="T22" i="7"/>
  <c r="T14" i="7"/>
  <c r="K53" i="8"/>
  <c r="T39" i="7"/>
  <c r="T21" i="7"/>
  <c r="T46" i="7"/>
  <c r="K59" i="8"/>
  <c r="T15" i="7"/>
  <c r="K65" i="8"/>
  <c r="T52" i="7"/>
  <c r="W2" i="7"/>
  <c r="J9" i="8"/>
  <c r="X45" i="7"/>
  <c r="K56" i="8" l="1"/>
  <c r="T7" i="7"/>
  <c r="I69" i="8"/>
  <c r="T56" i="7" s="1"/>
  <c r="T23" i="7"/>
  <c r="W54" i="7"/>
  <c r="T10" i="7"/>
  <c r="T8" i="7"/>
  <c r="W51" i="7"/>
  <c r="T12" i="7"/>
  <c r="W48" i="7"/>
  <c r="W52" i="7"/>
  <c r="W45" i="7"/>
  <c r="W47" i="7"/>
  <c r="W46" i="7"/>
  <c r="W49" i="7"/>
  <c r="W50" i="7"/>
  <c r="K68" i="8"/>
  <c r="Y56" i="7"/>
  <c r="Y58" i="7" s="1"/>
  <c r="X56" i="7"/>
  <c r="X58" i="7" s="1"/>
  <c r="K42" i="8" l="1"/>
  <c r="K12" i="8" s="1"/>
  <c r="L6" i="8" s="1"/>
  <c r="L8" i="8" s="1"/>
  <c r="L7" i="8" s="1"/>
  <c r="K13" i="8"/>
  <c r="W56" i="7"/>
  <c r="W58" i="7" s="1"/>
  <c r="K14" i="8" l="1"/>
  <c r="J13" i="8" s="1"/>
  <c r="K16" i="8" l="1"/>
  <c r="J12" i="8"/>
  <c r="R57" i="7"/>
</calcChain>
</file>

<file path=xl/sharedStrings.xml><?xml version="1.0" encoding="utf-8"?>
<sst xmlns="http://schemas.openxmlformats.org/spreadsheetml/2006/main" count="207" uniqueCount="175">
  <si>
    <t>COMMODITY CHICKEN PROCESSING</t>
  </si>
  <si>
    <t>State</t>
  </si>
  <si>
    <t>White</t>
  </si>
  <si>
    <t>Dark</t>
  </si>
  <si>
    <t>Total</t>
  </si>
  <si>
    <t>School District</t>
  </si>
  <si>
    <t>If White Equals 70%</t>
  </si>
  <si>
    <t>Then Dark Must =</t>
  </si>
  <si>
    <t>Address</t>
  </si>
  <si>
    <t>TTL to Allocate</t>
  </si>
  <si>
    <t>City/State/Zip</t>
  </si>
  <si>
    <t>Total Pounds</t>
  </si>
  <si>
    <t>Contact Name</t>
  </si>
  <si>
    <t>WBSCM Ship to BP # 5005665 Destination Gainesville GA</t>
  </si>
  <si>
    <t>Total White Meat Pounds to Process</t>
  </si>
  <si>
    <t>Phone#</t>
  </si>
  <si>
    <t>Total Dark Meat Pounds to Process (Needs to equal cell L7)</t>
  </si>
  <si>
    <t>Total 100103 Large Bird Pounds</t>
  </si>
  <si>
    <t>Ship to:</t>
  </si>
  <si>
    <t>Check One</t>
  </si>
  <si>
    <t>Fee For Service                         NOI</t>
  </si>
  <si>
    <t>Total Estimated Entitlement Dollars</t>
  </si>
  <si>
    <t>INSTRUCTIONS:</t>
  </si>
  <si>
    <t>1) Enter in  the Total Servings Needed per menu serving and 2) Enter the number of times per year on the menu.</t>
  </si>
  <si>
    <t>A</t>
  </si>
  <si>
    <t>B</t>
  </si>
  <si>
    <t>C</t>
  </si>
  <si>
    <t>D</t>
  </si>
  <si>
    <t>E</t>
  </si>
  <si>
    <t>F</t>
  </si>
  <si>
    <t>G</t>
  </si>
  <si>
    <t>Code</t>
  </si>
  <si>
    <t>Description</t>
  </si>
  <si>
    <t>Serving Size</t>
  </si>
  <si>
    <t>Cs. Wt.</t>
  </si>
  <si>
    <t>Servings per menu</t>
  </si>
  <si>
    <t>Times on menu / year</t>
  </si>
  <si>
    <t>Total Servings needed/year</t>
  </si>
  <si>
    <t>Servings per Case</t>
  </si>
  <si>
    <t xml:space="preserve">Total Finished Cases </t>
  </si>
  <si>
    <t>Lbs. of DF per case</t>
  </si>
  <si>
    <t>Total Donated Food Pounds</t>
  </si>
  <si>
    <t>Donated Food Value per case</t>
  </si>
  <si>
    <t>24 Karat Whole Muscle Breast Items</t>
  </si>
  <si>
    <t>WG Whole Muscle Breaded Breast Chunks</t>
  </si>
  <si>
    <t>4.00oz</t>
  </si>
  <si>
    <t>WG Whole Muscle Spicy Breast Chunks</t>
  </si>
  <si>
    <t>WG Whole Muscle Dill Breast Chunks</t>
  </si>
  <si>
    <t>4.00 oz</t>
  </si>
  <si>
    <t>WG Whole Muscle Cheezy HOTZ Breast Chunks</t>
  </si>
  <si>
    <t>5.00oz</t>
  </si>
  <si>
    <t>Whole Muscle Grilled Breast Chunks</t>
  </si>
  <si>
    <t>3.56 oz</t>
  </si>
  <si>
    <t>WG Whole Muscle Breast Fillets</t>
  </si>
  <si>
    <t>WG Whole Muscle Breast Fillets w/foil bags</t>
  </si>
  <si>
    <t>WG Whole Muscle Breakfast Breast Fillet</t>
  </si>
  <si>
    <t>2.00 oz</t>
  </si>
  <si>
    <t>WG Whole Muscle Dill Breast Fillet</t>
  </si>
  <si>
    <t>WG Whole Muscle Spicy Breast Fillet</t>
  </si>
  <si>
    <t>WG Whole Muscle Spicy Breast Fillet w/foil bags</t>
  </si>
  <si>
    <t>WG Whole Muscle Tenders</t>
  </si>
  <si>
    <t>WG Whole Muscle Tenders w/boxes</t>
  </si>
  <si>
    <t>WG Whole Muscle Spicy Tenders</t>
  </si>
  <si>
    <t>WG Whole Muscle Spicy Tenders w/boxes</t>
  </si>
  <si>
    <t>Whole Muscle Grilled Breast Fillet</t>
  </si>
  <si>
    <t>3.00oz</t>
  </si>
  <si>
    <t>Total White</t>
  </si>
  <si>
    <t>18 Karat Dark Meat Items</t>
  </si>
  <si>
    <t>WG Southern Gravy Crunchers</t>
  </si>
  <si>
    <t>4.80 oz</t>
  </si>
  <si>
    <r>
      <t>WG</t>
    </r>
    <r>
      <rPr>
        <b/>
        <sz val="16"/>
        <color indexed="8"/>
        <rFont val="Calibri"/>
        <family val="2"/>
      </rPr>
      <t xml:space="preserve"> Breaded Drumsticks &amp; Thighs</t>
    </r>
  </si>
  <si>
    <t>1 Thigh/1 Drum</t>
  </si>
  <si>
    <t xml:space="preserve">WG Breaded Drumsticks  </t>
  </si>
  <si>
    <t>1 Drum</t>
  </si>
  <si>
    <t>Roasted Drumsticks &amp; Thighs</t>
  </si>
  <si>
    <t xml:space="preserve">Roasted Drumsticks  </t>
  </si>
  <si>
    <t>WG Large Dark Meat Popcorn</t>
  </si>
  <si>
    <t>4.50 oz</t>
  </si>
  <si>
    <t>% Sauce</t>
  </si>
  <si>
    <t>NONE                   791871 Korean BBQ                             791872 Hunan Orange                                     791873 Sweet Thai Chili                                 791874 General Tso's</t>
  </si>
  <si>
    <t>Unbreaded Dark Meat Chicken Strips</t>
  </si>
  <si>
    <t>2.14 oz</t>
  </si>
  <si>
    <t>NONE                   791876 Korean BBQ                             791877 Hunan Orange                                     791878 Sweet Thai Chili                                  791879 Teriyaki</t>
  </si>
  <si>
    <t>If Sauces are chosen, please indicate percentage of the finished cases allocated to each sauce.  44 pound master case includes 12 lbs of JTM sauce - draw down will be the same.</t>
  </si>
  <si>
    <t>Total Dark</t>
  </si>
  <si>
    <t>14 Karat Natural Proportion White/Dark Chicken Items</t>
  </si>
  <si>
    <t>WG Breaded Chicken Nuggets</t>
  </si>
  <si>
    <t>3.05 oz</t>
  </si>
  <si>
    <t>WG Breaded Chicken Patties</t>
  </si>
  <si>
    <t>3.00 oz</t>
  </si>
  <si>
    <t>WG Breaded Breakfast Patties</t>
  </si>
  <si>
    <t>1.90 oz</t>
  </si>
  <si>
    <t>WG Hot &amp; Spicy Patty</t>
  </si>
  <si>
    <t>WG Breaded Chicken Tenders</t>
  </si>
  <si>
    <t>WG Breaded Popcorn Chicken</t>
  </si>
  <si>
    <t>WG Breaded Large Popcorn</t>
  </si>
  <si>
    <t>Shredded Chicken</t>
  </si>
  <si>
    <t>Total Natural Proportion</t>
  </si>
  <si>
    <t xml:space="preserve">Total Est $ used </t>
  </si>
  <si>
    <t>Total Cases Ordered</t>
  </si>
  <si>
    <t>Gold Creek Foods</t>
  </si>
  <si>
    <t>YEARLY DELIVERY REQUEST / PLANNER</t>
  </si>
  <si>
    <t>Total Pounds (Carry Over + Allocations</t>
  </si>
  <si>
    <t>Dark Pounds(Carry Over + Allocations</t>
  </si>
  <si>
    <t>White Pounds (Carry Over + Allocations</t>
  </si>
  <si>
    <t>Requested Delivery Date to Warehouse/Distributor</t>
  </si>
  <si>
    <t>Case Price</t>
  </si>
  <si>
    <t>Pound Price</t>
  </si>
  <si>
    <t>Draw Down Pounds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</si>
  <si>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</si>
  <si>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</si>
  <si>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</si>
  <si>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</si>
  <si>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</si>
  <si>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</si>
  <si>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</si>
  <si>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</si>
  <si>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</si>
  <si>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</si>
  <si>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</si>
  <si>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</si>
  <si>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Total Cases</t>
  </si>
  <si>
    <t>TTL from Servings to Pounds Calculator</t>
  </si>
  <si>
    <t>ProcessorLink Order #</t>
  </si>
  <si>
    <t>TTL Draw Down Planned</t>
  </si>
  <si>
    <t>Dark Draw Down Planned</t>
  </si>
  <si>
    <t>White Draw Down Planned</t>
  </si>
  <si>
    <t>Invoice #</t>
  </si>
  <si>
    <t>WG Breaded Dark Popcorn/Korean BBQ Sauce</t>
  </si>
  <si>
    <t>WG Breaded Dark Popcorn/Hunan Orange Sauce</t>
  </si>
  <si>
    <t>WG Breaded Dark Popcorn/Sweet Thai Chili Sauce</t>
  </si>
  <si>
    <t>WG Breaded Dark Popcorn/General Tso's Sauce</t>
  </si>
  <si>
    <t>Unbreaded Strips/Korean BBQ Sauce</t>
  </si>
  <si>
    <t>Unbreaded Strips/Hunan Orange Sauce</t>
  </si>
  <si>
    <t>Unbreaded Strips/Sweet Thai Chili Sauce</t>
  </si>
  <si>
    <t>Unbreaded Strips/Teriyaki Sauce</t>
  </si>
  <si>
    <t>Total Cases to be shipped</t>
  </si>
  <si>
    <t>Grand Total Planned Usage</t>
  </si>
  <si>
    <t>Total Fee for Service Price per order</t>
  </si>
  <si>
    <t>Broker:</t>
  </si>
  <si>
    <t xml:space="preserve">School </t>
  </si>
  <si>
    <t>RA  #</t>
  </si>
  <si>
    <t>Balance after Planned Usage</t>
  </si>
  <si>
    <t>Contact:</t>
  </si>
  <si>
    <t>Email:</t>
  </si>
  <si>
    <t>City, St, Zip</t>
  </si>
  <si>
    <t>Phone:</t>
  </si>
  <si>
    <t>PO #</t>
  </si>
  <si>
    <t>Address:</t>
  </si>
  <si>
    <t>FS Director:</t>
  </si>
  <si>
    <t>E-mail:</t>
  </si>
  <si>
    <t>Fax:</t>
  </si>
  <si>
    <t>Signature</t>
  </si>
  <si>
    <t>Date:</t>
  </si>
  <si>
    <t>Yes / No</t>
  </si>
  <si>
    <t xml:space="preserve">Gold Creek Contact:            </t>
  </si>
  <si>
    <r>
      <rPr>
        <b/>
        <i/>
        <sz val="16"/>
        <color rgb="FFFF0000"/>
        <rFont val="Calibri"/>
        <family val="2"/>
        <scheme val="minor"/>
      </rPr>
      <t>HALAL</t>
    </r>
    <r>
      <rPr>
        <b/>
        <sz val="16"/>
        <color indexed="8"/>
        <rFont val="Calibri"/>
        <family val="2"/>
        <scheme val="minor"/>
      </rPr>
      <t xml:space="preserve"> - WG Breaded Halal Chicken Patties</t>
    </r>
  </si>
  <si>
    <t>WG Whole Muscle Spicy Dill Breast Chunk</t>
  </si>
  <si>
    <t>WG Whole Muscle SWICY Sweet Heat Breast Fillet</t>
  </si>
  <si>
    <t>Chicken Sausage Patty</t>
  </si>
  <si>
    <t>1.50 oz</t>
  </si>
  <si>
    <t>WG Sausage Cruncher Stix</t>
  </si>
  <si>
    <t>3.20 oz</t>
  </si>
  <si>
    <t>July 1, 2026 - June 30, 2027</t>
  </si>
  <si>
    <t>25 / 26 Carry Over</t>
  </si>
  <si>
    <t>26 / 27 Diversion</t>
  </si>
  <si>
    <t>26 / 27 Additional Diversion</t>
  </si>
  <si>
    <t>2026-2027 Large Bird Entitlement Value per lb.</t>
  </si>
  <si>
    <t>2026-2027 School Year</t>
  </si>
  <si>
    <t>4.65oz</t>
  </si>
  <si>
    <r>
      <rPr>
        <b/>
        <i/>
        <sz val="16"/>
        <color rgb="FFFF0000"/>
        <rFont val="Calibri"/>
        <family val="2"/>
        <scheme val="minor"/>
      </rPr>
      <t>HALAL</t>
    </r>
    <r>
      <rPr>
        <b/>
        <sz val="16"/>
        <color indexed="8"/>
        <rFont val="Calibri"/>
        <family val="2"/>
        <scheme val="minor"/>
      </rPr>
      <t xml:space="preserve"> - WG Whole Muscle Tenders</t>
    </r>
  </si>
  <si>
    <r>
      <rPr>
        <b/>
        <i/>
        <sz val="16"/>
        <color rgb="FFFF0000"/>
        <rFont val="Calibri"/>
        <family val="2"/>
        <scheme val="minor"/>
      </rPr>
      <t>HALAL</t>
    </r>
    <r>
      <rPr>
        <b/>
        <sz val="16"/>
        <color indexed="8"/>
        <rFont val="Calibri"/>
        <family val="2"/>
        <scheme val="minor"/>
      </rPr>
      <t xml:space="preserve"> - WG Whole Muscle Spicy Tenders</t>
    </r>
  </si>
  <si>
    <t>E-Mail:</t>
  </si>
  <si>
    <t>City, State, Zip</t>
  </si>
  <si>
    <t>Delivery Purchase Order Request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</si>
</sst>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  <numFmt numFmtId="165" formatCode="0.0000"/>
    <numFmt numFmtId="166" formatCode="&quot;$&quot;#,##0.00"/>
    <numFmt numFmtId="167" formatCode="&quot;$&quot;#,##0.0000"/>
    <numFmt numFmtId="168" formatCode="_(&quot;$&quot;* #,##0.0000_);_(&quot;$&quot;* \(#,##0.0000\);_(&quot;$&quot;* &quot;-&quot;????_);_(@_)"/>
    <numFmt numFmtId="169" formatCode="0.000%"/>
    <numFmt numFmtId="170" formatCode="_(* #,##0.0_);_(* \(#,##0.0\);_(* &quot;-&quot;?_);_(@_)"/>
    <numFmt numFmtId="171" formatCode="#,##0.0000_);[Red]\(#,##0.0000\)"/>
  </numFmts>
  <fonts count="71" x14ac:knownFonts="1">
    <font>
      <sz val="10"/>
      <name val="Arial"/>
    </font>
    <font>
      <sz val="10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4"/>
      <name val="Arial"/>
      <family val="2"/>
    </font>
    <font>
      <sz val="14"/>
      <name val="Arial Narrow"/>
      <family val="2"/>
    </font>
    <font>
      <b/>
      <sz val="14"/>
      <name val="Arial Narrow"/>
      <family val="2"/>
    </font>
    <font>
      <sz val="8"/>
      <name val="Arial"/>
      <family val="2"/>
    </font>
    <font>
      <b/>
      <sz val="12"/>
      <name val="Arial"/>
      <family val="2"/>
    </font>
    <font>
      <sz val="8"/>
      <name val="Arial Narrow"/>
      <family val="2"/>
    </font>
    <font>
      <sz val="12"/>
      <color indexed="8"/>
      <name val="Arial Narrow"/>
      <family val="2"/>
    </font>
    <font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4"/>
      <name val="Arial"/>
      <family val="2"/>
    </font>
    <font>
      <u/>
      <sz val="10"/>
      <color indexed="12"/>
      <name val="Arial"/>
      <family val="2"/>
    </font>
    <font>
      <sz val="16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20"/>
      <name val="Arial"/>
      <family val="2"/>
    </font>
    <font>
      <b/>
      <sz val="22"/>
      <name val="Arial"/>
      <family val="2"/>
    </font>
    <font>
      <sz val="10"/>
      <name val="Arial"/>
      <family val="2"/>
    </font>
    <font>
      <sz val="16"/>
      <color indexed="8"/>
      <name val="Arial Narrow"/>
      <family val="2"/>
    </font>
    <font>
      <sz val="14"/>
      <color indexed="8"/>
      <name val="Arial Narrow"/>
      <family val="2"/>
    </font>
    <font>
      <sz val="16"/>
      <name val="Arial Narrow"/>
      <family val="2"/>
    </font>
    <font>
      <b/>
      <sz val="20"/>
      <name val="Arial Narrow"/>
      <family val="2"/>
    </font>
    <font>
      <sz val="16"/>
      <color indexed="8"/>
      <name val="Arial"/>
      <family val="2"/>
    </font>
    <font>
      <b/>
      <sz val="22"/>
      <name val="Arial Narrow"/>
      <family val="2"/>
    </font>
    <font>
      <b/>
      <sz val="11"/>
      <name val="Arial"/>
      <family val="2"/>
    </font>
    <font>
      <sz val="11"/>
      <name val="Arial"/>
      <family val="2"/>
    </font>
    <font>
      <b/>
      <sz val="16"/>
      <color indexed="8"/>
      <name val="Calibri"/>
      <family val="2"/>
    </font>
    <font>
      <sz val="18"/>
      <name val="Arial Narrow"/>
      <family val="2"/>
    </font>
    <font>
      <b/>
      <sz val="24"/>
      <name val="Arial"/>
      <family val="2"/>
    </font>
    <font>
      <b/>
      <sz val="14"/>
      <color rgb="FFFF0000"/>
      <name val="Arial"/>
      <family val="2"/>
    </font>
    <font>
      <sz val="10"/>
      <color rgb="FFFF0000"/>
      <name val="Arial"/>
      <family val="2"/>
    </font>
    <font>
      <b/>
      <sz val="16"/>
      <color indexed="8"/>
      <name val="Calibri"/>
      <family val="2"/>
      <scheme val="minor"/>
    </font>
    <font>
      <b/>
      <sz val="16"/>
      <name val="Calibri"/>
      <family val="2"/>
      <scheme val="minor"/>
    </font>
    <font>
      <b/>
      <i/>
      <sz val="16"/>
      <color theme="5" tint="-0.249977111117893"/>
      <name val="Arial"/>
      <family val="2"/>
    </font>
    <font>
      <b/>
      <i/>
      <sz val="20"/>
      <color rgb="FF666699"/>
      <name val="Arial"/>
      <family val="2"/>
    </font>
    <font>
      <sz val="20"/>
      <color indexed="8"/>
      <name val="Calibri"/>
      <family val="2"/>
      <scheme val="minor"/>
    </font>
    <font>
      <sz val="20"/>
      <color rgb="FFFF0000"/>
      <name val="Arial Narrow"/>
      <family val="2"/>
    </font>
    <font>
      <b/>
      <sz val="24"/>
      <color rgb="FF0070C0"/>
      <name val="Arial"/>
      <family val="2"/>
    </font>
    <font>
      <b/>
      <sz val="18"/>
      <color rgb="FFFF0000"/>
      <name val="Calibri"/>
      <family val="2"/>
      <scheme val="minor"/>
    </font>
    <font>
      <sz val="16"/>
      <color rgb="FFFF0000"/>
      <name val="Arial"/>
      <family val="2"/>
    </font>
    <font>
      <b/>
      <sz val="16"/>
      <color rgb="FFFF0000"/>
      <name val="Arial"/>
      <family val="2"/>
    </font>
    <font>
      <sz val="18"/>
      <name val="Arial"/>
      <family val="2"/>
    </font>
    <font>
      <b/>
      <sz val="16"/>
      <color rgb="FF00B050"/>
      <name val="Arial"/>
      <family val="2"/>
    </font>
    <font>
      <b/>
      <sz val="24"/>
      <color rgb="FF00B050"/>
      <name val="Arial"/>
      <family val="2"/>
    </font>
    <font>
      <sz val="20"/>
      <color indexed="8"/>
      <name val="Arial Narrow"/>
      <family val="2"/>
    </font>
    <font>
      <sz val="20"/>
      <name val="Calibri"/>
      <family val="2"/>
    </font>
    <font>
      <sz val="20"/>
      <color indexed="8"/>
      <name val="Calibri"/>
      <family val="2"/>
    </font>
    <font>
      <sz val="16"/>
      <name val="Calibri"/>
      <family val="2"/>
    </font>
    <font>
      <b/>
      <sz val="36"/>
      <name val="Arial"/>
      <family val="2"/>
    </font>
    <font>
      <sz val="18"/>
      <color indexed="8"/>
      <name val="Arial"/>
      <family val="2"/>
    </font>
    <font>
      <sz val="16"/>
      <color indexed="8"/>
      <name val="Calibri"/>
    </font>
    <font>
      <sz val="14"/>
      <color indexed="8"/>
      <name val="Calibri"/>
      <family val="2"/>
    </font>
    <font>
      <sz val="16"/>
      <color indexed="8"/>
      <name val="Calibri"/>
      <family val="2"/>
    </font>
    <font>
      <sz val="14"/>
      <name val="Calibri"/>
      <family val="2"/>
    </font>
    <font>
      <sz val="18"/>
      <name val="Calibri"/>
      <family val="2"/>
    </font>
    <font>
      <b/>
      <sz val="36"/>
      <color rgb="FFFF0000"/>
      <name val="Arial Narrow"/>
      <family val="2"/>
    </font>
    <font>
      <b/>
      <sz val="20"/>
      <color rgb="FFFF0000"/>
      <name val="Arial"/>
      <family val="2"/>
    </font>
    <font>
      <b/>
      <i/>
      <sz val="16"/>
      <color rgb="FFFF0000"/>
      <name val="Calibri"/>
      <family val="2"/>
      <scheme val="minor"/>
    </font>
    <font>
      <sz val="14"/>
      <color indexed="8"/>
      <name val="Calibri"/>
      <family val="2"/>
      <scheme val="minor"/>
    </font>
    <font>
      <sz val="16"/>
      <color indexed="8"/>
      <name val="Calibri"/>
      <family val="2"/>
      <scheme val="minor"/>
    </font>
    <font>
      <b/>
      <sz val="20"/>
      <name val="Calibri"/>
      <family val="2"/>
    </font>
    <font>
      <b/>
      <sz val="16"/>
      <name val="Calibri"/>
      <family val="2"/>
    </font>
    <font>
      <u/>
      <sz val="12"/>
      <color indexed="12"/>
      <name val="Arial"/>
      <family val="2"/>
    </font>
    <font>
      <b/>
      <u/>
      <sz val="12"/>
      <color indexed="12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theme="0" tint="-0.249977111117893"/>
        <bgColor indexed="64"/>
      </patternFill>
    </fill>
  </fills>
  <borders count="9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24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1" fillId="0" borderId="0"/>
  </cellStyleXfs>
  <cellXfs count="381">
    <xf numFmtId="0" fontId="0" fillId="0" borderId="0" xfId="0"/>
    <xf numFmtId="0" fontId="11" fillId="0" borderId="0" xfId="4" applyAlignment="1" applyProtection="1">
      <alignment horizontal="center"/>
      <protection locked="0"/>
    </xf>
    <xf numFmtId="1" fontId="1" fillId="0" borderId="0" xfId="4" applyNumberFormat="1" applyFont="1" applyAlignment="1" applyProtection="1">
      <alignment horizontal="center"/>
      <protection locked="0"/>
    </xf>
    <xf numFmtId="0" fontId="15" fillId="0" borderId="0" xfId="4" applyFont="1" applyAlignment="1" applyProtection="1">
      <alignment horizontal="center"/>
      <protection locked="0"/>
    </xf>
    <xf numFmtId="164" fontId="1" fillId="0" borderId="0" xfId="4" applyNumberFormat="1" applyFont="1" applyAlignment="1" applyProtection="1">
      <alignment horizontal="center"/>
      <protection locked="0"/>
    </xf>
    <xf numFmtId="165" fontId="1" fillId="0" borderId="0" xfId="4" applyNumberFormat="1" applyFont="1" applyAlignment="1" applyProtection="1">
      <alignment horizontal="center"/>
      <protection locked="0"/>
    </xf>
    <xf numFmtId="0" fontId="11" fillId="0" borderId="0" xfId="4" applyProtection="1">
      <protection locked="0"/>
    </xf>
    <xf numFmtId="0" fontId="11" fillId="0" borderId="0" xfId="4" applyAlignment="1" applyProtection="1">
      <alignment vertical="center"/>
      <protection locked="0"/>
    </xf>
    <xf numFmtId="0" fontId="11" fillId="0" borderId="0" xfId="0" applyFont="1"/>
    <xf numFmtId="1" fontId="0" fillId="0" borderId="0" xfId="0" applyNumberFormat="1"/>
    <xf numFmtId="0" fontId="0" fillId="0" borderId="0" xfId="0" applyAlignment="1">
      <alignment horizontal="center" wrapText="1"/>
    </xf>
    <xf numFmtId="0" fontId="11" fillId="0" borderId="0" xfId="0" applyFont="1" applyAlignment="1">
      <alignment vertical="center"/>
    </xf>
    <xf numFmtId="0" fontId="12" fillId="0" borderId="0" xfId="0" applyFont="1"/>
    <xf numFmtId="0" fontId="16" fillId="0" borderId="3" xfId="0" applyFont="1" applyBorder="1"/>
    <xf numFmtId="164" fontId="0" fillId="3" borderId="5" xfId="0" applyNumberFormat="1" applyFill="1" applyBorder="1"/>
    <xf numFmtId="1" fontId="5" fillId="0" borderId="1" xfId="4" applyNumberFormat="1" applyFont="1" applyBorder="1" applyAlignment="1">
      <alignment horizontal="center" vertical="center"/>
    </xf>
    <xf numFmtId="1" fontId="5" fillId="0" borderId="6" xfId="4" applyNumberFormat="1" applyFont="1" applyBorder="1" applyAlignment="1">
      <alignment horizontal="center" vertical="center"/>
    </xf>
    <xf numFmtId="3" fontId="26" fillId="0" borderId="7" xfId="0" applyNumberFormat="1" applyFont="1" applyBorder="1" applyAlignment="1">
      <alignment horizontal="center" vertical="center"/>
    </xf>
    <xf numFmtId="1" fontId="5" fillId="0" borderId="2" xfId="4" applyNumberFormat="1" applyFont="1" applyBorder="1" applyAlignment="1">
      <alignment horizontal="center" vertical="center"/>
    </xf>
    <xf numFmtId="1" fontId="26" fillId="0" borderId="7" xfId="0" applyNumberFormat="1" applyFont="1" applyBorder="1" applyAlignment="1">
      <alignment horizontal="center" vertical="center"/>
    </xf>
    <xf numFmtId="1" fontId="5" fillId="0" borderId="7" xfId="0" applyNumberFormat="1" applyFont="1" applyBorder="1" applyAlignment="1">
      <alignment horizontal="center" vertical="center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center"/>
      <protection locked="0"/>
    </xf>
    <xf numFmtId="1" fontId="5" fillId="0" borderId="11" xfId="0" applyNumberFormat="1" applyFont="1" applyBorder="1" applyAlignment="1">
      <alignment horizontal="center" vertical="center"/>
    </xf>
    <xf numFmtId="41" fontId="28" fillId="0" borderId="12" xfId="0" applyNumberFormat="1" applyFont="1" applyBorder="1" applyAlignment="1">
      <alignment vertical="center"/>
    </xf>
    <xf numFmtId="0" fontId="12" fillId="2" borderId="9" xfId="0" applyFont="1" applyFill="1" applyBorder="1"/>
    <xf numFmtId="3" fontId="18" fillId="4" borderId="1" xfId="4" applyNumberFormat="1" applyFont="1" applyFill="1" applyBorder="1" applyAlignment="1" applyProtection="1">
      <alignment horizontal="center" vertical="center"/>
      <protection locked="0"/>
    </xf>
    <xf numFmtId="3" fontId="18" fillId="4" borderId="7" xfId="4" applyNumberFormat="1" applyFont="1" applyFill="1" applyBorder="1" applyAlignment="1" applyProtection="1">
      <alignment horizontal="center" vertical="center"/>
      <protection locked="0"/>
    </xf>
    <xf numFmtId="3" fontId="18" fillId="0" borderId="1" xfId="4" applyNumberFormat="1" applyFont="1" applyBorder="1" applyAlignment="1">
      <alignment horizontal="center" vertical="center"/>
    </xf>
    <xf numFmtId="3" fontId="18" fillId="0" borderId="7" xfId="4" applyNumberFormat="1" applyFont="1" applyBorder="1" applyAlignment="1">
      <alignment horizontal="center" vertical="center"/>
    </xf>
    <xf numFmtId="3" fontId="29" fillId="0" borderId="7" xfId="0" applyNumberFormat="1" applyFont="1" applyBorder="1" applyAlignment="1">
      <alignment horizontal="center" vertical="center"/>
    </xf>
    <xf numFmtId="3" fontId="29" fillId="0" borderId="11" xfId="0" applyNumberFormat="1" applyFont="1" applyBorder="1" applyAlignment="1">
      <alignment horizontal="center" vertical="center"/>
    </xf>
    <xf numFmtId="0" fontId="11" fillId="0" borderId="5" xfId="0" applyFont="1" applyBorder="1"/>
    <xf numFmtId="3" fontId="29" fillId="0" borderId="1" xfId="0" applyNumberFormat="1" applyFont="1" applyBorder="1" applyAlignment="1">
      <alignment horizontal="center" vertical="center"/>
    </xf>
    <xf numFmtId="0" fontId="11" fillId="0" borderId="9" xfId="4" applyBorder="1" applyProtection="1">
      <protection locked="0"/>
    </xf>
    <xf numFmtId="43" fontId="0" fillId="0" borderId="0" xfId="0" applyNumberFormat="1"/>
    <xf numFmtId="0" fontId="0" fillId="5" borderId="0" xfId="0" applyFill="1"/>
    <xf numFmtId="0" fontId="0" fillId="6" borderId="0" xfId="0" applyFill="1"/>
    <xf numFmtId="0" fontId="11" fillId="0" borderId="0" xfId="0" applyFont="1" applyAlignment="1">
      <alignment wrapText="1"/>
    </xf>
    <xf numFmtId="0" fontId="11" fillId="0" borderId="0" xfId="0" applyFont="1" applyAlignment="1">
      <alignment horizontal="center" wrapText="1"/>
    </xf>
    <xf numFmtId="4" fontId="0" fillId="0" borderId="0" xfId="0" applyNumberFormat="1"/>
    <xf numFmtId="43" fontId="0" fillId="0" borderId="0" xfId="0" applyNumberFormat="1" applyAlignment="1">
      <alignment horizontal="center" wrapText="1"/>
    </xf>
    <xf numFmtId="0" fontId="0" fillId="7" borderId="0" xfId="0" applyFill="1" applyAlignment="1">
      <alignment horizontal="center"/>
    </xf>
    <xf numFmtId="0" fontId="0" fillId="7" borderId="0" xfId="0" applyFill="1" applyAlignment="1">
      <alignment horizontal="center" wrapText="1"/>
    </xf>
    <xf numFmtId="0" fontId="11" fillId="7" borderId="0" xfId="0" applyFont="1" applyFill="1" applyAlignment="1">
      <alignment horizontal="center" vertical="center"/>
    </xf>
    <xf numFmtId="0" fontId="10" fillId="7" borderId="22" xfId="0" applyFont="1" applyFill="1" applyBorder="1" applyAlignment="1">
      <alignment vertical="center"/>
    </xf>
    <xf numFmtId="0" fontId="11" fillId="7" borderId="0" xfId="0" applyFont="1" applyFill="1" applyAlignment="1">
      <alignment horizontal="center"/>
    </xf>
    <xf numFmtId="0" fontId="11" fillId="7" borderId="0" xfId="0" applyFont="1" applyFill="1" applyAlignment="1">
      <alignment vertical="center"/>
    </xf>
    <xf numFmtId="41" fontId="11" fillId="0" borderId="0" xfId="0" applyNumberFormat="1" applyFont="1" applyAlignment="1">
      <alignment vertical="center"/>
    </xf>
    <xf numFmtId="0" fontId="0" fillId="7" borderId="0" xfId="0" applyFill="1"/>
    <xf numFmtId="0" fontId="12" fillId="7" borderId="0" xfId="0" applyFont="1" applyFill="1"/>
    <xf numFmtId="0" fontId="11" fillId="7" borderId="0" xfId="0" applyFont="1" applyFill="1"/>
    <xf numFmtId="170" fontId="11" fillId="0" borderId="0" xfId="0" applyNumberFormat="1" applyFont="1" applyAlignment="1">
      <alignment vertical="center"/>
    </xf>
    <xf numFmtId="0" fontId="11" fillId="0" borderId="0" xfId="0" applyFont="1" applyAlignment="1">
      <alignment vertical="center" wrapText="1"/>
    </xf>
    <xf numFmtId="171" fontId="11" fillId="0" borderId="0" xfId="0" applyNumberFormat="1" applyFont="1" applyAlignment="1">
      <alignment vertical="center"/>
    </xf>
    <xf numFmtId="171" fontId="12" fillId="0" borderId="0" xfId="0" applyNumberFormat="1" applyFont="1"/>
    <xf numFmtId="0" fontId="38" fillId="0" borderId="8" xfId="0" applyFont="1" applyBorder="1" applyAlignment="1">
      <alignment horizontal="left" vertical="center" wrapText="1"/>
    </xf>
    <xf numFmtId="0" fontId="38" fillId="0" borderId="7" xfId="0" applyFont="1" applyBorder="1" applyAlignment="1">
      <alignment horizontal="left" vertical="center" wrapText="1"/>
    </xf>
    <xf numFmtId="0" fontId="38" fillId="0" borderId="1" xfId="0" applyFont="1" applyBorder="1" applyAlignment="1">
      <alignment horizontal="left" vertical="center" wrapText="1"/>
    </xf>
    <xf numFmtId="0" fontId="39" fillId="0" borderId="11" xfId="4" applyFont="1" applyBorder="1" applyAlignment="1" applyProtection="1">
      <alignment horizontal="left" vertical="center" wrapText="1"/>
      <protection locked="0"/>
    </xf>
    <xf numFmtId="0" fontId="39" fillId="0" borderId="7" xfId="0" applyFont="1" applyBorder="1" applyAlignment="1">
      <alignment horizontal="left" vertical="center" wrapText="1"/>
    </xf>
    <xf numFmtId="0" fontId="40" fillId="0" borderId="24" xfId="4" applyFont="1" applyBorder="1"/>
    <xf numFmtId="0" fontId="4" fillId="0" borderId="24" xfId="4" applyFont="1" applyBorder="1"/>
    <xf numFmtId="0" fontId="8" fillId="0" borderId="25" xfId="4" applyFont="1" applyBorder="1" applyAlignment="1">
      <alignment horizontal="center"/>
    </xf>
    <xf numFmtId="164" fontId="3" fillId="0" borderId="25" xfId="4" applyNumberFormat="1" applyFont="1" applyBorder="1" applyAlignment="1">
      <alignment horizontal="center"/>
    </xf>
    <xf numFmtId="0" fontId="3" fillId="0" borderId="25" xfId="4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1" fontId="5" fillId="0" borderId="26" xfId="0" applyNumberFormat="1" applyFont="1" applyBorder="1" applyAlignment="1">
      <alignment horizontal="center" wrapText="1"/>
    </xf>
    <xf numFmtId="0" fontId="5" fillId="0" borderId="26" xfId="0" applyFont="1" applyBorder="1" applyAlignment="1">
      <alignment horizontal="center" wrapText="1"/>
    </xf>
    <xf numFmtId="1" fontId="5" fillId="0" borderId="26" xfId="4" applyNumberFormat="1" applyFont="1" applyBorder="1" applyAlignment="1">
      <alignment horizontal="center" wrapText="1"/>
    </xf>
    <xf numFmtId="0" fontId="5" fillId="0" borderId="26" xfId="4" applyFont="1" applyBorder="1" applyAlignment="1">
      <alignment horizontal="center" wrapText="1"/>
    </xf>
    <xf numFmtId="164" fontId="5" fillId="0" borderId="26" xfId="4" applyNumberFormat="1" applyFont="1" applyBorder="1" applyAlignment="1">
      <alignment horizontal="center" wrapText="1"/>
    </xf>
    <xf numFmtId="0" fontId="26" fillId="0" borderId="27" xfId="0" applyFont="1" applyBorder="1" applyAlignment="1">
      <alignment horizontal="left" vertical="center"/>
    </xf>
    <xf numFmtId="0" fontId="16" fillId="0" borderId="29" xfId="0" applyFont="1" applyBorder="1"/>
    <xf numFmtId="4" fontId="16" fillId="0" borderId="9" xfId="0" applyNumberFormat="1" applyFont="1" applyBorder="1"/>
    <xf numFmtId="4" fontId="16" fillId="10" borderId="9" xfId="0" applyNumberFormat="1" applyFont="1" applyFill="1" applyBorder="1"/>
    <xf numFmtId="1" fontId="5" fillId="0" borderId="7" xfId="4" applyNumberFormat="1" applyFont="1" applyBorder="1" applyAlignment="1">
      <alignment horizontal="center" vertical="center"/>
    </xf>
    <xf numFmtId="0" fontId="10" fillId="7" borderId="0" xfId="0" applyFont="1" applyFill="1" applyAlignment="1">
      <alignment vertical="center"/>
    </xf>
    <xf numFmtId="43" fontId="0" fillId="7" borderId="0" xfId="0" applyNumberFormat="1" applyFill="1" applyAlignment="1">
      <alignment horizontal="center" wrapText="1"/>
    </xf>
    <xf numFmtId="0" fontId="20" fillId="0" borderId="17" xfId="0" applyFont="1" applyBorder="1" applyAlignment="1">
      <alignment horizontal="center" vertical="center"/>
    </xf>
    <xf numFmtId="169" fontId="22" fillId="3" borderId="31" xfId="0" applyNumberFormat="1" applyFont="1" applyFill="1" applyBorder="1" applyAlignment="1">
      <alignment horizontal="center"/>
    </xf>
    <xf numFmtId="0" fontId="52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/>
    </xf>
    <xf numFmtId="0" fontId="52" fillId="0" borderId="7" xfId="0" applyFont="1" applyBorder="1" applyAlignment="1">
      <alignment horizontal="center" vertical="center" wrapText="1"/>
    </xf>
    <xf numFmtId="0" fontId="52" fillId="0" borderId="7" xfId="0" applyFont="1" applyBorder="1" applyAlignment="1">
      <alignment horizontal="center" vertical="center"/>
    </xf>
    <xf numFmtId="1" fontId="53" fillId="0" borderId="7" xfId="0" applyNumberFormat="1" applyFont="1" applyBorder="1" applyAlignment="1">
      <alignment horizontal="center" vertical="center"/>
    </xf>
    <xf numFmtId="1" fontId="52" fillId="0" borderId="7" xfId="0" applyNumberFormat="1" applyFont="1" applyBorder="1" applyAlignment="1">
      <alignment horizontal="center" vertical="center" wrapText="1"/>
    </xf>
    <xf numFmtId="0" fontId="54" fillId="0" borderId="7" xfId="0" applyFont="1" applyBorder="1" applyAlignment="1">
      <alignment horizontal="center" vertical="center" wrapText="1"/>
    </xf>
    <xf numFmtId="0" fontId="38" fillId="0" borderId="16" xfId="0" applyFont="1" applyBorder="1" applyAlignment="1">
      <alignment horizontal="left" vertical="center" wrapText="1"/>
    </xf>
    <xf numFmtId="43" fontId="19" fillId="0" borderId="1" xfId="4" applyNumberFormat="1" applyFont="1" applyBorder="1" applyAlignment="1">
      <alignment horizontal="center" vertical="center"/>
    </xf>
    <xf numFmtId="43" fontId="19" fillId="0" borderId="7" xfId="4" applyNumberFormat="1" applyFont="1" applyBorder="1" applyAlignment="1">
      <alignment horizontal="center" vertical="center"/>
    </xf>
    <xf numFmtId="37" fontId="20" fillId="0" borderId="4" xfId="0" applyNumberFormat="1" applyFont="1" applyBorder="1"/>
    <xf numFmtId="0" fontId="12" fillId="0" borderId="9" xfId="0" applyFont="1" applyBorder="1" applyAlignment="1">
      <alignment horizontal="center"/>
    </xf>
    <xf numFmtId="4" fontId="19" fillId="9" borderId="20" xfId="0" applyNumberFormat="1" applyFont="1" applyFill="1" applyBorder="1"/>
    <xf numFmtId="0" fontId="11" fillId="11" borderId="20" xfId="4" applyFill="1" applyBorder="1" applyProtection="1">
      <protection locked="0"/>
    </xf>
    <xf numFmtId="164" fontId="12" fillId="0" borderId="9" xfId="0" applyNumberFormat="1" applyFont="1" applyBorder="1" applyAlignment="1">
      <alignment horizontal="center"/>
    </xf>
    <xf numFmtId="2" fontId="48" fillId="0" borderId="1" xfId="0" applyNumberFormat="1" applyFont="1" applyBorder="1" applyAlignment="1">
      <alignment horizontal="center" vertical="center"/>
    </xf>
    <xf numFmtId="2" fontId="48" fillId="0" borderId="7" xfId="0" applyNumberFormat="1" applyFont="1" applyBorder="1" applyAlignment="1">
      <alignment horizontal="center" vertical="center"/>
    </xf>
    <xf numFmtId="0" fontId="38" fillId="11" borderId="16" xfId="0" applyFont="1" applyFill="1" applyBorder="1" applyAlignment="1">
      <alignment horizontal="left" vertical="center" wrapText="1"/>
    </xf>
    <xf numFmtId="0" fontId="52" fillId="11" borderId="16" xfId="0" applyFont="1" applyFill="1" applyBorder="1" applyAlignment="1">
      <alignment horizontal="center" vertical="center" wrapText="1"/>
    </xf>
    <xf numFmtId="1" fontId="5" fillId="11" borderId="16" xfId="0" applyNumberFormat="1" applyFont="1" applyFill="1" applyBorder="1" applyAlignment="1">
      <alignment horizontal="center" vertical="center"/>
    </xf>
    <xf numFmtId="3" fontId="18" fillId="11" borderId="7" xfId="4" applyNumberFormat="1" applyFont="1" applyFill="1" applyBorder="1" applyAlignment="1" applyProtection="1">
      <alignment horizontal="center" vertical="center"/>
      <protection locked="0"/>
    </xf>
    <xf numFmtId="3" fontId="18" fillId="11" borderId="16" xfId="4" applyNumberFormat="1" applyFont="1" applyFill="1" applyBorder="1" applyAlignment="1">
      <alignment horizontal="center" vertical="center"/>
    </xf>
    <xf numFmtId="3" fontId="29" fillId="11" borderId="16" xfId="0" applyNumberFormat="1" applyFont="1" applyFill="1" applyBorder="1" applyAlignment="1">
      <alignment horizontal="center" vertical="center"/>
    </xf>
    <xf numFmtId="43" fontId="19" fillId="11" borderId="16" xfId="4" applyNumberFormat="1" applyFont="1" applyFill="1" applyBorder="1" applyAlignment="1">
      <alignment horizontal="center" vertical="center"/>
    </xf>
    <xf numFmtId="0" fontId="12" fillId="0" borderId="40" xfId="0" applyFont="1" applyBorder="1"/>
    <xf numFmtId="0" fontId="12" fillId="0" borderId="10" xfId="0" applyFont="1" applyBorder="1"/>
    <xf numFmtId="0" fontId="12" fillId="0" borderId="19" xfId="0" applyFont="1" applyBorder="1"/>
    <xf numFmtId="0" fontId="57" fillId="0" borderId="10" xfId="0" applyFont="1" applyBorder="1" applyAlignment="1">
      <alignment horizontal="center" vertical="center"/>
    </xf>
    <xf numFmtId="0" fontId="57" fillId="0" borderId="9" xfId="0" applyFont="1" applyBorder="1" applyAlignment="1">
      <alignment horizontal="center" vertical="center"/>
    </xf>
    <xf numFmtId="0" fontId="57" fillId="5" borderId="10" xfId="0" applyFont="1" applyFill="1" applyBorder="1" applyAlignment="1">
      <alignment horizontal="center" vertical="center"/>
    </xf>
    <xf numFmtId="0" fontId="57" fillId="6" borderId="10" xfId="0" applyFont="1" applyFill="1" applyBorder="1" applyAlignment="1">
      <alignment horizontal="center" vertical="center"/>
    </xf>
    <xf numFmtId="0" fontId="58" fillId="0" borderId="9" xfId="0" applyFont="1" applyBorder="1" applyAlignment="1">
      <alignment horizontal="left" vertical="center" wrapText="1"/>
    </xf>
    <xf numFmtId="0" fontId="58" fillId="0" borderId="9" xfId="0" applyFont="1" applyBorder="1" applyAlignment="1">
      <alignment horizontal="left" vertical="center"/>
    </xf>
    <xf numFmtId="0" fontId="58" fillId="5" borderId="9" xfId="0" applyFont="1" applyFill="1" applyBorder="1" applyAlignment="1">
      <alignment horizontal="left" vertical="center"/>
    </xf>
    <xf numFmtId="0" fontId="58" fillId="6" borderId="9" xfId="0" applyFont="1" applyFill="1" applyBorder="1" applyAlignment="1">
      <alignment horizontal="left" vertical="center"/>
    </xf>
    <xf numFmtId="0" fontId="7" fillId="0" borderId="14" xfId="4" applyFont="1" applyBorder="1" applyAlignment="1">
      <alignment horizontal="center"/>
    </xf>
    <xf numFmtId="0" fontId="14" fillId="0" borderId="0" xfId="4" applyFont="1" applyAlignment="1">
      <alignment horizontal="left" vertical="center"/>
    </xf>
    <xf numFmtId="3" fontId="12" fillId="0" borderId="0" xfId="4" applyNumberFormat="1" applyFont="1" applyAlignment="1">
      <alignment horizontal="center" vertical="center"/>
    </xf>
    <xf numFmtId="3" fontId="11" fillId="0" borderId="0" xfId="4" applyNumberFormat="1" applyProtection="1">
      <protection locked="0"/>
    </xf>
    <xf numFmtId="0" fontId="4" fillId="0" borderId="0" xfId="4" applyFont="1" applyAlignment="1">
      <alignment horizontal="center"/>
    </xf>
    <xf numFmtId="37" fontId="21" fillId="0" borderId="0" xfId="0" applyNumberFormat="1" applyFont="1"/>
    <xf numFmtId="44" fontId="1" fillId="0" borderId="18" xfId="1" applyFont="1" applyBorder="1" applyAlignment="1">
      <alignment vertical="center" wrapText="1"/>
    </xf>
    <xf numFmtId="1" fontId="6" fillId="0" borderId="0" xfId="4" applyNumberFormat="1" applyFont="1" applyAlignment="1">
      <alignment horizontal="center" vertical="center"/>
    </xf>
    <xf numFmtId="43" fontId="4" fillId="0" borderId="0" xfId="4" applyNumberFormat="1" applyFont="1" applyAlignment="1">
      <alignment horizontal="center"/>
    </xf>
    <xf numFmtId="0" fontId="21" fillId="0" borderId="0" xfId="2" applyFont="1" applyBorder="1" applyAlignment="1">
      <alignment vertical="center"/>
      <protection locked="0"/>
    </xf>
    <xf numFmtId="41" fontId="54" fillId="0" borderId="9" xfId="0" applyNumberFormat="1" applyFont="1" applyBorder="1" applyAlignment="1">
      <alignment vertical="center"/>
    </xf>
    <xf numFmtId="41" fontId="54" fillId="0" borderId="9" xfId="0" applyNumberFormat="1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/>
    </xf>
    <xf numFmtId="0" fontId="61" fillId="0" borderId="10" xfId="0" applyFont="1" applyBorder="1" applyAlignment="1">
      <alignment horizontal="center" wrapText="1"/>
    </xf>
    <xf numFmtId="0" fontId="61" fillId="0" borderId="9" xfId="0" applyFont="1" applyBorder="1" applyAlignment="1">
      <alignment horizontal="center" wrapText="1"/>
    </xf>
    <xf numFmtId="0" fontId="60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wrapText="1"/>
    </xf>
    <xf numFmtId="1" fontId="61" fillId="0" borderId="9" xfId="0" applyNumberFormat="1" applyFont="1" applyBorder="1" applyAlignment="1">
      <alignment horizontal="center" wrapText="1"/>
    </xf>
    <xf numFmtId="0" fontId="61" fillId="0" borderId="12" xfId="0" applyFont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60" fillId="8" borderId="9" xfId="0" applyFont="1" applyFill="1" applyBorder="1" applyAlignment="1">
      <alignment horizontal="right" wrapText="1"/>
    </xf>
    <xf numFmtId="2" fontId="0" fillId="0" borderId="9" xfId="0" applyNumberFormat="1" applyBorder="1" applyAlignment="1">
      <alignment horizontal="right" wrapText="1"/>
    </xf>
    <xf numFmtId="1" fontId="34" fillId="8" borderId="9" xfId="0" applyNumberFormat="1" applyFont="1" applyFill="1" applyBorder="1" applyAlignment="1">
      <alignment horizontal="center" wrapText="1"/>
    </xf>
    <xf numFmtId="1" fontId="27" fillId="8" borderId="9" xfId="0" applyNumberFormat="1" applyFont="1" applyFill="1" applyBorder="1" applyAlignment="1">
      <alignment horizontal="center" wrapText="1"/>
    </xf>
    <xf numFmtId="2" fontId="59" fillId="0" borderId="9" xfId="0" applyNumberFormat="1" applyFont="1" applyBorder="1" applyAlignment="1">
      <alignment horizontal="center" vertical="center" wrapText="1"/>
    </xf>
    <xf numFmtId="41" fontId="27" fillId="0" borderId="9" xfId="0" applyNumberFormat="1" applyFont="1" applyBorder="1" applyAlignment="1">
      <alignment vertical="center"/>
    </xf>
    <xf numFmtId="41" fontId="6" fillId="7" borderId="12" xfId="0" applyNumberFormat="1" applyFont="1" applyFill="1" applyBorder="1" applyAlignment="1">
      <alignment vertical="center"/>
    </xf>
    <xf numFmtId="0" fontId="59" fillId="0" borderId="9" xfId="0" applyFont="1" applyBorder="1" applyAlignment="1">
      <alignment horizontal="center" vertical="center"/>
    </xf>
    <xf numFmtId="0" fontId="59" fillId="5" borderId="9" xfId="0" applyFont="1" applyFill="1" applyBorder="1" applyAlignment="1">
      <alignment horizontal="center" vertical="center"/>
    </xf>
    <xf numFmtId="0" fontId="59" fillId="6" borderId="9" xfId="0" applyFont="1" applyFill="1" applyBorder="1" applyAlignment="1">
      <alignment horizontal="center" vertical="center"/>
    </xf>
    <xf numFmtId="2" fontId="57" fillId="0" borderId="9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right" wrapText="1"/>
    </xf>
    <xf numFmtId="0" fontId="6" fillId="9" borderId="9" xfId="0" applyFont="1" applyFill="1" applyBorder="1" applyAlignment="1">
      <alignment horizontal="right" wrapText="1"/>
    </xf>
    <xf numFmtId="0" fontId="2" fillId="9" borderId="46" xfId="0" applyFont="1" applyFill="1" applyBorder="1" applyAlignment="1">
      <alignment horizontal="center" vertical="center" wrapText="1"/>
    </xf>
    <xf numFmtId="0" fontId="6" fillId="9" borderId="25" xfId="0" applyFont="1" applyFill="1" applyBorder="1" applyAlignment="1">
      <alignment horizontal="right" wrapText="1"/>
    </xf>
    <xf numFmtId="4" fontId="16" fillId="9" borderId="9" xfId="0" applyNumberFormat="1" applyFont="1" applyFill="1" applyBorder="1"/>
    <xf numFmtId="0" fontId="0" fillId="0" borderId="52" xfId="4" applyFont="1" applyBorder="1"/>
    <xf numFmtId="0" fontId="0" fillId="0" borderId="0" xfId="4" applyFont="1"/>
    <xf numFmtId="0" fontId="23" fillId="0" borderId="0" xfId="0" applyFont="1" applyAlignment="1">
      <alignment horizontal="center" vertical="center"/>
    </xf>
    <xf numFmtId="0" fontId="12" fillId="0" borderId="52" xfId="4" applyFont="1" applyBorder="1" applyAlignment="1">
      <alignment horizontal="center"/>
    </xf>
    <xf numFmtId="41" fontId="48" fillId="0" borderId="56" xfId="0" applyNumberFormat="1" applyFont="1" applyBorder="1"/>
    <xf numFmtId="0" fontId="11" fillId="0" borderId="52" xfId="4" applyBorder="1" applyAlignment="1" applyProtection="1">
      <alignment horizontal="center"/>
      <protection locked="0"/>
    </xf>
    <xf numFmtId="0" fontId="11" fillId="0" borderId="0" xfId="0" applyFont="1" applyAlignment="1">
      <alignment horizontal="center" vertical="center"/>
    </xf>
    <xf numFmtId="43" fontId="19" fillId="0" borderId="56" xfId="0" applyNumberFormat="1" applyFont="1" applyBorder="1"/>
    <xf numFmtId="0" fontId="0" fillId="11" borderId="57" xfId="0" applyFill="1" applyBorder="1"/>
    <xf numFmtId="0" fontId="21" fillId="0" borderId="0" xfId="0" applyFont="1" applyAlignment="1">
      <alignment horizontal="center" vertical="center"/>
    </xf>
    <xf numFmtId="0" fontId="36" fillId="0" borderId="0" xfId="4" applyFont="1"/>
    <xf numFmtId="164" fontId="0" fillId="3" borderId="0" xfId="0" applyNumberFormat="1" applyFill="1"/>
    <xf numFmtId="0" fontId="12" fillId="9" borderId="52" xfId="4" applyFont="1" applyFill="1" applyBorder="1" applyAlignment="1">
      <alignment horizontal="center"/>
    </xf>
    <xf numFmtId="0" fontId="18" fillId="0" borderId="0" xfId="4" applyFont="1" applyAlignment="1" applyProtection="1">
      <alignment horizontal="center"/>
      <protection locked="0"/>
    </xf>
    <xf numFmtId="0" fontId="31" fillId="4" borderId="52" xfId="0" applyFont="1" applyFill="1" applyBorder="1" applyAlignment="1">
      <alignment horizontal="left"/>
    </xf>
    <xf numFmtId="0" fontId="7" fillId="0" borderId="63" xfId="4" applyFont="1" applyBorder="1" applyAlignment="1">
      <alignment horizontal="center"/>
    </xf>
    <xf numFmtId="165" fontId="9" fillId="0" borderId="64" xfId="4" applyNumberFormat="1" applyFont="1" applyBorder="1" applyAlignment="1">
      <alignment horizontal="center"/>
    </xf>
    <xf numFmtId="0" fontId="5" fillId="0" borderId="65" xfId="0" applyFont="1" applyBorder="1" applyAlignment="1">
      <alignment horizontal="center"/>
    </xf>
    <xf numFmtId="0" fontId="5" fillId="0" borderId="66" xfId="0" applyFont="1" applyBorder="1" applyAlignment="1">
      <alignment horizontal="center" wrapText="1"/>
    </xf>
    <xf numFmtId="0" fontId="41" fillId="0" borderId="67" xfId="0" applyFont="1" applyBorder="1"/>
    <xf numFmtId="44" fontId="48" fillId="0" borderId="68" xfId="1" applyFont="1" applyBorder="1" applyAlignment="1">
      <alignment horizontal="center" vertical="center"/>
    </xf>
    <xf numFmtId="0" fontId="42" fillId="0" borderId="69" xfId="0" applyFont="1" applyBorder="1" applyAlignment="1">
      <alignment horizontal="left" vertical="center"/>
    </xf>
    <xf numFmtId="0" fontId="42" fillId="0" borderId="70" xfId="0" applyFont="1" applyBorder="1" applyAlignment="1">
      <alignment horizontal="left" vertical="center"/>
    </xf>
    <xf numFmtId="44" fontId="5" fillId="0" borderId="72" xfId="1" applyFont="1" applyBorder="1" applyAlignment="1">
      <alignment horizontal="center" vertical="center"/>
    </xf>
    <xf numFmtId="0" fontId="41" fillId="0" borderId="50" xfId="0" applyFont="1" applyBorder="1"/>
    <xf numFmtId="0" fontId="43" fillId="0" borderId="70" xfId="0" applyFont="1" applyBorder="1" applyAlignment="1">
      <alignment horizontal="left" vertical="center"/>
    </xf>
    <xf numFmtId="165" fontId="5" fillId="0" borderId="74" xfId="4" applyNumberFormat="1" applyFont="1" applyBorder="1" applyAlignment="1" applyProtection="1">
      <alignment horizontal="center"/>
      <protection locked="0"/>
    </xf>
    <xf numFmtId="44" fontId="48" fillId="0" borderId="75" xfId="1" applyFont="1" applyBorder="1" applyAlignment="1">
      <alignment horizontal="center" vertical="center"/>
    </xf>
    <xf numFmtId="0" fontId="42" fillId="11" borderId="70" xfId="0" applyFont="1" applyFill="1" applyBorder="1" applyAlignment="1">
      <alignment horizontal="left" vertical="center"/>
    </xf>
    <xf numFmtId="44" fontId="27" fillId="11" borderId="73" xfId="1" applyFont="1" applyFill="1" applyBorder="1" applyAlignment="1">
      <alignment horizontal="center" vertical="center"/>
    </xf>
    <xf numFmtId="44" fontId="1" fillId="0" borderId="74" xfId="1" applyFont="1" applyBorder="1" applyAlignment="1">
      <alignment vertical="center" wrapText="1"/>
    </xf>
    <xf numFmtId="0" fontId="7" fillId="0" borderId="76" xfId="4" applyFont="1" applyBorder="1" applyAlignment="1">
      <alignment horizontal="center"/>
    </xf>
    <xf numFmtId="0" fontId="14" fillId="0" borderId="17" xfId="4" applyFont="1" applyBorder="1" applyAlignment="1">
      <alignment horizontal="left" vertical="center"/>
    </xf>
    <xf numFmtId="3" fontId="12" fillId="0" borderId="17" xfId="4" applyNumberFormat="1" applyFont="1" applyBorder="1" applyAlignment="1">
      <alignment horizontal="center" vertical="center"/>
    </xf>
    <xf numFmtId="3" fontId="11" fillId="0" borderId="17" xfId="4" applyNumberFormat="1" applyBorder="1" applyProtection="1">
      <protection locked="0"/>
    </xf>
    <xf numFmtId="0" fontId="4" fillId="0" borderId="17" xfId="4" applyFont="1" applyBorder="1" applyAlignment="1">
      <alignment horizontal="center"/>
    </xf>
    <xf numFmtId="43" fontId="20" fillId="0" borderId="17" xfId="4" applyNumberFormat="1" applyFont="1" applyBorder="1" applyAlignment="1">
      <alignment horizontal="center"/>
    </xf>
    <xf numFmtId="37" fontId="21" fillId="0" borderId="17" xfId="0" applyNumberFormat="1" applyFont="1" applyBorder="1"/>
    <xf numFmtId="44" fontId="1" fillId="0" borderId="77" xfId="1" applyFont="1" applyBorder="1" applyAlignment="1">
      <alignment vertical="center" wrapText="1"/>
    </xf>
    <xf numFmtId="2" fontId="48" fillId="0" borderId="3" xfId="0" applyNumberFormat="1" applyFont="1" applyBorder="1" applyAlignment="1">
      <alignment horizontal="center" vertical="center"/>
    </xf>
    <xf numFmtId="0" fontId="65" fillId="0" borderId="9" xfId="0" applyFont="1" applyBorder="1" applyAlignment="1">
      <alignment horizontal="left" vertical="center" wrapText="1"/>
    </xf>
    <xf numFmtId="0" fontId="66" fillId="0" borderId="9" xfId="0" applyFont="1" applyBorder="1" applyAlignment="1">
      <alignment horizontal="left" vertical="center"/>
    </xf>
    <xf numFmtId="0" fontId="52" fillId="0" borderId="8" xfId="0" applyFont="1" applyBorder="1" applyAlignment="1">
      <alignment horizontal="center" vertical="center" wrapText="1"/>
    </xf>
    <xf numFmtId="37" fontId="48" fillId="0" borderId="2" xfId="1" applyNumberFormat="1" applyFont="1" applyBorder="1" applyAlignment="1">
      <alignment horizontal="center" vertical="center"/>
    </xf>
    <xf numFmtId="37" fontId="48" fillId="0" borderId="7" xfId="1" applyNumberFormat="1" applyFont="1" applyBorder="1" applyAlignment="1">
      <alignment horizontal="center" vertical="center"/>
    </xf>
    <xf numFmtId="37" fontId="27" fillId="11" borderId="16" xfId="1" applyNumberFormat="1" applyFont="1" applyFill="1" applyBorder="1" applyAlignment="1">
      <alignment horizontal="center" vertical="center"/>
    </xf>
    <xf numFmtId="2" fontId="56" fillId="0" borderId="7" xfId="0" applyNumberFormat="1" applyFont="1" applyBorder="1" applyAlignment="1">
      <alignment horizontal="center" vertical="center"/>
    </xf>
    <xf numFmtId="2" fontId="27" fillId="11" borderId="16" xfId="0" applyNumberFormat="1" applyFont="1" applyFill="1" applyBorder="1" applyAlignment="1">
      <alignment horizontal="center" vertical="center"/>
    </xf>
    <xf numFmtId="3" fontId="29" fillId="4" borderId="7" xfId="0" applyNumberFormat="1" applyFont="1" applyFill="1" applyBorder="1" applyAlignment="1">
      <alignment horizontal="center" vertical="center"/>
    </xf>
    <xf numFmtId="3" fontId="29" fillId="4" borderId="1" xfId="0" applyNumberFormat="1" applyFont="1" applyFill="1" applyBorder="1" applyAlignment="1">
      <alignment horizontal="center" vertical="center"/>
    </xf>
    <xf numFmtId="3" fontId="29" fillId="4" borderId="11" xfId="0" applyNumberFormat="1" applyFont="1" applyFill="1" applyBorder="1" applyAlignment="1">
      <alignment horizontal="center" vertical="center"/>
    </xf>
    <xf numFmtId="167" fontId="59" fillId="0" borderId="9" xfId="0" applyNumberFormat="1" applyFont="1" applyBorder="1" applyAlignment="1">
      <alignment horizontal="center" vertical="center" wrapText="1"/>
    </xf>
    <xf numFmtId="166" fontId="59" fillId="0" borderId="9" xfId="0" applyNumberFormat="1" applyFont="1" applyBorder="1" applyAlignment="1">
      <alignment horizontal="center" vertical="center"/>
    </xf>
    <xf numFmtId="166" fontId="59" fillId="5" borderId="9" xfId="0" applyNumberFormat="1" applyFont="1" applyFill="1" applyBorder="1" applyAlignment="1">
      <alignment horizontal="center" vertical="center"/>
    </xf>
    <xf numFmtId="167" fontId="59" fillId="5" borderId="9" xfId="0" applyNumberFormat="1" applyFont="1" applyFill="1" applyBorder="1" applyAlignment="1">
      <alignment horizontal="center" vertical="center"/>
    </xf>
    <xf numFmtId="167" fontId="59" fillId="0" borderId="9" xfId="0" applyNumberFormat="1" applyFont="1" applyBorder="1" applyAlignment="1">
      <alignment horizontal="center" vertical="center"/>
    </xf>
    <xf numFmtId="41" fontId="67" fillId="0" borderId="9" xfId="0" applyNumberFormat="1" applyFont="1" applyBorder="1" applyAlignment="1">
      <alignment horizontal="center" vertical="center"/>
    </xf>
    <xf numFmtId="44" fontId="68" fillId="9" borderId="25" xfId="0" applyNumberFormat="1" applyFont="1" applyFill="1" applyBorder="1" applyAlignment="1">
      <alignment horizontal="center" vertical="center"/>
    </xf>
    <xf numFmtId="44" fontId="68" fillId="9" borderId="44" xfId="0" applyNumberFormat="1" applyFont="1" applyFill="1" applyBorder="1" applyAlignment="1">
      <alignment vertical="center"/>
    </xf>
    <xf numFmtId="41" fontId="67" fillId="0" borderId="23" xfId="0" applyNumberFormat="1" applyFont="1" applyBorder="1" applyAlignment="1">
      <alignment vertical="center"/>
    </xf>
    <xf numFmtId="1" fontId="34" fillId="8" borderId="23" xfId="0" applyNumberFormat="1" applyFont="1" applyFill="1" applyBorder="1" applyAlignment="1">
      <alignment wrapText="1"/>
    </xf>
    <xf numFmtId="1" fontId="27" fillId="8" borderId="23" xfId="0" applyNumberFormat="1" applyFont="1" applyFill="1" applyBorder="1" applyAlignment="1">
      <alignment wrapText="1"/>
    </xf>
    <xf numFmtId="0" fontId="61" fillId="0" borderId="23" xfId="0" applyFont="1" applyBorder="1" applyAlignment="1">
      <alignment wrapText="1"/>
    </xf>
    <xf numFmtId="1" fontId="61" fillId="0" borderId="23" xfId="0" applyNumberFormat="1" applyFont="1" applyBorder="1" applyAlignment="1">
      <alignment wrapText="1"/>
    </xf>
    <xf numFmtId="0" fontId="34" fillId="8" borderId="23" xfId="0" applyFont="1" applyFill="1" applyBorder="1" applyAlignment="1">
      <alignment horizontal="center" wrapText="1"/>
    </xf>
    <xf numFmtId="0" fontId="27" fillId="8" borderId="23" xfId="0" applyFont="1" applyFill="1" applyBorder="1" applyAlignment="1">
      <alignment horizontal="center" wrapText="1"/>
    </xf>
    <xf numFmtId="0" fontId="12" fillId="2" borderId="30" xfId="0" applyFont="1" applyFill="1" applyBorder="1" applyAlignment="1">
      <alignment horizontal="left"/>
    </xf>
    <xf numFmtId="0" fontId="12" fillId="0" borderId="21" xfId="0" applyFont="1" applyBorder="1" applyAlignment="1">
      <alignment wrapText="1"/>
    </xf>
    <xf numFmtId="0" fontId="12" fillId="0" borderId="20" xfId="0" applyFont="1" applyBorder="1" applyAlignment="1">
      <alignment wrapText="1"/>
    </xf>
    <xf numFmtId="0" fontId="12" fillId="0" borderId="40" xfId="4" applyFont="1" applyBorder="1" applyAlignment="1" applyProtection="1">
      <alignment horizontal="left"/>
      <protection locked="0"/>
    </xf>
    <xf numFmtId="0" fontId="8" fillId="0" borderId="23" xfId="0" applyFont="1" applyBorder="1" applyProtection="1">
      <protection locked="0"/>
    </xf>
    <xf numFmtId="0" fontId="12" fillId="0" borderId="91" xfId="0" applyFont="1" applyBorder="1" applyAlignment="1">
      <alignment horizontal="center"/>
    </xf>
    <xf numFmtId="0" fontId="12" fillId="0" borderId="10" xfId="0" applyFont="1" applyBorder="1" applyAlignment="1">
      <alignment horizontal="left"/>
    </xf>
    <xf numFmtId="0" fontId="8" fillId="0" borderId="23" xfId="4" applyFont="1" applyBorder="1" applyProtection="1">
      <protection locked="0"/>
    </xf>
    <xf numFmtId="0" fontId="70" fillId="0" borderId="23" xfId="2" applyFont="1" applyBorder="1" applyAlignment="1">
      <protection locked="0"/>
    </xf>
    <xf numFmtId="0" fontId="8" fillId="0" borderId="23" xfId="2" applyFont="1" applyBorder="1" applyAlignment="1">
      <alignment vertical="center"/>
      <protection locked="0"/>
    </xf>
    <xf numFmtId="0" fontId="12" fillId="0" borderId="9" xfId="0" applyFont="1" applyBorder="1"/>
    <xf numFmtId="0" fontId="12" fillId="0" borderId="37" xfId="0" applyFont="1" applyBorder="1" applyAlignment="1">
      <alignment horizontal="center"/>
    </xf>
    <xf numFmtId="0" fontId="12" fillId="0" borderId="10" xfId="0" applyFont="1" applyBorder="1" applyAlignment="1">
      <alignment vertical="center"/>
    </xf>
    <xf numFmtId="0" fontId="12" fillId="0" borderId="9" xfId="0" applyFont="1" applyBorder="1" applyAlignment="1">
      <alignment vertical="center"/>
    </xf>
    <xf numFmtId="0" fontId="12" fillId="0" borderId="12" xfId="0" applyFont="1" applyBorder="1" applyAlignment="1">
      <alignment vertical="center"/>
    </xf>
    <xf numFmtId="0" fontId="12" fillId="0" borderId="23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69" fillId="0" borderId="45" xfId="2" applyFont="1" applyBorder="1" applyAlignment="1" applyProtection="1">
      <alignment vertical="center"/>
    </xf>
    <xf numFmtId="14" fontId="12" fillId="0" borderId="89" xfId="0" applyNumberFormat="1" applyFont="1" applyBorder="1" applyAlignment="1">
      <alignment horizontal="center"/>
    </xf>
    <xf numFmtId="0" fontId="12" fillId="2" borderId="85" xfId="0" applyFont="1" applyFill="1" applyBorder="1" applyAlignment="1">
      <alignment horizontal="left"/>
    </xf>
    <xf numFmtId="0" fontId="5" fillId="11" borderId="12" xfId="0" applyFont="1" applyFill="1" applyBorder="1" applyAlignment="1">
      <alignment horizontal="center" wrapText="1"/>
    </xf>
    <xf numFmtId="0" fontId="0" fillId="0" borderId="50" xfId="4" applyFont="1" applyBorder="1" applyAlignment="1">
      <alignment horizontal="center"/>
    </xf>
    <xf numFmtId="0" fontId="0" fillId="0" borderId="29" xfId="4" applyFont="1" applyBorder="1" applyAlignment="1">
      <alignment horizontal="center"/>
    </xf>
    <xf numFmtId="0" fontId="0" fillId="0" borderId="52" xfId="4" applyFont="1" applyBorder="1" applyAlignment="1">
      <alignment horizontal="center"/>
    </xf>
    <xf numFmtId="0" fontId="0" fillId="0" borderId="0" xfId="4" applyFont="1" applyAlignment="1">
      <alignment horizontal="center"/>
    </xf>
    <xf numFmtId="0" fontId="12" fillId="0" borderId="52" xfId="4" applyFont="1" applyBorder="1" applyAlignment="1">
      <alignment horizontal="center"/>
    </xf>
    <xf numFmtId="0" fontId="12" fillId="0" borderId="0" xfId="4" applyFont="1" applyAlignment="1">
      <alignment horizontal="center"/>
    </xf>
    <xf numFmtId="0" fontId="12" fillId="0" borderId="53" xfId="4" applyFont="1" applyBorder="1" applyAlignment="1">
      <alignment horizontal="center"/>
    </xf>
    <xf numFmtId="0" fontId="23" fillId="0" borderId="29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30" fillId="0" borderId="0" xfId="4" applyFont="1" applyAlignment="1">
      <alignment horizontal="center"/>
    </xf>
    <xf numFmtId="0" fontId="11" fillId="0" borderId="31" xfId="4" applyBorder="1" applyAlignment="1" applyProtection="1">
      <alignment horizontal="center"/>
      <protection locked="0"/>
    </xf>
    <xf numFmtId="0" fontId="11" fillId="0" borderId="79" xfId="4" applyBorder="1" applyAlignment="1" applyProtection="1">
      <alignment horizontal="center"/>
      <protection locked="0"/>
    </xf>
    <xf numFmtId="0" fontId="11" fillId="0" borderId="5" xfId="0" applyFont="1" applyBorder="1" applyAlignment="1">
      <alignment horizontal="center"/>
    </xf>
    <xf numFmtId="0" fontId="11" fillId="0" borderId="58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49" fillId="0" borderId="14" xfId="4" applyFont="1" applyBorder="1" applyAlignment="1">
      <alignment horizontal="center"/>
    </xf>
    <xf numFmtId="0" fontId="49" fillId="0" borderId="0" xfId="4" applyFont="1" applyAlignment="1">
      <alignment horizontal="center"/>
    </xf>
    <xf numFmtId="0" fontId="22" fillId="0" borderId="13" xfId="0" applyFont="1" applyBorder="1" applyAlignment="1">
      <alignment horizontal="center"/>
    </xf>
    <xf numFmtId="0" fontId="22" fillId="0" borderId="31" xfId="0" applyFont="1" applyBorder="1" applyAlignment="1">
      <alignment horizontal="center"/>
    </xf>
    <xf numFmtId="0" fontId="19" fillId="0" borderId="19" xfId="0" applyFont="1" applyBorder="1" applyAlignment="1">
      <alignment horizontal="center"/>
    </xf>
    <xf numFmtId="0" fontId="19" fillId="0" borderId="20" xfId="0" applyFont="1" applyBorder="1" applyAlignment="1">
      <alignment horizontal="center"/>
    </xf>
    <xf numFmtId="41" fontId="35" fillId="0" borderId="41" xfId="4" applyNumberFormat="1" applyFont="1" applyBorder="1" applyAlignment="1" applyProtection="1">
      <alignment horizontal="center"/>
      <protection locked="0"/>
    </xf>
    <xf numFmtId="41" fontId="35" fillId="0" borderId="60" xfId="4" applyNumberFormat="1" applyFont="1" applyBorder="1" applyAlignment="1" applyProtection="1">
      <alignment horizontal="center"/>
      <protection locked="0"/>
    </xf>
    <xf numFmtId="41" fontId="44" fillId="0" borderId="32" xfId="4" applyNumberFormat="1" applyFont="1" applyBorder="1" applyAlignment="1" applyProtection="1">
      <alignment horizontal="center"/>
      <protection locked="0"/>
    </xf>
    <xf numFmtId="41" fontId="44" fillId="0" borderId="61" xfId="4" applyNumberFormat="1" applyFont="1" applyBorder="1" applyAlignment="1" applyProtection="1">
      <alignment horizontal="center"/>
      <protection locked="0"/>
    </xf>
    <xf numFmtId="168" fontId="20" fillId="9" borderId="32" xfId="0" applyNumberFormat="1" applyFont="1" applyFill="1" applyBorder="1" applyAlignment="1">
      <alignment horizontal="center"/>
    </xf>
    <xf numFmtId="168" fontId="20" fillId="9" borderId="6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 applyAlignment="1" applyProtection="1">
      <alignment horizontal="center"/>
      <protection locked="0"/>
    </xf>
    <xf numFmtId="9" fontId="4" fillId="0" borderId="4" xfId="0" applyNumberFormat="1" applyFont="1" applyBorder="1" applyAlignment="1">
      <alignment horizontal="center"/>
    </xf>
    <xf numFmtId="0" fontId="16" fillId="0" borderId="28" xfId="0" applyFont="1" applyBorder="1" applyAlignment="1">
      <alignment horizontal="center"/>
    </xf>
    <xf numFmtId="0" fontId="16" fillId="0" borderId="82" xfId="0" applyFont="1" applyBorder="1" applyAlignment="1">
      <alignment horizontal="center"/>
    </xf>
    <xf numFmtId="0" fontId="7" fillId="0" borderId="71" xfId="4" applyFont="1" applyBorder="1" applyAlignment="1">
      <alignment horizontal="center"/>
    </xf>
    <xf numFmtId="0" fontId="7" fillId="0" borderId="4" xfId="4" applyFont="1" applyBorder="1" applyAlignment="1">
      <alignment horizontal="center"/>
    </xf>
    <xf numFmtId="1" fontId="28" fillId="0" borderId="17" xfId="4" applyNumberFormat="1" applyFont="1" applyBorder="1" applyAlignment="1">
      <alignment horizontal="center" vertical="center"/>
    </xf>
    <xf numFmtId="0" fontId="46" fillId="0" borderId="70" xfId="4" applyFont="1" applyBorder="1" applyAlignment="1" applyProtection="1">
      <alignment horizontal="left" vertical="center" wrapText="1"/>
      <protection locked="0"/>
    </xf>
    <xf numFmtId="0" fontId="46" fillId="0" borderId="16" xfId="4" applyFont="1" applyBorder="1" applyAlignment="1" applyProtection="1">
      <alignment horizontal="left" vertical="center" wrapText="1"/>
      <protection locked="0"/>
    </xf>
    <xf numFmtId="0" fontId="46" fillId="0" borderId="73" xfId="4" applyFont="1" applyBorder="1" applyAlignment="1" applyProtection="1">
      <alignment horizontal="left" vertical="center" wrapText="1"/>
      <protection locked="0"/>
    </xf>
    <xf numFmtId="0" fontId="45" fillId="0" borderId="8" xfId="0" applyFont="1" applyBorder="1" applyAlignment="1">
      <alignment horizontal="left" vertical="center" wrapText="1"/>
    </xf>
    <xf numFmtId="0" fontId="45" fillId="0" borderId="11" xfId="0" applyFont="1" applyBorder="1" applyAlignment="1">
      <alignment horizontal="left" vertical="center" wrapText="1"/>
    </xf>
    <xf numFmtId="0" fontId="45" fillId="0" borderId="49" xfId="0" applyFont="1" applyBorder="1" applyAlignment="1">
      <alignment horizontal="left" vertical="center" wrapText="1"/>
    </xf>
    <xf numFmtId="0" fontId="37" fillId="0" borderId="33" xfId="4" applyFont="1" applyBorder="1" applyAlignment="1" applyProtection="1">
      <alignment horizontal="center"/>
      <protection locked="0"/>
    </xf>
    <xf numFmtId="0" fontId="37" fillId="0" borderId="80" xfId="4" applyFont="1" applyBorder="1" applyAlignment="1" applyProtection="1">
      <alignment horizontal="center"/>
      <protection locked="0"/>
    </xf>
    <xf numFmtId="0" fontId="11" fillId="0" borderId="22" xfId="0" applyFont="1" applyBorder="1" applyAlignment="1">
      <alignment horizontal="center"/>
    </xf>
    <xf numFmtId="0" fontId="11" fillId="0" borderId="81" xfId="0" applyFont="1" applyBorder="1" applyAlignment="1">
      <alignment horizontal="center"/>
    </xf>
    <xf numFmtId="0" fontId="4" fillId="0" borderId="4" xfId="4" applyFont="1" applyBorder="1" applyAlignment="1" applyProtection="1">
      <alignment horizontal="center"/>
      <protection locked="0"/>
    </xf>
    <xf numFmtId="0" fontId="4" fillId="0" borderId="4" xfId="4" applyFont="1" applyBorder="1" applyAlignment="1">
      <alignment horizontal="center"/>
    </xf>
    <xf numFmtId="0" fontId="51" fillId="0" borderId="28" xfId="0" applyFont="1" applyBorder="1" applyAlignment="1">
      <alignment horizontal="center" vertical="center"/>
    </xf>
    <xf numFmtId="0" fontId="51" fillId="0" borderId="82" xfId="0" applyFont="1" applyBorder="1" applyAlignment="1">
      <alignment horizontal="center" vertical="center"/>
    </xf>
    <xf numFmtId="3" fontId="47" fillId="4" borderId="33" xfId="4" applyNumberFormat="1" applyFont="1" applyFill="1" applyBorder="1" applyAlignment="1" applyProtection="1">
      <alignment horizontal="center" vertical="center"/>
      <protection locked="0"/>
    </xf>
    <xf numFmtId="3" fontId="47" fillId="4" borderId="34" xfId="4" applyNumberFormat="1" applyFont="1" applyFill="1" applyBorder="1" applyAlignment="1" applyProtection="1">
      <alignment horizontal="center" vertical="center"/>
      <protection locked="0"/>
    </xf>
    <xf numFmtId="3" fontId="47" fillId="4" borderId="35" xfId="4" applyNumberFormat="1" applyFont="1" applyFill="1" applyBorder="1" applyAlignment="1" applyProtection="1">
      <alignment horizontal="center" vertical="center"/>
      <protection locked="0"/>
    </xf>
    <xf numFmtId="0" fontId="25" fillId="0" borderId="71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18" fillId="0" borderId="71" xfId="4" applyFont="1" applyBorder="1" applyAlignment="1" applyProtection="1">
      <alignment horizontal="center"/>
      <protection locked="0"/>
    </xf>
    <xf numFmtId="0" fontId="18" fillId="0" borderId="4" xfId="4" applyFont="1" applyBorder="1" applyAlignment="1" applyProtection="1">
      <alignment horizontal="center"/>
      <protection locked="0"/>
    </xf>
    <xf numFmtId="44" fontId="50" fillId="0" borderId="42" xfId="4" applyNumberFormat="1" applyFont="1" applyBorder="1" applyAlignment="1" applyProtection="1">
      <alignment horizontal="center"/>
      <protection locked="0"/>
    </xf>
    <xf numFmtId="44" fontId="50" fillId="0" borderId="62" xfId="4" applyNumberFormat="1" applyFont="1" applyBorder="1" applyAlignment="1" applyProtection="1">
      <alignment horizontal="center"/>
      <protection locked="0"/>
    </xf>
    <xf numFmtId="0" fontId="18" fillId="0" borderId="14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22" fillId="0" borderId="14" xfId="0" applyFont="1" applyBorder="1" applyAlignment="1">
      <alignment horizontal="center"/>
    </xf>
    <xf numFmtId="0" fontId="22" fillId="0" borderId="0" xfId="0" applyFont="1" applyAlignment="1">
      <alignment horizontal="center"/>
    </xf>
    <xf numFmtId="41" fontId="35" fillId="0" borderId="38" xfId="4" applyNumberFormat="1" applyFont="1" applyBorder="1" applyAlignment="1" applyProtection="1">
      <alignment horizontal="center"/>
      <protection locked="0"/>
    </xf>
    <xf numFmtId="41" fontId="35" fillId="0" borderId="59" xfId="4" applyNumberFormat="1" applyFont="1" applyBorder="1" applyAlignment="1" applyProtection="1">
      <alignment horizontal="center"/>
      <protection locked="0"/>
    </xf>
    <xf numFmtId="0" fontId="22" fillId="0" borderId="15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3" fillId="0" borderId="51" xfId="0" applyFont="1" applyBorder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62" fillId="0" borderId="53" xfId="0" applyFont="1" applyBorder="1" applyAlignment="1">
      <alignment horizontal="center" vertical="center"/>
    </xf>
    <xf numFmtId="0" fontId="55" fillId="0" borderId="40" xfId="0" applyFont="1" applyBorder="1" applyAlignment="1">
      <alignment horizontal="center" vertical="center"/>
    </xf>
    <xf numFmtId="0" fontId="55" fillId="0" borderId="21" xfId="0" applyFont="1" applyBorder="1" applyAlignment="1">
      <alignment horizontal="center" vertical="center"/>
    </xf>
    <xf numFmtId="0" fontId="55" fillId="0" borderId="54" xfId="0" applyFont="1" applyBorder="1" applyAlignment="1">
      <alignment horizontal="center" vertical="center"/>
    </xf>
    <xf numFmtId="0" fontId="30" fillId="11" borderId="39" xfId="4" applyFont="1" applyFill="1" applyBorder="1" applyAlignment="1">
      <alignment horizontal="center"/>
    </xf>
    <xf numFmtId="0" fontId="30" fillId="11" borderId="30" xfId="4" applyFont="1" applyFill="1" applyBorder="1" applyAlignment="1">
      <alignment horizontal="center"/>
    </xf>
    <xf numFmtId="0" fontId="30" fillId="11" borderId="55" xfId="4" applyFont="1" applyFill="1" applyBorder="1" applyAlignment="1">
      <alignment horizontal="center"/>
    </xf>
    <xf numFmtId="0" fontId="0" fillId="0" borderId="23" xfId="4" applyFont="1" applyBorder="1" applyAlignment="1" applyProtection="1">
      <alignment horizontal="center"/>
      <protection locked="0"/>
    </xf>
    <xf numFmtId="0" fontId="0" fillId="0" borderId="55" xfId="4" applyFont="1" applyBorder="1" applyAlignment="1" applyProtection="1">
      <alignment horizontal="center"/>
      <protection locked="0"/>
    </xf>
    <xf numFmtId="0" fontId="32" fillId="0" borderId="10" xfId="0" applyFont="1" applyBorder="1" applyAlignment="1">
      <alignment horizontal="center"/>
    </xf>
    <xf numFmtId="0" fontId="32" fillId="0" borderId="9" xfId="0" applyFont="1" applyBorder="1" applyAlignment="1">
      <alignment horizontal="center"/>
    </xf>
    <xf numFmtId="0" fontId="12" fillId="2" borderId="23" xfId="0" applyFont="1" applyFill="1" applyBorder="1" applyAlignment="1">
      <alignment horizontal="center"/>
    </xf>
    <xf numFmtId="0" fontId="12" fillId="2" borderId="30" xfId="0" applyFont="1" applyFill="1" applyBorder="1" applyAlignment="1">
      <alignment horizontal="center"/>
    </xf>
    <xf numFmtId="0" fontId="12" fillId="2" borderId="37" xfId="0" applyFont="1" applyFill="1" applyBorder="1" applyAlignment="1">
      <alignment horizontal="center"/>
    </xf>
    <xf numFmtId="41" fontId="12" fillId="2" borderId="23" xfId="0" applyNumberFormat="1" applyFont="1" applyFill="1" applyBorder="1" applyAlignment="1">
      <alignment horizontal="center"/>
    </xf>
    <xf numFmtId="0" fontId="12" fillId="2" borderId="90" xfId="0" applyFont="1" applyFill="1" applyBorder="1" applyAlignment="1">
      <alignment horizontal="center"/>
    </xf>
    <xf numFmtId="0" fontId="12" fillId="2" borderId="85" xfId="0" applyFont="1" applyFill="1" applyBorder="1" applyAlignment="1">
      <alignment horizontal="center"/>
    </xf>
    <xf numFmtId="0" fontId="12" fillId="2" borderId="91" xfId="0" applyFont="1" applyFill="1" applyBorder="1" applyAlignment="1">
      <alignment horizontal="center"/>
    </xf>
    <xf numFmtId="0" fontId="10" fillId="7" borderId="39" xfId="0" applyFont="1" applyFill="1" applyBorder="1" applyAlignment="1">
      <alignment horizontal="center" vertical="center"/>
    </xf>
    <xf numFmtId="0" fontId="10" fillId="7" borderId="30" xfId="0" applyFont="1" applyFill="1" applyBorder="1" applyAlignment="1">
      <alignment horizontal="center" vertical="center"/>
    </xf>
    <xf numFmtId="0" fontId="10" fillId="7" borderId="37" xfId="0" applyFont="1" applyFill="1" applyBorder="1" applyAlignment="1">
      <alignment horizontal="center" vertical="center"/>
    </xf>
    <xf numFmtId="0" fontId="0" fillId="11" borderId="23" xfId="0" applyFill="1" applyBorder="1" applyAlignment="1">
      <alignment horizontal="center" wrapText="1"/>
    </xf>
    <xf numFmtId="0" fontId="0" fillId="11" borderId="78" xfId="0" applyFill="1" applyBorder="1" applyAlignment="1">
      <alignment horizontal="center" wrapText="1"/>
    </xf>
    <xf numFmtId="0" fontId="12" fillId="11" borderId="43" xfId="0" applyFont="1" applyFill="1" applyBorder="1" applyAlignment="1">
      <alignment horizontal="center"/>
    </xf>
    <xf numFmtId="0" fontId="12" fillId="11" borderId="18" xfId="0" applyFont="1" applyFill="1" applyBorder="1" applyAlignment="1">
      <alignment horizontal="center"/>
    </xf>
    <xf numFmtId="0" fontId="12" fillId="11" borderId="36" xfId="0" applyFont="1" applyFill="1" applyBorder="1" applyAlignment="1">
      <alignment horizontal="center"/>
    </xf>
    <xf numFmtId="0" fontId="12" fillId="2" borderId="87" xfId="0" applyFont="1" applyFill="1" applyBorder="1" applyAlignment="1">
      <alignment horizontal="center"/>
    </xf>
    <xf numFmtId="0" fontId="12" fillId="2" borderId="83" xfId="0" applyFont="1" applyFill="1" applyBorder="1" applyAlignment="1">
      <alignment horizontal="center"/>
    </xf>
    <xf numFmtId="0" fontId="12" fillId="2" borderId="45" xfId="0" applyFont="1" applyFill="1" applyBorder="1" applyAlignment="1">
      <alignment horizontal="center"/>
    </xf>
    <xf numFmtId="0" fontId="12" fillId="2" borderId="88" xfId="0" applyFont="1" applyFill="1" applyBorder="1" applyAlignment="1">
      <alignment horizontal="center"/>
    </xf>
    <xf numFmtId="0" fontId="12" fillId="2" borderId="89" xfId="0" applyFont="1" applyFill="1" applyBorder="1" applyAlignment="1">
      <alignment horizontal="center"/>
    </xf>
    <xf numFmtId="0" fontId="12" fillId="0" borderId="23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2" fillId="0" borderId="78" xfId="0" applyFont="1" applyBorder="1" applyAlignment="1">
      <alignment horizontal="center"/>
    </xf>
    <xf numFmtId="0" fontId="12" fillId="0" borderId="45" xfId="0" applyFont="1" applyBorder="1" applyAlignment="1">
      <alignment horizontal="center"/>
    </xf>
    <xf numFmtId="0" fontId="12" fillId="0" borderId="88" xfId="0" applyFont="1" applyBorder="1" applyAlignment="1">
      <alignment horizontal="center"/>
    </xf>
    <xf numFmtId="0" fontId="12" fillId="0" borderId="83" xfId="0" applyFont="1" applyBorder="1" applyAlignment="1">
      <alignment horizontal="center"/>
    </xf>
    <xf numFmtId="0" fontId="20" fillId="0" borderId="84" xfId="0" applyFont="1" applyBorder="1" applyAlignment="1">
      <alignment horizontal="center" vertical="center"/>
    </xf>
    <xf numFmtId="0" fontId="20" fillId="0" borderId="86" xfId="0" applyFont="1" applyBorder="1" applyAlignment="1">
      <alignment horizontal="center" vertical="center"/>
    </xf>
    <xf numFmtId="0" fontId="63" fillId="0" borderId="39" xfId="0" applyFont="1" applyBorder="1" applyAlignment="1">
      <alignment horizontal="center"/>
    </xf>
    <xf numFmtId="0" fontId="63" fillId="0" borderId="78" xfId="0" applyFont="1" applyBorder="1" applyAlignment="1">
      <alignment horizontal="center"/>
    </xf>
    <xf numFmtId="0" fontId="22" fillId="0" borderId="90" xfId="0" applyFont="1" applyBorder="1" applyAlignment="1">
      <alignment horizontal="center"/>
    </xf>
    <xf numFmtId="0" fontId="22" fillId="0" borderId="85" xfId="0" applyFont="1" applyBorder="1" applyAlignment="1">
      <alignment horizontal="center"/>
    </xf>
    <xf numFmtId="0" fontId="22" fillId="0" borderId="91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21" fillId="0" borderId="31" xfId="2" applyFont="1" applyBorder="1" applyAlignment="1">
      <alignment horizontal="center" vertical="center"/>
      <protection locked="0"/>
    </xf>
    <xf numFmtId="0" fontId="12" fillId="11" borderId="30" xfId="0" applyFont="1" applyFill="1" applyBorder="1" applyAlignment="1">
      <alignment horizontal="center"/>
    </xf>
    <xf numFmtId="0" fontId="12" fillId="11" borderId="37" xfId="0" applyFont="1" applyFill="1" applyBorder="1" applyAlignment="1">
      <alignment horizontal="center"/>
    </xf>
    <xf numFmtId="0" fontId="12" fillId="11" borderId="46" xfId="0" applyFont="1" applyFill="1" applyBorder="1" applyAlignment="1">
      <alignment horizontal="center"/>
    </xf>
    <xf numFmtId="0" fontId="12" fillId="11" borderId="47" xfId="0" applyFont="1" applyFill="1" applyBorder="1" applyAlignment="1">
      <alignment horizontal="center"/>
    </xf>
    <xf numFmtId="0" fontId="12" fillId="11" borderId="48" xfId="0" applyFont="1" applyFill="1" applyBorder="1" applyAlignment="1">
      <alignment horizontal="center"/>
    </xf>
    <xf numFmtId="0" fontId="8" fillId="0" borderId="90" xfId="0" applyFont="1" applyBorder="1" applyAlignment="1" applyProtection="1">
      <alignment horizontal="center"/>
      <protection locked="0"/>
    </xf>
    <xf numFmtId="0" fontId="8" fillId="0" borderId="91" xfId="0" applyFont="1" applyBorder="1" applyAlignment="1" applyProtection="1">
      <alignment horizontal="center"/>
      <protection locked="0"/>
    </xf>
    <xf numFmtId="0" fontId="8" fillId="0" borderId="23" xfId="4" applyFont="1" applyBorder="1" applyAlignment="1" applyProtection="1">
      <alignment horizontal="center"/>
      <protection locked="0"/>
    </xf>
    <xf numFmtId="0" fontId="8" fillId="0" borderId="37" xfId="4" applyFont="1" applyBorder="1" applyAlignment="1" applyProtection="1">
      <alignment horizontal="center"/>
      <protection locked="0"/>
    </xf>
    <xf numFmtId="0" fontId="69" fillId="0" borderId="23" xfId="2" applyFont="1" applyBorder="1" applyAlignment="1">
      <alignment horizontal="center"/>
      <protection locked="0"/>
    </xf>
    <xf numFmtId="0" fontId="69" fillId="0" borderId="37" xfId="2" applyFont="1" applyBorder="1" applyAlignment="1">
      <alignment horizontal="center"/>
      <protection locked="0"/>
    </xf>
    <xf numFmtId="0" fontId="8" fillId="0" borderId="23" xfId="2" applyFont="1" applyBorder="1" applyAlignment="1">
      <alignment horizontal="center" vertical="center"/>
      <protection locked="0"/>
    </xf>
    <xf numFmtId="0" fontId="8" fillId="0" borderId="37" xfId="2" applyFont="1" applyBorder="1" applyAlignment="1">
      <alignment horizontal="center" vertical="center"/>
      <protection locked="0"/>
    </xf>
    <xf numFmtId="0" fontId="69" fillId="0" borderId="39" xfId="2" applyFont="1" applyBorder="1" applyAlignment="1" applyProtection="1">
      <alignment horizontal="center" vertical="center"/>
    </xf>
    <xf numFmtId="0" fontId="69" fillId="0" borderId="30" xfId="2" applyFont="1" applyBorder="1" applyAlignment="1" applyProtection="1">
      <alignment horizontal="center" vertical="center"/>
    </xf>
    <xf numFmtId="0" fontId="69" fillId="0" borderId="37" xfId="2" applyFont="1" applyBorder="1" applyAlignment="1" applyProtection="1">
      <alignment horizontal="center" vertical="center"/>
    </xf>
    <xf numFmtId="0" fontId="12" fillId="0" borderId="87" xfId="2" applyFont="1" applyBorder="1" applyAlignment="1" applyProtection="1">
      <alignment horizontal="center" vertical="center"/>
    </xf>
    <xf numFmtId="0" fontId="12" fillId="0" borderId="88" xfId="2" applyFont="1" applyBorder="1" applyAlignment="1" applyProtection="1">
      <alignment horizontal="center" vertical="center"/>
    </xf>
    <xf numFmtId="0" fontId="12" fillId="0" borderId="89" xfId="2" applyFont="1" applyBorder="1" applyAlignment="1" applyProtection="1">
      <alignment horizontal="center" vertical="center"/>
    </xf>
    <xf numFmtId="0" fontId="12" fillId="0" borderId="90" xfId="0" applyFont="1" applyBorder="1" applyAlignment="1">
      <alignment horizontal="center"/>
    </xf>
    <xf numFmtId="0" fontId="12" fillId="0" borderId="85" xfId="0" applyFont="1" applyBorder="1" applyAlignment="1">
      <alignment horizontal="center"/>
    </xf>
  </cellXfs>
  <cellStyles count="5">
    <cellStyle name="Currency 2" xfId="1" xr:uid="{23F6BF01-D18E-4D18-996E-B0D867F9C5C2}"/>
    <cellStyle name="Hyperlink" xfId="2" builtinId="8"/>
    <cellStyle name="Hyperlink 2" xfId="3" xr:uid="{64A997E5-466A-4047-83A4-6E85AB26F986}"/>
    <cellStyle name="Normal" xfId="0" builtinId="0"/>
    <cellStyle name="Normal 2" xfId="4" xr:uid="{0CA05B70-827B-476D-9190-B656B64C8FA9}"/>
  </cellStyles>
  <dxfs count="0"/>
  <tableStyles count="0" defaultTableStyle="TableStyleMedium9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726908</xdr:colOff>
      <xdr:row>51</xdr:row>
      <xdr:rowOff>150395</xdr:rowOff>
    </xdr:from>
    <xdr:to>
      <xdr:col>1</xdr:col>
      <xdr:colOff>1228223</xdr:colOff>
      <xdr:row>51</xdr:row>
      <xdr:rowOff>476250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5F66BAA-0E0E-2B2E-7EA1-7831705B3ADF}"/>
            </a:ext>
          </a:extLst>
        </xdr:cNvPr>
        <xdr:cNvSpPr txBox="1"/>
      </xdr:nvSpPr>
      <xdr:spPr>
        <a:xfrm>
          <a:off x="1779671" y="10941217"/>
          <a:ext cx="501315" cy="32585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1</xdr:col>
      <xdr:colOff>3584408</xdr:colOff>
      <xdr:row>51</xdr:row>
      <xdr:rowOff>62664</xdr:rowOff>
    </xdr:from>
    <xdr:to>
      <xdr:col>2</xdr:col>
      <xdr:colOff>25066</xdr:colOff>
      <xdr:row>51</xdr:row>
      <xdr:rowOff>476251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889054D-5610-8163-E566-C304B842D625}"/>
            </a:ext>
          </a:extLst>
        </xdr:cNvPr>
        <xdr:cNvSpPr txBox="1"/>
      </xdr:nvSpPr>
      <xdr:spPr>
        <a:xfrm>
          <a:off x="4637171" y="17132467"/>
          <a:ext cx="1027698" cy="41358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600"/>
        </a:p>
      </xdr:txBody>
    </xdr:sp>
    <xdr:clientData/>
  </xdr:twoCellAnchor>
  <xdr:twoCellAnchor>
    <xdr:from>
      <xdr:col>4</xdr:col>
      <xdr:colOff>701841</xdr:colOff>
      <xdr:row>51</xdr:row>
      <xdr:rowOff>100263</xdr:rowOff>
    </xdr:from>
    <xdr:to>
      <xdr:col>6</xdr:col>
      <xdr:colOff>62664</xdr:colOff>
      <xdr:row>51</xdr:row>
      <xdr:rowOff>438652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93CE0E9E-FEAA-E1D0-564E-33CBAE17A122}"/>
            </a:ext>
          </a:extLst>
        </xdr:cNvPr>
        <xdr:cNvSpPr txBox="1"/>
      </xdr:nvSpPr>
      <xdr:spPr>
        <a:xfrm flipH="1">
          <a:off x="8108782" y="17170066"/>
          <a:ext cx="1052764" cy="33838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400"/>
        </a:p>
      </xdr:txBody>
    </xdr:sp>
    <xdr:clientData/>
  </xdr:twoCellAnchor>
  <xdr:twoCellAnchor>
    <xdr:from>
      <xdr:col>8</xdr:col>
      <xdr:colOff>864770</xdr:colOff>
      <xdr:row>51</xdr:row>
      <xdr:rowOff>75197</xdr:rowOff>
    </xdr:from>
    <xdr:to>
      <xdr:col>9</xdr:col>
      <xdr:colOff>651710</xdr:colOff>
      <xdr:row>51</xdr:row>
      <xdr:rowOff>438651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DBEA91A0-49B5-CB26-4B99-B8F643644BFC}"/>
            </a:ext>
          </a:extLst>
        </xdr:cNvPr>
        <xdr:cNvSpPr txBox="1"/>
      </xdr:nvSpPr>
      <xdr:spPr>
        <a:xfrm>
          <a:off x="12169441" y="17145000"/>
          <a:ext cx="1015164" cy="36345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400"/>
        </a:p>
      </xdr:txBody>
    </xdr:sp>
    <xdr:clientData/>
  </xdr:twoCellAnchor>
  <xdr:twoCellAnchor>
    <xdr:from>
      <xdr:col>11</xdr:col>
      <xdr:colOff>363455</xdr:colOff>
      <xdr:row>51</xdr:row>
      <xdr:rowOff>112797</xdr:rowOff>
    </xdr:from>
    <xdr:to>
      <xdr:col>11</xdr:col>
      <xdr:colOff>1366086</xdr:colOff>
      <xdr:row>51</xdr:row>
      <xdr:rowOff>513850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C2FD613F-F5E7-8B81-E182-01F3BA935037}"/>
            </a:ext>
          </a:extLst>
        </xdr:cNvPr>
        <xdr:cNvSpPr txBox="1"/>
      </xdr:nvSpPr>
      <xdr:spPr>
        <a:xfrm>
          <a:off x="15791448" y="17182600"/>
          <a:ext cx="1002631" cy="40105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400"/>
        </a:p>
      </xdr:txBody>
    </xdr:sp>
    <xdr:clientData/>
  </xdr:twoCellAnchor>
  <xdr:twoCellAnchor>
    <xdr:from>
      <xdr:col>1</xdr:col>
      <xdr:colOff>726908</xdr:colOff>
      <xdr:row>53</xdr:row>
      <xdr:rowOff>150395</xdr:rowOff>
    </xdr:from>
    <xdr:to>
      <xdr:col>1</xdr:col>
      <xdr:colOff>1240757</xdr:colOff>
      <xdr:row>53</xdr:row>
      <xdr:rowOff>476250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42EC30AF-2C93-2862-9535-840A5E3E8DDA}"/>
            </a:ext>
          </a:extLst>
        </xdr:cNvPr>
        <xdr:cNvSpPr txBox="1"/>
      </xdr:nvSpPr>
      <xdr:spPr>
        <a:xfrm>
          <a:off x="1779671" y="11805987"/>
          <a:ext cx="513849" cy="32585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1</xdr:col>
      <xdr:colOff>3596940</xdr:colOff>
      <xdr:row>53</xdr:row>
      <xdr:rowOff>137863</xdr:rowOff>
    </xdr:from>
    <xdr:to>
      <xdr:col>1</xdr:col>
      <xdr:colOff>4574507</xdr:colOff>
      <xdr:row>53</xdr:row>
      <xdr:rowOff>476251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49A4870E-06AA-3942-9269-B0FD04F19202}"/>
            </a:ext>
          </a:extLst>
        </xdr:cNvPr>
        <xdr:cNvSpPr txBox="1"/>
      </xdr:nvSpPr>
      <xdr:spPr>
        <a:xfrm>
          <a:off x="4649703" y="18160166"/>
          <a:ext cx="977567" cy="33838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400"/>
        </a:p>
      </xdr:txBody>
    </xdr:sp>
    <xdr:clientData/>
  </xdr:twoCellAnchor>
  <xdr:twoCellAnchor>
    <xdr:from>
      <xdr:col>4</xdr:col>
      <xdr:colOff>701841</xdr:colOff>
      <xdr:row>53</xdr:row>
      <xdr:rowOff>75198</xdr:rowOff>
    </xdr:from>
    <xdr:to>
      <xdr:col>6</xdr:col>
      <xdr:colOff>37596</xdr:colOff>
      <xdr:row>53</xdr:row>
      <xdr:rowOff>438652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60F55437-D128-4675-D6E2-0005881156A6}"/>
            </a:ext>
          </a:extLst>
        </xdr:cNvPr>
        <xdr:cNvSpPr txBox="1"/>
      </xdr:nvSpPr>
      <xdr:spPr>
        <a:xfrm flipH="1">
          <a:off x="8108782" y="18097501"/>
          <a:ext cx="1027696" cy="36345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400"/>
        </a:p>
      </xdr:txBody>
    </xdr:sp>
    <xdr:clientData/>
  </xdr:twoCellAnchor>
  <xdr:twoCellAnchor>
    <xdr:from>
      <xdr:col>8</xdr:col>
      <xdr:colOff>877303</xdr:colOff>
      <xdr:row>53</xdr:row>
      <xdr:rowOff>75197</xdr:rowOff>
    </xdr:from>
    <xdr:to>
      <xdr:col>9</xdr:col>
      <xdr:colOff>689309</xdr:colOff>
      <xdr:row>53</xdr:row>
      <xdr:rowOff>438651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B9E2E9B-28D3-9B22-A1B9-E0B183E0FB0E}"/>
            </a:ext>
          </a:extLst>
        </xdr:cNvPr>
        <xdr:cNvSpPr txBox="1"/>
      </xdr:nvSpPr>
      <xdr:spPr>
        <a:xfrm>
          <a:off x="12181974" y="18097500"/>
          <a:ext cx="1040230" cy="36345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400"/>
        </a:p>
      </xdr:txBody>
    </xdr:sp>
    <xdr:clientData/>
  </xdr:twoCellAnchor>
  <xdr:twoCellAnchor>
    <xdr:from>
      <xdr:col>11</xdr:col>
      <xdr:colOff>25067</xdr:colOff>
      <xdr:row>53</xdr:row>
      <xdr:rowOff>75198</xdr:rowOff>
    </xdr:from>
    <xdr:to>
      <xdr:col>11</xdr:col>
      <xdr:colOff>1366086</xdr:colOff>
      <xdr:row>53</xdr:row>
      <xdr:rowOff>488783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D600CD0E-3698-4384-1C33-09DCB44AF364}"/>
            </a:ext>
          </a:extLst>
        </xdr:cNvPr>
        <xdr:cNvSpPr txBox="1"/>
      </xdr:nvSpPr>
      <xdr:spPr>
        <a:xfrm>
          <a:off x="15453060" y="18097501"/>
          <a:ext cx="1341019" cy="4135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400"/>
        </a:p>
      </xdr:txBody>
    </xdr:sp>
    <xdr:clientData/>
  </xdr:twoCellAnchor>
  <xdr:twoCellAnchor>
    <xdr:from>
      <xdr:col>1</xdr:col>
      <xdr:colOff>2435391</xdr:colOff>
      <xdr:row>15</xdr:row>
      <xdr:rowOff>25066</xdr:rowOff>
    </xdr:from>
    <xdr:to>
      <xdr:col>1</xdr:col>
      <xdr:colOff>3074570</xdr:colOff>
      <xdr:row>15</xdr:row>
      <xdr:rowOff>363454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1B3F45E2-6451-D249-B549-CE71E0456ACA}"/>
            </a:ext>
            <a:ext uri="{147F2762-F138-4A5C-976F-8EAC2B608ADB}">
              <a16:predDERef xmlns:a16="http://schemas.microsoft.com/office/drawing/2014/main" pred="{D600CD0E-3698-4384-1C33-09DCB44AF364}"/>
            </a:ext>
          </a:extLst>
        </xdr:cNvPr>
        <xdr:cNvSpPr txBox="1"/>
      </xdr:nvSpPr>
      <xdr:spPr>
        <a:xfrm>
          <a:off x="3492666" y="5730541"/>
          <a:ext cx="639179" cy="338388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endParaRPr lang="en-US" sz="1800" b="0" i="0" u="none" strike="noStrike">
            <a:solidFill>
              <a:schemeClr val="dk1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1</xdr:col>
      <xdr:colOff>3935329</xdr:colOff>
      <xdr:row>15</xdr:row>
      <xdr:rowOff>50132</xdr:rowOff>
    </xdr:from>
    <xdr:to>
      <xdr:col>1</xdr:col>
      <xdr:colOff>4511841</xdr:colOff>
      <xdr:row>15</xdr:row>
      <xdr:rowOff>375986</xdr:rowOff>
    </xdr:to>
    <xdr:sp macro="" textlink="">
      <xdr:nvSpPr>
        <xdr:cNvPr id="8" name="TextBox 17">
          <a:extLst>
            <a:ext uri="{FF2B5EF4-FFF2-40B4-BE49-F238E27FC236}">
              <a16:creationId xmlns:a16="http://schemas.microsoft.com/office/drawing/2014/main" id="{B0568B4C-3B2F-041A-3581-7D1865A6E567}"/>
            </a:ext>
            <a:ext uri="{147F2762-F138-4A5C-976F-8EAC2B608ADB}">
              <a16:predDERef xmlns:a16="http://schemas.microsoft.com/office/drawing/2014/main" pred="{1B3F45E2-6451-D249-B549-CE71E0456ACA}"/>
            </a:ext>
          </a:extLst>
        </xdr:cNvPr>
        <xdr:cNvSpPr txBox="1"/>
      </xdr:nvSpPr>
      <xdr:spPr>
        <a:xfrm>
          <a:off x="4988092" y="5251283"/>
          <a:ext cx="576512" cy="325854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800"/>
        </a:p>
      </xdr:txBody>
    </xdr:sp>
    <xdr:clientData/>
  </xdr:twoCellAnchor>
  <xdr:twoCellAnchor editAs="oneCell">
    <xdr:from>
      <xdr:col>0</xdr:col>
      <xdr:colOff>782853</xdr:colOff>
      <xdr:row>0</xdr:row>
      <xdr:rowOff>307206</xdr:rowOff>
    </xdr:from>
    <xdr:to>
      <xdr:col>1</xdr:col>
      <xdr:colOff>3558438</xdr:colOff>
      <xdr:row>2</xdr:row>
      <xdr:rowOff>436746</xdr:rowOff>
    </xdr:to>
    <xdr:pic>
      <xdr:nvPicPr>
        <xdr:cNvPr id="5" name="Picture 7">
          <a:extLst>
            <a:ext uri="{FF2B5EF4-FFF2-40B4-BE49-F238E27FC236}">
              <a16:creationId xmlns:a16="http://schemas.microsoft.com/office/drawing/2014/main" id="{A4B897D1-71FE-F19D-1CC7-3A5D068D9934}"/>
            </a:ext>
            <a:ext uri="{147F2762-F138-4A5C-976F-8EAC2B608ADB}">
              <a16:predDERef xmlns:a16="http://schemas.microsoft.com/office/drawing/2014/main" pred="{B0568B4C-3B2F-041A-3581-7D1865A6E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853" y="307206"/>
          <a:ext cx="3828348" cy="1232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09EA3-986C-4C8E-8ECD-121D0C897D19}">
  <sheetPr>
    <pageSetUpPr fitToPage="1"/>
  </sheetPr>
  <dimension ref="A1:L920"/>
  <sheetViews>
    <sheetView tabSelected="1" zoomScale="76" zoomScaleNormal="76" workbookViewId="0">
      <selection activeCell="C1" sqref="C1:D16"/>
    </sheetView>
  </sheetViews>
  <sheetFormatPr defaultColWidth="9.28515625" defaultRowHeight="12.75" x14ac:dyDescent="0.2"/>
  <cols>
    <col min="1" max="1" width="15.85546875" style="1" customWidth="1"/>
    <col min="2" max="2" width="68.85546875" style="1" customWidth="1"/>
    <col min="3" max="3" width="20.42578125" style="2" customWidth="1"/>
    <col min="4" max="4" width="6" style="3" customWidth="1"/>
    <col min="5" max="5" width="10.7109375" style="3" customWidth="1"/>
    <col min="6" max="6" width="14.7109375" style="1" customWidth="1"/>
    <col min="7" max="7" width="14.5703125" customWidth="1"/>
    <col min="8" max="9" width="20.7109375" style="1" customWidth="1"/>
    <col min="10" max="10" width="21.7109375" style="4" customWidth="1"/>
    <col min="11" max="11" width="19.28515625" customWidth="1"/>
    <col min="12" max="12" width="23.7109375" style="5" customWidth="1"/>
    <col min="13" max="16384" width="9.28515625" style="6"/>
  </cols>
  <sheetData>
    <row r="1" spans="1:12" ht="44.1" customHeight="1" x14ac:dyDescent="0.2">
      <c r="A1" s="242"/>
      <c r="B1" s="243"/>
      <c r="C1" s="243"/>
      <c r="D1" s="243"/>
      <c r="E1" s="249"/>
      <c r="F1" s="249" t="s">
        <v>0</v>
      </c>
      <c r="G1" s="249"/>
      <c r="H1" s="249"/>
      <c r="I1" s="249"/>
      <c r="J1" s="249"/>
      <c r="K1" s="249"/>
      <c r="L1" s="310"/>
    </row>
    <row r="2" spans="1:12" ht="44.1" customHeight="1" thickBot="1" x14ac:dyDescent="0.25">
      <c r="A2" s="244"/>
      <c r="B2" s="245"/>
      <c r="C2" s="245"/>
      <c r="D2" s="245"/>
      <c r="E2" s="250"/>
      <c r="F2" s="311" t="s">
        <v>163</v>
      </c>
      <c r="G2" s="311"/>
      <c r="H2" s="311"/>
      <c r="I2" s="311"/>
      <c r="J2" s="311"/>
      <c r="K2" s="311"/>
      <c r="L2" s="312"/>
    </row>
    <row r="3" spans="1:12" ht="44.1" customHeight="1" thickTop="1" x14ac:dyDescent="0.2">
      <c r="A3" s="244"/>
      <c r="B3" s="245"/>
      <c r="C3" s="245"/>
      <c r="D3" s="245"/>
      <c r="E3" s="157" t="s">
        <v>1</v>
      </c>
      <c r="F3" s="313"/>
      <c r="G3" s="314"/>
      <c r="H3" s="314"/>
      <c r="I3" s="314"/>
      <c r="J3" s="314"/>
      <c r="K3" s="314"/>
      <c r="L3" s="315"/>
    </row>
    <row r="4" spans="1:12" ht="23.25" customHeight="1" x14ac:dyDescent="0.35">
      <c r="A4" s="244"/>
      <c r="B4" s="245"/>
      <c r="C4" s="245"/>
      <c r="D4" s="245"/>
      <c r="E4" s="251"/>
      <c r="F4" s="316"/>
      <c r="G4" s="317"/>
      <c r="H4" s="317"/>
      <c r="I4" s="317"/>
      <c r="J4" s="317"/>
      <c r="K4" s="317"/>
      <c r="L4" s="318"/>
    </row>
    <row r="5" spans="1:12" ht="23.25" customHeight="1" x14ac:dyDescent="0.2">
      <c r="A5" s="155"/>
      <c r="B5" s="156"/>
      <c r="C5" s="245"/>
      <c r="D5" s="245"/>
      <c r="E5" s="251"/>
      <c r="F5" s="321"/>
      <c r="G5" s="322"/>
      <c r="H5" s="92" t="s">
        <v>2</v>
      </c>
      <c r="I5" s="92" t="s">
        <v>3</v>
      </c>
      <c r="J5" s="95" t="s">
        <v>4</v>
      </c>
      <c r="K5" s="319"/>
      <c r="L5" s="320"/>
    </row>
    <row r="6" spans="1:12" ht="23.25" customHeight="1" thickBot="1" x14ac:dyDescent="0.4">
      <c r="A6" s="158" t="s">
        <v>5</v>
      </c>
      <c r="B6" s="79"/>
      <c r="C6" s="245"/>
      <c r="D6" s="245"/>
      <c r="E6" s="251"/>
      <c r="F6" s="256" t="s">
        <v>164</v>
      </c>
      <c r="G6" s="257"/>
      <c r="H6" s="154">
        <v>0</v>
      </c>
      <c r="I6" s="154">
        <v>0</v>
      </c>
      <c r="J6" s="74">
        <f>H6+I6</f>
        <v>0</v>
      </c>
      <c r="K6" s="34" t="s">
        <v>6</v>
      </c>
      <c r="L6" s="159">
        <f>K12</f>
        <v>0</v>
      </c>
    </row>
    <row r="7" spans="1:12" ht="23.25" customHeight="1" x14ac:dyDescent="0.35">
      <c r="A7" s="160"/>
      <c r="B7" s="161"/>
      <c r="C7" s="245"/>
      <c r="D7" s="245"/>
      <c r="E7" s="251"/>
      <c r="F7" s="256" t="s">
        <v>165</v>
      </c>
      <c r="G7" s="257"/>
      <c r="H7" s="74">
        <v>0</v>
      </c>
      <c r="I7" s="74">
        <v>0</v>
      </c>
      <c r="J7" s="74">
        <f>H7+I7</f>
        <v>0</v>
      </c>
      <c r="K7" s="34" t="s">
        <v>7</v>
      </c>
      <c r="L7" s="159">
        <f>L8-L6</f>
        <v>0</v>
      </c>
    </row>
    <row r="8" spans="1:12" ht="24" customHeight="1" thickBot="1" x14ac:dyDescent="0.4">
      <c r="A8" s="158" t="s">
        <v>8</v>
      </c>
      <c r="B8" s="79"/>
      <c r="C8" s="245"/>
      <c r="D8" s="245"/>
      <c r="E8" s="251"/>
      <c r="F8" s="256" t="s">
        <v>166</v>
      </c>
      <c r="G8" s="257"/>
      <c r="H8" s="74">
        <v>0</v>
      </c>
      <c r="I8" s="74">
        <v>0</v>
      </c>
      <c r="J8" s="75">
        <f>H8+I8</f>
        <v>0</v>
      </c>
      <c r="K8" s="34" t="s">
        <v>9</v>
      </c>
      <c r="L8" s="162">
        <f>L6/0.7</f>
        <v>0</v>
      </c>
    </row>
    <row r="9" spans="1:12" ht="36.75" customHeight="1" thickBot="1" x14ac:dyDescent="0.4">
      <c r="A9" s="158" t="s">
        <v>10</v>
      </c>
      <c r="B9" s="79"/>
      <c r="C9" s="245"/>
      <c r="D9" s="245"/>
      <c r="E9" s="251"/>
      <c r="F9" s="262" t="s">
        <v>11</v>
      </c>
      <c r="G9" s="263"/>
      <c r="H9" s="93">
        <f>SUM(H6:H8)</f>
        <v>0</v>
      </c>
      <c r="I9" s="93">
        <f>SUM(I6:I8)</f>
        <v>0</v>
      </c>
      <c r="J9" s="93">
        <f>H9+I9</f>
        <v>0</v>
      </c>
      <c r="K9" s="94"/>
      <c r="L9" s="163"/>
    </row>
    <row r="10" spans="1:12" ht="24" customHeight="1" thickTop="1" x14ac:dyDescent="0.2">
      <c r="A10" s="160"/>
      <c r="B10" s="164"/>
      <c r="C10" s="245"/>
      <c r="D10" s="245"/>
      <c r="E10" s="251"/>
      <c r="F10" s="252"/>
      <c r="G10" s="252"/>
      <c r="H10" s="252"/>
      <c r="I10" s="252"/>
      <c r="J10" s="252"/>
      <c r="K10" s="252"/>
      <c r="L10" s="253"/>
    </row>
    <row r="11" spans="1:12" ht="24" customHeight="1" thickBot="1" x14ac:dyDescent="0.3">
      <c r="A11" s="158" t="s">
        <v>12</v>
      </c>
      <c r="B11" s="79"/>
      <c r="C11" s="245"/>
      <c r="D11" s="245"/>
      <c r="E11" s="165" t="s">
        <v>13</v>
      </c>
      <c r="F11" s="165"/>
      <c r="G11" s="32"/>
      <c r="H11" s="32"/>
      <c r="I11" s="32"/>
      <c r="J11" s="254"/>
      <c r="K11" s="254"/>
      <c r="L11" s="255"/>
    </row>
    <row r="12" spans="1:12" ht="29.25" customHeight="1" thickTop="1" thickBot="1" x14ac:dyDescent="0.45">
      <c r="A12" s="160"/>
      <c r="B12" s="164"/>
      <c r="C12" s="245"/>
      <c r="D12" s="245"/>
      <c r="E12" s="260" t="s">
        <v>14</v>
      </c>
      <c r="F12" s="261"/>
      <c r="G12" s="261"/>
      <c r="H12" s="261"/>
      <c r="I12" s="261"/>
      <c r="J12" s="80" t="e">
        <f>K12/K14</f>
        <v>#DIV/0!</v>
      </c>
      <c r="K12" s="306">
        <f>K42+(K68*0.7)</f>
        <v>0</v>
      </c>
      <c r="L12" s="307"/>
    </row>
    <row r="13" spans="1:12" ht="29.25" customHeight="1" thickTop="1" thickBot="1" x14ac:dyDescent="0.45">
      <c r="A13" s="158" t="s">
        <v>15</v>
      </c>
      <c r="B13" s="79"/>
      <c r="C13" s="245"/>
      <c r="D13" s="245"/>
      <c r="E13" s="302" t="s">
        <v>16</v>
      </c>
      <c r="F13" s="303"/>
      <c r="G13" s="303"/>
      <c r="H13" s="303"/>
      <c r="I13" s="303"/>
      <c r="J13" s="80" t="e">
        <f>K13/K14</f>
        <v>#DIV/0!</v>
      </c>
      <c r="K13" s="264">
        <f>K56+(K68*0.3)</f>
        <v>0</v>
      </c>
      <c r="L13" s="265"/>
    </row>
    <row r="14" spans="1:12" ht="29.25" customHeight="1" thickBot="1" x14ac:dyDescent="0.45">
      <c r="A14" s="160"/>
      <c r="B14" s="164"/>
      <c r="C14" s="245"/>
      <c r="D14" s="245"/>
      <c r="E14" s="304" t="s">
        <v>17</v>
      </c>
      <c r="F14" s="305"/>
      <c r="G14" s="305"/>
      <c r="H14" s="305"/>
      <c r="I14" s="305"/>
      <c r="J14" s="166"/>
      <c r="K14" s="266">
        <f>K12+K13</f>
        <v>0</v>
      </c>
      <c r="L14" s="267"/>
    </row>
    <row r="15" spans="1:12" ht="29.25" customHeight="1" thickBot="1" x14ac:dyDescent="0.45">
      <c r="A15" s="158" t="s">
        <v>18</v>
      </c>
      <c r="B15" s="79"/>
      <c r="C15" s="245"/>
      <c r="D15" s="245"/>
      <c r="E15" s="258" t="s">
        <v>167</v>
      </c>
      <c r="F15" s="259"/>
      <c r="G15" s="259"/>
      <c r="H15" s="259"/>
      <c r="I15" s="259"/>
      <c r="J15" s="166"/>
      <c r="K15" s="268">
        <v>1.57</v>
      </c>
      <c r="L15" s="269"/>
    </row>
    <row r="16" spans="1:12" ht="30.75" customHeight="1" thickBot="1" x14ac:dyDescent="0.45">
      <c r="A16" s="167" t="s">
        <v>19</v>
      </c>
      <c r="B16" s="168" t="s">
        <v>20</v>
      </c>
      <c r="C16" s="245"/>
      <c r="D16" s="245"/>
      <c r="E16" s="308" t="s">
        <v>21</v>
      </c>
      <c r="F16" s="309"/>
      <c r="G16" s="309"/>
      <c r="H16" s="309"/>
      <c r="I16" s="309"/>
      <c r="J16" s="14"/>
      <c r="K16" s="300">
        <f>K14*K15</f>
        <v>0</v>
      </c>
      <c r="L16" s="301"/>
    </row>
    <row r="17" spans="1:12" ht="15" customHeight="1" thickTop="1" x14ac:dyDescent="0.2">
      <c r="A17" s="246"/>
      <c r="B17" s="247"/>
      <c r="C17" s="247"/>
      <c r="D17" s="247"/>
      <c r="E17" s="247"/>
      <c r="F17" s="247"/>
      <c r="G17" s="247"/>
      <c r="H17" s="247"/>
      <c r="I17" s="247"/>
      <c r="J17" s="247"/>
      <c r="K17" s="247"/>
      <c r="L17" s="248"/>
    </row>
    <row r="18" spans="1:12" ht="24.75" customHeight="1" thickBot="1" x14ac:dyDescent="0.3">
      <c r="A18" s="169" t="s">
        <v>22</v>
      </c>
      <c r="B18" s="293" t="s">
        <v>23</v>
      </c>
      <c r="C18" s="294"/>
      <c r="D18" s="294"/>
      <c r="E18" s="294"/>
      <c r="F18" s="294"/>
      <c r="G18" s="294"/>
      <c r="H18" s="294"/>
      <c r="I18" s="294"/>
      <c r="J18" s="295"/>
      <c r="K18" s="285"/>
      <c r="L18" s="286"/>
    </row>
    <row r="19" spans="1:12" ht="21" hidden="1" customHeight="1" thickBot="1" x14ac:dyDescent="0.35">
      <c r="A19" s="170"/>
      <c r="B19" s="61"/>
      <c r="C19" s="62"/>
      <c r="D19" s="62"/>
      <c r="E19" s="63" t="s">
        <v>24</v>
      </c>
      <c r="F19" s="64" t="s">
        <v>25</v>
      </c>
      <c r="G19" s="63" t="s">
        <v>26</v>
      </c>
      <c r="H19" s="63" t="s">
        <v>27</v>
      </c>
      <c r="I19" s="65" t="s">
        <v>28</v>
      </c>
      <c r="J19" s="63" t="s">
        <v>29</v>
      </c>
      <c r="K19" s="63" t="s">
        <v>30</v>
      </c>
      <c r="L19" s="171"/>
    </row>
    <row r="20" spans="1:12" ht="35.25" customHeight="1" x14ac:dyDescent="0.25">
      <c r="A20" s="172" t="s">
        <v>31</v>
      </c>
      <c r="B20" s="66" t="s">
        <v>32</v>
      </c>
      <c r="C20" s="66" t="s">
        <v>33</v>
      </c>
      <c r="D20" s="67" t="s">
        <v>34</v>
      </c>
      <c r="E20" s="68" t="s">
        <v>35</v>
      </c>
      <c r="F20" s="69" t="s">
        <v>36</v>
      </c>
      <c r="G20" s="69" t="s">
        <v>37</v>
      </c>
      <c r="H20" s="70" t="s">
        <v>38</v>
      </c>
      <c r="I20" s="70" t="s">
        <v>39</v>
      </c>
      <c r="J20" s="71" t="s">
        <v>40</v>
      </c>
      <c r="K20" s="70" t="s">
        <v>41</v>
      </c>
      <c r="L20" s="173" t="s">
        <v>42</v>
      </c>
    </row>
    <row r="21" spans="1:12" ht="25.5" x14ac:dyDescent="0.35">
      <c r="A21" s="174" t="s">
        <v>43</v>
      </c>
      <c r="B21" s="13"/>
      <c r="C21" s="287"/>
      <c r="D21" s="287"/>
      <c r="E21" s="287"/>
      <c r="F21" s="287"/>
      <c r="G21" s="287"/>
      <c r="H21" s="287"/>
      <c r="I21" s="287"/>
      <c r="J21" s="287"/>
      <c r="K21" s="287"/>
      <c r="L21" s="288"/>
    </row>
    <row r="22" spans="1:12" ht="32.25" customHeight="1" x14ac:dyDescent="0.2">
      <c r="A22" s="176">
        <v>792401</v>
      </c>
      <c r="B22" s="58" t="s">
        <v>44</v>
      </c>
      <c r="C22" s="81" t="s">
        <v>45</v>
      </c>
      <c r="D22" s="15">
        <v>32</v>
      </c>
      <c r="E22" s="204"/>
      <c r="F22" s="26"/>
      <c r="G22" s="28">
        <f>E22*F22</f>
        <v>0</v>
      </c>
      <c r="H22" s="33">
        <v>128</v>
      </c>
      <c r="I22" s="89">
        <f>G22/H22</f>
        <v>0</v>
      </c>
      <c r="J22" s="96">
        <v>31.68</v>
      </c>
      <c r="K22" s="198">
        <f>I22*J22</f>
        <v>0</v>
      </c>
      <c r="L22" s="175">
        <f>J22*K15</f>
        <v>49.74</v>
      </c>
    </row>
    <row r="23" spans="1:12" ht="32.25" customHeight="1" x14ac:dyDescent="0.2">
      <c r="A23" s="176">
        <v>792402</v>
      </c>
      <c r="B23" s="57" t="s">
        <v>46</v>
      </c>
      <c r="C23" s="81" t="s">
        <v>45</v>
      </c>
      <c r="D23" s="16">
        <v>32</v>
      </c>
      <c r="E23" s="203"/>
      <c r="F23" s="26"/>
      <c r="G23" s="28">
        <f t="shared" ref="G23:G41" si="0">E23*F23</f>
        <v>0</v>
      </c>
      <c r="H23" s="30">
        <v>128</v>
      </c>
      <c r="I23" s="89">
        <v>0</v>
      </c>
      <c r="J23" s="96">
        <v>31.68</v>
      </c>
      <c r="K23" s="198">
        <f t="shared" ref="K23:K41" si="1">I23*J23</f>
        <v>0</v>
      </c>
      <c r="L23" s="175">
        <f>J23*K15</f>
        <v>49.74</v>
      </c>
    </row>
    <row r="24" spans="1:12" ht="32.25" customHeight="1" x14ac:dyDescent="0.2">
      <c r="A24" s="176">
        <v>792404</v>
      </c>
      <c r="B24" s="57" t="s">
        <v>47</v>
      </c>
      <c r="C24" s="81" t="s">
        <v>48</v>
      </c>
      <c r="D24" s="16">
        <v>32</v>
      </c>
      <c r="E24" s="203"/>
      <c r="F24" s="26"/>
      <c r="G24" s="28">
        <f t="shared" si="0"/>
        <v>0</v>
      </c>
      <c r="H24" s="30">
        <v>128</v>
      </c>
      <c r="I24" s="89">
        <v>0</v>
      </c>
      <c r="J24" s="96">
        <v>30.14</v>
      </c>
      <c r="K24" s="198">
        <f t="shared" si="1"/>
        <v>0</v>
      </c>
      <c r="L24" s="175">
        <f>J24*K15</f>
        <v>47.32</v>
      </c>
    </row>
    <row r="25" spans="1:12" ht="32.25" customHeight="1" x14ac:dyDescent="0.2">
      <c r="A25" s="176">
        <v>792405</v>
      </c>
      <c r="B25" s="57" t="s">
        <v>49</v>
      </c>
      <c r="C25" s="81" t="s">
        <v>50</v>
      </c>
      <c r="D25" s="76">
        <v>32</v>
      </c>
      <c r="E25" s="203"/>
      <c r="F25" s="26"/>
      <c r="G25" s="28">
        <f t="shared" si="0"/>
        <v>0</v>
      </c>
      <c r="H25" s="30">
        <v>102</v>
      </c>
      <c r="I25" s="89">
        <v>0</v>
      </c>
      <c r="J25" s="96">
        <v>21.14</v>
      </c>
      <c r="K25" s="198">
        <f t="shared" si="1"/>
        <v>0</v>
      </c>
      <c r="L25" s="175">
        <f>J25*K15</f>
        <v>33.19</v>
      </c>
    </row>
    <row r="26" spans="1:12" ht="32.25" customHeight="1" x14ac:dyDescent="0.2">
      <c r="A26" s="176">
        <v>792408</v>
      </c>
      <c r="B26" s="57" t="s">
        <v>51</v>
      </c>
      <c r="C26" s="81" t="s">
        <v>52</v>
      </c>
      <c r="D26" s="18">
        <v>32</v>
      </c>
      <c r="E26" s="203"/>
      <c r="F26" s="26"/>
      <c r="G26" s="28">
        <f t="shared" si="0"/>
        <v>0</v>
      </c>
      <c r="H26" s="30">
        <v>144</v>
      </c>
      <c r="I26" s="89">
        <v>0</v>
      </c>
      <c r="J26" s="96">
        <v>37.54</v>
      </c>
      <c r="K26" s="198">
        <f t="shared" si="1"/>
        <v>0</v>
      </c>
      <c r="L26" s="175">
        <f>J26*K15</f>
        <v>58.94</v>
      </c>
    </row>
    <row r="27" spans="1:12" ht="32.25" customHeight="1" x14ac:dyDescent="0.2">
      <c r="A27" s="176">
        <v>792409</v>
      </c>
      <c r="B27" s="57" t="s">
        <v>157</v>
      </c>
      <c r="C27" s="81" t="s">
        <v>48</v>
      </c>
      <c r="D27" s="18">
        <v>32</v>
      </c>
      <c r="E27" s="203"/>
      <c r="F27" s="26"/>
      <c r="G27" s="28">
        <f t="shared" si="0"/>
        <v>0</v>
      </c>
      <c r="H27" s="30">
        <v>128</v>
      </c>
      <c r="I27" s="89">
        <v>0</v>
      </c>
      <c r="J27" s="96">
        <v>28.95</v>
      </c>
      <c r="K27" s="198">
        <f t="shared" si="1"/>
        <v>0</v>
      </c>
      <c r="L27" s="175">
        <f>J27*K15</f>
        <v>45.45</v>
      </c>
    </row>
    <row r="28" spans="1:12" ht="32.25" customHeight="1" x14ac:dyDescent="0.2">
      <c r="A28" s="176">
        <v>792421</v>
      </c>
      <c r="B28" s="57" t="s">
        <v>53</v>
      </c>
      <c r="C28" s="81" t="s">
        <v>48</v>
      </c>
      <c r="D28" s="18">
        <v>32</v>
      </c>
      <c r="E28" s="203"/>
      <c r="F28" s="26"/>
      <c r="G28" s="28">
        <f t="shared" si="0"/>
        <v>0</v>
      </c>
      <c r="H28" s="30">
        <v>128</v>
      </c>
      <c r="I28" s="89">
        <v>0</v>
      </c>
      <c r="J28" s="96">
        <v>31.68</v>
      </c>
      <c r="K28" s="198">
        <f t="shared" si="1"/>
        <v>0</v>
      </c>
      <c r="L28" s="175">
        <f>J28*K15</f>
        <v>49.74</v>
      </c>
    </row>
    <row r="29" spans="1:12" ht="32.25" customHeight="1" x14ac:dyDescent="0.2">
      <c r="A29" s="176">
        <v>792422</v>
      </c>
      <c r="B29" s="57" t="s">
        <v>54</v>
      </c>
      <c r="C29" s="81" t="s">
        <v>48</v>
      </c>
      <c r="D29" s="18">
        <v>32</v>
      </c>
      <c r="E29" s="205"/>
      <c r="F29" s="26"/>
      <c r="G29" s="28">
        <f t="shared" si="0"/>
        <v>0</v>
      </c>
      <c r="H29" s="31">
        <v>128</v>
      </c>
      <c r="I29" s="89">
        <v>0</v>
      </c>
      <c r="J29" s="96">
        <v>31.68</v>
      </c>
      <c r="K29" s="198">
        <f t="shared" si="1"/>
        <v>0</v>
      </c>
      <c r="L29" s="175">
        <f>J29*K15</f>
        <v>49.74</v>
      </c>
    </row>
    <row r="30" spans="1:12" ht="32.25" customHeight="1" x14ac:dyDescent="0.2">
      <c r="A30" s="176">
        <v>792426</v>
      </c>
      <c r="B30" s="56" t="s">
        <v>55</v>
      </c>
      <c r="C30" s="81" t="s">
        <v>56</v>
      </c>
      <c r="D30" s="18">
        <v>32</v>
      </c>
      <c r="E30" s="205"/>
      <c r="F30" s="26"/>
      <c r="G30" s="28">
        <f t="shared" si="0"/>
        <v>0</v>
      </c>
      <c r="H30" s="31">
        <v>256</v>
      </c>
      <c r="I30" s="89">
        <v>0</v>
      </c>
      <c r="J30" s="97">
        <v>32.97</v>
      </c>
      <c r="K30" s="198">
        <f t="shared" si="1"/>
        <v>0</v>
      </c>
      <c r="L30" s="175">
        <f>J30*K15</f>
        <v>51.76</v>
      </c>
    </row>
    <row r="31" spans="1:12" ht="32.25" customHeight="1" x14ac:dyDescent="0.2">
      <c r="A31" s="176">
        <v>792429</v>
      </c>
      <c r="B31" s="56" t="s">
        <v>57</v>
      </c>
      <c r="C31" s="82" t="s">
        <v>48</v>
      </c>
      <c r="D31" s="18">
        <v>32</v>
      </c>
      <c r="E31" s="205"/>
      <c r="F31" s="26"/>
      <c r="G31" s="28">
        <f t="shared" si="0"/>
        <v>0</v>
      </c>
      <c r="H31" s="31">
        <v>128</v>
      </c>
      <c r="I31" s="89">
        <v>0</v>
      </c>
      <c r="J31" s="96">
        <v>31.07</v>
      </c>
      <c r="K31" s="198">
        <f t="shared" si="1"/>
        <v>0</v>
      </c>
      <c r="L31" s="175">
        <f>J31*K15</f>
        <v>48.78</v>
      </c>
    </row>
    <row r="32" spans="1:12" ht="32.25" customHeight="1" x14ac:dyDescent="0.2">
      <c r="A32" s="176">
        <v>792431</v>
      </c>
      <c r="B32" s="56" t="s">
        <v>58</v>
      </c>
      <c r="C32" s="82" t="s">
        <v>48</v>
      </c>
      <c r="D32" s="18">
        <v>32</v>
      </c>
      <c r="E32" s="205"/>
      <c r="F32" s="26"/>
      <c r="G32" s="28">
        <f t="shared" si="0"/>
        <v>0</v>
      </c>
      <c r="H32" s="31">
        <v>128</v>
      </c>
      <c r="I32" s="89">
        <v>0</v>
      </c>
      <c r="J32" s="96">
        <v>31.68</v>
      </c>
      <c r="K32" s="198">
        <f t="shared" si="1"/>
        <v>0</v>
      </c>
      <c r="L32" s="175">
        <f>J32*K15</f>
        <v>49.74</v>
      </c>
    </row>
    <row r="33" spans="1:12" ht="32.25" customHeight="1" x14ac:dyDescent="0.2">
      <c r="A33" s="176">
        <v>792432</v>
      </c>
      <c r="B33" s="56" t="s">
        <v>59</v>
      </c>
      <c r="C33" s="82" t="s">
        <v>48</v>
      </c>
      <c r="D33" s="18">
        <v>32</v>
      </c>
      <c r="E33" s="205"/>
      <c r="F33" s="26"/>
      <c r="G33" s="28">
        <f t="shared" si="0"/>
        <v>0</v>
      </c>
      <c r="H33" s="31">
        <v>128</v>
      </c>
      <c r="I33" s="89">
        <v>0</v>
      </c>
      <c r="J33" s="96">
        <v>31.68</v>
      </c>
      <c r="K33" s="198">
        <f t="shared" si="1"/>
        <v>0</v>
      </c>
      <c r="L33" s="175">
        <f>J33*K15</f>
        <v>49.74</v>
      </c>
    </row>
    <row r="34" spans="1:12" ht="32.25" customHeight="1" x14ac:dyDescent="0.2">
      <c r="A34" s="176">
        <v>792435</v>
      </c>
      <c r="B34" s="56" t="s">
        <v>158</v>
      </c>
      <c r="C34" s="82" t="s">
        <v>48</v>
      </c>
      <c r="D34" s="18">
        <v>32</v>
      </c>
      <c r="E34" s="205"/>
      <c r="F34" s="26"/>
      <c r="G34" s="28">
        <f t="shared" si="0"/>
        <v>0</v>
      </c>
      <c r="H34" s="31">
        <v>128</v>
      </c>
      <c r="I34" s="89">
        <v>0</v>
      </c>
      <c r="J34" s="96">
        <v>28.56</v>
      </c>
      <c r="K34" s="198">
        <f t="shared" si="1"/>
        <v>0</v>
      </c>
      <c r="L34" s="175">
        <f>J34*K15</f>
        <v>44.84</v>
      </c>
    </row>
    <row r="35" spans="1:12" ht="32.25" customHeight="1" x14ac:dyDescent="0.2">
      <c r="A35" s="176">
        <v>792441</v>
      </c>
      <c r="B35" s="56" t="s">
        <v>60</v>
      </c>
      <c r="C35" s="81" t="s">
        <v>169</v>
      </c>
      <c r="D35" s="18">
        <v>32</v>
      </c>
      <c r="E35" s="205"/>
      <c r="F35" s="26"/>
      <c r="G35" s="28">
        <f t="shared" si="0"/>
        <v>0</v>
      </c>
      <c r="H35" s="31">
        <v>110</v>
      </c>
      <c r="I35" s="89">
        <v>0</v>
      </c>
      <c r="J35" s="96">
        <v>31.68</v>
      </c>
      <c r="K35" s="198">
        <f t="shared" si="1"/>
        <v>0</v>
      </c>
      <c r="L35" s="175">
        <f>J35*K15</f>
        <v>49.74</v>
      </c>
    </row>
    <row r="36" spans="1:12" ht="32.25" customHeight="1" x14ac:dyDescent="0.2">
      <c r="A36" s="176">
        <v>792442</v>
      </c>
      <c r="B36" s="56" t="s">
        <v>61</v>
      </c>
      <c r="C36" s="81" t="s">
        <v>169</v>
      </c>
      <c r="D36" s="18">
        <v>32</v>
      </c>
      <c r="E36" s="205"/>
      <c r="F36" s="26"/>
      <c r="G36" s="28">
        <f t="shared" si="0"/>
        <v>0</v>
      </c>
      <c r="H36" s="31">
        <v>110</v>
      </c>
      <c r="I36" s="89">
        <v>0</v>
      </c>
      <c r="J36" s="96">
        <v>31.68</v>
      </c>
      <c r="K36" s="198">
        <f t="shared" si="1"/>
        <v>0</v>
      </c>
      <c r="L36" s="175">
        <f>J36*K15</f>
        <v>49.74</v>
      </c>
    </row>
    <row r="37" spans="1:12" ht="32.25" customHeight="1" x14ac:dyDescent="0.2">
      <c r="A37" s="176">
        <v>792451</v>
      </c>
      <c r="B37" s="56" t="s">
        <v>62</v>
      </c>
      <c r="C37" s="81" t="s">
        <v>169</v>
      </c>
      <c r="D37" s="18">
        <v>32</v>
      </c>
      <c r="E37" s="205"/>
      <c r="F37" s="26"/>
      <c r="G37" s="28">
        <f t="shared" si="0"/>
        <v>0</v>
      </c>
      <c r="H37" s="31">
        <v>110</v>
      </c>
      <c r="I37" s="89">
        <v>0</v>
      </c>
      <c r="J37" s="96">
        <v>31.68</v>
      </c>
      <c r="K37" s="198">
        <f t="shared" si="1"/>
        <v>0</v>
      </c>
      <c r="L37" s="175">
        <f>J37*K15</f>
        <v>49.74</v>
      </c>
    </row>
    <row r="38" spans="1:12" ht="32.25" customHeight="1" x14ac:dyDescent="0.2">
      <c r="A38" s="176">
        <v>792452</v>
      </c>
      <c r="B38" s="56" t="s">
        <v>63</v>
      </c>
      <c r="C38" s="81" t="s">
        <v>169</v>
      </c>
      <c r="D38" s="18">
        <v>32</v>
      </c>
      <c r="E38" s="205"/>
      <c r="F38" s="26"/>
      <c r="G38" s="28">
        <f t="shared" si="0"/>
        <v>0</v>
      </c>
      <c r="H38" s="31">
        <v>110</v>
      </c>
      <c r="I38" s="89">
        <v>0</v>
      </c>
      <c r="J38" s="96">
        <v>31.68</v>
      </c>
      <c r="K38" s="198">
        <f t="shared" si="1"/>
        <v>0</v>
      </c>
      <c r="L38" s="175">
        <f>J38*K15</f>
        <v>49.74</v>
      </c>
    </row>
    <row r="39" spans="1:12" ht="32.25" customHeight="1" x14ac:dyDescent="0.2">
      <c r="A39" s="177">
        <v>792480</v>
      </c>
      <c r="B39" s="88" t="s">
        <v>64</v>
      </c>
      <c r="C39" s="197" t="s">
        <v>65</v>
      </c>
      <c r="D39" s="76">
        <v>32</v>
      </c>
      <c r="E39" s="205"/>
      <c r="F39" s="26"/>
      <c r="G39" s="28">
        <f t="shared" si="0"/>
        <v>0</v>
      </c>
      <c r="H39" s="31">
        <v>170</v>
      </c>
      <c r="I39" s="89">
        <v>0</v>
      </c>
      <c r="J39" s="96">
        <v>41.98</v>
      </c>
      <c r="K39" s="198">
        <f t="shared" si="1"/>
        <v>0</v>
      </c>
      <c r="L39" s="175">
        <f>J39*K15</f>
        <v>65.91</v>
      </c>
    </row>
    <row r="40" spans="1:12" ht="32.25" customHeight="1" x14ac:dyDescent="0.2">
      <c r="A40" s="176">
        <v>772441</v>
      </c>
      <c r="B40" s="57" t="s">
        <v>170</v>
      </c>
      <c r="C40" s="81" t="s">
        <v>169</v>
      </c>
      <c r="D40" s="18">
        <v>32</v>
      </c>
      <c r="E40" s="205"/>
      <c r="F40" s="26"/>
      <c r="G40" s="28">
        <f t="shared" si="0"/>
        <v>0</v>
      </c>
      <c r="H40" s="31">
        <v>110</v>
      </c>
      <c r="I40" s="89">
        <v>0</v>
      </c>
      <c r="J40" s="96">
        <v>31.68</v>
      </c>
      <c r="K40" s="198">
        <f t="shared" si="1"/>
        <v>0</v>
      </c>
      <c r="L40" s="175">
        <f>J40*K15</f>
        <v>49.74</v>
      </c>
    </row>
    <row r="41" spans="1:12" ht="32.25" customHeight="1" x14ac:dyDescent="0.2">
      <c r="A41" s="176">
        <v>772451</v>
      </c>
      <c r="B41" s="58" t="s">
        <v>171</v>
      </c>
      <c r="C41" s="81" t="s">
        <v>169</v>
      </c>
      <c r="D41" s="76">
        <v>32</v>
      </c>
      <c r="E41" s="205"/>
      <c r="F41" s="26"/>
      <c r="G41" s="28">
        <f t="shared" si="0"/>
        <v>0</v>
      </c>
      <c r="H41" s="31">
        <v>110</v>
      </c>
      <c r="I41" s="89">
        <v>0</v>
      </c>
      <c r="J41" s="96">
        <v>31.68</v>
      </c>
      <c r="K41" s="198">
        <f t="shared" si="1"/>
        <v>0</v>
      </c>
      <c r="L41" s="175">
        <f>J41*K15</f>
        <v>49.74</v>
      </c>
    </row>
    <row r="42" spans="1:12" ht="30" customHeight="1" thickBot="1" x14ac:dyDescent="0.45">
      <c r="A42" s="296"/>
      <c r="B42" s="297"/>
      <c r="C42" s="297"/>
      <c r="D42" s="297"/>
      <c r="E42" s="297"/>
      <c r="F42" s="297"/>
      <c r="G42" s="297"/>
      <c r="H42" s="297"/>
      <c r="I42" s="273" t="s">
        <v>66</v>
      </c>
      <c r="J42" s="273"/>
      <c r="K42" s="91">
        <f>SUM(K22:K41)</f>
        <v>0</v>
      </c>
      <c r="L42" s="178"/>
    </row>
    <row r="43" spans="1:12" ht="25.5" x14ac:dyDescent="0.35">
      <c r="A43" s="179" t="s">
        <v>67</v>
      </c>
      <c r="B43" s="72"/>
      <c r="C43" s="291"/>
      <c r="D43" s="291"/>
      <c r="E43" s="291"/>
      <c r="F43" s="291"/>
      <c r="G43" s="291"/>
      <c r="H43" s="291"/>
      <c r="I43" s="291"/>
      <c r="J43" s="291"/>
      <c r="K43" s="291"/>
      <c r="L43" s="292"/>
    </row>
    <row r="44" spans="1:12" ht="32.25" customHeight="1" x14ac:dyDescent="0.2">
      <c r="A44" s="176">
        <v>791828</v>
      </c>
      <c r="B44" s="56" t="s">
        <v>159</v>
      </c>
      <c r="C44" s="83" t="s">
        <v>160</v>
      </c>
      <c r="D44" s="17">
        <v>32</v>
      </c>
      <c r="E44" s="204"/>
      <c r="F44" s="26"/>
      <c r="G44" s="28">
        <f>E44*F44</f>
        <v>0</v>
      </c>
      <c r="H44" s="33">
        <v>341</v>
      </c>
      <c r="I44" s="89">
        <v>0</v>
      </c>
      <c r="J44" s="97">
        <v>63.16</v>
      </c>
      <c r="K44" s="198">
        <f>I44*J44</f>
        <v>0</v>
      </c>
      <c r="L44" s="175">
        <f>J44*K15</f>
        <v>99.16</v>
      </c>
    </row>
    <row r="45" spans="1:12" ht="32.25" customHeight="1" x14ac:dyDescent="0.2">
      <c r="A45" s="176">
        <v>791863</v>
      </c>
      <c r="B45" s="56" t="s">
        <v>68</v>
      </c>
      <c r="C45" s="83" t="s">
        <v>69</v>
      </c>
      <c r="D45" s="17">
        <v>32</v>
      </c>
      <c r="E45" s="204"/>
      <c r="F45" s="26"/>
      <c r="G45" s="28">
        <f t="shared" ref="G45:G51" si="2">E45*F45</f>
        <v>0</v>
      </c>
      <c r="H45" s="33">
        <v>107</v>
      </c>
      <c r="I45" s="89">
        <v>0</v>
      </c>
      <c r="J45" s="97">
        <v>41.06</v>
      </c>
      <c r="K45" s="198">
        <f>I45*J45</f>
        <v>0</v>
      </c>
      <c r="L45" s="175">
        <f>J45*K15</f>
        <v>64.459999999999994</v>
      </c>
    </row>
    <row r="46" spans="1:12" ht="32.25" customHeight="1" x14ac:dyDescent="0.2">
      <c r="A46" s="176">
        <v>791868</v>
      </c>
      <c r="B46" s="56" t="s">
        <v>161</v>
      </c>
      <c r="C46" s="83" t="s">
        <v>162</v>
      </c>
      <c r="D46" s="17">
        <v>32</v>
      </c>
      <c r="E46" s="204"/>
      <c r="F46" s="26"/>
      <c r="G46" s="28">
        <f t="shared" si="2"/>
        <v>0</v>
      </c>
      <c r="H46" s="33">
        <v>160</v>
      </c>
      <c r="I46" s="89">
        <v>0</v>
      </c>
      <c r="J46" s="194">
        <v>43.03</v>
      </c>
      <c r="K46" s="198">
        <f>I46*J46</f>
        <v>0</v>
      </c>
      <c r="L46" s="175">
        <f>J46*K15</f>
        <v>67.56</v>
      </c>
    </row>
    <row r="47" spans="1:12" ht="32.25" customHeight="1" x14ac:dyDescent="0.2">
      <c r="A47" s="176">
        <v>791880</v>
      </c>
      <c r="B47" s="56" t="s">
        <v>70</v>
      </c>
      <c r="C47" s="87" t="s">
        <v>71</v>
      </c>
      <c r="D47" s="17">
        <v>32</v>
      </c>
      <c r="E47" s="204"/>
      <c r="F47" s="26"/>
      <c r="G47" s="28">
        <f t="shared" si="2"/>
        <v>0</v>
      </c>
      <c r="H47" s="33">
        <v>112</v>
      </c>
      <c r="I47" s="89">
        <v>0</v>
      </c>
      <c r="J47" s="194">
        <v>38.71</v>
      </c>
      <c r="K47" s="198">
        <f t="shared" ref="K47:K51" si="3">I47*J47</f>
        <v>0</v>
      </c>
      <c r="L47" s="175">
        <f>J47*K15</f>
        <v>60.77</v>
      </c>
    </row>
    <row r="48" spans="1:12" ht="32.25" customHeight="1" x14ac:dyDescent="0.2">
      <c r="A48" s="176">
        <v>791885</v>
      </c>
      <c r="B48" s="56" t="s">
        <v>72</v>
      </c>
      <c r="C48" s="83" t="s">
        <v>73</v>
      </c>
      <c r="D48" s="17">
        <v>32</v>
      </c>
      <c r="E48" s="204"/>
      <c r="F48" s="26"/>
      <c r="G48" s="28">
        <f t="shared" si="2"/>
        <v>0</v>
      </c>
      <c r="H48" s="33">
        <v>86</v>
      </c>
      <c r="I48" s="89">
        <v>0</v>
      </c>
      <c r="J48" s="194">
        <v>38.71</v>
      </c>
      <c r="K48" s="198">
        <f t="shared" si="3"/>
        <v>0</v>
      </c>
      <c r="L48" s="175">
        <f>J48*K15</f>
        <v>60.77</v>
      </c>
    </row>
    <row r="49" spans="1:12" ht="32.25" customHeight="1" x14ac:dyDescent="0.2">
      <c r="A49" s="176">
        <v>791890</v>
      </c>
      <c r="B49" s="57" t="s">
        <v>74</v>
      </c>
      <c r="C49" s="87" t="s">
        <v>71</v>
      </c>
      <c r="D49" s="17">
        <v>32</v>
      </c>
      <c r="E49" s="204"/>
      <c r="F49" s="26"/>
      <c r="G49" s="28">
        <f t="shared" si="2"/>
        <v>0</v>
      </c>
      <c r="H49" s="33">
        <v>138</v>
      </c>
      <c r="I49" s="89">
        <v>0</v>
      </c>
      <c r="J49" s="96">
        <v>47.58</v>
      </c>
      <c r="K49" s="198">
        <f t="shared" si="3"/>
        <v>0</v>
      </c>
      <c r="L49" s="175">
        <f>J49*K15</f>
        <v>74.7</v>
      </c>
    </row>
    <row r="50" spans="1:12" ht="32.25" customHeight="1" x14ac:dyDescent="0.2">
      <c r="A50" s="177">
        <v>791895</v>
      </c>
      <c r="B50" s="57" t="s">
        <v>75</v>
      </c>
      <c r="C50" s="83" t="s">
        <v>73</v>
      </c>
      <c r="D50" s="17">
        <v>32</v>
      </c>
      <c r="E50" s="204"/>
      <c r="F50" s="26"/>
      <c r="G50" s="28">
        <f t="shared" si="2"/>
        <v>0</v>
      </c>
      <c r="H50" s="33">
        <v>138</v>
      </c>
      <c r="I50" s="89">
        <v>0</v>
      </c>
      <c r="J50" s="96">
        <v>47.58</v>
      </c>
      <c r="K50" s="198">
        <f t="shared" si="3"/>
        <v>0</v>
      </c>
      <c r="L50" s="175">
        <f>J50*K15</f>
        <v>74.7</v>
      </c>
    </row>
    <row r="51" spans="1:12" ht="32.25" customHeight="1" x14ac:dyDescent="0.2">
      <c r="A51" s="177">
        <v>791893</v>
      </c>
      <c r="B51" s="57" t="s">
        <v>76</v>
      </c>
      <c r="C51" s="83" t="s">
        <v>77</v>
      </c>
      <c r="D51" s="17">
        <v>32</v>
      </c>
      <c r="E51" s="204"/>
      <c r="F51" s="26"/>
      <c r="G51" s="28">
        <f t="shared" si="2"/>
        <v>0</v>
      </c>
      <c r="H51" s="33">
        <v>113</v>
      </c>
      <c r="I51" s="89">
        <v>0</v>
      </c>
      <c r="J51" s="96">
        <v>46.55</v>
      </c>
      <c r="K51" s="198">
        <f t="shared" si="3"/>
        <v>0</v>
      </c>
      <c r="L51" s="175">
        <f>J51*K15</f>
        <v>73.08</v>
      </c>
    </row>
    <row r="52" spans="1:12" ht="42.75" customHeight="1" x14ac:dyDescent="0.2">
      <c r="A52" s="180" t="s">
        <v>78</v>
      </c>
      <c r="B52" s="282" t="s">
        <v>79</v>
      </c>
      <c r="C52" s="283"/>
      <c r="D52" s="283"/>
      <c r="E52" s="283"/>
      <c r="F52" s="283"/>
      <c r="G52" s="283"/>
      <c r="H52" s="283"/>
      <c r="I52" s="283"/>
      <c r="J52" s="283"/>
      <c r="K52" s="283"/>
      <c r="L52" s="284"/>
    </row>
    <row r="53" spans="1:12" ht="33" customHeight="1" x14ac:dyDescent="0.2">
      <c r="A53" s="177">
        <v>791896</v>
      </c>
      <c r="B53" s="57" t="s">
        <v>80</v>
      </c>
      <c r="C53" s="82" t="s">
        <v>81</v>
      </c>
      <c r="D53" s="17">
        <v>32</v>
      </c>
      <c r="E53" s="26"/>
      <c r="F53" s="26"/>
      <c r="G53" s="28">
        <f>E53*F53</f>
        <v>0</v>
      </c>
      <c r="H53" s="33">
        <v>239</v>
      </c>
      <c r="I53" s="89">
        <f>G53/H53</f>
        <v>0</v>
      </c>
      <c r="J53" s="96">
        <v>58.38</v>
      </c>
      <c r="K53" s="198">
        <f>I53*J53</f>
        <v>0</v>
      </c>
      <c r="L53" s="175">
        <f>J53*K15</f>
        <v>91.66</v>
      </c>
    </row>
    <row r="54" spans="1:12" ht="42.75" customHeight="1" x14ac:dyDescent="0.2">
      <c r="A54" s="180" t="s">
        <v>78</v>
      </c>
      <c r="B54" s="282" t="s">
        <v>82</v>
      </c>
      <c r="C54" s="283"/>
      <c r="D54" s="283"/>
      <c r="E54" s="283"/>
      <c r="F54" s="283"/>
      <c r="G54" s="283"/>
      <c r="H54" s="283"/>
      <c r="I54" s="283"/>
      <c r="J54" s="283"/>
      <c r="K54" s="283"/>
      <c r="L54" s="284"/>
    </row>
    <row r="55" spans="1:12" ht="26.25" customHeight="1" x14ac:dyDescent="0.2">
      <c r="A55" s="279" t="s">
        <v>83</v>
      </c>
      <c r="B55" s="280"/>
      <c r="C55" s="280"/>
      <c r="D55" s="280"/>
      <c r="E55" s="280"/>
      <c r="F55" s="280"/>
      <c r="G55" s="280"/>
      <c r="H55" s="280"/>
      <c r="I55" s="280"/>
      <c r="J55" s="280"/>
      <c r="K55" s="280"/>
      <c r="L55" s="281"/>
    </row>
    <row r="56" spans="1:12" ht="25.5" customHeight="1" thickBot="1" x14ac:dyDescent="0.45">
      <c r="A56" s="298"/>
      <c r="B56" s="299"/>
      <c r="C56" s="299"/>
      <c r="D56" s="299"/>
      <c r="E56" s="299"/>
      <c r="F56" s="299"/>
      <c r="G56" s="299"/>
      <c r="H56" s="299"/>
      <c r="I56" s="289" t="s">
        <v>84</v>
      </c>
      <c r="J56" s="289"/>
      <c r="K56" s="91">
        <f>SUM(K44:K53)</f>
        <v>0</v>
      </c>
      <c r="L56" s="181"/>
    </row>
    <row r="57" spans="1:12" ht="25.5" x14ac:dyDescent="0.35">
      <c r="A57" s="179" t="s">
        <v>85</v>
      </c>
      <c r="B57" s="73"/>
      <c r="C57" s="73"/>
      <c r="D57" s="274"/>
      <c r="E57" s="274"/>
      <c r="F57" s="274"/>
      <c r="G57" s="274"/>
      <c r="H57" s="274"/>
      <c r="I57" s="274"/>
      <c r="J57" s="274"/>
      <c r="K57" s="274"/>
      <c r="L57" s="275"/>
    </row>
    <row r="58" spans="1:12" ht="32.25" customHeight="1" x14ac:dyDescent="0.2">
      <c r="A58" s="176">
        <v>791401</v>
      </c>
      <c r="B58" s="59" t="s">
        <v>86</v>
      </c>
      <c r="C58" s="83" t="s">
        <v>87</v>
      </c>
      <c r="D58" s="19">
        <v>32</v>
      </c>
      <c r="E58" s="203"/>
      <c r="F58" s="27"/>
      <c r="G58" s="29">
        <f t="shared" ref="G58:G65" si="4">E58*F58</f>
        <v>0</v>
      </c>
      <c r="H58" s="30">
        <v>167</v>
      </c>
      <c r="I58" s="90">
        <f t="shared" ref="I58:I65" si="5">G58/H58</f>
        <v>0</v>
      </c>
      <c r="J58" s="201">
        <v>24.56</v>
      </c>
      <c r="K58" s="199">
        <f t="shared" ref="K58:K65" si="6">I58*J58</f>
        <v>0</v>
      </c>
      <c r="L58" s="182">
        <f>J58*K15</f>
        <v>38.56</v>
      </c>
    </row>
    <row r="59" spans="1:12" ht="32.25" customHeight="1" x14ac:dyDescent="0.2">
      <c r="A59" s="176">
        <v>791421</v>
      </c>
      <c r="B59" s="57" t="s">
        <v>88</v>
      </c>
      <c r="C59" s="84" t="s">
        <v>89</v>
      </c>
      <c r="D59" s="19">
        <v>32</v>
      </c>
      <c r="E59" s="203"/>
      <c r="F59" s="27"/>
      <c r="G59" s="29">
        <f t="shared" si="4"/>
        <v>0</v>
      </c>
      <c r="H59" s="30">
        <v>170</v>
      </c>
      <c r="I59" s="90">
        <f t="shared" si="5"/>
        <v>0</v>
      </c>
      <c r="J59" s="201">
        <v>24.32</v>
      </c>
      <c r="K59" s="199">
        <f t="shared" si="6"/>
        <v>0</v>
      </c>
      <c r="L59" s="182">
        <f>J59*K15</f>
        <v>38.18</v>
      </c>
    </row>
    <row r="60" spans="1:12" ht="32.25" customHeight="1" x14ac:dyDescent="0.2">
      <c r="A60" s="176">
        <v>791426</v>
      </c>
      <c r="B60" s="57" t="s">
        <v>90</v>
      </c>
      <c r="C60" s="85" t="s">
        <v>91</v>
      </c>
      <c r="D60" s="19">
        <v>32</v>
      </c>
      <c r="E60" s="203"/>
      <c r="F60" s="27"/>
      <c r="G60" s="29">
        <f t="shared" si="4"/>
        <v>0</v>
      </c>
      <c r="H60" s="30">
        <v>270</v>
      </c>
      <c r="I60" s="90">
        <f t="shared" si="5"/>
        <v>0</v>
      </c>
      <c r="J60" s="201">
        <v>25.55</v>
      </c>
      <c r="K60" s="199">
        <f t="shared" si="6"/>
        <v>0</v>
      </c>
      <c r="L60" s="182">
        <f>J60*K15</f>
        <v>40.11</v>
      </c>
    </row>
    <row r="61" spans="1:12" ht="32.25" customHeight="1" x14ac:dyDescent="0.2">
      <c r="A61" s="176">
        <v>791431</v>
      </c>
      <c r="B61" s="57" t="s">
        <v>92</v>
      </c>
      <c r="C61" s="85" t="s">
        <v>89</v>
      </c>
      <c r="D61" s="23">
        <v>32</v>
      </c>
      <c r="E61" s="203"/>
      <c r="F61" s="27"/>
      <c r="G61" s="29">
        <f t="shared" si="4"/>
        <v>0</v>
      </c>
      <c r="H61" s="30">
        <v>170</v>
      </c>
      <c r="I61" s="90">
        <f t="shared" si="5"/>
        <v>0</v>
      </c>
      <c r="J61" s="201">
        <v>24.32</v>
      </c>
      <c r="K61" s="199">
        <f t="shared" si="6"/>
        <v>0</v>
      </c>
      <c r="L61" s="182">
        <f>J61*K15</f>
        <v>38.18</v>
      </c>
    </row>
    <row r="62" spans="1:12" ht="32.25" customHeight="1" x14ac:dyDescent="0.2">
      <c r="A62" s="176">
        <v>791441</v>
      </c>
      <c r="B62" s="60" t="s">
        <v>93</v>
      </c>
      <c r="C62" s="86" t="s">
        <v>89</v>
      </c>
      <c r="D62" s="20">
        <v>32</v>
      </c>
      <c r="E62" s="203"/>
      <c r="F62" s="27"/>
      <c r="G62" s="29">
        <f t="shared" si="4"/>
        <v>0</v>
      </c>
      <c r="H62" s="30">
        <v>170</v>
      </c>
      <c r="I62" s="90">
        <f t="shared" si="5"/>
        <v>0</v>
      </c>
      <c r="J62" s="201">
        <v>24.49</v>
      </c>
      <c r="K62" s="199">
        <f t="shared" si="6"/>
        <v>0</v>
      </c>
      <c r="L62" s="182">
        <f>J62*K15</f>
        <v>38.450000000000003</v>
      </c>
    </row>
    <row r="63" spans="1:12" s="7" customFormat="1" ht="32.25" customHeight="1" x14ac:dyDescent="0.2">
      <c r="A63" s="176">
        <v>791461</v>
      </c>
      <c r="B63" s="57" t="s">
        <v>94</v>
      </c>
      <c r="C63" s="83" t="s">
        <v>89</v>
      </c>
      <c r="D63" s="20">
        <v>32</v>
      </c>
      <c r="E63" s="203"/>
      <c r="F63" s="27"/>
      <c r="G63" s="29">
        <f t="shared" si="4"/>
        <v>0</v>
      </c>
      <c r="H63" s="30">
        <v>170</v>
      </c>
      <c r="I63" s="90">
        <f t="shared" si="5"/>
        <v>0</v>
      </c>
      <c r="J63" s="201">
        <v>24.73</v>
      </c>
      <c r="K63" s="199">
        <f t="shared" si="6"/>
        <v>0</v>
      </c>
      <c r="L63" s="182">
        <f>J63*K15</f>
        <v>38.83</v>
      </c>
    </row>
    <row r="64" spans="1:12" s="7" customFormat="1" ht="32.25" customHeight="1" x14ac:dyDescent="0.2">
      <c r="A64" s="176">
        <v>791493</v>
      </c>
      <c r="B64" s="57" t="s">
        <v>95</v>
      </c>
      <c r="C64" s="83" t="s">
        <v>77</v>
      </c>
      <c r="D64" s="20">
        <v>32</v>
      </c>
      <c r="E64" s="203"/>
      <c r="F64" s="27"/>
      <c r="G64" s="29">
        <f t="shared" si="4"/>
        <v>0</v>
      </c>
      <c r="H64" s="30">
        <v>113</v>
      </c>
      <c r="I64" s="90">
        <f t="shared" si="5"/>
        <v>0</v>
      </c>
      <c r="J64" s="97">
        <v>32.44</v>
      </c>
      <c r="K64" s="199">
        <f t="shared" si="6"/>
        <v>0</v>
      </c>
      <c r="L64" s="182">
        <f>J64*K15</f>
        <v>50.93</v>
      </c>
    </row>
    <row r="65" spans="1:12" s="7" customFormat="1" ht="32.25" customHeight="1" x14ac:dyDescent="0.2">
      <c r="A65" s="176">
        <v>791499</v>
      </c>
      <c r="B65" s="57" t="s">
        <v>96</v>
      </c>
      <c r="C65" s="83" t="s">
        <v>89</v>
      </c>
      <c r="D65" s="20">
        <v>32</v>
      </c>
      <c r="E65" s="203"/>
      <c r="F65" s="27"/>
      <c r="G65" s="29">
        <f t="shared" si="4"/>
        <v>0</v>
      </c>
      <c r="H65" s="30">
        <v>170</v>
      </c>
      <c r="I65" s="90">
        <f t="shared" si="5"/>
        <v>0</v>
      </c>
      <c r="J65" s="97">
        <v>39</v>
      </c>
      <c r="K65" s="199">
        <f t="shared" si="6"/>
        <v>0</v>
      </c>
      <c r="L65" s="182">
        <f>J65*K15</f>
        <v>61.23</v>
      </c>
    </row>
    <row r="66" spans="1:12" s="7" customFormat="1" ht="15" customHeight="1" x14ac:dyDescent="0.2">
      <c r="A66" s="183"/>
      <c r="B66" s="98"/>
      <c r="C66" s="99"/>
      <c r="D66" s="100"/>
      <c r="E66" s="101"/>
      <c r="F66" s="101"/>
      <c r="G66" s="102"/>
      <c r="H66" s="103"/>
      <c r="I66" s="104"/>
      <c r="J66" s="202"/>
      <c r="K66" s="200"/>
      <c r="L66" s="184"/>
    </row>
    <row r="67" spans="1:12" s="7" customFormat="1" ht="32.25" customHeight="1" x14ac:dyDescent="0.2">
      <c r="A67" s="177">
        <v>771421</v>
      </c>
      <c r="B67" s="88" t="s">
        <v>156</v>
      </c>
      <c r="C67" s="84" t="s">
        <v>89</v>
      </c>
      <c r="D67" s="19">
        <v>32</v>
      </c>
      <c r="E67" s="27"/>
      <c r="F67" s="27"/>
      <c r="G67" s="29">
        <f>E67*F67</f>
        <v>0</v>
      </c>
      <c r="H67" s="30">
        <v>170</v>
      </c>
      <c r="I67" s="90">
        <f>G67/H67</f>
        <v>0</v>
      </c>
      <c r="J67" s="201">
        <v>24.32</v>
      </c>
      <c r="K67" s="199">
        <f>I67*J67</f>
        <v>0</v>
      </c>
      <c r="L67" s="182">
        <f>J67*K15</f>
        <v>38.18</v>
      </c>
    </row>
    <row r="68" spans="1:12" ht="29.25" customHeight="1" thickBot="1" x14ac:dyDescent="0.45">
      <c r="A68" s="276"/>
      <c r="B68" s="277"/>
      <c r="C68" s="277"/>
      <c r="D68" s="277"/>
      <c r="E68" s="277"/>
      <c r="F68" s="277"/>
      <c r="G68" s="277"/>
      <c r="H68" s="290" t="s">
        <v>97</v>
      </c>
      <c r="I68" s="290"/>
      <c r="J68" s="290"/>
      <c r="K68" s="91">
        <f>SUM(K58:K67)</f>
        <v>0</v>
      </c>
      <c r="L68" s="185" t="s">
        <v>98</v>
      </c>
    </row>
    <row r="69" spans="1:12" ht="30" customHeight="1" thickBot="1" x14ac:dyDescent="0.45">
      <c r="A69" s="186"/>
      <c r="B69" s="187"/>
      <c r="C69" s="278" t="s">
        <v>99</v>
      </c>
      <c r="D69" s="278"/>
      <c r="E69" s="278"/>
      <c r="F69" s="188"/>
      <c r="G69" s="189"/>
      <c r="H69" s="190"/>
      <c r="I69" s="191">
        <f>SUM(I22:I67)</f>
        <v>0</v>
      </c>
      <c r="J69" s="190"/>
      <c r="K69" s="192"/>
      <c r="L69" s="193"/>
    </row>
    <row r="70" spans="1:12" ht="2.25" customHeight="1" x14ac:dyDescent="0.3">
      <c r="A70" s="116"/>
      <c r="B70" s="117"/>
      <c r="C70" s="123"/>
      <c r="D70" s="123"/>
      <c r="E70" s="123"/>
      <c r="F70" s="118"/>
      <c r="G70" s="119"/>
      <c r="H70" s="120"/>
      <c r="I70" s="124"/>
      <c r="J70" s="120"/>
      <c r="K70" s="121"/>
      <c r="L70" s="122"/>
    </row>
    <row r="71" spans="1:12" ht="24.75" customHeight="1" x14ac:dyDescent="0.2">
      <c r="A71" s="21"/>
      <c r="B71" s="21"/>
      <c r="C71" s="21"/>
      <c r="D71" s="21"/>
      <c r="E71" s="21"/>
      <c r="F71" s="21"/>
      <c r="G71" s="21"/>
      <c r="H71" s="21"/>
      <c r="I71" s="272"/>
      <c r="J71" s="272"/>
      <c r="K71" s="272"/>
      <c r="L71" s="272"/>
    </row>
    <row r="72" spans="1:12" ht="24.75" customHeight="1" x14ac:dyDescent="0.2">
      <c r="A72"/>
      <c r="B72"/>
      <c r="C72"/>
      <c r="D72"/>
      <c r="E72"/>
      <c r="F72"/>
      <c r="H72"/>
      <c r="I72" s="271"/>
      <c r="J72" s="271"/>
      <c r="K72" s="271"/>
      <c r="L72" s="271"/>
    </row>
    <row r="73" spans="1:12" ht="24.75" customHeight="1" x14ac:dyDescent="0.2">
      <c r="A73" s="21"/>
      <c r="B73" s="21"/>
      <c r="C73" s="21"/>
      <c r="D73" s="21"/>
      <c r="E73" s="21"/>
      <c r="F73" s="21"/>
      <c r="G73" s="21"/>
      <c r="H73" s="22"/>
      <c r="I73" s="272"/>
      <c r="J73" s="272"/>
      <c r="K73" s="272"/>
      <c r="L73" s="272"/>
    </row>
    <row r="74" spans="1:12" ht="24.75" customHeight="1" x14ac:dyDescent="0.2">
      <c r="A74" s="21"/>
      <c r="B74" s="21"/>
      <c r="C74" s="21"/>
      <c r="D74" s="21"/>
      <c r="E74" s="21"/>
      <c r="F74" s="21"/>
      <c r="G74" s="21"/>
      <c r="H74" s="22"/>
      <c r="I74" s="272"/>
      <c r="J74" s="272"/>
      <c r="K74" s="272"/>
      <c r="L74" s="272"/>
    </row>
    <row r="75" spans="1:12" ht="24.75" customHeight="1" x14ac:dyDescent="0.2">
      <c r="A75" s="21"/>
      <c r="B75" s="21"/>
      <c r="C75" s="21"/>
      <c r="D75" s="21"/>
      <c r="E75" s="21"/>
      <c r="F75" s="21"/>
      <c r="G75" s="21"/>
      <c r="H75" s="22"/>
      <c r="I75" s="270"/>
      <c r="J75" s="270"/>
      <c r="K75" s="270"/>
      <c r="L75" s="270"/>
    </row>
    <row r="76" spans="1:12" ht="21" customHeight="1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ht="21.75" customHeight="1" x14ac:dyDescent="0.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="6" customFormat="1" x14ac:dyDescent="0.2"/>
    <row r="82" s="6" customFormat="1" x14ac:dyDescent="0.2"/>
    <row r="83" s="6" customFormat="1" x14ac:dyDescent="0.2"/>
    <row r="84" s="6" customFormat="1" x14ac:dyDescent="0.2"/>
    <row r="85" s="6" customFormat="1" x14ac:dyDescent="0.2"/>
    <row r="86" s="6" customFormat="1" x14ac:dyDescent="0.2"/>
    <row r="87" s="6" customFormat="1" x14ac:dyDescent="0.2"/>
    <row r="88" s="6" customFormat="1" x14ac:dyDescent="0.2"/>
    <row r="89" s="6" customFormat="1" x14ac:dyDescent="0.2"/>
    <row r="90" s="6" customFormat="1" x14ac:dyDescent="0.2"/>
    <row r="91" s="6" customFormat="1" x14ac:dyDescent="0.2"/>
    <row r="92" s="6" customFormat="1" x14ac:dyDescent="0.2"/>
    <row r="93" s="6" customFormat="1" x14ac:dyDescent="0.2"/>
    <row r="94" s="6" customFormat="1" x14ac:dyDescent="0.2"/>
    <row r="95" s="6" customFormat="1" x14ac:dyDescent="0.2"/>
    <row r="96" s="6" customFormat="1" x14ac:dyDescent="0.2"/>
    <row r="97" s="6" customFormat="1" x14ac:dyDescent="0.2"/>
    <row r="98" s="6" customFormat="1" x14ac:dyDescent="0.2"/>
    <row r="99" s="6" customFormat="1" x14ac:dyDescent="0.2"/>
    <row r="100" s="6" customFormat="1" x14ac:dyDescent="0.2"/>
    <row r="101" s="6" customFormat="1" x14ac:dyDescent="0.2"/>
    <row r="102" s="6" customFormat="1" x14ac:dyDescent="0.2"/>
    <row r="103" s="6" customFormat="1" x14ac:dyDescent="0.2"/>
    <row r="104" s="6" customFormat="1" x14ac:dyDescent="0.2"/>
    <row r="105" s="6" customFormat="1" x14ac:dyDescent="0.2"/>
    <row r="106" s="6" customFormat="1" x14ac:dyDescent="0.2"/>
    <row r="107" s="6" customFormat="1" x14ac:dyDescent="0.2"/>
    <row r="108" s="6" customFormat="1" x14ac:dyDescent="0.2"/>
    <row r="109" s="6" customFormat="1" x14ac:dyDescent="0.2"/>
    <row r="110" s="6" customFormat="1" x14ac:dyDescent="0.2"/>
    <row r="111" s="6" customFormat="1" x14ac:dyDescent="0.2"/>
    <row r="112" s="6" customFormat="1" x14ac:dyDescent="0.2"/>
    <row r="113" s="6" customFormat="1" x14ac:dyDescent="0.2"/>
    <row r="114" s="6" customFormat="1" x14ac:dyDescent="0.2"/>
    <row r="115" s="6" customFormat="1" x14ac:dyDescent="0.2"/>
    <row r="116" s="6" customFormat="1" x14ac:dyDescent="0.2"/>
    <row r="117" s="6" customFormat="1" x14ac:dyDescent="0.2"/>
    <row r="118" s="6" customFormat="1" x14ac:dyDescent="0.2"/>
    <row r="119" s="6" customFormat="1" x14ac:dyDescent="0.2"/>
    <row r="120" s="6" customFormat="1" x14ac:dyDescent="0.2"/>
    <row r="121" s="6" customFormat="1" x14ac:dyDescent="0.2"/>
    <row r="122" s="6" customFormat="1" x14ac:dyDescent="0.2"/>
    <row r="123" s="6" customFormat="1" x14ac:dyDescent="0.2"/>
    <row r="124" s="6" customFormat="1" x14ac:dyDescent="0.2"/>
    <row r="125" s="6" customFormat="1" x14ac:dyDescent="0.2"/>
    <row r="126" s="6" customFormat="1" x14ac:dyDescent="0.2"/>
    <row r="127" s="6" customFormat="1" x14ac:dyDescent="0.2"/>
    <row r="128" s="6" customFormat="1" x14ac:dyDescent="0.2"/>
    <row r="129" s="6" customFormat="1" x14ac:dyDescent="0.2"/>
    <row r="130" s="6" customFormat="1" x14ac:dyDescent="0.2"/>
    <row r="131" s="6" customFormat="1" x14ac:dyDescent="0.2"/>
    <row r="132" s="6" customFormat="1" x14ac:dyDescent="0.2"/>
    <row r="133" s="6" customFormat="1" x14ac:dyDescent="0.2"/>
    <row r="134" s="6" customFormat="1" x14ac:dyDescent="0.2"/>
    <row r="135" s="6" customFormat="1" x14ac:dyDescent="0.2"/>
    <row r="136" s="6" customFormat="1" x14ac:dyDescent="0.2"/>
    <row r="137" s="6" customFormat="1" x14ac:dyDescent="0.2"/>
    <row r="138" s="6" customFormat="1" x14ac:dyDescent="0.2"/>
    <row r="139" s="6" customFormat="1" x14ac:dyDescent="0.2"/>
    <row r="140" s="6" customFormat="1" x14ac:dyDescent="0.2"/>
    <row r="141" s="6" customFormat="1" x14ac:dyDescent="0.2"/>
    <row r="142" s="6" customFormat="1" x14ac:dyDescent="0.2"/>
    <row r="143" s="6" customFormat="1" x14ac:dyDescent="0.2"/>
    <row r="144" s="6" customFormat="1" x14ac:dyDescent="0.2"/>
    <row r="145" s="6" customFormat="1" x14ac:dyDescent="0.2"/>
    <row r="146" s="6" customFormat="1" x14ac:dyDescent="0.2"/>
    <row r="147" s="6" customFormat="1" x14ac:dyDescent="0.2"/>
    <row r="148" s="6" customFormat="1" x14ac:dyDescent="0.2"/>
    <row r="149" s="6" customFormat="1" x14ac:dyDescent="0.2"/>
    <row r="150" s="6" customFormat="1" x14ac:dyDescent="0.2"/>
    <row r="151" s="6" customFormat="1" x14ac:dyDescent="0.2"/>
    <row r="152" s="6" customFormat="1" x14ac:dyDescent="0.2"/>
    <row r="153" s="6" customFormat="1" x14ac:dyDescent="0.2"/>
    <row r="154" s="6" customFormat="1" x14ac:dyDescent="0.2"/>
    <row r="155" s="6" customFormat="1" x14ac:dyDescent="0.2"/>
    <row r="156" s="6" customFormat="1" x14ac:dyDescent="0.2"/>
    <row r="157" s="6" customFormat="1" x14ac:dyDescent="0.2"/>
    <row r="158" s="6" customFormat="1" x14ac:dyDescent="0.2"/>
    <row r="159" s="6" customFormat="1" x14ac:dyDescent="0.2"/>
    <row r="160" s="6" customFormat="1" x14ac:dyDescent="0.2"/>
    <row r="161" s="6" customFormat="1" x14ac:dyDescent="0.2"/>
    <row r="162" s="6" customFormat="1" x14ac:dyDescent="0.2"/>
    <row r="163" s="6" customFormat="1" x14ac:dyDescent="0.2"/>
    <row r="164" s="6" customFormat="1" x14ac:dyDescent="0.2"/>
    <row r="165" s="6" customFormat="1" x14ac:dyDescent="0.2"/>
    <row r="166" s="6" customFormat="1" x14ac:dyDescent="0.2"/>
    <row r="167" s="6" customFormat="1" x14ac:dyDescent="0.2"/>
    <row r="168" s="6" customFormat="1" x14ac:dyDescent="0.2"/>
    <row r="169" s="6" customFormat="1" x14ac:dyDescent="0.2"/>
    <row r="170" s="6" customFormat="1" x14ac:dyDescent="0.2"/>
    <row r="171" s="6" customFormat="1" x14ac:dyDescent="0.2"/>
    <row r="172" s="6" customFormat="1" x14ac:dyDescent="0.2"/>
    <row r="173" s="6" customFormat="1" x14ac:dyDescent="0.2"/>
    <row r="174" s="6" customFormat="1" x14ac:dyDescent="0.2"/>
    <row r="175" s="6" customFormat="1" x14ac:dyDescent="0.2"/>
    <row r="176" s="6" customFormat="1" x14ac:dyDescent="0.2"/>
    <row r="177" s="6" customFormat="1" x14ac:dyDescent="0.2"/>
    <row r="178" s="6" customFormat="1" x14ac:dyDescent="0.2"/>
    <row r="179" s="6" customFormat="1" x14ac:dyDescent="0.2"/>
    <row r="180" s="6" customFormat="1" x14ac:dyDescent="0.2"/>
    <row r="181" s="6" customFormat="1" x14ac:dyDescent="0.2"/>
    <row r="182" s="6" customFormat="1" x14ac:dyDescent="0.2"/>
    <row r="183" s="6" customFormat="1" x14ac:dyDescent="0.2"/>
    <row r="184" s="6" customFormat="1" x14ac:dyDescent="0.2"/>
    <row r="185" s="6" customFormat="1" x14ac:dyDescent="0.2"/>
    <row r="186" s="6" customFormat="1" x14ac:dyDescent="0.2"/>
    <row r="187" s="6" customFormat="1" x14ac:dyDescent="0.2"/>
    <row r="188" s="6" customFormat="1" x14ac:dyDescent="0.2"/>
    <row r="189" s="6" customFormat="1" x14ac:dyDescent="0.2"/>
    <row r="190" s="6" customFormat="1" x14ac:dyDescent="0.2"/>
    <row r="191" s="6" customFormat="1" x14ac:dyDescent="0.2"/>
    <row r="192" s="6" customFormat="1" x14ac:dyDescent="0.2"/>
    <row r="193" s="6" customFormat="1" x14ac:dyDescent="0.2"/>
    <row r="194" s="6" customFormat="1" x14ac:dyDescent="0.2"/>
    <row r="195" s="6" customFormat="1" x14ac:dyDescent="0.2"/>
    <row r="196" s="6" customFormat="1" x14ac:dyDescent="0.2"/>
    <row r="197" s="6" customFormat="1" x14ac:dyDescent="0.2"/>
    <row r="198" s="6" customFormat="1" x14ac:dyDescent="0.2"/>
    <row r="199" s="6" customFormat="1" x14ac:dyDescent="0.2"/>
    <row r="200" s="6" customFormat="1" x14ac:dyDescent="0.2"/>
    <row r="201" s="6" customFormat="1" x14ac:dyDescent="0.2"/>
    <row r="202" s="6" customFormat="1" x14ac:dyDescent="0.2"/>
    <row r="203" s="6" customFormat="1" x14ac:dyDescent="0.2"/>
    <row r="204" s="6" customFormat="1" x14ac:dyDescent="0.2"/>
    <row r="205" s="6" customFormat="1" x14ac:dyDescent="0.2"/>
    <row r="206" s="6" customFormat="1" x14ac:dyDescent="0.2"/>
    <row r="207" s="6" customFormat="1" x14ac:dyDescent="0.2"/>
    <row r="208" s="6" customFormat="1" x14ac:dyDescent="0.2"/>
    <row r="209" s="6" customFormat="1" x14ac:dyDescent="0.2"/>
    <row r="210" s="6" customFormat="1" x14ac:dyDescent="0.2"/>
    <row r="211" s="6" customFormat="1" x14ac:dyDescent="0.2"/>
    <row r="212" s="6" customFormat="1" x14ac:dyDescent="0.2"/>
    <row r="213" s="6" customFormat="1" x14ac:dyDescent="0.2"/>
    <row r="214" s="6" customFormat="1" x14ac:dyDescent="0.2"/>
    <row r="215" s="6" customFormat="1" x14ac:dyDescent="0.2"/>
    <row r="216" s="6" customFormat="1" x14ac:dyDescent="0.2"/>
    <row r="217" s="6" customFormat="1" x14ac:dyDescent="0.2"/>
    <row r="218" s="6" customFormat="1" x14ac:dyDescent="0.2"/>
    <row r="219" s="6" customFormat="1" x14ac:dyDescent="0.2"/>
    <row r="220" s="6" customFormat="1" x14ac:dyDescent="0.2"/>
    <row r="221" s="6" customFormat="1" x14ac:dyDescent="0.2"/>
    <row r="222" s="6" customFormat="1" x14ac:dyDescent="0.2"/>
    <row r="223" s="6" customFormat="1" x14ac:dyDescent="0.2"/>
    <row r="224" s="6" customFormat="1" x14ac:dyDescent="0.2"/>
    <row r="225" s="6" customFormat="1" x14ac:dyDescent="0.2"/>
    <row r="226" s="6" customFormat="1" x14ac:dyDescent="0.2"/>
    <row r="227" s="6" customFormat="1" x14ac:dyDescent="0.2"/>
    <row r="228" s="6" customFormat="1" x14ac:dyDescent="0.2"/>
    <row r="229" s="6" customFormat="1" x14ac:dyDescent="0.2"/>
    <row r="230" s="6" customFormat="1" x14ac:dyDescent="0.2"/>
    <row r="231" s="6" customFormat="1" x14ac:dyDescent="0.2"/>
    <row r="232" s="6" customFormat="1" x14ac:dyDescent="0.2"/>
    <row r="233" s="6" customFormat="1" x14ac:dyDescent="0.2"/>
    <row r="234" s="6" customFormat="1" x14ac:dyDescent="0.2"/>
    <row r="235" s="6" customFormat="1" x14ac:dyDescent="0.2"/>
    <row r="236" s="6" customFormat="1" x14ac:dyDescent="0.2"/>
    <row r="237" s="6" customFormat="1" x14ac:dyDescent="0.2"/>
    <row r="238" s="6" customFormat="1" x14ac:dyDescent="0.2"/>
    <row r="239" s="6" customFormat="1" x14ac:dyDescent="0.2"/>
    <row r="240" s="6" customFormat="1" x14ac:dyDescent="0.2"/>
    <row r="241" s="6" customFormat="1" x14ac:dyDescent="0.2"/>
    <row r="242" s="6" customFormat="1" x14ac:dyDescent="0.2"/>
    <row r="243" s="6" customFormat="1" x14ac:dyDescent="0.2"/>
    <row r="244" s="6" customFormat="1" x14ac:dyDescent="0.2"/>
    <row r="245" s="6" customFormat="1" x14ac:dyDescent="0.2"/>
    <row r="246" s="6" customFormat="1" x14ac:dyDescent="0.2"/>
    <row r="247" s="6" customFormat="1" x14ac:dyDescent="0.2"/>
    <row r="248" s="6" customFormat="1" x14ac:dyDescent="0.2"/>
    <row r="249" s="6" customFormat="1" x14ac:dyDescent="0.2"/>
    <row r="250" s="6" customFormat="1" x14ac:dyDescent="0.2"/>
    <row r="251" s="6" customFormat="1" x14ac:dyDescent="0.2"/>
    <row r="252" s="6" customFormat="1" x14ac:dyDescent="0.2"/>
    <row r="253" s="6" customFormat="1" x14ac:dyDescent="0.2"/>
    <row r="254" s="6" customFormat="1" x14ac:dyDescent="0.2"/>
    <row r="255" s="6" customFormat="1" x14ac:dyDescent="0.2"/>
    <row r="256" s="6" customFormat="1" x14ac:dyDescent="0.2"/>
    <row r="257" s="6" customFormat="1" x14ac:dyDescent="0.2"/>
    <row r="258" s="6" customFormat="1" x14ac:dyDescent="0.2"/>
    <row r="259" s="6" customFormat="1" x14ac:dyDescent="0.2"/>
    <row r="260" s="6" customFormat="1" x14ac:dyDescent="0.2"/>
    <row r="261" s="6" customFormat="1" x14ac:dyDescent="0.2"/>
    <row r="262" s="6" customFormat="1" x14ac:dyDescent="0.2"/>
    <row r="263" s="6" customFormat="1" x14ac:dyDescent="0.2"/>
    <row r="264" s="6" customFormat="1" x14ac:dyDescent="0.2"/>
    <row r="265" s="6" customFormat="1" x14ac:dyDescent="0.2"/>
    <row r="266" s="6" customFormat="1" x14ac:dyDescent="0.2"/>
    <row r="267" s="6" customFormat="1" x14ac:dyDescent="0.2"/>
    <row r="268" s="6" customFormat="1" x14ac:dyDescent="0.2"/>
    <row r="269" s="6" customFormat="1" x14ac:dyDescent="0.2"/>
    <row r="270" s="6" customFormat="1" x14ac:dyDescent="0.2"/>
    <row r="271" s="6" customFormat="1" x14ac:dyDescent="0.2"/>
    <row r="272" s="6" customFormat="1" x14ac:dyDescent="0.2"/>
    <row r="273" s="6" customFormat="1" x14ac:dyDescent="0.2"/>
    <row r="274" s="6" customFormat="1" x14ac:dyDescent="0.2"/>
    <row r="275" s="6" customFormat="1" x14ac:dyDescent="0.2"/>
    <row r="276" s="6" customFormat="1" x14ac:dyDescent="0.2"/>
    <row r="277" s="6" customFormat="1" x14ac:dyDescent="0.2"/>
    <row r="278" s="6" customFormat="1" x14ac:dyDescent="0.2"/>
    <row r="279" s="6" customFormat="1" x14ac:dyDescent="0.2"/>
    <row r="280" s="6" customFormat="1" x14ac:dyDescent="0.2"/>
    <row r="281" s="6" customFormat="1" x14ac:dyDescent="0.2"/>
    <row r="282" s="6" customFormat="1" x14ac:dyDescent="0.2"/>
    <row r="283" s="6" customFormat="1" x14ac:dyDescent="0.2"/>
    <row r="284" s="6" customFormat="1" x14ac:dyDescent="0.2"/>
    <row r="285" s="6" customFormat="1" x14ac:dyDescent="0.2"/>
    <row r="286" s="6" customFormat="1" x14ac:dyDescent="0.2"/>
    <row r="287" s="6" customFormat="1" x14ac:dyDescent="0.2"/>
    <row r="288" s="6" customFormat="1" x14ac:dyDescent="0.2"/>
    <row r="289" s="6" customFormat="1" x14ac:dyDescent="0.2"/>
    <row r="290" s="6" customFormat="1" x14ac:dyDescent="0.2"/>
    <row r="291" s="6" customFormat="1" x14ac:dyDescent="0.2"/>
    <row r="292" s="6" customFormat="1" x14ac:dyDescent="0.2"/>
    <row r="293" s="6" customFormat="1" x14ac:dyDescent="0.2"/>
    <row r="294" s="6" customFormat="1" x14ac:dyDescent="0.2"/>
    <row r="295" s="6" customFormat="1" x14ac:dyDescent="0.2"/>
    <row r="296" s="6" customFormat="1" x14ac:dyDescent="0.2"/>
    <row r="297" s="6" customFormat="1" x14ac:dyDescent="0.2"/>
    <row r="298" s="6" customFormat="1" x14ac:dyDescent="0.2"/>
    <row r="299" s="6" customFormat="1" x14ac:dyDescent="0.2"/>
    <row r="300" s="6" customFormat="1" x14ac:dyDescent="0.2"/>
    <row r="301" s="6" customFormat="1" x14ac:dyDescent="0.2"/>
    <row r="302" s="6" customFormat="1" x14ac:dyDescent="0.2"/>
    <row r="303" s="6" customFormat="1" x14ac:dyDescent="0.2"/>
    <row r="304" s="6" customFormat="1" x14ac:dyDescent="0.2"/>
    <row r="305" s="6" customFormat="1" x14ac:dyDescent="0.2"/>
    <row r="306" s="6" customFormat="1" x14ac:dyDescent="0.2"/>
    <row r="307" s="6" customFormat="1" x14ac:dyDescent="0.2"/>
    <row r="308" s="6" customFormat="1" x14ac:dyDescent="0.2"/>
    <row r="309" s="6" customFormat="1" x14ac:dyDescent="0.2"/>
    <row r="310" s="6" customFormat="1" x14ac:dyDescent="0.2"/>
    <row r="311" s="6" customFormat="1" x14ac:dyDescent="0.2"/>
    <row r="312" s="6" customFormat="1" x14ac:dyDescent="0.2"/>
    <row r="313" s="6" customFormat="1" x14ac:dyDescent="0.2"/>
    <row r="314" s="6" customFormat="1" x14ac:dyDescent="0.2"/>
    <row r="315" s="6" customFormat="1" x14ac:dyDescent="0.2"/>
    <row r="316" s="6" customFormat="1" x14ac:dyDescent="0.2"/>
    <row r="317" s="6" customFormat="1" x14ac:dyDescent="0.2"/>
    <row r="318" s="6" customFormat="1" x14ac:dyDescent="0.2"/>
    <row r="319" s="6" customFormat="1" x14ac:dyDescent="0.2"/>
    <row r="320" s="6" customFormat="1" x14ac:dyDescent="0.2"/>
    <row r="321" s="6" customFormat="1" x14ac:dyDescent="0.2"/>
    <row r="322" s="6" customFormat="1" x14ac:dyDescent="0.2"/>
    <row r="323" s="6" customFormat="1" x14ac:dyDescent="0.2"/>
    <row r="324" s="6" customFormat="1" x14ac:dyDescent="0.2"/>
    <row r="325" s="6" customFormat="1" x14ac:dyDescent="0.2"/>
    <row r="326" s="6" customFormat="1" x14ac:dyDescent="0.2"/>
    <row r="327" s="6" customFormat="1" x14ac:dyDescent="0.2"/>
    <row r="328" s="6" customFormat="1" x14ac:dyDescent="0.2"/>
    <row r="329" s="6" customFormat="1" x14ac:dyDescent="0.2"/>
    <row r="330" s="6" customFormat="1" x14ac:dyDescent="0.2"/>
    <row r="331" s="6" customFormat="1" x14ac:dyDescent="0.2"/>
    <row r="332" s="6" customFormat="1" x14ac:dyDescent="0.2"/>
    <row r="333" s="6" customFormat="1" x14ac:dyDescent="0.2"/>
    <row r="334" s="6" customFormat="1" x14ac:dyDescent="0.2"/>
    <row r="335" s="6" customFormat="1" x14ac:dyDescent="0.2"/>
    <row r="336" s="6" customFormat="1" x14ac:dyDescent="0.2"/>
    <row r="337" s="6" customFormat="1" x14ac:dyDescent="0.2"/>
    <row r="338" s="6" customFormat="1" x14ac:dyDescent="0.2"/>
    <row r="339" s="6" customFormat="1" x14ac:dyDescent="0.2"/>
    <row r="340" s="6" customFormat="1" x14ac:dyDescent="0.2"/>
    <row r="341" s="6" customFormat="1" x14ac:dyDescent="0.2"/>
    <row r="342" s="6" customFormat="1" x14ac:dyDescent="0.2"/>
    <row r="343" s="6" customFormat="1" x14ac:dyDescent="0.2"/>
    <row r="344" s="6" customFormat="1" x14ac:dyDescent="0.2"/>
    <row r="345" s="6" customFormat="1" x14ac:dyDescent="0.2"/>
    <row r="346" s="6" customFormat="1" x14ac:dyDescent="0.2"/>
    <row r="347" s="6" customFormat="1" x14ac:dyDescent="0.2"/>
    <row r="348" s="6" customFormat="1" x14ac:dyDescent="0.2"/>
    <row r="349" s="6" customFormat="1" x14ac:dyDescent="0.2"/>
    <row r="350" s="6" customFormat="1" x14ac:dyDescent="0.2"/>
    <row r="351" s="6" customFormat="1" x14ac:dyDescent="0.2"/>
    <row r="352" s="6" customFormat="1" x14ac:dyDescent="0.2"/>
    <row r="353" s="6" customFormat="1" x14ac:dyDescent="0.2"/>
    <row r="354" s="6" customFormat="1" x14ac:dyDescent="0.2"/>
    <row r="355" s="6" customFormat="1" x14ac:dyDescent="0.2"/>
    <row r="356" s="6" customFormat="1" x14ac:dyDescent="0.2"/>
    <row r="357" s="6" customFormat="1" x14ac:dyDescent="0.2"/>
    <row r="358" s="6" customFormat="1" x14ac:dyDescent="0.2"/>
    <row r="359" s="6" customFormat="1" x14ac:dyDescent="0.2"/>
    <row r="360" s="6" customFormat="1" x14ac:dyDescent="0.2"/>
    <row r="361" s="6" customFormat="1" x14ac:dyDescent="0.2"/>
    <row r="362" s="6" customFormat="1" x14ac:dyDescent="0.2"/>
    <row r="363" s="6" customFormat="1" x14ac:dyDescent="0.2"/>
    <row r="364" s="6" customFormat="1" x14ac:dyDescent="0.2"/>
    <row r="365" s="6" customFormat="1" x14ac:dyDescent="0.2"/>
    <row r="366" s="6" customFormat="1" x14ac:dyDescent="0.2"/>
    <row r="367" s="6" customFormat="1" x14ac:dyDescent="0.2"/>
    <row r="368" s="6" customFormat="1" x14ac:dyDescent="0.2"/>
    <row r="369" s="6" customFormat="1" x14ac:dyDescent="0.2"/>
    <row r="370" s="6" customFormat="1" x14ac:dyDescent="0.2"/>
    <row r="371" s="6" customFormat="1" x14ac:dyDescent="0.2"/>
    <row r="372" s="6" customFormat="1" x14ac:dyDescent="0.2"/>
    <row r="373" s="6" customFormat="1" x14ac:dyDescent="0.2"/>
    <row r="374" s="6" customFormat="1" x14ac:dyDescent="0.2"/>
    <row r="375" s="6" customFormat="1" x14ac:dyDescent="0.2"/>
    <row r="376" s="6" customFormat="1" x14ac:dyDescent="0.2"/>
    <row r="377" s="6" customFormat="1" x14ac:dyDescent="0.2"/>
    <row r="378" s="6" customFormat="1" x14ac:dyDescent="0.2"/>
    <row r="379" s="6" customFormat="1" x14ac:dyDescent="0.2"/>
    <row r="380" s="6" customFormat="1" x14ac:dyDescent="0.2"/>
    <row r="381" s="6" customFormat="1" x14ac:dyDescent="0.2"/>
    <row r="382" s="6" customFormat="1" x14ac:dyDescent="0.2"/>
    <row r="383" s="6" customFormat="1" x14ac:dyDescent="0.2"/>
    <row r="384" s="6" customFormat="1" x14ac:dyDescent="0.2"/>
    <row r="385" s="6" customFormat="1" x14ac:dyDescent="0.2"/>
    <row r="386" s="6" customFormat="1" x14ac:dyDescent="0.2"/>
    <row r="387" s="6" customFormat="1" x14ac:dyDescent="0.2"/>
    <row r="388" s="6" customFormat="1" x14ac:dyDescent="0.2"/>
    <row r="389" s="6" customFormat="1" x14ac:dyDescent="0.2"/>
    <row r="390" s="6" customFormat="1" x14ac:dyDescent="0.2"/>
    <row r="391" s="6" customFormat="1" x14ac:dyDescent="0.2"/>
    <row r="392" s="6" customFormat="1" x14ac:dyDescent="0.2"/>
    <row r="393" s="6" customFormat="1" x14ac:dyDescent="0.2"/>
    <row r="394" s="6" customFormat="1" x14ac:dyDescent="0.2"/>
    <row r="395" s="6" customFormat="1" x14ac:dyDescent="0.2"/>
    <row r="396" s="6" customFormat="1" x14ac:dyDescent="0.2"/>
    <row r="397" s="6" customFormat="1" x14ac:dyDescent="0.2"/>
    <row r="398" s="6" customFormat="1" x14ac:dyDescent="0.2"/>
    <row r="399" s="6" customFormat="1" x14ac:dyDescent="0.2"/>
    <row r="400" s="6" customFormat="1" x14ac:dyDescent="0.2"/>
    <row r="401" s="6" customFormat="1" x14ac:dyDescent="0.2"/>
    <row r="402" s="6" customFormat="1" x14ac:dyDescent="0.2"/>
    <row r="403" s="6" customFormat="1" x14ac:dyDescent="0.2"/>
    <row r="404" s="6" customFormat="1" x14ac:dyDescent="0.2"/>
    <row r="405" s="6" customFormat="1" x14ac:dyDescent="0.2"/>
    <row r="406" s="6" customFormat="1" x14ac:dyDescent="0.2"/>
    <row r="407" s="6" customFormat="1" x14ac:dyDescent="0.2"/>
    <row r="408" s="6" customFormat="1" x14ac:dyDescent="0.2"/>
    <row r="409" s="6" customFormat="1" x14ac:dyDescent="0.2"/>
    <row r="410" s="6" customFormat="1" x14ac:dyDescent="0.2"/>
    <row r="411" s="6" customFormat="1" x14ac:dyDescent="0.2"/>
    <row r="412" s="6" customFormat="1" x14ac:dyDescent="0.2"/>
    <row r="413" s="6" customFormat="1" x14ac:dyDescent="0.2"/>
    <row r="414" s="6" customFormat="1" x14ac:dyDescent="0.2"/>
    <row r="415" s="6" customFormat="1" x14ac:dyDescent="0.2"/>
    <row r="416" s="6" customFormat="1" x14ac:dyDescent="0.2"/>
    <row r="417" s="6" customFormat="1" x14ac:dyDescent="0.2"/>
    <row r="418" s="6" customFormat="1" x14ac:dyDescent="0.2"/>
    <row r="419" s="6" customFormat="1" x14ac:dyDescent="0.2"/>
    <row r="420" s="6" customFormat="1" x14ac:dyDescent="0.2"/>
    <row r="421" s="6" customFormat="1" x14ac:dyDescent="0.2"/>
    <row r="422" s="6" customFormat="1" x14ac:dyDescent="0.2"/>
    <row r="423" s="6" customFormat="1" x14ac:dyDescent="0.2"/>
    <row r="424" s="6" customFormat="1" x14ac:dyDescent="0.2"/>
    <row r="425" s="6" customFormat="1" x14ac:dyDescent="0.2"/>
    <row r="426" s="6" customFormat="1" x14ac:dyDescent="0.2"/>
    <row r="427" s="6" customFormat="1" x14ac:dyDescent="0.2"/>
    <row r="428" s="6" customFormat="1" x14ac:dyDescent="0.2"/>
    <row r="429" s="6" customFormat="1" x14ac:dyDescent="0.2"/>
    <row r="430" s="6" customFormat="1" x14ac:dyDescent="0.2"/>
    <row r="431" s="6" customFormat="1" x14ac:dyDescent="0.2"/>
    <row r="432" s="6" customFormat="1" x14ac:dyDescent="0.2"/>
    <row r="433" s="6" customFormat="1" x14ac:dyDescent="0.2"/>
    <row r="434" s="6" customFormat="1" x14ac:dyDescent="0.2"/>
    <row r="435" s="6" customFormat="1" x14ac:dyDescent="0.2"/>
    <row r="436" s="6" customFormat="1" x14ac:dyDescent="0.2"/>
    <row r="437" s="6" customFormat="1" x14ac:dyDescent="0.2"/>
    <row r="438" s="6" customFormat="1" x14ac:dyDescent="0.2"/>
    <row r="439" s="6" customFormat="1" x14ac:dyDescent="0.2"/>
    <row r="440" s="6" customFormat="1" x14ac:dyDescent="0.2"/>
    <row r="441" s="6" customFormat="1" x14ac:dyDescent="0.2"/>
    <row r="442" s="6" customFormat="1" x14ac:dyDescent="0.2"/>
    <row r="443" s="6" customFormat="1" x14ac:dyDescent="0.2"/>
    <row r="444" s="6" customFormat="1" x14ac:dyDescent="0.2"/>
    <row r="445" s="6" customFormat="1" x14ac:dyDescent="0.2"/>
    <row r="446" s="6" customFormat="1" x14ac:dyDescent="0.2"/>
    <row r="447" s="6" customFormat="1" x14ac:dyDescent="0.2"/>
    <row r="448" s="6" customFormat="1" x14ac:dyDescent="0.2"/>
    <row r="449" s="6" customFormat="1" x14ac:dyDescent="0.2"/>
    <row r="450" s="6" customFormat="1" x14ac:dyDescent="0.2"/>
    <row r="451" s="6" customFormat="1" x14ac:dyDescent="0.2"/>
    <row r="452" s="6" customFormat="1" x14ac:dyDescent="0.2"/>
    <row r="453" s="6" customFormat="1" x14ac:dyDescent="0.2"/>
    <row r="454" s="6" customFormat="1" x14ac:dyDescent="0.2"/>
    <row r="455" s="6" customFormat="1" x14ac:dyDescent="0.2"/>
    <row r="456" s="6" customFormat="1" x14ac:dyDescent="0.2"/>
    <row r="457" s="6" customFormat="1" x14ac:dyDescent="0.2"/>
    <row r="458" s="6" customFormat="1" x14ac:dyDescent="0.2"/>
    <row r="459" s="6" customFormat="1" x14ac:dyDescent="0.2"/>
    <row r="460" s="6" customFormat="1" x14ac:dyDescent="0.2"/>
    <row r="461" s="6" customFormat="1" x14ac:dyDescent="0.2"/>
    <row r="462" s="6" customFormat="1" x14ac:dyDescent="0.2"/>
    <row r="463" s="6" customFormat="1" x14ac:dyDescent="0.2"/>
    <row r="464" s="6" customFormat="1" x14ac:dyDescent="0.2"/>
    <row r="465" s="6" customFormat="1" x14ac:dyDescent="0.2"/>
    <row r="466" s="6" customFormat="1" x14ac:dyDescent="0.2"/>
    <row r="467" s="6" customFormat="1" x14ac:dyDescent="0.2"/>
    <row r="468" s="6" customFormat="1" x14ac:dyDescent="0.2"/>
    <row r="469" s="6" customFormat="1" x14ac:dyDescent="0.2"/>
    <row r="470" s="6" customFormat="1" x14ac:dyDescent="0.2"/>
    <row r="471" s="6" customFormat="1" x14ac:dyDescent="0.2"/>
    <row r="472" s="6" customFormat="1" x14ac:dyDescent="0.2"/>
    <row r="473" s="6" customFormat="1" x14ac:dyDescent="0.2"/>
    <row r="474" s="6" customFormat="1" x14ac:dyDescent="0.2"/>
    <row r="475" s="6" customFormat="1" x14ac:dyDescent="0.2"/>
    <row r="476" s="6" customFormat="1" x14ac:dyDescent="0.2"/>
    <row r="477" s="6" customFormat="1" x14ac:dyDescent="0.2"/>
    <row r="478" s="6" customFormat="1" x14ac:dyDescent="0.2"/>
    <row r="479" s="6" customFormat="1" x14ac:dyDescent="0.2"/>
    <row r="480" s="6" customFormat="1" x14ac:dyDescent="0.2"/>
    <row r="481" s="6" customFormat="1" x14ac:dyDescent="0.2"/>
    <row r="482" s="6" customFormat="1" x14ac:dyDescent="0.2"/>
    <row r="483" s="6" customFormat="1" x14ac:dyDescent="0.2"/>
    <row r="484" s="6" customFormat="1" x14ac:dyDescent="0.2"/>
    <row r="485" s="6" customFormat="1" x14ac:dyDescent="0.2"/>
    <row r="486" s="6" customFormat="1" x14ac:dyDescent="0.2"/>
    <row r="487" s="6" customFormat="1" x14ac:dyDescent="0.2"/>
    <row r="488" s="6" customFormat="1" x14ac:dyDescent="0.2"/>
    <row r="489" s="6" customFormat="1" x14ac:dyDescent="0.2"/>
    <row r="490" s="6" customFormat="1" x14ac:dyDescent="0.2"/>
    <row r="491" s="6" customFormat="1" x14ac:dyDescent="0.2"/>
    <row r="492" s="6" customFormat="1" x14ac:dyDescent="0.2"/>
    <row r="493" s="6" customFormat="1" x14ac:dyDescent="0.2"/>
    <row r="494" s="6" customFormat="1" x14ac:dyDescent="0.2"/>
    <row r="495" s="6" customFormat="1" x14ac:dyDescent="0.2"/>
    <row r="496" s="6" customFormat="1" x14ac:dyDescent="0.2"/>
    <row r="497" s="6" customFormat="1" x14ac:dyDescent="0.2"/>
    <row r="498" s="6" customFormat="1" x14ac:dyDescent="0.2"/>
    <row r="499" s="6" customFormat="1" x14ac:dyDescent="0.2"/>
    <row r="500" s="6" customFormat="1" x14ac:dyDescent="0.2"/>
    <row r="501" s="6" customFormat="1" x14ac:dyDescent="0.2"/>
    <row r="502" s="6" customFormat="1" x14ac:dyDescent="0.2"/>
    <row r="503" s="6" customFormat="1" x14ac:dyDescent="0.2"/>
    <row r="504" s="6" customFormat="1" x14ac:dyDescent="0.2"/>
    <row r="505" s="6" customFormat="1" x14ac:dyDescent="0.2"/>
    <row r="506" s="6" customFormat="1" x14ac:dyDescent="0.2"/>
    <row r="507" s="6" customFormat="1" x14ac:dyDescent="0.2"/>
    <row r="508" s="6" customFormat="1" x14ac:dyDescent="0.2"/>
    <row r="509" s="6" customFormat="1" x14ac:dyDescent="0.2"/>
    <row r="510" s="6" customFormat="1" x14ac:dyDescent="0.2"/>
    <row r="511" s="6" customFormat="1" x14ac:dyDescent="0.2"/>
    <row r="512" s="6" customFormat="1" x14ac:dyDescent="0.2"/>
    <row r="513" s="6" customFormat="1" x14ac:dyDescent="0.2"/>
    <row r="514" s="6" customFormat="1" x14ac:dyDescent="0.2"/>
    <row r="515" s="6" customFormat="1" x14ac:dyDescent="0.2"/>
    <row r="516" s="6" customFormat="1" x14ac:dyDescent="0.2"/>
    <row r="517" s="6" customFormat="1" x14ac:dyDescent="0.2"/>
    <row r="518" s="6" customFormat="1" x14ac:dyDescent="0.2"/>
    <row r="519" s="6" customFormat="1" x14ac:dyDescent="0.2"/>
    <row r="520" s="6" customFormat="1" x14ac:dyDescent="0.2"/>
    <row r="521" s="6" customFormat="1" x14ac:dyDescent="0.2"/>
    <row r="522" s="6" customFormat="1" x14ac:dyDescent="0.2"/>
    <row r="523" s="6" customFormat="1" x14ac:dyDescent="0.2"/>
    <row r="524" s="6" customFormat="1" x14ac:dyDescent="0.2"/>
    <row r="525" s="6" customFormat="1" x14ac:dyDescent="0.2"/>
    <row r="526" s="6" customFormat="1" x14ac:dyDescent="0.2"/>
    <row r="527" s="6" customFormat="1" x14ac:dyDescent="0.2"/>
    <row r="528" s="6" customFormat="1" x14ac:dyDescent="0.2"/>
    <row r="529" s="6" customFormat="1" x14ac:dyDescent="0.2"/>
    <row r="530" s="6" customFormat="1" x14ac:dyDescent="0.2"/>
    <row r="531" s="6" customFormat="1" x14ac:dyDescent="0.2"/>
    <row r="532" s="6" customFormat="1" x14ac:dyDescent="0.2"/>
    <row r="533" s="6" customFormat="1" x14ac:dyDescent="0.2"/>
    <row r="534" s="6" customFormat="1" x14ac:dyDescent="0.2"/>
    <row r="535" s="6" customFormat="1" x14ac:dyDescent="0.2"/>
    <row r="536" s="6" customFormat="1" x14ac:dyDescent="0.2"/>
    <row r="537" s="6" customFormat="1" x14ac:dyDescent="0.2"/>
    <row r="538" s="6" customFormat="1" x14ac:dyDescent="0.2"/>
    <row r="539" s="6" customFormat="1" x14ac:dyDescent="0.2"/>
    <row r="540" s="6" customFormat="1" x14ac:dyDescent="0.2"/>
    <row r="541" s="6" customFormat="1" x14ac:dyDescent="0.2"/>
    <row r="542" s="6" customFormat="1" x14ac:dyDescent="0.2"/>
    <row r="543" s="6" customFormat="1" x14ac:dyDescent="0.2"/>
    <row r="544" s="6" customFormat="1" x14ac:dyDescent="0.2"/>
    <row r="545" s="6" customFormat="1" x14ac:dyDescent="0.2"/>
    <row r="546" s="6" customFormat="1" x14ac:dyDescent="0.2"/>
    <row r="547" s="6" customFormat="1" x14ac:dyDescent="0.2"/>
    <row r="548" s="6" customFormat="1" x14ac:dyDescent="0.2"/>
    <row r="549" s="6" customFormat="1" x14ac:dyDescent="0.2"/>
    <row r="550" s="6" customFormat="1" x14ac:dyDescent="0.2"/>
    <row r="551" s="6" customFormat="1" x14ac:dyDescent="0.2"/>
    <row r="552" s="6" customFormat="1" x14ac:dyDescent="0.2"/>
    <row r="553" s="6" customFormat="1" x14ac:dyDescent="0.2"/>
    <row r="554" s="6" customFormat="1" x14ac:dyDescent="0.2"/>
    <row r="555" s="6" customFormat="1" x14ac:dyDescent="0.2"/>
    <row r="556" s="6" customFormat="1" x14ac:dyDescent="0.2"/>
    <row r="557" s="6" customFormat="1" x14ac:dyDescent="0.2"/>
    <row r="558" s="6" customFormat="1" x14ac:dyDescent="0.2"/>
    <row r="559" s="6" customFormat="1" x14ac:dyDescent="0.2"/>
    <row r="560" s="6" customFormat="1" x14ac:dyDescent="0.2"/>
    <row r="561" s="6" customFormat="1" x14ac:dyDescent="0.2"/>
    <row r="562" s="6" customFormat="1" x14ac:dyDescent="0.2"/>
    <row r="563" s="6" customFormat="1" x14ac:dyDescent="0.2"/>
    <row r="564" s="6" customFormat="1" x14ac:dyDescent="0.2"/>
    <row r="565" s="6" customFormat="1" x14ac:dyDescent="0.2"/>
    <row r="566" s="6" customFormat="1" x14ac:dyDescent="0.2"/>
    <row r="567" s="6" customFormat="1" x14ac:dyDescent="0.2"/>
    <row r="568" s="6" customFormat="1" x14ac:dyDescent="0.2"/>
    <row r="569" s="6" customFormat="1" x14ac:dyDescent="0.2"/>
    <row r="570" s="6" customFormat="1" x14ac:dyDescent="0.2"/>
    <row r="571" s="6" customFormat="1" x14ac:dyDescent="0.2"/>
    <row r="572" s="6" customFormat="1" x14ac:dyDescent="0.2"/>
    <row r="573" s="6" customFormat="1" x14ac:dyDescent="0.2"/>
    <row r="574" s="6" customFormat="1" x14ac:dyDescent="0.2"/>
    <row r="575" s="6" customFormat="1" x14ac:dyDescent="0.2"/>
    <row r="576" s="6" customFormat="1" x14ac:dyDescent="0.2"/>
    <row r="577" s="6" customFormat="1" x14ac:dyDescent="0.2"/>
    <row r="578" s="6" customFormat="1" x14ac:dyDescent="0.2"/>
    <row r="579" s="6" customFormat="1" x14ac:dyDescent="0.2"/>
    <row r="580" s="6" customFormat="1" x14ac:dyDescent="0.2"/>
    <row r="581" s="6" customFormat="1" x14ac:dyDescent="0.2"/>
    <row r="582" s="6" customFormat="1" x14ac:dyDescent="0.2"/>
    <row r="583" s="6" customFormat="1" x14ac:dyDescent="0.2"/>
    <row r="584" s="6" customFormat="1" x14ac:dyDescent="0.2"/>
    <row r="585" s="6" customFormat="1" x14ac:dyDescent="0.2"/>
    <row r="586" s="6" customFormat="1" x14ac:dyDescent="0.2"/>
    <row r="587" s="6" customFormat="1" x14ac:dyDescent="0.2"/>
    <row r="588" s="6" customFormat="1" x14ac:dyDescent="0.2"/>
    <row r="589" s="6" customFormat="1" x14ac:dyDescent="0.2"/>
    <row r="590" s="6" customFormat="1" x14ac:dyDescent="0.2"/>
    <row r="591" s="6" customFormat="1" x14ac:dyDescent="0.2"/>
    <row r="592" s="6" customFormat="1" x14ac:dyDescent="0.2"/>
    <row r="593" s="6" customFormat="1" x14ac:dyDescent="0.2"/>
    <row r="594" s="6" customFormat="1" x14ac:dyDescent="0.2"/>
    <row r="595" s="6" customFormat="1" x14ac:dyDescent="0.2"/>
    <row r="596" s="6" customFormat="1" x14ac:dyDescent="0.2"/>
    <row r="597" s="6" customFormat="1" x14ac:dyDescent="0.2"/>
    <row r="598" s="6" customFormat="1" x14ac:dyDescent="0.2"/>
    <row r="599" s="6" customFormat="1" x14ac:dyDescent="0.2"/>
    <row r="600" s="6" customFormat="1" x14ac:dyDescent="0.2"/>
    <row r="601" s="6" customFormat="1" x14ac:dyDescent="0.2"/>
    <row r="602" s="6" customFormat="1" x14ac:dyDescent="0.2"/>
    <row r="603" s="6" customFormat="1" x14ac:dyDescent="0.2"/>
    <row r="604" s="6" customFormat="1" x14ac:dyDescent="0.2"/>
    <row r="605" s="6" customFormat="1" x14ac:dyDescent="0.2"/>
    <row r="606" s="6" customFormat="1" x14ac:dyDescent="0.2"/>
    <row r="607" s="6" customFormat="1" x14ac:dyDescent="0.2"/>
    <row r="608" s="6" customFormat="1" x14ac:dyDescent="0.2"/>
    <row r="609" s="6" customFormat="1" x14ac:dyDescent="0.2"/>
    <row r="610" s="6" customFormat="1" x14ac:dyDescent="0.2"/>
    <row r="611" s="6" customFormat="1" x14ac:dyDescent="0.2"/>
    <row r="612" s="6" customFormat="1" x14ac:dyDescent="0.2"/>
    <row r="613" s="6" customFormat="1" x14ac:dyDescent="0.2"/>
    <row r="614" s="6" customFormat="1" x14ac:dyDescent="0.2"/>
    <row r="615" s="6" customFormat="1" x14ac:dyDescent="0.2"/>
    <row r="616" s="6" customFormat="1" x14ac:dyDescent="0.2"/>
    <row r="617" s="6" customFormat="1" x14ac:dyDescent="0.2"/>
    <row r="618" s="6" customFormat="1" x14ac:dyDescent="0.2"/>
    <row r="619" s="6" customFormat="1" x14ac:dyDescent="0.2"/>
    <row r="620" s="6" customFormat="1" x14ac:dyDescent="0.2"/>
    <row r="621" s="6" customFormat="1" x14ac:dyDescent="0.2"/>
    <row r="622" s="6" customFormat="1" x14ac:dyDescent="0.2"/>
    <row r="623" s="6" customFormat="1" x14ac:dyDescent="0.2"/>
    <row r="624" s="6" customFormat="1" x14ac:dyDescent="0.2"/>
    <row r="625" s="6" customFormat="1" x14ac:dyDescent="0.2"/>
    <row r="626" s="6" customFormat="1" x14ac:dyDescent="0.2"/>
    <row r="627" s="6" customFormat="1" x14ac:dyDescent="0.2"/>
    <row r="628" s="6" customFormat="1" x14ac:dyDescent="0.2"/>
    <row r="629" s="6" customFormat="1" x14ac:dyDescent="0.2"/>
    <row r="630" s="6" customFormat="1" x14ac:dyDescent="0.2"/>
    <row r="631" s="6" customFormat="1" x14ac:dyDescent="0.2"/>
    <row r="632" s="6" customFormat="1" x14ac:dyDescent="0.2"/>
    <row r="633" s="6" customFormat="1" x14ac:dyDescent="0.2"/>
    <row r="634" s="6" customFormat="1" x14ac:dyDescent="0.2"/>
    <row r="635" s="6" customFormat="1" x14ac:dyDescent="0.2"/>
    <row r="636" s="6" customFormat="1" x14ac:dyDescent="0.2"/>
    <row r="637" s="6" customFormat="1" x14ac:dyDescent="0.2"/>
    <row r="638" s="6" customFormat="1" x14ac:dyDescent="0.2"/>
    <row r="639" s="6" customFormat="1" x14ac:dyDescent="0.2"/>
    <row r="640" s="6" customFormat="1" x14ac:dyDescent="0.2"/>
    <row r="641" s="6" customFormat="1" x14ac:dyDescent="0.2"/>
    <row r="642" s="6" customFormat="1" x14ac:dyDescent="0.2"/>
    <row r="643" s="6" customFormat="1" x14ac:dyDescent="0.2"/>
    <row r="644" s="6" customFormat="1" x14ac:dyDescent="0.2"/>
    <row r="645" s="6" customFormat="1" x14ac:dyDescent="0.2"/>
    <row r="646" s="6" customFormat="1" x14ac:dyDescent="0.2"/>
    <row r="647" s="6" customFormat="1" x14ac:dyDescent="0.2"/>
    <row r="648" s="6" customFormat="1" x14ac:dyDescent="0.2"/>
    <row r="649" s="6" customFormat="1" x14ac:dyDescent="0.2"/>
    <row r="650" s="6" customFormat="1" x14ac:dyDescent="0.2"/>
    <row r="651" s="6" customFormat="1" x14ac:dyDescent="0.2"/>
    <row r="652" s="6" customFormat="1" x14ac:dyDescent="0.2"/>
    <row r="653" s="6" customFormat="1" x14ac:dyDescent="0.2"/>
    <row r="654" s="6" customFormat="1" x14ac:dyDescent="0.2"/>
    <row r="655" s="6" customFormat="1" x14ac:dyDescent="0.2"/>
    <row r="656" s="6" customFormat="1" x14ac:dyDescent="0.2"/>
    <row r="657" s="6" customFormat="1" x14ac:dyDescent="0.2"/>
    <row r="658" s="6" customFormat="1" x14ac:dyDescent="0.2"/>
    <row r="659" s="6" customFormat="1" x14ac:dyDescent="0.2"/>
    <row r="660" s="6" customFormat="1" x14ac:dyDescent="0.2"/>
    <row r="661" s="6" customFormat="1" x14ac:dyDescent="0.2"/>
    <row r="662" s="6" customFormat="1" x14ac:dyDescent="0.2"/>
    <row r="663" s="6" customFormat="1" x14ac:dyDescent="0.2"/>
    <row r="664" s="6" customFormat="1" x14ac:dyDescent="0.2"/>
    <row r="665" s="6" customFormat="1" x14ac:dyDescent="0.2"/>
    <row r="666" s="6" customFormat="1" x14ac:dyDescent="0.2"/>
    <row r="667" s="6" customFormat="1" x14ac:dyDescent="0.2"/>
    <row r="668" s="6" customFormat="1" x14ac:dyDescent="0.2"/>
    <row r="669" s="6" customFormat="1" x14ac:dyDescent="0.2"/>
    <row r="670" s="6" customFormat="1" x14ac:dyDescent="0.2"/>
    <row r="671" s="6" customFormat="1" x14ac:dyDescent="0.2"/>
    <row r="672" s="6" customFormat="1" x14ac:dyDescent="0.2"/>
    <row r="673" s="6" customFormat="1" x14ac:dyDescent="0.2"/>
    <row r="674" s="6" customFormat="1" x14ac:dyDescent="0.2"/>
    <row r="675" s="6" customFormat="1" x14ac:dyDescent="0.2"/>
    <row r="676" s="6" customFormat="1" x14ac:dyDescent="0.2"/>
    <row r="677" s="6" customFormat="1" x14ac:dyDescent="0.2"/>
    <row r="678" s="6" customFormat="1" x14ac:dyDescent="0.2"/>
    <row r="679" s="6" customFormat="1" x14ac:dyDescent="0.2"/>
    <row r="680" s="6" customFormat="1" x14ac:dyDescent="0.2"/>
    <row r="681" s="6" customFormat="1" x14ac:dyDescent="0.2"/>
    <row r="682" s="6" customFormat="1" x14ac:dyDescent="0.2"/>
    <row r="683" s="6" customFormat="1" x14ac:dyDescent="0.2"/>
    <row r="684" s="6" customFormat="1" x14ac:dyDescent="0.2"/>
    <row r="685" s="6" customFormat="1" x14ac:dyDescent="0.2"/>
    <row r="686" s="6" customFormat="1" x14ac:dyDescent="0.2"/>
    <row r="687" s="6" customFormat="1" x14ac:dyDescent="0.2"/>
    <row r="688" s="6" customFormat="1" x14ac:dyDescent="0.2"/>
    <row r="689" s="6" customFormat="1" x14ac:dyDescent="0.2"/>
    <row r="690" s="6" customFormat="1" x14ac:dyDescent="0.2"/>
    <row r="691" s="6" customFormat="1" x14ac:dyDescent="0.2"/>
    <row r="692" s="6" customFormat="1" x14ac:dyDescent="0.2"/>
    <row r="693" s="6" customFormat="1" x14ac:dyDescent="0.2"/>
    <row r="694" s="6" customFormat="1" x14ac:dyDescent="0.2"/>
    <row r="695" s="6" customFormat="1" x14ac:dyDescent="0.2"/>
    <row r="696" s="6" customFormat="1" x14ac:dyDescent="0.2"/>
    <row r="697" s="6" customFormat="1" x14ac:dyDescent="0.2"/>
    <row r="698" s="6" customFormat="1" x14ac:dyDescent="0.2"/>
    <row r="699" s="6" customFormat="1" x14ac:dyDescent="0.2"/>
    <row r="700" s="6" customFormat="1" x14ac:dyDescent="0.2"/>
    <row r="701" s="6" customFormat="1" x14ac:dyDescent="0.2"/>
    <row r="702" s="6" customFormat="1" x14ac:dyDescent="0.2"/>
    <row r="703" s="6" customFormat="1" x14ac:dyDescent="0.2"/>
    <row r="704" s="6" customFormat="1" x14ac:dyDescent="0.2"/>
    <row r="705" s="6" customFormat="1" x14ac:dyDescent="0.2"/>
    <row r="706" s="6" customFormat="1" x14ac:dyDescent="0.2"/>
    <row r="707" s="6" customFormat="1" x14ac:dyDescent="0.2"/>
    <row r="708" s="6" customFormat="1" x14ac:dyDescent="0.2"/>
    <row r="709" s="6" customFormat="1" x14ac:dyDescent="0.2"/>
    <row r="710" s="6" customFormat="1" x14ac:dyDescent="0.2"/>
    <row r="711" s="6" customFormat="1" x14ac:dyDescent="0.2"/>
    <row r="712" s="6" customFormat="1" x14ac:dyDescent="0.2"/>
    <row r="713" s="6" customFormat="1" x14ac:dyDescent="0.2"/>
    <row r="714" s="6" customFormat="1" x14ac:dyDescent="0.2"/>
    <row r="715" s="6" customFormat="1" x14ac:dyDescent="0.2"/>
    <row r="716" s="6" customFormat="1" x14ac:dyDescent="0.2"/>
    <row r="717" s="6" customFormat="1" x14ac:dyDescent="0.2"/>
    <row r="718" s="6" customFormat="1" x14ac:dyDescent="0.2"/>
    <row r="719" s="6" customFormat="1" x14ac:dyDescent="0.2"/>
    <row r="720" s="6" customFormat="1" x14ac:dyDescent="0.2"/>
    <row r="721" s="6" customFormat="1" x14ac:dyDescent="0.2"/>
    <row r="722" s="6" customFormat="1" x14ac:dyDescent="0.2"/>
    <row r="723" s="6" customFormat="1" x14ac:dyDescent="0.2"/>
    <row r="724" s="6" customFormat="1" x14ac:dyDescent="0.2"/>
    <row r="725" s="6" customFormat="1" x14ac:dyDescent="0.2"/>
    <row r="726" s="6" customFormat="1" x14ac:dyDescent="0.2"/>
    <row r="727" s="6" customFormat="1" x14ac:dyDescent="0.2"/>
    <row r="728" s="6" customFormat="1" x14ac:dyDescent="0.2"/>
    <row r="729" s="6" customFormat="1" x14ac:dyDescent="0.2"/>
    <row r="730" s="6" customFormat="1" x14ac:dyDescent="0.2"/>
    <row r="731" s="6" customFormat="1" x14ac:dyDescent="0.2"/>
    <row r="732" s="6" customFormat="1" x14ac:dyDescent="0.2"/>
    <row r="733" s="6" customFormat="1" x14ac:dyDescent="0.2"/>
    <row r="734" s="6" customFormat="1" x14ac:dyDescent="0.2"/>
    <row r="735" s="6" customFormat="1" x14ac:dyDescent="0.2"/>
    <row r="736" s="6" customFormat="1" x14ac:dyDescent="0.2"/>
    <row r="737" s="6" customFormat="1" x14ac:dyDescent="0.2"/>
    <row r="738" s="6" customFormat="1" x14ac:dyDescent="0.2"/>
    <row r="739" s="6" customFormat="1" x14ac:dyDescent="0.2"/>
    <row r="740" s="6" customFormat="1" x14ac:dyDescent="0.2"/>
    <row r="741" s="6" customFormat="1" x14ac:dyDescent="0.2"/>
    <row r="742" s="6" customFormat="1" x14ac:dyDescent="0.2"/>
    <row r="743" s="6" customFormat="1" x14ac:dyDescent="0.2"/>
    <row r="744" s="6" customFormat="1" x14ac:dyDescent="0.2"/>
    <row r="745" s="6" customFormat="1" x14ac:dyDescent="0.2"/>
    <row r="746" s="6" customFormat="1" x14ac:dyDescent="0.2"/>
    <row r="747" s="6" customFormat="1" x14ac:dyDescent="0.2"/>
    <row r="748" s="6" customFormat="1" x14ac:dyDescent="0.2"/>
    <row r="749" s="6" customFormat="1" x14ac:dyDescent="0.2"/>
    <row r="750" s="6" customFormat="1" x14ac:dyDescent="0.2"/>
    <row r="751" s="6" customFormat="1" x14ac:dyDescent="0.2"/>
    <row r="752" s="6" customFormat="1" x14ac:dyDescent="0.2"/>
    <row r="753" s="6" customFormat="1" x14ac:dyDescent="0.2"/>
    <row r="754" s="6" customFormat="1" x14ac:dyDescent="0.2"/>
    <row r="755" s="6" customFormat="1" x14ac:dyDescent="0.2"/>
    <row r="756" s="6" customFormat="1" x14ac:dyDescent="0.2"/>
    <row r="757" s="6" customFormat="1" x14ac:dyDescent="0.2"/>
    <row r="758" s="6" customFormat="1" x14ac:dyDescent="0.2"/>
    <row r="759" s="6" customFormat="1" x14ac:dyDescent="0.2"/>
    <row r="760" s="6" customFormat="1" x14ac:dyDescent="0.2"/>
    <row r="761" s="6" customFormat="1" x14ac:dyDescent="0.2"/>
    <row r="762" s="6" customFormat="1" x14ac:dyDescent="0.2"/>
    <row r="763" s="6" customFormat="1" x14ac:dyDescent="0.2"/>
    <row r="764" s="6" customFormat="1" x14ac:dyDescent="0.2"/>
    <row r="765" s="6" customFormat="1" x14ac:dyDescent="0.2"/>
    <row r="766" s="6" customFormat="1" x14ac:dyDescent="0.2"/>
    <row r="767" s="6" customFormat="1" x14ac:dyDescent="0.2"/>
    <row r="768" s="6" customFormat="1" x14ac:dyDescent="0.2"/>
    <row r="769" s="6" customFormat="1" x14ac:dyDescent="0.2"/>
    <row r="770" s="6" customFormat="1" x14ac:dyDescent="0.2"/>
    <row r="771" s="6" customFormat="1" x14ac:dyDescent="0.2"/>
    <row r="772" s="6" customFormat="1" x14ac:dyDescent="0.2"/>
    <row r="773" s="6" customFormat="1" x14ac:dyDescent="0.2"/>
    <row r="774" s="6" customFormat="1" x14ac:dyDescent="0.2"/>
    <row r="775" s="6" customFormat="1" x14ac:dyDescent="0.2"/>
    <row r="776" s="6" customFormat="1" x14ac:dyDescent="0.2"/>
    <row r="777" s="6" customFormat="1" x14ac:dyDescent="0.2"/>
    <row r="778" s="6" customFormat="1" x14ac:dyDescent="0.2"/>
    <row r="779" s="6" customFormat="1" x14ac:dyDescent="0.2"/>
    <row r="780" s="6" customFormat="1" x14ac:dyDescent="0.2"/>
    <row r="781" s="6" customFormat="1" x14ac:dyDescent="0.2"/>
    <row r="782" s="6" customFormat="1" x14ac:dyDescent="0.2"/>
    <row r="783" s="6" customFormat="1" x14ac:dyDescent="0.2"/>
    <row r="784" s="6" customFormat="1" x14ac:dyDescent="0.2"/>
    <row r="785" s="6" customFormat="1" x14ac:dyDescent="0.2"/>
    <row r="786" s="6" customFormat="1" x14ac:dyDescent="0.2"/>
    <row r="787" s="6" customFormat="1" x14ac:dyDescent="0.2"/>
    <row r="788" s="6" customFormat="1" x14ac:dyDescent="0.2"/>
    <row r="789" s="6" customFormat="1" x14ac:dyDescent="0.2"/>
    <row r="790" s="6" customFormat="1" x14ac:dyDescent="0.2"/>
    <row r="791" s="6" customFormat="1" x14ac:dyDescent="0.2"/>
    <row r="792" s="6" customFormat="1" x14ac:dyDescent="0.2"/>
    <row r="793" s="6" customFormat="1" x14ac:dyDescent="0.2"/>
    <row r="794" s="6" customFormat="1" x14ac:dyDescent="0.2"/>
    <row r="795" s="6" customFormat="1" x14ac:dyDescent="0.2"/>
    <row r="796" s="6" customFormat="1" x14ac:dyDescent="0.2"/>
    <row r="797" s="6" customFormat="1" x14ac:dyDescent="0.2"/>
    <row r="798" s="6" customFormat="1" x14ac:dyDescent="0.2"/>
    <row r="799" s="6" customFormat="1" x14ac:dyDescent="0.2"/>
    <row r="800" s="6" customFormat="1" x14ac:dyDescent="0.2"/>
    <row r="801" s="6" customFormat="1" x14ac:dyDescent="0.2"/>
    <row r="802" s="6" customFormat="1" x14ac:dyDescent="0.2"/>
    <row r="803" s="6" customFormat="1" x14ac:dyDescent="0.2"/>
    <row r="804" s="6" customFormat="1" x14ac:dyDescent="0.2"/>
    <row r="805" s="6" customFormat="1" x14ac:dyDescent="0.2"/>
    <row r="806" s="6" customFormat="1" x14ac:dyDescent="0.2"/>
    <row r="807" s="6" customFormat="1" x14ac:dyDescent="0.2"/>
    <row r="808" s="6" customFormat="1" x14ac:dyDescent="0.2"/>
    <row r="809" s="6" customFormat="1" x14ac:dyDescent="0.2"/>
    <row r="810" s="6" customFormat="1" x14ac:dyDescent="0.2"/>
    <row r="811" s="6" customFormat="1" x14ac:dyDescent="0.2"/>
    <row r="812" s="6" customFormat="1" x14ac:dyDescent="0.2"/>
    <row r="813" s="6" customFormat="1" x14ac:dyDescent="0.2"/>
    <row r="814" s="6" customFormat="1" x14ac:dyDescent="0.2"/>
    <row r="815" s="6" customFormat="1" x14ac:dyDescent="0.2"/>
    <row r="816" s="6" customFormat="1" x14ac:dyDescent="0.2"/>
    <row r="817" s="6" customFormat="1" x14ac:dyDescent="0.2"/>
    <row r="818" s="6" customFormat="1" x14ac:dyDescent="0.2"/>
    <row r="819" s="6" customFormat="1" x14ac:dyDescent="0.2"/>
    <row r="820" s="6" customFormat="1" x14ac:dyDescent="0.2"/>
    <row r="821" s="6" customFormat="1" x14ac:dyDescent="0.2"/>
    <row r="822" s="6" customFormat="1" x14ac:dyDescent="0.2"/>
    <row r="823" s="6" customFormat="1" x14ac:dyDescent="0.2"/>
    <row r="824" s="6" customFormat="1" x14ac:dyDescent="0.2"/>
    <row r="825" s="6" customFormat="1" x14ac:dyDescent="0.2"/>
    <row r="826" s="6" customFormat="1" x14ac:dyDescent="0.2"/>
    <row r="827" s="6" customFormat="1" x14ac:dyDescent="0.2"/>
    <row r="828" s="6" customFormat="1" x14ac:dyDescent="0.2"/>
    <row r="829" s="6" customFormat="1" x14ac:dyDescent="0.2"/>
    <row r="830" s="6" customFormat="1" x14ac:dyDescent="0.2"/>
    <row r="831" s="6" customFormat="1" x14ac:dyDescent="0.2"/>
    <row r="832" s="6" customFormat="1" x14ac:dyDescent="0.2"/>
    <row r="833" s="6" customFormat="1" x14ac:dyDescent="0.2"/>
    <row r="834" s="6" customFormat="1" x14ac:dyDescent="0.2"/>
    <row r="835" s="6" customFormat="1" x14ac:dyDescent="0.2"/>
    <row r="836" s="6" customFormat="1" x14ac:dyDescent="0.2"/>
    <row r="837" s="6" customFormat="1" x14ac:dyDescent="0.2"/>
    <row r="838" s="6" customFormat="1" x14ac:dyDescent="0.2"/>
    <row r="839" s="6" customFormat="1" x14ac:dyDescent="0.2"/>
    <row r="840" s="6" customFormat="1" x14ac:dyDescent="0.2"/>
    <row r="841" s="6" customFormat="1" x14ac:dyDescent="0.2"/>
    <row r="842" s="6" customFormat="1" x14ac:dyDescent="0.2"/>
    <row r="843" s="6" customFormat="1" x14ac:dyDescent="0.2"/>
    <row r="844" s="6" customFormat="1" x14ac:dyDescent="0.2"/>
    <row r="845" s="6" customFormat="1" x14ac:dyDescent="0.2"/>
    <row r="846" s="6" customFormat="1" x14ac:dyDescent="0.2"/>
    <row r="847" s="6" customFormat="1" x14ac:dyDescent="0.2"/>
    <row r="848" s="6" customFormat="1" x14ac:dyDescent="0.2"/>
    <row r="849" s="6" customFormat="1" x14ac:dyDescent="0.2"/>
    <row r="850" s="6" customFormat="1" x14ac:dyDescent="0.2"/>
    <row r="851" s="6" customFormat="1" x14ac:dyDescent="0.2"/>
    <row r="852" s="6" customFormat="1" x14ac:dyDescent="0.2"/>
    <row r="853" s="6" customFormat="1" x14ac:dyDescent="0.2"/>
    <row r="854" s="6" customFormat="1" x14ac:dyDescent="0.2"/>
    <row r="855" s="6" customFormat="1" x14ac:dyDescent="0.2"/>
    <row r="856" s="6" customFormat="1" x14ac:dyDescent="0.2"/>
    <row r="857" s="6" customFormat="1" x14ac:dyDescent="0.2"/>
    <row r="858" s="6" customFormat="1" x14ac:dyDescent="0.2"/>
    <row r="859" s="6" customFormat="1" x14ac:dyDescent="0.2"/>
    <row r="860" s="6" customFormat="1" x14ac:dyDescent="0.2"/>
    <row r="861" s="6" customFormat="1" x14ac:dyDescent="0.2"/>
    <row r="862" s="6" customFormat="1" x14ac:dyDescent="0.2"/>
    <row r="863" s="6" customFormat="1" x14ac:dyDescent="0.2"/>
    <row r="864" s="6" customFormat="1" x14ac:dyDescent="0.2"/>
    <row r="865" s="6" customFormat="1" x14ac:dyDescent="0.2"/>
    <row r="866" s="6" customFormat="1" x14ac:dyDescent="0.2"/>
    <row r="867" s="6" customFormat="1" x14ac:dyDescent="0.2"/>
    <row r="868" s="6" customFormat="1" x14ac:dyDescent="0.2"/>
    <row r="869" s="6" customFormat="1" x14ac:dyDescent="0.2"/>
    <row r="870" s="6" customFormat="1" x14ac:dyDescent="0.2"/>
    <row r="871" s="6" customFormat="1" x14ac:dyDescent="0.2"/>
    <row r="872" s="6" customFormat="1" x14ac:dyDescent="0.2"/>
    <row r="873" s="6" customFormat="1" x14ac:dyDescent="0.2"/>
    <row r="874" s="6" customFormat="1" x14ac:dyDescent="0.2"/>
    <row r="875" s="6" customFormat="1" x14ac:dyDescent="0.2"/>
    <row r="876" s="6" customFormat="1" x14ac:dyDescent="0.2"/>
    <row r="877" s="6" customFormat="1" x14ac:dyDescent="0.2"/>
    <row r="878" s="6" customFormat="1" x14ac:dyDescent="0.2"/>
    <row r="879" s="6" customFormat="1" x14ac:dyDescent="0.2"/>
    <row r="880" s="6" customFormat="1" x14ac:dyDescent="0.2"/>
    <row r="881" s="6" customFormat="1" x14ac:dyDescent="0.2"/>
    <row r="882" s="6" customFormat="1" x14ac:dyDescent="0.2"/>
    <row r="883" s="6" customFormat="1" x14ac:dyDescent="0.2"/>
    <row r="884" s="6" customFormat="1" x14ac:dyDescent="0.2"/>
    <row r="885" s="6" customFormat="1" x14ac:dyDescent="0.2"/>
    <row r="886" s="6" customFormat="1" x14ac:dyDescent="0.2"/>
    <row r="887" s="6" customFormat="1" x14ac:dyDescent="0.2"/>
    <row r="888" s="6" customFormat="1" x14ac:dyDescent="0.2"/>
    <row r="889" s="6" customFormat="1" x14ac:dyDescent="0.2"/>
    <row r="890" s="6" customFormat="1" x14ac:dyDescent="0.2"/>
    <row r="891" s="6" customFormat="1" x14ac:dyDescent="0.2"/>
    <row r="892" s="6" customFormat="1" x14ac:dyDescent="0.2"/>
    <row r="893" s="6" customFormat="1" x14ac:dyDescent="0.2"/>
    <row r="894" s="6" customFormat="1" x14ac:dyDescent="0.2"/>
    <row r="895" s="6" customFormat="1" x14ac:dyDescent="0.2"/>
    <row r="896" s="6" customFormat="1" x14ac:dyDescent="0.2"/>
    <row r="897" s="6" customFormat="1" x14ac:dyDescent="0.2"/>
    <row r="898" s="6" customFormat="1" x14ac:dyDescent="0.2"/>
    <row r="899" s="6" customFormat="1" x14ac:dyDescent="0.2"/>
    <row r="900" s="6" customFormat="1" x14ac:dyDescent="0.2"/>
    <row r="901" s="6" customFormat="1" x14ac:dyDescent="0.2"/>
    <row r="902" s="6" customFormat="1" x14ac:dyDescent="0.2"/>
    <row r="903" s="6" customFormat="1" x14ac:dyDescent="0.2"/>
    <row r="904" s="6" customFormat="1" x14ac:dyDescent="0.2"/>
    <row r="905" s="6" customFormat="1" x14ac:dyDescent="0.2"/>
    <row r="906" s="6" customFormat="1" x14ac:dyDescent="0.2"/>
    <row r="907" s="6" customFormat="1" x14ac:dyDescent="0.2"/>
    <row r="908" s="6" customFormat="1" x14ac:dyDescent="0.2"/>
    <row r="909" s="6" customFormat="1" x14ac:dyDescent="0.2"/>
    <row r="910" s="6" customFormat="1" x14ac:dyDescent="0.2"/>
    <row r="911" s="6" customFormat="1" x14ac:dyDescent="0.2"/>
    <row r="912" s="6" customFormat="1" x14ac:dyDescent="0.2"/>
    <row r="913" s="6" customFormat="1" x14ac:dyDescent="0.2"/>
    <row r="914" s="6" customFormat="1" x14ac:dyDescent="0.2"/>
    <row r="915" s="6" customFormat="1" x14ac:dyDescent="0.2"/>
    <row r="916" s="6" customFormat="1" x14ac:dyDescent="0.2"/>
    <row r="917" s="6" customFormat="1" x14ac:dyDescent="0.2"/>
    <row r="918" s="6" customFormat="1" x14ac:dyDescent="0.2"/>
    <row r="919" s="6" customFormat="1" x14ac:dyDescent="0.2"/>
    <row r="920" s="6" customFormat="1" x14ac:dyDescent="0.2"/>
  </sheetData>
  <protectedRanges>
    <protectedRange sqref="I72:I75 J71:L75 E57:F57 E55:F55 E52:F53 E21:F21 E42:F42 F22:F41 F44:F51 E66:F67 F58:F65" name="Range1"/>
    <protectedRange sqref="B59:B61 A58:A61 C58:D61 C67:D67" name="Range1_2"/>
    <protectedRange sqref="H62 E62" name="Range1_6"/>
    <protectedRange sqref="L57:L67 L55 L21:L53" name="Range1_1_1"/>
    <protectedRange sqref="G54:H54" name="Range1_1"/>
  </protectedRanges>
  <mergeCells count="47">
    <mergeCell ref="F1:L1"/>
    <mergeCell ref="F2:L2"/>
    <mergeCell ref="F3:L3"/>
    <mergeCell ref="F4:L4"/>
    <mergeCell ref="K5:L5"/>
    <mergeCell ref="F5:G5"/>
    <mergeCell ref="K16:L16"/>
    <mergeCell ref="E13:I13"/>
    <mergeCell ref="E14:I14"/>
    <mergeCell ref="K12:L12"/>
    <mergeCell ref="E16:I16"/>
    <mergeCell ref="K18:L18"/>
    <mergeCell ref="C21:L21"/>
    <mergeCell ref="I56:J56"/>
    <mergeCell ref="H68:J68"/>
    <mergeCell ref="B52:L52"/>
    <mergeCell ref="C43:L43"/>
    <mergeCell ref="B18:J18"/>
    <mergeCell ref="A42:H42"/>
    <mergeCell ref="A56:H56"/>
    <mergeCell ref="I75:L75"/>
    <mergeCell ref="I72:L72"/>
    <mergeCell ref="I71:L71"/>
    <mergeCell ref="I42:J42"/>
    <mergeCell ref="I73:L73"/>
    <mergeCell ref="D57:L57"/>
    <mergeCell ref="A68:G68"/>
    <mergeCell ref="C69:E69"/>
    <mergeCell ref="A55:L55"/>
    <mergeCell ref="I74:L74"/>
    <mergeCell ref="B54:L54"/>
    <mergeCell ref="A1:B4"/>
    <mergeCell ref="C1:D16"/>
    <mergeCell ref="A17:L17"/>
    <mergeCell ref="E1:E2"/>
    <mergeCell ref="E4:E10"/>
    <mergeCell ref="F10:L10"/>
    <mergeCell ref="J11:L11"/>
    <mergeCell ref="F6:G6"/>
    <mergeCell ref="F8:G8"/>
    <mergeCell ref="F7:G7"/>
    <mergeCell ref="E15:I15"/>
    <mergeCell ref="E12:I12"/>
    <mergeCell ref="F9:G9"/>
    <mergeCell ref="K13:L13"/>
    <mergeCell ref="K14:L14"/>
    <mergeCell ref="K15:L15"/>
  </mergeCells>
  <pageMargins left="0.25" right="0.25" top="0.4" bottom="0.25" header="0.3" footer="0.3"/>
  <pageSetup scale="40" fitToHeight="0" orientation="portrait" r:id="rId1"/>
  <ignoredErrors>
    <ignoredError sqref="K12:L14 K16:L16 L15" unlockedFormula="1"/>
    <ignoredError sqref="J12:J13" evalErro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29038-4DF7-4D9D-BB80-A58FC47C126B}">
  <dimension ref="A1:Z65"/>
  <sheetViews>
    <sheetView zoomScale="75" zoomScaleNormal="75" workbookViewId="0">
      <pane xSplit="2" ySplit="3" topLeftCell="C4" activePane="bottomRight" state="frozen"/>
      <selection pane="topRight" activeCell="B41" sqref="B41"/>
      <selection pane="bottomLeft" activeCell="B41" sqref="B41"/>
      <selection pane="bottomRight" activeCell="H16" sqref="H16"/>
    </sheetView>
  </sheetViews>
  <sheetFormatPr defaultColWidth="8.7109375" defaultRowHeight="12.75" x14ac:dyDescent="0.2"/>
  <cols>
    <col min="1" max="1" width="10.7109375" customWidth="1"/>
    <col min="2" max="2" width="57.85546875" customWidth="1"/>
    <col min="3" max="3" width="11.5703125" customWidth="1"/>
    <col min="4" max="4" width="12.42578125" bestFit="1" customWidth="1"/>
    <col min="5" max="5" width="9.28515625" hidden="1" customWidth="1"/>
    <col min="6" max="6" width="18" customWidth="1"/>
    <col min="7" max="9" width="18" style="9" customWidth="1"/>
    <col min="10" max="17" width="18" customWidth="1"/>
    <col min="18" max="18" width="20.7109375" customWidth="1"/>
    <col min="19" max="19" width="2.5703125" style="42" customWidth="1"/>
    <col min="20" max="20" width="17.28515625" bestFit="1" customWidth="1"/>
    <col min="21" max="21" width="2.7109375" style="49" customWidth="1"/>
    <col min="22" max="22" width="17.140625" customWidth="1"/>
    <col min="23" max="23" width="18.7109375" customWidth="1"/>
    <col min="24" max="24" width="18.42578125" customWidth="1"/>
    <col min="25" max="25" width="20.28515625" customWidth="1"/>
  </cols>
  <sheetData>
    <row r="1" spans="1:25" ht="30" customHeight="1" thickTop="1" x14ac:dyDescent="0.35">
      <c r="A1" s="349" t="s">
        <v>100</v>
      </c>
      <c r="B1" s="350"/>
      <c r="C1" s="128"/>
      <c r="D1" s="128"/>
      <c r="E1" s="128"/>
      <c r="F1" s="353" t="s">
        <v>101</v>
      </c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5"/>
      <c r="V1" s="38"/>
      <c r="W1" s="38" t="s">
        <v>102</v>
      </c>
      <c r="X1" s="38" t="s">
        <v>103</v>
      </c>
      <c r="Y1" s="38" t="s">
        <v>104</v>
      </c>
    </row>
    <row r="2" spans="1:25" ht="27" customHeight="1" x14ac:dyDescent="0.4">
      <c r="A2" s="351" t="s">
        <v>168</v>
      </c>
      <c r="B2" s="352"/>
      <c r="C2" s="129"/>
      <c r="D2" s="129"/>
      <c r="E2" s="129"/>
      <c r="F2" s="356" t="s">
        <v>105</v>
      </c>
      <c r="G2" s="357"/>
      <c r="H2" s="357"/>
      <c r="I2" s="357"/>
      <c r="J2" s="357"/>
      <c r="K2" s="357"/>
      <c r="L2" s="357"/>
      <c r="M2" s="357"/>
      <c r="N2" s="357"/>
      <c r="O2" s="357"/>
      <c r="P2" s="357"/>
      <c r="Q2" s="357"/>
      <c r="R2" s="358"/>
      <c r="V2" s="40"/>
      <c r="W2" s="40">
        <f>X2+Y2</f>
        <v>0</v>
      </c>
      <c r="X2" s="40">
        <f>'Servings to Pounds'!I9</f>
        <v>0</v>
      </c>
      <c r="Y2" s="40">
        <f>'Servings to Pounds'!H9</f>
        <v>0</v>
      </c>
    </row>
    <row r="3" spans="1:25" s="10" customFormat="1" ht="41.25" customHeight="1" x14ac:dyDescent="0.35">
      <c r="A3" s="130" t="s">
        <v>31</v>
      </c>
      <c r="B3" s="131" t="s">
        <v>32</v>
      </c>
      <c r="C3" s="132" t="s">
        <v>106</v>
      </c>
      <c r="D3" s="132" t="s">
        <v>107</v>
      </c>
      <c r="E3" s="133" t="s">
        <v>108</v>
      </c>
      <c r="F3" s="134" t="s">
        <v>109</v>
      </c>
      <c r="G3" s="218" t="s">
        <v>110</v>
      </c>
      <c r="H3" s="217" t="s">
        <v>111</v>
      </c>
      <c r="I3" s="217" t="s">
        <v>112</v>
      </c>
      <c r="J3" s="217" t="s">
        <v>113</v>
      </c>
      <c r="K3" s="217" t="s">
        <v>114</v>
      </c>
      <c r="L3" s="217" t="s">
        <v>115</v>
      </c>
      <c r="M3" s="217" t="s">
        <v>116</v>
      </c>
      <c r="N3" s="217" t="s">
        <v>117</v>
      </c>
      <c r="O3" s="217" t="s">
        <v>118</v>
      </c>
      <c r="P3" s="217" t="s">
        <v>119</v>
      </c>
      <c r="Q3" s="217" t="s">
        <v>120</v>
      </c>
      <c r="R3" s="135" t="s">
        <v>121</v>
      </c>
      <c r="S3" s="43"/>
      <c r="T3" s="38" t="s">
        <v>122</v>
      </c>
      <c r="U3" s="43"/>
    </row>
    <row r="4" spans="1:25" s="10" customFormat="1" ht="24" customHeight="1" x14ac:dyDescent="0.35">
      <c r="A4" s="136"/>
      <c r="B4" s="137" t="s">
        <v>123</v>
      </c>
      <c r="C4" s="333"/>
      <c r="D4" s="334"/>
      <c r="E4" s="138"/>
      <c r="F4" s="139"/>
      <c r="G4" s="215"/>
      <c r="H4" s="219"/>
      <c r="I4" s="219"/>
      <c r="J4" s="219"/>
      <c r="K4" s="219"/>
      <c r="L4" s="219"/>
      <c r="M4" s="219"/>
      <c r="N4" s="219"/>
      <c r="O4" s="219"/>
      <c r="P4" s="219"/>
      <c r="Q4" s="219"/>
      <c r="R4" s="241"/>
      <c r="S4" s="43"/>
      <c r="T4"/>
      <c r="U4" s="43"/>
      <c r="V4" s="39"/>
      <c r="W4" s="39" t="s">
        <v>124</v>
      </c>
      <c r="X4" s="39" t="s">
        <v>125</v>
      </c>
      <c r="Y4" s="39" t="s">
        <v>126</v>
      </c>
    </row>
    <row r="5" spans="1:25" s="10" customFormat="1" ht="24" customHeight="1" x14ac:dyDescent="0.3">
      <c r="A5" s="133"/>
      <c r="B5" s="137" t="s">
        <v>127</v>
      </c>
      <c r="C5" s="333"/>
      <c r="D5" s="334"/>
      <c r="E5" s="138"/>
      <c r="F5" s="140"/>
      <c r="G5" s="216"/>
      <c r="H5" s="220"/>
      <c r="I5" s="220"/>
      <c r="J5" s="220"/>
      <c r="K5" s="220"/>
      <c r="L5" s="220"/>
      <c r="M5" s="220"/>
      <c r="N5" s="220"/>
      <c r="O5" s="220"/>
      <c r="P5" s="220"/>
      <c r="Q5" s="220"/>
      <c r="R5" s="241"/>
      <c r="S5" s="43"/>
      <c r="T5"/>
      <c r="U5" s="43"/>
      <c r="V5" s="39"/>
      <c r="W5" s="39"/>
      <c r="X5" s="39"/>
      <c r="Y5" s="39"/>
    </row>
    <row r="6" spans="1:25" s="10" customFormat="1" ht="27" customHeight="1" x14ac:dyDescent="0.2">
      <c r="A6" s="109">
        <v>792401</v>
      </c>
      <c r="B6" s="112" t="str">
        <f>'Servings to Pounds'!B22</f>
        <v>WG Whole Muscle Breaded Breast Chunks</v>
      </c>
      <c r="C6" s="207"/>
      <c r="D6" s="206">
        <f>C6/32</f>
        <v>0</v>
      </c>
      <c r="E6" s="141">
        <f>'Servings to Pounds'!J22</f>
        <v>31.68</v>
      </c>
      <c r="F6" s="127"/>
      <c r="G6" s="127"/>
      <c r="H6" s="127"/>
      <c r="I6" s="126"/>
      <c r="J6" s="126"/>
      <c r="K6" s="126"/>
      <c r="L6" s="126"/>
      <c r="M6" s="126"/>
      <c r="N6" s="126"/>
      <c r="O6" s="126"/>
      <c r="P6" s="126"/>
      <c r="Q6" s="126"/>
      <c r="R6" s="24">
        <f t="shared" ref="R6:R25" si="0">SUM(F6:Q6)</f>
        <v>0</v>
      </c>
      <c r="S6" s="43"/>
      <c r="T6" s="35">
        <f>'Servings to Pounds'!I22</f>
        <v>0</v>
      </c>
      <c r="U6" s="43"/>
      <c r="V6" s="41"/>
      <c r="W6" s="41">
        <f t="shared" ref="W6:W19" si="1">X6+Y6</f>
        <v>0</v>
      </c>
      <c r="Y6" s="41">
        <f t="shared" ref="Y6:Y25" si="2">E6*R6</f>
        <v>0</v>
      </c>
    </row>
    <row r="7" spans="1:25" s="10" customFormat="1" ht="27" customHeight="1" x14ac:dyDescent="0.2">
      <c r="A7" s="109">
        <v>792402</v>
      </c>
      <c r="B7" s="112" t="str">
        <f>'Servings to Pounds'!B23</f>
        <v>WG Whole Muscle Spicy Breast Chunks</v>
      </c>
      <c r="C7" s="207"/>
      <c r="D7" s="206">
        <f t="shared" ref="D7:D25" si="3">C7/32</f>
        <v>0</v>
      </c>
      <c r="E7" s="141">
        <f>'Servings to Pounds'!J23</f>
        <v>31.68</v>
      </c>
      <c r="F7" s="127"/>
      <c r="G7" s="127"/>
      <c r="H7" s="127"/>
      <c r="I7" s="126"/>
      <c r="J7" s="126"/>
      <c r="K7" s="126"/>
      <c r="L7" s="126"/>
      <c r="M7" s="126"/>
      <c r="N7" s="126"/>
      <c r="O7" s="126"/>
      <c r="P7" s="126"/>
      <c r="Q7" s="126"/>
      <c r="R7" s="24">
        <f t="shared" si="0"/>
        <v>0</v>
      </c>
      <c r="S7" s="43"/>
      <c r="T7" s="35">
        <f>'Servings to Pounds'!I23</f>
        <v>0</v>
      </c>
      <c r="U7" s="43"/>
      <c r="V7" s="41"/>
      <c r="W7" s="41">
        <f t="shared" si="1"/>
        <v>0</v>
      </c>
      <c r="Y7" s="41">
        <f t="shared" si="2"/>
        <v>0</v>
      </c>
    </row>
    <row r="8" spans="1:25" s="10" customFormat="1" ht="27" customHeight="1" x14ac:dyDescent="0.2">
      <c r="A8" s="109">
        <v>792404</v>
      </c>
      <c r="B8" s="112" t="str">
        <f>'Servings to Pounds'!B24</f>
        <v>WG Whole Muscle Dill Breast Chunks</v>
      </c>
      <c r="C8" s="207"/>
      <c r="D8" s="206">
        <f t="shared" si="3"/>
        <v>0</v>
      </c>
      <c r="E8" s="141">
        <f>'Servings to Pounds'!J24</f>
        <v>30.14</v>
      </c>
      <c r="F8" s="127"/>
      <c r="G8" s="127"/>
      <c r="H8" s="127"/>
      <c r="I8" s="126"/>
      <c r="J8" s="126"/>
      <c r="K8" s="126"/>
      <c r="L8" s="126"/>
      <c r="M8" s="126"/>
      <c r="N8" s="126"/>
      <c r="O8" s="126"/>
      <c r="P8" s="126"/>
      <c r="Q8" s="126"/>
      <c r="R8" s="24">
        <f t="shared" si="0"/>
        <v>0</v>
      </c>
      <c r="S8" s="43"/>
      <c r="T8" s="35">
        <f>'Servings to Pounds'!I24</f>
        <v>0</v>
      </c>
      <c r="U8" s="43"/>
      <c r="V8" s="41"/>
      <c r="W8" s="41">
        <f t="shared" si="1"/>
        <v>0</v>
      </c>
      <c r="Y8" s="41">
        <f t="shared" si="2"/>
        <v>0</v>
      </c>
    </row>
    <row r="9" spans="1:25" s="10" customFormat="1" ht="27" customHeight="1" x14ac:dyDescent="0.2">
      <c r="A9" s="109">
        <v>792405</v>
      </c>
      <c r="B9" s="112" t="str">
        <f>'Servings to Pounds'!B25</f>
        <v>WG Whole Muscle Cheezy HOTZ Breast Chunks</v>
      </c>
      <c r="C9" s="207"/>
      <c r="D9" s="206">
        <f t="shared" si="3"/>
        <v>0</v>
      </c>
      <c r="E9" s="141">
        <f>'Servings to Pounds'!J25</f>
        <v>21.14</v>
      </c>
      <c r="F9" s="127"/>
      <c r="G9" s="127"/>
      <c r="H9" s="127"/>
      <c r="I9" s="126"/>
      <c r="J9" s="126"/>
      <c r="K9" s="126"/>
      <c r="L9" s="126"/>
      <c r="M9" s="126"/>
      <c r="N9" s="126"/>
      <c r="O9" s="126"/>
      <c r="P9" s="126"/>
      <c r="Q9" s="126"/>
      <c r="R9" s="24">
        <f t="shared" si="0"/>
        <v>0</v>
      </c>
      <c r="S9" s="43"/>
      <c r="T9" s="35">
        <f>'Servings to Pounds'!I25</f>
        <v>0</v>
      </c>
      <c r="U9" s="43"/>
      <c r="V9" s="41"/>
      <c r="W9" s="41">
        <f t="shared" si="1"/>
        <v>0</v>
      </c>
      <c r="Y9" s="41">
        <f t="shared" si="2"/>
        <v>0</v>
      </c>
    </row>
    <row r="10" spans="1:25" s="10" customFormat="1" ht="27" customHeight="1" x14ac:dyDescent="0.2">
      <c r="A10" s="109">
        <v>792408</v>
      </c>
      <c r="B10" s="112" t="str">
        <f>'Servings to Pounds'!B26</f>
        <v>Whole Muscle Grilled Breast Chunks</v>
      </c>
      <c r="C10" s="207"/>
      <c r="D10" s="206">
        <f t="shared" si="3"/>
        <v>0</v>
      </c>
      <c r="E10" s="141">
        <f>'Servings to Pounds'!J26</f>
        <v>37.54</v>
      </c>
      <c r="F10" s="127"/>
      <c r="G10" s="127"/>
      <c r="H10" s="127"/>
      <c r="I10" s="126"/>
      <c r="J10" s="126"/>
      <c r="K10" s="126"/>
      <c r="L10" s="126"/>
      <c r="M10" s="126"/>
      <c r="N10" s="126"/>
      <c r="O10" s="126"/>
      <c r="P10" s="126"/>
      <c r="Q10" s="126"/>
      <c r="R10" s="24">
        <f t="shared" si="0"/>
        <v>0</v>
      </c>
      <c r="S10" s="43"/>
      <c r="T10" s="35">
        <f>'Servings to Pounds'!I26</f>
        <v>0</v>
      </c>
      <c r="U10" s="43"/>
      <c r="V10" s="41"/>
      <c r="W10" s="41">
        <f t="shared" si="1"/>
        <v>0</v>
      </c>
      <c r="Y10" s="41">
        <f t="shared" si="2"/>
        <v>0</v>
      </c>
    </row>
    <row r="11" spans="1:25" s="10" customFormat="1" ht="27" customHeight="1" x14ac:dyDescent="0.2">
      <c r="A11" s="196">
        <v>792409</v>
      </c>
      <c r="B11" s="195" t="s">
        <v>157</v>
      </c>
      <c r="C11" s="207"/>
      <c r="D11" s="206">
        <f t="shared" si="3"/>
        <v>0</v>
      </c>
      <c r="E11" s="141">
        <f>'Servings to Pounds'!J27</f>
        <v>28.95</v>
      </c>
      <c r="F11" s="127"/>
      <c r="G11" s="127"/>
      <c r="H11" s="127"/>
      <c r="I11" s="126"/>
      <c r="J11" s="126"/>
      <c r="K11" s="126"/>
      <c r="L11" s="126"/>
      <c r="M11" s="126"/>
      <c r="N11" s="126"/>
      <c r="O11" s="126"/>
      <c r="P11" s="126"/>
      <c r="Q11" s="126"/>
      <c r="R11" s="24">
        <f t="shared" si="0"/>
        <v>0</v>
      </c>
      <c r="S11" s="43"/>
      <c r="T11" s="35">
        <f>'Servings to Pounds'!I27</f>
        <v>0</v>
      </c>
      <c r="U11" s="43"/>
      <c r="V11" s="41"/>
      <c r="W11" s="41">
        <f t="shared" ref="W11" si="4">X11+Y11</f>
        <v>0</v>
      </c>
      <c r="Y11" s="41">
        <f t="shared" si="2"/>
        <v>0</v>
      </c>
    </row>
    <row r="12" spans="1:25" s="10" customFormat="1" ht="27" customHeight="1" x14ac:dyDescent="0.2">
      <c r="A12" s="109">
        <v>792421</v>
      </c>
      <c r="B12" s="112" t="str">
        <f>'Servings to Pounds'!B28</f>
        <v>WG Whole Muscle Breast Fillets</v>
      </c>
      <c r="C12" s="207"/>
      <c r="D12" s="206">
        <f t="shared" si="3"/>
        <v>0</v>
      </c>
      <c r="E12" s="141">
        <f>'Servings to Pounds'!J28</f>
        <v>31.68</v>
      </c>
      <c r="F12" s="127"/>
      <c r="G12" s="127"/>
      <c r="H12" s="127"/>
      <c r="I12" s="126"/>
      <c r="J12" s="126"/>
      <c r="K12" s="126"/>
      <c r="L12" s="126"/>
      <c r="M12" s="126"/>
      <c r="N12" s="126"/>
      <c r="O12" s="126"/>
      <c r="P12" s="126"/>
      <c r="Q12" s="126"/>
      <c r="R12" s="24">
        <f t="shared" si="0"/>
        <v>0</v>
      </c>
      <c r="S12" s="43"/>
      <c r="T12" s="35">
        <f>'Servings to Pounds'!I28</f>
        <v>0</v>
      </c>
      <c r="U12" s="43"/>
      <c r="V12" s="41"/>
      <c r="W12" s="41">
        <f t="shared" si="1"/>
        <v>0</v>
      </c>
      <c r="Y12" s="41">
        <f t="shared" si="2"/>
        <v>0</v>
      </c>
    </row>
    <row r="13" spans="1:25" s="11" customFormat="1" ht="27" customHeight="1" x14ac:dyDescent="0.2">
      <c r="A13" s="109">
        <v>792422</v>
      </c>
      <c r="B13" s="112" t="str">
        <f>'Servings to Pounds'!B29</f>
        <v>WG Whole Muscle Breast Fillets w/foil bags</v>
      </c>
      <c r="C13" s="207"/>
      <c r="D13" s="206">
        <f t="shared" si="3"/>
        <v>0</v>
      </c>
      <c r="E13" s="141">
        <f>'Servings to Pounds'!J29</f>
        <v>31.68</v>
      </c>
      <c r="F13" s="127"/>
      <c r="G13" s="127"/>
      <c r="H13" s="127"/>
      <c r="I13" s="126"/>
      <c r="J13" s="126"/>
      <c r="K13" s="126"/>
      <c r="L13" s="126"/>
      <c r="M13" s="126"/>
      <c r="N13" s="126"/>
      <c r="O13" s="126"/>
      <c r="P13" s="126"/>
      <c r="Q13" s="126"/>
      <c r="R13" s="24">
        <f t="shared" si="0"/>
        <v>0</v>
      </c>
      <c r="S13" s="44"/>
      <c r="T13" s="35">
        <f>'Servings to Pounds'!I29</f>
        <v>0</v>
      </c>
      <c r="U13" s="47"/>
      <c r="V13" s="41"/>
      <c r="W13" s="41">
        <f t="shared" si="1"/>
        <v>0</v>
      </c>
      <c r="Y13" s="41">
        <f t="shared" si="2"/>
        <v>0</v>
      </c>
    </row>
    <row r="14" spans="1:25" s="11" customFormat="1" ht="27" customHeight="1" x14ac:dyDescent="0.2">
      <c r="A14" s="109">
        <v>792426</v>
      </c>
      <c r="B14" s="112" t="str">
        <f>'Servings to Pounds'!B30</f>
        <v>WG Whole Muscle Breakfast Breast Fillet</v>
      </c>
      <c r="C14" s="207"/>
      <c r="D14" s="206">
        <f t="shared" si="3"/>
        <v>0</v>
      </c>
      <c r="E14" s="141">
        <f>'Servings to Pounds'!J30</f>
        <v>32.97</v>
      </c>
      <c r="F14" s="127"/>
      <c r="G14" s="127"/>
      <c r="H14" s="127"/>
      <c r="I14" s="126"/>
      <c r="J14" s="126"/>
      <c r="K14" s="126"/>
      <c r="L14" s="126"/>
      <c r="M14" s="126"/>
      <c r="N14" s="126"/>
      <c r="O14" s="126"/>
      <c r="P14" s="126"/>
      <c r="Q14" s="126"/>
      <c r="R14" s="24">
        <f t="shared" si="0"/>
        <v>0</v>
      </c>
      <c r="S14" s="44"/>
      <c r="T14" s="35">
        <f>'Servings to Pounds'!I30</f>
        <v>0</v>
      </c>
      <c r="U14" s="47"/>
      <c r="V14" s="41"/>
      <c r="W14" s="41">
        <f t="shared" si="1"/>
        <v>0</v>
      </c>
      <c r="Y14" s="41">
        <f t="shared" si="2"/>
        <v>0</v>
      </c>
    </row>
    <row r="15" spans="1:25" s="11" customFormat="1" ht="27" customHeight="1" x14ac:dyDescent="0.2">
      <c r="A15" s="109">
        <v>792429</v>
      </c>
      <c r="B15" s="112" t="str">
        <f>'Servings to Pounds'!B31</f>
        <v>WG Whole Muscle Dill Breast Fillet</v>
      </c>
      <c r="C15" s="207"/>
      <c r="D15" s="206">
        <f t="shared" si="3"/>
        <v>0</v>
      </c>
      <c r="E15" s="142"/>
      <c r="F15" s="127"/>
      <c r="G15" s="127"/>
      <c r="H15" s="127"/>
      <c r="I15" s="126"/>
      <c r="J15" s="126"/>
      <c r="K15" s="126"/>
      <c r="L15" s="126"/>
      <c r="M15" s="126"/>
      <c r="N15" s="126"/>
      <c r="O15" s="126"/>
      <c r="P15" s="126"/>
      <c r="Q15" s="126"/>
      <c r="R15" s="24">
        <f t="shared" si="0"/>
        <v>0</v>
      </c>
      <c r="S15" s="44"/>
      <c r="T15" s="35">
        <f>'Servings to Pounds'!I31</f>
        <v>0</v>
      </c>
      <c r="U15" s="47"/>
      <c r="V15" s="41"/>
      <c r="W15" s="41">
        <f t="shared" si="1"/>
        <v>0</v>
      </c>
      <c r="Y15" s="41">
        <f t="shared" si="2"/>
        <v>0</v>
      </c>
    </row>
    <row r="16" spans="1:25" s="11" customFormat="1" ht="27" customHeight="1" x14ac:dyDescent="0.2">
      <c r="A16" s="109">
        <v>792431</v>
      </c>
      <c r="B16" s="112" t="str">
        <f>'Servings to Pounds'!B32</f>
        <v>WG Whole Muscle Spicy Breast Fillet</v>
      </c>
      <c r="C16" s="207"/>
      <c r="D16" s="206">
        <f t="shared" si="3"/>
        <v>0</v>
      </c>
      <c r="E16" s="141">
        <f>'Servings to Pounds'!J32</f>
        <v>31.68</v>
      </c>
      <c r="F16" s="127"/>
      <c r="G16" s="127"/>
      <c r="H16" s="127"/>
      <c r="I16" s="126"/>
      <c r="J16" s="126"/>
      <c r="K16" s="126"/>
      <c r="L16" s="126"/>
      <c r="M16" s="126"/>
      <c r="N16" s="126"/>
      <c r="O16" s="126"/>
      <c r="P16" s="126"/>
      <c r="Q16" s="126"/>
      <c r="R16" s="24">
        <f t="shared" si="0"/>
        <v>0</v>
      </c>
      <c r="S16" s="44"/>
      <c r="T16" s="35">
        <f>'Servings to Pounds'!I32</f>
        <v>0</v>
      </c>
      <c r="U16" s="47"/>
      <c r="V16" s="41"/>
      <c r="W16" s="41">
        <f t="shared" si="1"/>
        <v>0</v>
      </c>
      <c r="Y16" s="41">
        <f t="shared" si="2"/>
        <v>0</v>
      </c>
    </row>
    <row r="17" spans="1:25" s="11" customFormat="1" ht="27" customHeight="1" x14ac:dyDescent="0.2">
      <c r="A17" s="109">
        <v>792432</v>
      </c>
      <c r="B17" s="112" t="str">
        <f>'Servings to Pounds'!B33</f>
        <v>WG Whole Muscle Spicy Breast Fillet w/foil bags</v>
      </c>
      <c r="C17" s="207"/>
      <c r="D17" s="206">
        <f t="shared" si="3"/>
        <v>0</v>
      </c>
      <c r="E17" s="141">
        <f>'Servings to Pounds'!J33</f>
        <v>31.68</v>
      </c>
      <c r="F17" s="127"/>
      <c r="G17" s="127"/>
      <c r="H17" s="127"/>
      <c r="I17" s="126"/>
      <c r="J17" s="126"/>
      <c r="K17" s="126"/>
      <c r="L17" s="126"/>
      <c r="M17" s="126"/>
      <c r="N17" s="126"/>
      <c r="O17" s="126"/>
      <c r="P17" s="126"/>
      <c r="Q17" s="126"/>
      <c r="R17" s="24">
        <f t="shared" si="0"/>
        <v>0</v>
      </c>
      <c r="S17" s="44"/>
      <c r="T17" s="35">
        <f>'Servings to Pounds'!I33</f>
        <v>0</v>
      </c>
      <c r="U17" s="47"/>
      <c r="V17" s="41"/>
      <c r="W17" s="41">
        <f>X17+Y17</f>
        <v>0</v>
      </c>
      <c r="Y17" s="41">
        <f t="shared" si="2"/>
        <v>0</v>
      </c>
    </row>
    <row r="18" spans="1:25" s="10" customFormat="1" ht="27" customHeight="1" x14ac:dyDescent="0.2">
      <c r="A18" s="196">
        <v>792435</v>
      </c>
      <c r="B18" s="195" t="s">
        <v>158</v>
      </c>
      <c r="C18" s="207"/>
      <c r="D18" s="206">
        <f t="shared" si="3"/>
        <v>0</v>
      </c>
      <c r="E18" s="141">
        <f>'Servings to Pounds'!J34</f>
        <v>28.56</v>
      </c>
      <c r="F18" s="127"/>
      <c r="G18" s="127"/>
      <c r="H18" s="127"/>
      <c r="I18" s="126"/>
      <c r="J18" s="126"/>
      <c r="K18" s="126"/>
      <c r="L18" s="126"/>
      <c r="M18" s="126"/>
      <c r="N18" s="126"/>
      <c r="O18" s="126"/>
      <c r="P18" s="126"/>
      <c r="Q18" s="126"/>
      <c r="R18" s="24">
        <f t="shared" si="0"/>
        <v>0</v>
      </c>
      <c r="S18" s="43"/>
      <c r="T18" s="35">
        <f>'Servings to Pounds'!I34</f>
        <v>0</v>
      </c>
      <c r="U18" s="43"/>
      <c r="V18" s="41"/>
      <c r="W18" s="41">
        <f t="shared" ref="W18" si="5">X18+Y18</f>
        <v>0</v>
      </c>
      <c r="Y18" s="41">
        <f t="shared" si="2"/>
        <v>0</v>
      </c>
    </row>
    <row r="19" spans="1:25" s="11" customFormat="1" ht="27" customHeight="1" x14ac:dyDescent="0.2">
      <c r="A19" s="109">
        <v>792441</v>
      </c>
      <c r="B19" s="112" t="str">
        <f>'Servings to Pounds'!B35</f>
        <v>WG Whole Muscle Tenders</v>
      </c>
      <c r="C19" s="207"/>
      <c r="D19" s="206">
        <f t="shared" si="3"/>
        <v>0</v>
      </c>
      <c r="E19" s="141">
        <f>'Servings to Pounds'!J35</f>
        <v>31.68</v>
      </c>
      <c r="F19" s="127"/>
      <c r="G19" s="127"/>
      <c r="H19" s="127"/>
      <c r="I19" s="126"/>
      <c r="J19" s="126"/>
      <c r="K19" s="126"/>
      <c r="L19" s="126"/>
      <c r="M19" s="126"/>
      <c r="N19" s="126"/>
      <c r="O19" s="126"/>
      <c r="P19" s="126"/>
      <c r="Q19" s="126"/>
      <c r="R19" s="24">
        <f t="shared" si="0"/>
        <v>0</v>
      </c>
      <c r="S19" s="44"/>
      <c r="T19" s="35">
        <f>'Servings to Pounds'!I35</f>
        <v>0</v>
      </c>
      <c r="U19" s="47"/>
      <c r="V19" s="41"/>
      <c r="W19" s="41">
        <f t="shared" si="1"/>
        <v>0</v>
      </c>
      <c r="Y19" s="41">
        <f t="shared" si="2"/>
        <v>0</v>
      </c>
    </row>
    <row r="20" spans="1:25" s="11" customFormat="1" ht="27" customHeight="1" x14ac:dyDescent="0.2">
      <c r="A20" s="109">
        <v>792442</v>
      </c>
      <c r="B20" s="112" t="str">
        <f>'Servings to Pounds'!B36</f>
        <v>WG Whole Muscle Tenders w/boxes</v>
      </c>
      <c r="C20" s="207"/>
      <c r="D20" s="206">
        <f t="shared" si="3"/>
        <v>0</v>
      </c>
      <c r="E20" s="141">
        <f>'Servings to Pounds'!J36</f>
        <v>31.68</v>
      </c>
      <c r="F20" s="127"/>
      <c r="G20" s="127"/>
      <c r="H20" s="127"/>
      <c r="I20" s="126"/>
      <c r="J20" s="126"/>
      <c r="K20" s="126"/>
      <c r="L20" s="126"/>
      <c r="M20" s="126"/>
      <c r="N20" s="126"/>
      <c r="O20" s="126"/>
      <c r="P20" s="126"/>
      <c r="Q20" s="126"/>
      <c r="R20" s="24">
        <f t="shared" si="0"/>
        <v>0</v>
      </c>
      <c r="S20" s="44"/>
      <c r="T20" s="35">
        <f>'Servings to Pounds'!I36</f>
        <v>0</v>
      </c>
      <c r="U20" s="47"/>
      <c r="V20" s="41"/>
      <c r="W20" s="41">
        <f>X20+Y20</f>
        <v>0</v>
      </c>
      <c r="Y20" s="41">
        <f t="shared" si="2"/>
        <v>0</v>
      </c>
    </row>
    <row r="21" spans="1:25" s="11" customFormat="1" ht="27" customHeight="1" x14ac:dyDescent="0.2">
      <c r="A21" s="109">
        <v>792451</v>
      </c>
      <c r="B21" s="112" t="str">
        <f>'Servings to Pounds'!B37</f>
        <v>WG Whole Muscle Spicy Tenders</v>
      </c>
      <c r="C21" s="207"/>
      <c r="D21" s="206">
        <f t="shared" si="3"/>
        <v>0</v>
      </c>
      <c r="E21" s="141">
        <f>'Servings to Pounds'!J37</f>
        <v>31.68</v>
      </c>
      <c r="F21" s="127"/>
      <c r="G21" s="127"/>
      <c r="H21" s="127"/>
      <c r="I21" s="126"/>
      <c r="J21" s="126"/>
      <c r="K21" s="126"/>
      <c r="L21" s="126"/>
      <c r="M21" s="126"/>
      <c r="N21" s="126"/>
      <c r="O21" s="126"/>
      <c r="P21" s="126"/>
      <c r="Q21" s="126"/>
      <c r="R21" s="24">
        <f t="shared" si="0"/>
        <v>0</v>
      </c>
      <c r="S21" s="44"/>
      <c r="T21" s="35">
        <f>'Servings to Pounds'!I37</f>
        <v>0</v>
      </c>
      <c r="U21" s="47"/>
      <c r="V21" s="41"/>
      <c r="W21" s="41">
        <f t="shared" ref="W21:W23" si="6">X21+Y21</f>
        <v>0</v>
      </c>
      <c r="Y21" s="41">
        <f t="shared" si="2"/>
        <v>0</v>
      </c>
    </row>
    <row r="22" spans="1:25" s="11" customFormat="1" ht="27" customHeight="1" x14ac:dyDescent="0.2">
      <c r="A22" s="109">
        <v>792452</v>
      </c>
      <c r="B22" s="112" t="str">
        <f>'Servings to Pounds'!B38</f>
        <v>WG Whole Muscle Spicy Tenders w/boxes</v>
      </c>
      <c r="C22" s="207"/>
      <c r="D22" s="206">
        <f t="shared" si="3"/>
        <v>0</v>
      </c>
      <c r="E22" s="141">
        <f>'Servings to Pounds'!J38</f>
        <v>31.68</v>
      </c>
      <c r="F22" s="127"/>
      <c r="G22" s="127"/>
      <c r="H22" s="127"/>
      <c r="I22" s="126"/>
      <c r="J22" s="126"/>
      <c r="K22" s="126"/>
      <c r="L22" s="126"/>
      <c r="M22" s="126"/>
      <c r="N22" s="126"/>
      <c r="O22" s="126"/>
      <c r="P22" s="126"/>
      <c r="Q22" s="126"/>
      <c r="R22" s="24">
        <f t="shared" si="0"/>
        <v>0</v>
      </c>
      <c r="S22" s="44"/>
      <c r="T22" s="35">
        <f>'Servings to Pounds'!I38</f>
        <v>0</v>
      </c>
      <c r="U22" s="47"/>
      <c r="V22" s="41"/>
      <c r="W22" s="41">
        <f t="shared" si="6"/>
        <v>0</v>
      </c>
      <c r="Y22" s="41">
        <f t="shared" si="2"/>
        <v>0</v>
      </c>
    </row>
    <row r="23" spans="1:25" s="11" customFormat="1" ht="27" customHeight="1" x14ac:dyDescent="0.2">
      <c r="A23" s="109">
        <v>792480</v>
      </c>
      <c r="B23" s="112" t="str">
        <f>'Servings to Pounds'!B39</f>
        <v>Whole Muscle Grilled Breast Fillet</v>
      </c>
      <c r="C23" s="207"/>
      <c r="D23" s="206">
        <f t="shared" si="3"/>
        <v>0</v>
      </c>
      <c r="E23" s="141">
        <f>'Servings to Pounds'!J39</f>
        <v>41.98</v>
      </c>
      <c r="F23" s="127"/>
      <c r="G23" s="127"/>
      <c r="H23" s="127"/>
      <c r="I23" s="126"/>
      <c r="J23" s="126"/>
      <c r="K23" s="126"/>
      <c r="L23" s="126"/>
      <c r="M23" s="126"/>
      <c r="N23" s="126"/>
      <c r="O23" s="126"/>
      <c r="P23" s="126"/>
      <c r="Q23" s="126"/>
      <c r="R23" s="24">
        <f t="shared" si="0"/>
        <v>0</v>
      </c>
      <c r="S23" s="44"/>
      <c r="T23" s="35">
        <f>'Servings to Pounds'!I39</f>
        <v>0</v>
      </c>
      <c r="U23" s="47"/>
      <c r="V23" s="41"/>
      <c r="W23" s="41">
        <f t="shared" si="6"/>
        <v>0</v>
      </c>
      <c r="Y23" s="41">
        <f t="shared" si="2"/>
        <v>0</v>
      </c>
    </row>
    <row r="24" spans="1:25" s="10" customFormat="1" ht="27" customHeight="1" x14ac:dyDescent="0.2">
      <c r="A24" s="109">
        <v>772441</v>
      </c>
      <c r="B24" s="112" t="str">
        <f>'Servings to Pounds'!B40</f>
        <v>HALAL - WG Whole Muscle Tenders</v>
      </c>
      <c r="C24" s="207"/>
      <c r="D24" s="206">
        <f t="shared" si="3"/>
        <v>0</v>
      </c>
      <c r="E24" s="141" t="e">
        <f>'Servings to Pounds'!#REF!</f>
        <v>#REF!</v>
      </c>
      <c r="F24" s="127"/>
      <c r="G24" s="127"/>
      <c r="H24" s="127"/>
      <c r="I24" s="126"/>
      <c r="J24" s="126"/>
      <c r="K24" s="126"/>
      <c r="L24" s="126"/>
      <c r="M24" s="126"/>
      <c r="N24" s="126"/>
      <c r="O24" s="126"/>
      <c r="P24" s="126"/>
      <c r="Q24" s="126"/>
      <c r="R24" s="24">
        <f t="shared" si="0"/>
        <v>0</v>
      </c>
      <c r="S24" s="43"/>
      <c r="T24" s="35">
        <f>'Servings to Pounds'!I40</f>
        <v>0</v>
      </c>
      <c r="U24" s="43"/>
      <c r="V24" s="41"/>
      <c r="W24" s="41" t="e">
        <f t="shared" ref="W24:W25" si="7">X24+Y24</f>
        <v>#REF!</v>
      </c>
      <c r="Y24" s="41" t="e">
        <f t="shared" si="2"/>
        <v>#REF!</v>
      </c>
    </row>
    <row r="25" spans="1:25" s="10" customFormat="1" ht="27" customHeight="1" x14ac:dyDescent="0.2">
      <c r="A25" s="109">
        <v>772451</v>
      </c>
      <c r="B25" s="112" t="str">
        <f>'Servings to Pounds'!B41</f>
        <v>HALAL - WG Whole Muscle Spicy Tenders</v>
      </c>
      <c r="C25" s="207"/>
      <c r="D25" s="206">
        <f t="shared" si="3"/>
        <v>0</v>
      </c>
      <c r="E25" s="141" t="e">
        <f>'Servings to Pounds'!#REF!</f>
        <v>#REF!</v>
      </c>
      <c r="F25" s="127"/>
      <c r="G25" s="127"/>
      <c r="H25" s="127"/>
      <c r="I25" s="126"/>
      <c r="J25" s="126"/>
      <c r="K25" s="126"/>
      <c r="L25" s="126"/>
      <c r="M25" s="126"/>
      <c r="N25" s="126"/>
      <c r="O25" s="126"/>
      <c r="P25" s="126"/>
      <c r="Q25" s="126"/>
      <c r="R25" s="24">
        <f t="shared" si="0"/>
        <v>0</v>
      </c>
      <c r="S25" s="43"/>
      <c r="T25" s="35">
        <f>'Servings to Pounds'!I41</f>
        <v>0</v>
      </c>
      <c r="U25" s="43"/>
      <c r="V25" s="41"/>
      <c r="W25" s="41" t="e">
        <f t="shared" si="7"/>
        <v>#REF!</v>
      </c>
      <c r="Y25" s="41" t="e">
        <f t="shared" si="2"/>
        <v>#REF!</v>
      </c>
    </row>
    <row r="26" spans="1:25" s="47" customFormat="1" ht="9" customHeight="1" x14ac:dyDescent="0.2">
      <c r="A26" s="330"/>
      <c r="B26" s="331"/>
      <c r="C26" s="331"/>
      <c r="D26" s="331"/>
      <c r="E26" s="331"/>
      <c r="F26" s="331"/>
      <c r="G26" s="331"/>
      <c r="H26" s="331"/>
      <c r="I26" s="331"/>
      <c r="J26" s="331"/>
      <c r="K26" s="331"/>
      <c r="L26" s="331"/>
      <c r="M26" s="331"/>
      <c r="N26" s="331"/>
      <c r="O26" s="331"/>
      <c r="P26" s="331"/>
      <c r="Q26" s="331"/>
      <c r="R26" s="143"/>
      <c r="S26" s="45"/>
      <c r="T26" s="45"/>
    </row>
    <row r="27" spans="1:25" s="11" customFormat="1" ht="27" customHeight="1" x14ac:dyDescent="0.2">
      <c r="A27" s="108">
        <v>791828</v>
      </c>
      <c r="B27" s="112" t="str">
        <f>'Servings to Pounds'!B44</f>
        <v>Chicken Sausage Patty</v>
      </c>
      <c r="C27" s="207"/>
      <c r="D27" s="206">
        <f>C27/32</f>
        <v>0</v>
      </c>
      <c r="E27" s="141">
        <f>'Servings to Pounds'!J44</f>
        <v>63.16</v>
      </c>
      <c r="F27" s="127"/>
      <c r="G27" s="127"/>
      <c r="H27" s="127"/>
      <c r="I27" s="126"/>
      <c r="J27" s="126"/>
      <c r="K27" s="126"/>
      <c r="L27" s="126"/>
      <c r="M27" s="126"/>
      <c r="N27" s="126"/>
      <c r="O27" s="126"/>
      <c r="P27" s="126"/>
      <c r="Q27" s="126"/>
      <c r="R27" s="24">
        <f t="shared" ref="R27:R43" si="8">SUM(F27:Q27)</f>
        <v>0</v>
      </c>
      <c r="S27" s="77"/>
      <c r="T27" s="35">
        <f>'Servings to Pounds'!I44</f>
        <v>0</v>
      </c>
      <c r="U27" s="47"/>
      <c r="W27" s="41">
        <f>X27+Y27</f>
        <v>0</v>
      </c>
      <c r="X27" s="48">
        <f t="shared" ref="X27:X43" si="9">E27*R27</f>
        <v>0</v>
      </c>
      <c r="Y27" s="41"/>
    </row>
    <row r="28" spans="1:25" s="11" customFormat="1" ht="27" customHeight="1" x14ac:dyDescent="0.2">
      <c r="A28" s="108">
        <v>791863</v>
      </c>
      <c r="B28" s="112" t="str">
        <f>'Servings to Pounds'!B45</f>
        <v>WG Southern Gravy Crunchers</v>
      </c>
      <c r="C28" s="207"/>
      <c r="D28" s="206">
        <f t="shared" ref="D28:D34" si="10">C28/32</f>
        <v>0</v>
      </c>
      <c r="E28" s="141">
        <f>'Servings to Pounds'!J45</f>
        <v>41.06</v>
      </c>
      <c r="F28" s="127"/>
      <c r="G28" s="127"/>
      <c r="H28" s="127"/>
      <c r="I28" s="126"/>
      <c r="J28" s="126"/>
      <c r="K28" s="126"/>
      <c r="L28" s="126"/>
      <c r="M28" s="126"/>
      <c r="N28" s="126"/>
      <c r="O28" s="126"/>
      <c r="P28" s="126"/>
      <c r="Q28" s="126"/>
      <c r="R28" s="24">
        <f t="shared" si="8"/>
        <v>0</v>
      </c>
      <c r="S28" s="77"/>
      <c r="T28" s="35">
        <f>'Servings to Pounds'!I45</f>
        <v>0</v>
      </c>
      <c r="U28" s="47"/>
      <c r="W28" s="41">
        <f>X28+Y28</f>
        <v>0</v>
      </c>
      <c r="X28" s="48">
        <f t="shared" si="9"/>
        <v>0</v>
      </c>
      <c r="Y28" s="41"/>
    </row>
    <row r="29" spans="1:25" s="11" customFormat="1" ht="27" customHeight="1" x14ac:dyDescent="0.2">
      <c r="A29" s="108">
        <v>791868</v>
      </c>
      <c r="B29" s="112" t="str">
        <f>'Servings to Pounds'!B46</f>
        <v>WG Sausage Cruncher Stix</v>
      </c>
      <c r="C29" s="207"/>
      <c r="D29" s="206">
        <f t="shared" si="10"/>
        <v>0</v>
      </c>
      <c r="E29" s="141">
        <f>'Servings to Pounds'!J46</f>
        <v>43.03</v>
      </c>
      <c r="F29" s="127"/>
      <c r="G29" s="127"/>
      <c r="H29" s="127"/>
      <c r="I29" s="126"/>
      <c r="J29" s="126"/>
      <c r="K29" s="126"/>
      <c r="L29" s="126"/>
      <c r="M29" s="126"/>
      <c r="N29" s="126"/>
      <c r="O29" s="126"/>
      <c r="P29" s="126"/>
      <c r="Q29" s="126"/>
      <c r="R29" s="24">
        <f t="shared" si="8"/>
        <v>0</v>
      </c>
      <c r="S29" s="77"/>
      <c r="T29" s="35">
        <f>'Servings to Pounds'!I46</f>
        <v>0</v>
      </c>
      <c r="U29" s="47"/>
      <c r="W29" s="41">
        <f>X29+Y29</f>
        <v>0</v>
      </c>
      <c r="X29" s="48">
        <f t="shared" si="9"/>
        <v>0</v>
      </c>
      <c r="Y29" s="41"/>
    </row>
    <row r="30" spans="1:25" s="11" customFormat="1" ht="27" customHeight="1" x14ac:dyDescent="0.2">
      <c r="A30" s="108">
        <v>791880</v>
      </c>
      <c r="B30" s="113" t="str">
        <f>'Servings to Pounds'!B47</f>
        <v>WG Breaded Drumsticks &amp; Thighs</v>
      </c>
      <c r="C30" s="207"/>
      <c r="D30" s="206">
        <f t="shared" si="10"/>
        <v>0</v>
      </c>
      <c r="E30" s="144">
        <f>'Servings to Pounds'!J47</f>
        <v>38.71</v>
      </c>
      <c r="F30" s="127"/>
      <c r="G30" s="127"/>
      <c r="H30" s="127"/>
      <c r="I30" s="126"/>
      <c r="J30" s="126"/>
      <c r="K30" s="126"/>
      <c r="L30" s="126"/>
      <c r="M30" s="126"/>
      <c r="N30" s="126"/>
      <c r="O30" s="126"/>
      <c r="P30" s="126"/>
      <c r="Q30" s="126"/>
      <c r="R30" s="24">
        <f t="shared" si="8"/>
        <v>0</v>
      </c>
      <c r="S30" s="44"/>
      <c r="T30" s="35">
        <f>'Servings to Pounds'!I47</f>
        <v>0</v>
      </c>
      <c r="U30" s="47"/>
      <c r="V30" s="48"/>
      <c r="W30" s="41">
        <f t="shared" ref="W30:W34" si="11">X30+Y30</f>
        <v>0</v>
      </c>
      <c r="X30" s="48">
        <f t="shared" si="9"/>
        <v>0</v>
      </c>
    </row>
    <row r="31" spans="1:25" s="11" customFormat="1" ht="27" customHeight="1" x14ac:dyDescent="0.2">
      <c r="A31" s="108">
        <v>791885</v>
      </c>
      <c r="B31" s="113" t="str">
        <f>'Servings to Pounds'!B48</f>
        <v xml:space="preserve">WG Breaded Drumsticks  </v>
      </c>
      <c r="C31" s="207"/>
      <c r="D31" s="206">
        <f t="shared" si="10"/>
        <v>0</v>
      </c>
      <c r="E31" s="144">
        <f>'Servings to Pounds'!J48</f>
        <v>38.71</v>
      </c>
      <c r="F31" s="127"/>
      <c r="G31" s="127"/>
      <c r="H31" s="127"/>
      <c r="I31" s="126"/>
      <c r="J31" s="126"/>
      <c r="K31" s="126"/>
      <c r="L31" s="126"/>
      <c r="M31" s="126"/>
      <c r="N31" s="126"/>
      <c r="O31" s="126"/>
      <c r="P31" s="126"/>
      <c r="Q31" s="126"/>
      <c r="R31" s="24">
        <f t="shared" si="8"/>
        <v>0</v>
      </c>
      <c r="S31" s="44"/>
      <c r="T31" s="35">
        <f>'Servings to Pounds'!I48</f>
        <v>0</v>
      </c>
      <c r="U31" s="47"/>
      <c r="V31" s="48"/>
      <c r="W31" s="41">
        <f t="shared" si="11"/>
        <v>0</v>
      </c>
      <c r="X31" s="48">
        <f t="shared" si="9"/>
        <v>0</v>
      </c>
    </row>
    <row r="32" spans="1:25" s="11" customFormat="1" ht="27" customHeight="1" x14ac:dyDescent="0.2">
      <c r="A32" s="108">
        <v>791890</v>
      </c>
      <c r="B32" s="113" t="str">
        <f>'Servings to Pounds'!B49</f>
        <v>Roasted Drumsticks &amp; Thighs</v>
      </c>
      <c r="C32" s="207"/>
      <c r="D32" s="206">
        <f t="shared" si="10"/>
        <v>0</v>
      </c>
      <c r="E32" s="144">
        <f>'Servings to Pounds'!J49</f>
        <v>47.58</v>
      </c>
      <c r="F32" s="127"/>
      <c r="G32" s="127"/>
      <c r="H32" s="127"/>
      <c r="I32" s="126"/>
      <c r="J32" s="126"/>
      <c r="K32" s="126"/>
      <c r="L32" s="126"/>
      <c r="M32" s="126"/>
      <c r="N32" s="126"/>
      <c r="O32" s="126"/>
      <c r="P32" s="126"/>
      <c r="Q32" s="126"/>
      <c r="R32" s="24">
        <f t="shared" si="8"/>
        <v>0</v>
      </c>
      <c r="S32" s="44"/>
      <c r="T32" s="35">
        <f>'Servings to Pounds'!I49</f>
        <v>0</v>
      </c>
      <c r="U32" s="47"/>
      <c r="V32" s="48"/>
      <c r="W32" s="41">
        <f t="shared" si="11"/>
        <v>0</v>
      </c>
      <c r="X32" s="48">
        <f t="shared" si="9"/>
        <v>0</v>
      </c>
    </row>
    <row r="33" spans="1:25" s="11" customFormat="1" ht="27" customHeight="1" x14ac:dyDescent="0.2">
      <c r="A33" s="108">
        <v>791895</v>
      </c>
      <c r="B33" s="113" t="str">
        <f>'Servings to Pounds'!B50</f>
        <v xml:space="preserve">Roasted Drumsticks  </v>
      </c>
      <c r="C33" s="207"/>
      <c r="D33" s="206">
        <f t="shared" si="10"/>
        <v>0</v>
      </c>
      <c r="E33" s="144">
        <f>'Servings to Pounds'!J50</f>
        <v>47.58</v>
      </c>
      <c r="F33" s="127"/>
      <c r="G33" s="127"/>
      <c r="H33" s="127"/>
      <c r="I33" s="126"/>
      <c r="J33" s="126"/>
      <c r="K33" s="126"/>
      <c r="L33" s="126"/>
      <c r="M33" s="126"/>
      <c r="N33" s="126"/>
      <c r="O33" s="126"/>
      <c r="P33" s="126"/>
      <c r="Q33" s="126"/>
      <c r="R33" s="24">
        <f t="shared" si="8"/>
        <v>0</v>
      </c>
      <c r="S33" s="44"/>
      <c r="T33" s="35">
        <f>'Servings to Pounds'!I50</f>
        <v>0</v>
      </c>
      <c r="U33" s="47"/>
      <c r="V33" s="48"/>
      <c r="W33" s="41">
        <f t="shared" si="11"/>
        <v>0</v>
      </c>
      <c r="X33" s="48">
        <f t="shared" si="9"/>
        <v>0</v>
      </c>
    </row>
    <row r="34" spans="1:25" s="11" customFormat="1" ht="27" customHeight="1" x14ac:dyDescent="0.2">
      <c r="A34" s="108">
        <v>791893</v>
      </c>
      <c r="B34" s="113" t="str">
        <f>'Servings to Pounds'!B51</f>
        <v>WG Large Dark Meat Popcorn</v>
      </c>
      <c r="C34" s="207"/>
      <c r="D34" s="206">
        <f t="shared" si="10"/>
        <v>0</v>
      </c>
      <c r="E34" s="145">
        <f>'Servings to Pounds'!J51</f>
        <v>46.55</v>
      </c>
      <c r="F34" s="127"/>
      <c r="G34" s="127"/>
      <c r="H34" s="127"/>
      <c r="I34" s="126"/>
      <c r="J34" s="126"/>
      <c r="K34" s="126"/>
      <c r="L34" s="126"/>
      <c r="M34" s="126"/>
      <c r="N34" s="126"/>
      <c r="O34" s="126"/>
      <c r="P34" s="126"/>
      <c r="Q34" s="126"/>
      <c r="R34" s="24">
        <f t="shared" si="8"/>
        <v>0</v>
      </c>
      <c r="S34" s="44"/>
      <c r="T34" s="35">
        <f>'Servings to Pounds'!I51</f>
        <v>0</v>
      </c>
      <c r="U34" s="47"/>
      <c r="V34" s="48"/>
      <c r="W34" s="41">
        <f t="shared" si="11"/>
        <v>0</v>
      </c>
      <c r="X34" s="48">
        <f t="shared" si="9"/>
        <v>0</v>
      </c>
    </row>
    <row r="35" spans="1:25" s="11" customFormat="1" ht="27" customHeight="1" x14ac:dyDescent="0.2">
      <c r="A35" s="110">
        <v>791871</v>
      </c>
      <c r="B35" s="114" t="s">
        <v>128</v>
      </c>
      <c r="C35" s="208"/>
      <c r="D35" s="209">
        <f>C35/44</f>
        <v>0</v>
      </c>
      <c r="E35" s="145">
        <f>'Servings to Pounds'!J51</f>
        <v>46.55</v>
      </c>
      <c r="F35" s="127"/>
      <c r="G35" s="127"/>
      <c r="H35" s="127"/>
      <c r="I35" s="126"/>
      <c r="J35" s="126"/>
      <c r="K35" s="126"/>
      <c r="L35" s="126"/>
      <c r="M35" s="126"/>
      <c r="N35" s="126"/>
      <c r="O35" s="126"/>
      <c r="P35" s="126"/>
      <c r="Q35" s="126"/>
      <c r="R35" s="24">
        <f t="shared" si="8"/>
        <v>0</v>
      </c>
      <c r="S35" s="44"/>
      <c r="T35" s="36"/>
      <c r="U35" s="47"/>
      <c r="V35" s="48"/>
      <c r="W35" s="41">
        <f t="shared" ref="W35:W52" si="12">X35+Y35</f>
        <v>0</v>
      </c>
      <c r="X35" s="48">
        <f t="shared" si="9"/>
        <v>0</v>
      </c>
    </row>
    <row r="36" spans="1:25" s="11" customFormat="1" ht="27" customHeight="1" x14ac:dyDescent="0.2">
      <c r="A36" s="110">
        <v>791872</v>
      </c>
      <c r="B36" s="114" t="s">
        <v>129</v>
      </c>
      <c r="C36" s="208"/>
      <c r="D36" s="209">
        <f t="shared" ref="D36:D43" si="13">C36/44</f>
        <v>0</v>
      </c>
      <c r="E36" s="145">
        <f>'Servings to Pounds'!J51</f>
        <v>46.55</v>
      </c>
      <c r="F36" s="127"/>
      <c r="G36" s="127"/>
      <c r="H36" s="127"/>
      <c r="I36" s="126"/>
      <c r="J36" s="126"/>
      <c r="K36" s="126"/>
      <c r="L36" s="126"/>
      <c r="M36" s="126"/>
      <c r="N36" s="126"/>
      <c r="O36" s="126"/>
      <c r="P36" s="126"/>
      <c r="Q36" s="126"/>
      <c r="R36" s="24">
        <f t="shared" si="8"/>
        <v>0</v>
      </c>
      <c r="S36" s="44"/>
      <c r="T36" s="36"/>
      <c r="U36" s="47"/>
      <c r="V36" s="48"/>
      <c r="W36" s="41">
        <f t="shared" si="12"/>
        <v>0</v>
      </c>
      <c r="X36" s="48">
        <f t="shared" si="9"/>
        <v>0</v>
      </c>
    </row>
    <row r="37" spans="1:25" s="11" customFormat="1" ht="27" customHeight="1" x14ac:dyDescent="0.2">
      <c r="A37" s="110">
        <v>791873</v>
      </c>
      <c r="B37" s="114" t="s">
        <v>130</v>
      </c>
      <c r="C37" s="208"/>
      <c r="D37" s="209">
        <f t="shared" si="13"/>
        <v>0</v>
      </c>
      <c r="E37" s="145">
        <f>'Servings to Pounds'!J51</f>
        <v>46.55</v>
      </c>
      <c r="F37" s="127"/>
      <c r="G37" s="127"/>
      <c r="H37" s="127"/>
      <c r="I37" s="126"/>
      <c r="J37" s="126"/>
      <c r="K37" s="126"/>
      <c r="L37" s="126"/>
      <c r="M37" s="126"/>
      <c r="N37" s="126"/>
      <c r="O37" s="126"/>
      <c r="P37" s="126"/>
      <c r="Q37" s="126"/>
      <c r="R37" s="24">
        <f t="shared" si="8"/>
        <v>0</v>
      </c>
      <c r="S37" s="44"/>
      <c r="T37" s="36"/>
      <c r="U37" s="47"/>
      <c r="V37" s="48"/>
      <c r="W37" s="41">
        <f t="shared" si="12"/>
        <v>0</v>
      </c>
      <c r="X37" s="48">
        <f t="shared" si="9"/>
        <v>0</v>
      </c>
    </row>
    <row r="38" spans="1:25" s="11" customFormat="1" ht="27" customHeight="1" x14ac:dyDescent="0.2">
      <c r="A38" s="110">
        <v>791874</v>
      </c>
      <c r="B38" s="114" t="s">
        <v>131</v>
      </c>
      <c r="C38" s="208"/>
      <c r="D38" s="209">
        <f t="shared" si="13"/>
        <v>0</v>
      </c>
      <c r="E38" s="145">
        <f>'Servings to Pounds'!J51</f>
        <v>46.55</v>
      </c>
      <c r="F38" s="127"/>
      <c r="G38" s="127"/>
      <c r="H38" s="127"/>
      <c r="I38" s="126"/>
      <c r="J38" s="126"/>
      <c r="K38" s="126"/>
      <c r="L38" s="126"/>
      <c r="M38" s="126"/>
      <c r="N38" s="126"/>
      <c r="O38" s="126"/>
      <c r="P38" s="126"/>
      <c r="Q38" s="126"/>
      <c r="R38" s="24">
        <f t="shared" si="8"/>
        <v>0</v>
      </c>
      <c r="S38" s="44"/>
      <c r="T38" s="36"/>
      <c r="U38" s="47"/>
      <c r="V38" s="48"/>
      <c r="W38" s="41">
        <f t="shared" si="12"/>
        <v>0</v>
      </c>
      <c r="X38" s="48">
        <f t="shared" si="9"/>
        <v>0</v>
      </c>
    </row>
    <row r="39" spans="1:25" s="11" customFormat="1" ht="27" customHeight="1" x14ac:dyDescent="0.2">
      <c r="A39" s="108">
        <v>791896</v>
      </c>
      <c r="B39" s="113" t="str">
        <f>'Servings to Pounds'!B53</f>
        <v>Unbreaded Dark Meat Chicken Strips</v>
      </c>
      <c r="C39" s="207"/>
      <c r="D39" s="210">
        <f>C39/32</f>
        <v>0</v>
      </c>
      <c r="E39" s="146">
        <f>'Servings to Pounds'!J53</f>
        <v>58.38</v>
      </c>
      <c r="F39" s="127"/>
      <c r="G39" s="127"/>
      <c r="H39" s="127"/>
      <c r="I39" s="126"/>
      <c r="J39" s="126"/>
      <c r="K39" s="126"/>
      <c r="L39" s="126"/>
      <c r="M39" s="126"/>
      <c r="N39" s="126"/>
      <c r="O39" s="126"/>
      <c r="P39" s="126"/>
      <c r="Q39" s="126"/>
      <c r="R39" s="24">
        <f t="shared" si="8"/>
        <v>0</v>
      </c>
      <c r="S39" s="44"/>
      <c r="T39" s="35">
        <f>'Servings to Pounds'!I53</f>
        <v>0</v>
      </c>
      <c r="U39" s="47"/>
      <c r="V39" s="48"/>
      <c r="W39" s="41">
        <f t="shared" si="12"/>
        <v>0</v>
      </c>
      <c r="X39" s="48">
        <f t="shared" si="9"/>
        <v>0</v>
      </c>
    </row>
    <row r="40" spans="1:25" s="11" customFormat="1" ht="27" customHeight="1" x14ac:dyDescent="0.2">
      <c r="A40" s="111">
        <v>791876</v>
      </c>
      <c r="B40" s="115" t="s">
        <v>132</v>
      </c>
      <c r="C40" s="208"/>
      <c r="D40" s="209">
        <f t="shared" si="13"/>
        <v>0</v>
      </c>
      <c r="E40" s="146">
        <f>'Servings to Pounds'!J53</f>
        <v>58.38</v>
      </c>
      <c r="F40" s="127"/>
      <c r="G40" s="127"/>
      <c r="H40" s="127"/>
      <c r="I40" s="126"/>
      <c r="J40" s="126"/>
      <c r="K40" s="126"/>
      <c r="L40" s="126"/>
      <c r="M40" s="126"/>
      <c r="N40" s="126"/>
      <c r="O40" s="126"/>
      <c r="P40" s="126"/>
      <c r="Q40" s="126"/>
      <c r="R40" s="24">
        <f t="shared" si="8"/>
        <v>0</v>
      </c>
      <c r="S40" s="44"/>
      <c r="T40" s="37"/>
      <c r="U40" s="47"/>
      <c r="V40" s="48"/>
      <c r="W40" s="41">
        <f t="shared" si="12"/>
        <v>0</v>
      </c>
      <c r="X40" s="48">
        <f t="shared" si="9"/>
        <v>0</v>
      </c>
    </row>
    <row r="41" spans="1:25" s="11" customFormat="1" ht="27" customHeight="1" x14ac:dyDescent="0.2">
      <c r="A41" s="111">
        <v>791877</v>
      </c>
      <c r="B41" s="115" t="s">
        <v>133</v>
      </c>
      <c r="C41" s="208"/>
      <c r="D41" s="209">
        <f t="shared" si="13"/>
        <v>0</v>
      </c>
      <c r="E41" s="146">
        <f>'Servings to Pounds'!J53</f>
        <v>58.38</v>
      </c>
      <c r="F41" s="127"/>
      <c r="G41" s="127"/>
      <c r="H41" s="127"/>
      <c r="I41" s="126"/>
      <c r="J41" s="126"/>
      <c r="K41" s="126"/>
      <c r="L41" s="126"/>
      <c r="M41" s="126"/>
      <c r="N41" s="126"/>
      <c r="O41" s="126"/>
      <c r="P41" s="126"/>
      <c r="Q41" s="126"/>
      <c r="R41" s="24">
        <f t="shared" si="8"/>
        <v>0</v>
      </c>
      <c r="S41" s="44"/>
      <c r="T41" s="37"/>
      <c r="U41" s="47"/>
      <c r="V41" s="48"/>
      <c r="W41" s="41">
        <f t="shared" si="12"/>
        <v>0</v>
      </c>
      <c r="X41" s="48">
        <f t="shared" si="9"/>
        <v>0</v>
      </c>
    </row>
    <row r="42" spans="1:25" s="11" customFormat="1" ht="27" customHeight="1" x14ac:dyDescent="0.2">
      <c r="A42" s="111">
        <v>791878</v>
      </c>
      <c r="B42" s="115" t="s">
        <v>134</v>
      </c>
      <c r="C42" s="208"/>
      <c r="D42" s="209">
        <f t="shared" si="13"/>
        <v>0</v>
      </c>
      <c r="E42" s="146">
        <f>'Servings to Pounds'!J53</f>
        <v>58.38</v>
      </c>
      <c r="F42" s="127"/>
      <c r="G42" s="127"/>
      <c r="H42" s="127"/>
      <c r="I42" s="126"/>
      <c r="J42" s="126"/>
      <c r="K42" s="126"/>
      <c r="L42" s="126"/>
      <c r="M42" s="126"/>
      <c r="N42" s="126"/>
      <c r="O42" s="126"/>
      <c r="P42" s="126"/>
      <c r="Q42" s="126"/>
      <c r="R42" s="24">
        <f t="shared" si="8"/>
        <v>0</v>
      </c>
      <c r="S42" s="44"/>
      <c r="T42" s="37"/>
      <c r="U42" s="47"/>
      <c r="V42" s="48"/>
      <c r="W42" s="41">
        <f t="shared" si="12"/>
        <v>0</v>
      </c>
      <c r="X42" s="48">
        <f t="shared" si="9"/>
        <v>0</v>
      </c>
    </row>
    <row r="43" spans="1:25" s="11" customFormat="1" ht="27" customHeight="1" x14ac:dyDescent="0.2">
      <c r="A43" s="111">
        <v>791879</v>
      </c>
      <c r="B43" s="115" t="s">
        <v>135</v>
      </c>
      <c r="C43" s="208"/>
      <c r="D43" s="209">
        <f t="shared" si="13"/>
        <v>0</v>
      </c>
      <c r="E43" s="146">
        <f>'Servings to Pounds'!J53</f>
        <v>58.38</v>
      </c>
      <c r="F43" s="127"/>
      <c r="G43" s="127"/>
      <c r="H43" s="127"/>
      <c r="I43" s="126"/>
      <c r="J43" s="126"/>
      <c r="K43" s="126"/>
      <c r="L43" s="126"/>
      <c r="M43" s="126"/>
      <c r="N43" s="126"/>
      <c r="O43" s="126"/>
      <c r="P43" s="126"/>
      <c r="Q43" s="126"/>
      <c r="R43" s="24">
        <f t="shared" si="8"/>
        <v>0</v>
      </c>
      <c r="S43" s="44"/>
      <c r="T43" s="37"/>
      <c r="U43" s="47"/>
      <c r="V43" s="48"/>
      <c r="W43" s="41">
        <f t="shared" si="12"/>
        <v>0</v>
      </c>
      <c r="X43" s="48">
        <f t="shared" si="9"/>
        <v>0</v>
      </c>
    </row>
    <row r="44" spans="1:25" s="47" customFormat="1" ht="9" customHeight="1" x14ac:dyDescent="0.2">
      <c r="A44" s="330">
        <v>1</v>
      </c>
      <c r="B44" s="331"/>
      <c r="C44" s="331"/>
      <c r="D44" s="331"/>
      <c r="E44" s="331"/>
      <c r="F44" s="331"/>
      <c r="G44" s="331"/>
      <c r="H44" s="331"/>
      <c r="I44" s="331"/>
      <c r="J44" s="331"/>
      <c r="K44" s="331"/>
      <c r="L44" s="331"/>
      <c r="M44" s="331"/>
      <c r="N44" s="331"/>
      <c r="O44" s="331"/>
      <c r="P44" s="331"/>
      <c r="Q44" s="331"/>
      <c r="R44" s="332"/>
      <c r="S44" s="45"/>
      <c r="T44" s="45"/>
      <c r="W44" s="78"/>
    </row>
    <row r="45" spans="1:25" s="11" customFormat="1" ht="27" customHeight="1" x14ac:dyDescent="0.2">
      <c r="A45" s="108">
        <v>791401</v>
      </c>
      <c r="B45" s="113" t="str">
        <f>'Servings to Pounds'!B58</f>
        <v>WG Breaded Chicken Nuggets</v>
      </c>
      <c r="C45" s="207"/>
      <c r="D45" s="210">
        <f>C45/32</f>
        <v>0</v>
      </c>
      <c r="E45" s="109">
        <f>'Servings to Pounds'!J58</f>
        <v>24.56</v>
      </c>
      <c r="F45" s="127"/>
      <c r="G45" s="127"/>
      <c r="H45" s="127"/>
      <c r="I45" s="126"/>
      <c r="J45" s="126"/>
      <c r="K45" s="126"/>
      <c r="L45" s="126"/>
      <c r="M45" s="126"/>
      <c r="N45" s="126"/>
      <c r="O45" s="126"/>
      <c r="P45" s="126"/>
      <c r="Q45" s="126"/>
      <c r="R45" s="24">
        <f t="shared" ref="R45:R52" si="14">SUM(F45:Q45)</f>
        <v>0</v>
      </c>
      <c r="S45" s="44"/>
      <c r="T45" s="35">
        <f>'Servings to Pounds'!I58</f>
        <v>0</v>
      </c>
      <c r="U45" s="47"/>
      <c r="V45" s="52"/>
      <c r="W45" s="41">
        <f t="shared" si="12"/>
        <v>0</v>
      </c>
      <c r="X45" s="52">
        <f t="shared" ref="X45:X52" si="15">(E45*R45)*0.3</f>
        <v>0</v>
      </c>
      <c r="Y45" s="52">
        <f t="shared" ref="Y45:Y52" si="16">(E45*R45)*0.7</f>
        <v>0</v>
      </c>
    </row>
    <row r="46" spans="1:25" s="11" customFormat="1" ht="27" customHeight="1" x14ac:dyDescent="0.2">
      <c r="A46" s="108">
        <v>791421</v>
      </c>
      <c r="B46" s="113" t="str">
        <f>'Servings to Pounds'!B59</f>
        <v>WG Breaded Chicken Patties</v>
      </c>
      <c r="C46" s="207"/>
      <c r="D46" s="210">
        <f t="shared" ref="D46:D52" si="17">C46/32</f>
        <v>0</v>
      </c>
      <c r="E46" s="109">
        <f>'Servings to Pounds'!J59</f>
        <v>24.32</v>
      </c>
      <c r="F46" s="127"/>
      <c r="G46" s="127"/>
      <c r="H46" s="127"/>
      <c r="I46" s="126"/>
      <c r="J46" s="126"/>
      <c r="K46" s="126"/>
      <c r="L46" s="126"/>
      <c r="M46" s="126"/>
      <c r="N46" s="126"/>
      <c r="O46" s="126"/>
      <c r="P46" s="126"/>
      <c r="Q46" s="126"/>
      <c r="R46" s="24">
        <f t="shared" si="14"/>
        <v>0</v>
      </c>
      <c r="S46" s="44"/>
      <c r="T46" s="35">
        <f>'Servings to Pounds'!I59</f>
        <v>0</v>
      </c>
      <c r="U46" s="47"/>
      <c r="V46" s="52"/>
      <c r="W46" s="41">
        <f t="shared" si="12"/>
        <v>0</v>
      </c>
      <c r="X46" s="52">
        <f t="shared" si="15"/>
        <v>0</v>
      </c>
      <c r="Y46" s="52">
        <f t="shared" si="16"/>
        <v>0</v>
      </c>
    </row>
    <row r="47" spans="1:25" s="11" customFormat="1" ht="27" customHeight="1" x14ac:dyDescent="0.2">
      <c r="A47" s="108">
        <v>791426</v>
      </c>
      <c r="B47" s="113" t="str">
        <f>'Servings to Pounds'!B60</f>
        <v>WG Breaded Breakfast Patties</v>
      </c>
      <c r="C47" s="207"/>
      <c r="D47" s="210">
        <f t="shared" si="17"/>
        <v>0</v>
      </c>
      <c r="E47" s="109">
        <f>'Servings to Pounds'!J60</f>
        <v>25.55</v>
      </c>
      <c r="F47" s="127"/>
      <c r="G47" s="127"/>
      <c r="H47" s="127"/>
      <c r="I47" s="126"/>
      <c r="J47" s="126"/>
      <c r="K47" s="126"/>
      <c r="L47" s="126"/>
      <c r="M47" s="126"/>
      <c r="N47" s="126"/>
      <c r="O47" s="126"/>
      <c r="P47" s="126"/>
      <c r="Q47" s="126"/>
      <c r="R47" s="24">
        <f t="shared" si="14"/>
        <v>0</v>
      </c>
      <c r="S47" s="44"/>
      <c r="T47" s="35">
        <f>'Servings to Pounds'!I60</f>
        <v>0</v>
      </c>
      <c r="U47" s="47"/>
      <c r="V47" s="52"/>
      <c r="W47" s="41">
        <f t="shared" si="12"/>
        <v>0</v>
      </c>
      <c r="X47" s="52">
        <f t="shared" si="15"/>
        <v>0</v>
      </c>
      <c r="Y47" s="52">
        <f t="shared" si="16"/>
        <v>0</v>
      </c>
    </row>
    <row r="48" spans="1:25" s="11" customFormat="1" ht="27" customHeight="1" x14ac:dyDescent="0.2">
      <c r="A48" s="108">
        <v>791431</v>
      </c>
      <c r="B48" s="113" t="str">
        <f>'Servings to Pounds'!B61</f>
        <v>WG Hot &amp; Spicy Patty</v>
      </c>
      <c r="C48" s="207"/>
      <c r="D48" s="210">
        <f t="shared" si="17"/>
        <v>0</v>
      </c>
      <c r="E48" s="109">
        <f>'Servings to Pounds'!J61</f>
        <v>24.32</v>
      </c>
      <c r="F48" s="127"/>
      <c r="G48" s="127"/>
      <c r="H48" s="127"/>
      <c r="I48" s="126"/>
      <c r="J48" s="126"/>
      <c r="K48" s="126"/>
      <c r="L48" s="126"/>
      <c r="M48" s="126"/>
      <c r="N48" s="126"/>
      <c r="O48" s="126"/>
      <c r="P48" s="126"/>
      <c r="Q48" s="126"/>
      <c r="R48" s="24">
        <f t="shared" si="14"/>
        <v>0</v>
      </c>
      <c r="S48" s="44"/>
      <c r="T48" s="35">
        <f>'Servings to Pounds'!I61</f>
        <v>0</v>
      </c>
      <c r="U48" s="47"/>
      <c r="V48" s="52"/>
      <c r="W48" s="41">
        <f t="shared" si="12"/>
        <v>0</v>
      </c>
      <c r="X48" s="52">
        <f t="shared" si="15"/>
        <v>0</v>
      </c>
      <c r="Y48" s="52">
        <f t="shared" si="16"/>
        <v>0</v>
      </c>
    </row>
    <row r="49" spans="1:26" s="11" customFormat="1" ht="27" customHeight="1" x14ac:dyDescent="0.2">
      <c r="A49" s="108">
        <v>791441</v>
      </c>
      <c r="B49" s="113" t="str">
        <f>'Servings to Pounds'!B62</f>
        <v>WG Breaded Chicken Tenders</v>
      </c>
      <c r="C49" s="207"/>
      <c r="D49" s="210">
        <f t="shared" si="17"/>
        <v>0</v>
      </c>
      <c r="E49" s="109">
        <f>'Servings to Pounds'!J62</f>
        <v>24.49</v>
      </c>
      <c r="F49" s="127"/>
      <c r="G49" s="127"/>
      <c r="H49" s="127"/>
      <c r="I49" s="126"/>
      <c r="J49" s="126"/>
      <c r="K49" s="126"/>
      <c r="L49" s="126"/>
      <c r="M49" s="126"/>
      <c r="N49" s="126"/>
      <c r="O49" s="126"/>
      <c r="P49" s="126"/>
      <c r="Q49" s="126"/>
      <c r="R49" s="24">
        <f t="shared" si="14"/>
        <v>0</v>
      </c>
      <c r="S49" s="44"/>
      <c r="T49" s="35">
        <f>'Servings to Pounds'!I62</f>
        <v>0</v>
      </c>
      <c r="U49" s="47"/>
      <c r="V49" s="52"/>
      <c r="W49" s="41">
        <f t="shared" si="12"/>
        <v>0</v>
      </c>
      <c r="X49" s="52">
        <f t="shared" si="15"/>
        <v>0</v>
      </c>
      <c r="Y49" s="52">
        <f t="shared" si="16"/>
        <v>0</v>
      </c>
    </row>
    <row r="50" spans="1:26" s="11" customFormat="1" ht="27" customHeight="1" x14ac:dyDescent="0.2">
      <c r="A50" s="108">
        <v>791461</v>
      </c>
      <c r="B50" s="113" t="str">
        <f>'Servings to Pounds'!B63</f>
        <v>WG Breaded Popcorn Chicken</v>
      </c>
      <c r="C50" s="207"/>
      <c r="D50" s="210">
        <f t="shared" si="17"/>
        <v>0</v>
      </c>
      <c r="E50" s="109">
        <f>'Servings to Pounds'!J63</f>
        <v>24.73</v>
      </c>
      <c r="F50" s="127"/>
      <c r="G50" s="127"/>
      <c r="H50" s="127"/>
      <c r="I50" s="126"/>
      <c r="J50" s="126"/>
      <c r="K50" s="126"/>
      <c r="L50" s="126"/>
      <c r="M50" s="126"/>
      <c r="N50" s="126"/>
      <c r="O50" s="126"/>
      <c r="P50" s="126"/>
      <c r="Q50" s="126"/>
      <c r="R50" s="24">
        <f t="shared" si="14"/>
        <v>0</v>
      </c>
      <c r="S50" s="44"/>
      <c r="T50" s="35">
        <f>'Servings to Pounds'!I63</f>
        <v>0</v>
      </c>
      <c r="U50" s="47"/>
      <c r="V50" s="52"/>
      <c r="W50" s="41">
        <f t="shared" si="12"/>
        <v>0</v>
      </c>
      <c r="X50" s="52">
        <f t="shared" si="15"/>
        <v>0</v>
      </c>
      <c r="Y50" s="52">
        <f t="shared" si="16"/>
        <v>0</v>
      </c>
    </row>
    <row r="51" spans="1:26" s="11" customFormat="1" ht="27" customHeight="1" x14ac:dyDescent="0.2">
      <c r="A51" s="108">
        <v>791493</v>
      </c>
      <c r="B51" s="113" t="s">
        <v>95</v>
      </c>
      <c r="C51" s="207"/>
      <c r="D51" s="210">
        <f t="shared" si="17"/>
        <v>0</v>
      </c>
      <c r="E51" s="109">
        <f>'Servings to Pounds'!J64</f>
        <v>32.44</v>
      </c>
      <c r="F51" s="127"/>
      <c r="G51" s="127"/>
      <c r="H51" s="127"/>
      <c r="I51" s="126"/>
      <c r="J51" s="126"/>
      <c r="K51" s="126"/>
      <c r="L51" s="126"/>
      <c r="M51" s="126"/>
      <c r="N51" s="126"/>
      <c r="O51" s="126"/>
      <c r="P51" s="126"/>
      <c r="Q51" s="126"/>
      <c r="R51" s="24">
        <f t="shared" si="14"/>
        <v>0</v>
      </c>
      <c r="S51" s="44"/>
      <c r="T51" s="35">
        <f>'Servings to Pounds'!I64</f>
        <v>0</v>
      </c>
      <c r="U51" s="47"/>
      <c r="V51" s="52"/>
      <c r="W51" s="41">
        <f t="shared" si="12"/>
        <v>0</v>
      </c>
      <c r="X51" s="52">
        <f t="shared" si="15"/>
        <v>0</v>
      </c>
      <c r="Y51" s="52">
        <f t="shared" si="16"/>
        <v>0</v>
      </c>
    </row>
    <row r="52" spans="1:26" s="11" customFormat="1" ht="27" customHeight="1" x14ac:dyDescent="0.2">
      <c r="A52" s="108">
        <v>791499</v>
      </c>
      <c r="B52" s="113" t="str">
        <f>'Servings to Pounds'!B65</f>
        <v>Shredded Chicken</v>
      </c>
      <c r="C52" s="207"/>
      <c r="D52" s="210">
        <f t="shared" si="17"/>
        <v>0</v>
      </c>
      <c r="E52" s="147">
        <f>'Servings to Pounds'!J65</f>
        <v>39</v>
      </c>
      <c r="F52" s="127"/>
      <c r="G52" s="127"/>
      <c r="H52" s="127"/>
      <c r="I52" s="126"/>
      <c r="J52" s="126"/>
      <c r="K52" s="126"/>
      <c r="L52" s="126"/>
      <c r="M52" s="126"/>
      <c r="N52" s="126"/>
      <c r="O52" s="126"/>
      <c r="P52" s="126"/>
      <c r="Q52" s="126"/>
      <c r="R52" s="24">
        <f t="shared" si="14"/>
        <v>0</v>
      </c>
      <c r="S52" s="44"/>
      <c r="T52" s="35">
        <f>'Servings to Pounds'!I65</f>
        <v>0</v>
      </c>
      <c r="U52" s="47"/>
      <c r="V52" s="52"/>
      <c r="W52" s="41">
        <f t="shared" si="12"/>
        <v>0</v>
      </c>
      <c r="X52" s="52">
        <f t="shared" si="15"/>
        <v>0</v>
      </c>
      <c r="Y52" s="52">
        <f t="shared" si="16"/>
        <v>0</v>
      </c>
    </row>
    <row r="53" spans="1:26" s="47" customFormat="1" ht="9" customHeight="1" x14ac:dyDescent="0.2">
      <c r="A53" s="330"/>
      <c r="B53" s="331"/>
      <c r="C53" s="331"/>
      <c r="D53" s="331"/>
      <c r="E53" s="331"/>
      <c r="F53" s="331"/>
      <c r="G53" s="331"/>
      <c r="H53" s="331"/>
      <c r="I53" s="331"/>
      <c r="J53" s="331"/>
      <c r="K53" s="331"/>
      <c r="L53" s="331"/>
      <c r="M53" s="331"/>
      <c r="N53" s="331"/>
      <c r="O53" s="331"/>
      <c r="P53" s="331"/>
      <c r="Q53" s="331"/>
      <c r="R53" s="332"/>
      <c r="S53" s="45"/>
      <c r="T53" s="45"/>
      <c r="W53" s="78"/>
    </row>
    <row r="54" spans="1:26" s="11" customFormat="1" ht="27" customHeight="1" x14ac:dyDescent="0.2">
      <c r="A54" s="108">
        <v>771421</v>
      </c>
      <c r="B54" s="113" t="str">
        <f>'Servings to Pounds'!B67</f>
        <v>HALAL - WG Breaded Halal Chicken Patties</v>
      </c>
      <c r="C54" s="207"/>
      <c r="D54" s="210">
        <f>C54/32</f>
        <v>0</v>
      </c>
      <c r="E54" s="109">
        <f>'Servings to Pounds'!J67</f>
        <v>24.32</v>
      </c>
      <c r="F54" s="127"/>
      <c r="G54" s="127"/>
      <c r="H54" s="127"/>
      <c r="I54" s="126"/>
      <c r="J54" s="126"/>
      <c r="K54" s="126"/>
      <c r="L54" s="126"/>
      <c r="M54" s="126"/>
      <c r="N54" s="126"/>
      <c r="O54" s="126"/>
      <c r="P54" s="126"/>
      <c r="Q54" s="126"/>
      <c r="R54" s="24">
        <f>SUM(F54:Q54)</f>
        <v>0</v>
      </c>
      <c r="S54" s="44"/>
      <c r="T54" s="35">
        <f>'Servings to Pounds'!I67</f>
        <v>0</v>
      </c>
      <c r="U54" s="47"/>
      <c r="V54" s="52"/>
      <c r="W54" s="41">
        <f t="shared" ref="W54" si="18">X54+Y54</f>
        <v>0</v>
      </c>
      <c r="X54" s="52">
        <f>(E54*R54)*0.3</f>
        <v>0</v>
      </c>
      <c r="Y54" s="52">
        <f>(E54*R54)*0.7</f>
        <v>0</v>
      </c>
    </row>
    <row r="55" spans="1:26" s="47" customFormat="1" ht="9" customHeight="1" x14ac:dyDescent="0.2">
      <c r="A55" s="330"/>
      <c r="B55" s="331"/>
      <c r="C55" s="331"/>
      <c r="D55" s="331"/>
      <c r="E55" s="331"/>
      <c r="F55" s="331"/>
      <c r="G55" s="331"/>
      <c r="H55" s="331"/>
      <c r="I55" s="331"/>
      <c r="J55" s="331"/>
      <c r="K55" s="331"/>
      <c r="L55" s="331"/>
      <c r="M55" s="331"/>
      <c r="N55" s="331"/>
      <c r="O55" s="331"/>
      <c r="P55" s="331"/>
      <c r="Q55" s="331"/>
      <c r="R55" s="332"/>
      <c r="S55" s="45"/>
      <c r="T55" s="45"/>
    </row>
    <row r="56" spans="1:26" s="11" customFormat="1" ht="30.75" customHeight="1" x14ac:dyDescent="0.25">
      <c r="A56" s="148"/>
      <c r="B56" s="149" t="s">
        <v>136</v>
      </c>
      <c r="C56" s="150"/>
      <c r="D56" s="150"/>
      <c r="E56" s="150"/>
      <c r="F56" s="211">
        <f t="shared" ref="F56:R56" si="19">SUM(F6:F54)</f>
        <v>0</v>
      </c>
      <c r="G56" s="214">
        <f t="shared" si="19"/>
        <v>0</v>
      </c>
      <c r="H56" s="214">
        <f t="shared" si="19"/>
        <v>0</v>
      </c>
      <c r="I56" s="214">
        <f t="shared" si="19"/>
        <v>0</v>
      </c>
      <c r="J56" s="214">
        <f t="shared" si="19"/>
        <v>0</v>
      </c>
      <c r="K56" s="214">
        <f t="shared" si="19"/>
        <v>0</v>
      </c>
      <c r="L56" s="214">
        <f t="shared" si="19"/>
        <v>0</v>
      </c>
      <c r="M56" s="214">
        <f t="shared" si="19"/>
        <v>0</v>
      </c>
      <c r="N56" s="214">
        <f t="shared" si="19"/>
        <v>0</v>
      </c>
      <c r="O56" s="214">
        <f t="shared" si="19"/>
        <v>0</v>
      </c>
      <c r="P56" s="214">
        <f t="shared" si="19"/>
        <v>0</v>
      </c>
      <c r="Q56" s="214">
        <f t="shared" si="19"/>
        <v>0</v>
      </c>
      <c r="R56" s="24">
        <f t="shared" si="19"/>
        <v>0</v>
      </c>
      <c r="S56" s="44"/>
      <c r="T56" s="35">
        <f>'Servings to Pounds'!I69</f>
        <v>0</v>
      </c>
      <c r="U56" s="47"/>
      <c r="V56" s="53" t="s">
        <v>137</v>
      </c>
      <c r="W56" s="54" t="e">
        <f>SUM(W6:W52)</f>
        <v>#REF!</v>
      </c>
      <c r="X56" s="54">
        <f>SUM(X6:X52)</f>
        <v>0</v>
      </c>
      <c r="Y56" s="54" t="e">
        <f>SUM(Y6:Y52)</f>
        <v>#REF!</v>
      </c>
    </row>
    <row r="57" spans="1:26" s="11" customFormat="1" ht="30.75" customHeight="1" thickBot="1" x14ac:dyDescent="0.3">
      <c r="A57" s="152"/>
      <c r="B57" s="153" t="s">
        <v>138</v>
      </c>
      <c r="C57" s="153"/>
      <c r="D57" s="151"/>
      <c r="E57" s="151"/>
      <c r="F57" s="212">
        <f>(F6*C6)+(F7*C7)+(F8*C8)+(F9*C9)+(F10*C10)+(F11*C11)+(F12*C12)+(F13*C13)+(F14*C14)+(F15*C15)+(F16*C16)+(F17*C17)+(F18*C18)+(F19*C19)+(F20*C20)+(F21*C21)+(F22*C22)+(F23*C23)+(F24*C24)+(F25*C25)+(F27*C27)+(F28*C28)+(F29*C29)+(F30*C30)+(F31*C31)+(F32*C32)+(F33*C33)+(F34*C34)+(F35*C35)+(F36*C36)+(F37*C37)+(F38*C38)+(F39*C39)+(F40*C40)+(F41*C41)+(F42*C42)+(F43*C43)+(F45*C45)+(F46*C46)+(F47*C47)+(F48*C48)+(F49*C49)+(F50*C50)+(F51*C51)+(F52*C52)+(F54*C54)</f>
        <v>0</v>
      </c>
      <c r="G57" s="212">
        <f>(G6*C6)+(G7*C7)+(G8*C8)+(G9*C9)+(G10*C10)+(G11*C11)+(G12*C12)+(G13*C13)+(G14*C14)+(G15*C15)+(G16*C16)+(G17*C17)+(G18*C18)+(G19*C19)+(G20*C20)+(G21*C21)+(G22*C22)+(G23*C23)+(G24*C24)+(G25*C25)+(G27*C27)+(G28*C28)+(G29*C29)+(G30*C30)+(G31*C31)+(G32*C32)+(G33*C33)+(G34*C34)+(G35*C35)+(G36*C36)+(G37*C37)+(G38*C38)+(G39*C39)+(G40*C40)+(G41*C41)+(G42*C42)+(G43*C43)+(G45*C45)+(G46*C46)+(G47*C47)+(G48*C48)+(G49*C49)+(G50*C50)+(G51*C51)+(G52*C52)+(G54*C54)</f>
        <v>0</v>
      </c>
      <c r="H57" s="212">
        <f>(H6*C6)+(H7*C7)+(H8*C8)+(H9*C9)+(H10*C10)+(H11*C11)+(H12*C12)+(H13*C13)+(H14*C14)+(H15*C15)+(H16*C16)+(H17*C17)+(H18*C18)+(H19*C19)+(H20*C20)+(H21*C21)+(H22*C22)+(H23*C23)+(H24*C24)+(H25*C25)+(H27*C27)+(H28*C28)+(H29*C29)+(H30*C30)+(H31*C31)+(H32*C32)+(H33*C33)+(H34*C34)+(H35*C35)+(H36*C36)+(H37*C37)+(H38*C38)+(H39*C39)+(H40*C40)+(H41*C41)+(H42*C42)+(H43*C43)+(H45*C45)+(H46*C46)+(H47*C47)+(H48*C48)+(H49*C49)+(H50*C50)+(H51*C51)+(H52*C52)+(H54*C54)</f>
        <v>0</v>
      </c>
      <c r="I57" s="212">
        <f>(I6*C6)+(I7*C7)+(I8*C8)+(I9*C9)+(I10*C10)+(I11*C11)+(I12*C12)+(I13*C13)+(I14*C14)+(I15*C15)+(I16*C16)+(I17*C17)+(I18*C18)+(I19*C19)+(I20*C20)+(I21*C21)+(I22*C22)+(I23*C23)+(I24*C24)+(I25*C25)+(I27*C27)+(I28*C28)+(I29*C29)+(I30*C30)+(I31*C31)+(I32*C32)+(I33*C33)+(I34*C34)+(I35*C35)+(I36*C36)+(I37*C37)+(I38*C38)+(I39*C39)+(I40*C40)+(I41*C41)+(I42*C42)+(I43*C43)+(I45*C45)+(I46*C46)+(I47*C47)+(I48*C48)+(I49*C49)+(I50*C50)+(I51*C51)+(I52*C52)+(I54*C54)</f>
        <v>0</v>
      </c>
      <c r="J57" s="212">
        <f>(J6*C6)+(J7*C7)+(J8*C8)+(J9*C9)+(J10*C10)+(J11*C11)+(J12*C12)+(J13*C13)+(J14*C14)+(J15*C15)+(J16*C16)+(J17*C17)+(J18*C18)+(J19*C19)+(J20*C20)+(J21*C21)+(J22*C22)+(J23*C23)+(J24*C24)+(J25*C25)+(J27*C27)+(J28*C28)+(J29*C29)+(J30*C30)+(J31*C31)+(J32*C32)+(J33*C33)+(J34*C34)+(J35*C35)+(J36*C36)+(J37*C37)+(J38*C38)+(J39*C39)+(J40*C40)+(J41*C41)+(J42*C42)+(J43*C43)+(J45*C45)+(J46*C46)+(J47*C47)+(J48*C48)+(J49*C49)+(J50*C50)+(J51*C51)+(J52*C52)+(J54*C54)</f>
        <v>0</v>
      </c>
      <c r="K57" s="212">
        <f>(K6*C6)+(K7*C7)+(K8*C8)+(K9*C9)+(K10*C10)+(K11*C11)+(K12*C12)+(K13*C13)+(K14*C14)+(K15*C15)+(K16*C16)+(K17*C17)+(K18*C18)+(K19*C19)+(K20*C20)+(K21*C21)+(K22*C22)+(K23*C23)+(K24*C24)+(K25*C25)+(K27*C27)+(K28*C28)+(K29*C29)+(K30*C30)+(K31*C31)+(K32*C32)+(K33*C33)+(K34*C34)+(K35*C35)+(K36*C36)+(K37*C37)+(K38*C38)+(K39*C39)+(K40*C40)+(K41*C41)+(K42*C42)+(K43*C43)+(K45*C45)+(K46*C46)+(K47*C47)+(K48*C48)+(K49*C49)+(K50*C50)+(K51*C51)+(K52*C52)+(K54*C54)</f>
        <v>0</v>
      </c>
      <c r="L57" s="212">
        <f>(L6*C6)+(L7*C7)+(L8*C8)+(L9*C9)+(L10*C10)+(L11*C11)+(L12*C12)+(L13*C13)+(L14*C14)+(L15*C15)+(L16*C16)+(L17*C17)+(L18*C18)+(L19*C19)+(L20*C20)+(L21*C21)+(L22*C22)+(L23*C23)+(L24*C24)+(L25*C25)+(L27*C27)+(L28*C28)+(L29*C29)+(L30*C30)+(L31*C31)+(L32*C32)+(L33*C33)+(L34*C34)+(L35*C35)+(L36*C36)+(L37*C37)+(L38*C38)+(L39*C39)+(L40*C40)+(L41*C41)+(L42*C42)+(L43*C43)+(L45*C45)+(L46*C46)+(L47*C47)+(L48*C48)+(L49*C49)+(L50*C50)+(L51*C51)+(L52*C52)+(L54*C54)</f>
        <v>0</v>
      </c>
      <c r="M57" s="212">
        <f>(M6*C6)+(M7*C7)+(M8*C8)+(M9*C9)+(M10*C10)+(M11*C11)+(M12*C12)+(M13*C13)+(M14*C14)+(M15*C15)+(M16*C16)+(M17*C17)+(M18*C18)+(M19*C19)+(M20*C20)+(M21*C21)+(M22*C22)+(M23*C23)+(M24*C24)+(M25*C25)+(M27*C27)+(M28*C28)+(M29*C29)+(M30*C30)+(M31*C31)+(M32*C32)+(M33*C33)+(M34*C34)+(M35*C35)+(M36*C36)+(M37*C37)+(M38*C38)+(M39*C39)+(M40*C40)+(M41*C41)+(M42*C42)+(M43*C43)+(M45*C45)+(M46*C46)+(M47*C47)+(M48*C48)+(M49*C49)+(M50*C50)+(M51*C51)+(M52*C52)+(M54*C54)</f>
        <v>0</v>
      </c>
      <c r="N57" s="212">
        <f>(N6*C6)+(N7*C7)+(N8*C8)+(N9*C9)+(N10*C10)+(N11*C11)+(N12*C12)+(N13*C13)+(N14*C14)+(N15*C15)+(N16*C16)+(N17*C17)+(N18*C18)+(N19*C19)+(N20*C20)+(N21*C21)+(N22*C22)+(N23*C23)+(N24*C24)+(N25*C25)+(N27*C27)+(N28*C28)+(N29*C29)+(N30*C30)+(N31*C31)+(N32*C32)+(N33*C33)+(N34*C34)+(N35*C35)+(N36*C36)+(N37*C37)+(N38*C38)+(N39*C39)+(N40*C40)+(N41*C41)+(N42*C42)+(N43*C43)+(N45*C45)+(N46*C46)+(N47*C47)+(N48*C48)+(N49*C49)+(N50*C50)+(N51*C51)+(N52*C52)+(N54*C54)</f>
        <v>0</v>
      </c>
      <c r="O57" s="212">
        <f>(O6*C6)+(O7*C7)+(O8*C8)+(O9*C9)+(O10*C10)+(O11*C11)+(O12*C12)+(O13*C13)+(O14*C14)+(O15*C15)+(O16*C16)+(O17*C17)+(O18*C18)+(O19*C19)+(O20*C20)+(O21*C21)+(O22*C22)+(O23*C23)+(O24*C24)+(O25*C25)+(O27*C27)+(O28*C28)+(O29*C29)+(O30*C30)+(O31*C31)+(O32*C32)+(O33*C33)+(O34*C34)+(O35*C35)+(O36*C36)+(O37*C37)+(O38*C38)+(O39*C39)+(O40*C40)+(O41*C41)+(O42*C42)+(O43*C43)+(O45*C45)+(O46*C46)+(O47*C47)+(O48*C48)+(O49*C49)+(O50*C50)+(O51*C51)+(O52*C52)+(O54*C54)</f>
        <v>0</v>
      </c>
      <c r="P57" s="212">
        <f>(P6*C6)+(P7*C7)+(P8*C8)+(P9*C9)+(P10*C10)+(P11*C11)+(P12*C12)+(P13*C13)+(P14*C14)+(P15*C15)+(P16*C16)+(P17*C17)+(P18*C18)+(P19*C19)+(P20*C20)+(P21*C21)+(P22*C22)+(P23*C23)+(P24*C24)+(P25*C25)+(P27*C27)+(P28*C28)+(P29*C29)+(P30*C30)+(P31*C31)+(P32*C32)+(P33*C33)+(P34*C34)+(P35*C35)+(P36*C36)+(P37*C37)+(P38*C38)+(P39*C39)+(P40*C40)+(P41*C41)+(P42*C42)+(P43*C43)+(P45*C45)+(P46*C46)+(P47*C47)+(P48*C48)+(P49*C49)+(P50*C50)+(P51*C51)+(P52*C52)+(P54*C54)</f>
        <v>0</v>
      </c>
      <c r="Q57" s="212">
        <f>(Q6*C6)+(Q7*C7)+(Q8*C8)+(Q9*C9)+(Q10*C10)+(Q11*C11)+(Q12*C12)+(Q13*C13)+(Q14*C14)+(Q15*C15)+(Q16*C16)+(Q17*C17)+(Q18*C18)+(Q19*C19)+(Q20*C20)+(Q21*C21)+(Q22*C22)+(Q23*C23)+(Q24*C24)+(Q25*C25)+(Q27*C27)+(Q28*C28)+(Q29*C29)+(Q30*C30)+(Q31*C31)+(Q32*C32)+(Q33*C33)+(Q34*C34)+(Q35*C35)+(Q36*C36)+(Q37*C37)+(Q38*C38)+(Q39*C39)+(Q40*C40)+(Q41*C41)+(Q42*C42)+(Q43*C43)+(Q45*C45)+(Q46*C46)+(Q47*C47)+(Q48*C48)+(Q49*C49)+(Q50*C50)+(Q51*C51)+(Q52*C52)+(Q54*C54)</f>
        <v>0</v>
      </c>
      <c r="R57" s="213">
        <f>SUM(F57:Q57)</f>
        <v>0</v>
      </c>
      <c r="S57" s="44"/>
      <c r="T57"/>
      <c r="U57" s="47"/>
      <c r="V57" s="47"/>
      <c r="W57" s="53"/>
      <c r="X57" s="54"/>
      <c r="Y57" s="54"/>
      <c r="Z57" s="54"/>
    </row>
    <row r="58" spans="1:26" s="12" customFormat="1" ht="33" customHeight="1" thickTop="1" x14ac:dyDescent="0.25">
      <c r="A58" s="224" t="s">
        <v>139</v>
      </c>
      <c r="B58" s="365"/>
      <c r="C58" s="366"/>
      <c r="D58" s="362"/>
      <c r="E58" s="225"/>
      <c r="F58" s="105" t="s">
        <v>140</v>
      </c>
      <c r="G58" s="379">
        <f>'Servings to Pounds'!B6</f>
        <v>0</v>
      </c>
      <c r="H58" s="380"/>
      <c r="I58" s="380"/>
      <c r="J58" s="222" t="s">
        <v>141</v>
      </c>
      <c r="K58" s="226"/>
      <c r="L58" s="335"/>
      <c r="M58" s="240" t="s">
        <v>18</v>
      </c>
      <c r="N58" s="327">
        <f>'Servings to Pounds'!B15</f>
        <v>0</v>
      </c>
      <c r="O58" s="328"/>
      <c r="P58" s="328"/>
      <c r="Q58" s="328"/>
      <c r="R58" s="329"/>
      <c r="S58" s="46"/>
      <c r="T58"/>
      <c r="U58" s="50"/>
      <c r="V58" s="53" t="s">
        <v>142</v>
      </c>
      <c r="W58" s="55" t="e">
        <f>W2-W56</f>
        <v>#REF!</v>
      </c>
      <c r="X58" s="55">
        <f>X2-X56</f>
        <v>0</v>
      </c>
      <c r="Y58" s="55" t="e">
        <f>Y2-Y56</f>
        <v>#REF!</v>
      </c>
    </row>
    <row r="59" spans="1:26" s="8" customFormat="1" ht="25.5" customHeight="1" x14ac:dyDescent="0.25">
      <c r="A59" s="227" t="s">
        <v>143</v>
      </c>
      <c r="B59" s="367"/>
      <c r="C59" s="368"/>
      <c r="D59" s="363"/>
      <c r="E59" s="228"/>
      <c r="F59" s="106" t="s">
        <v>8</v>
      </c>
      <c r="G59" s="343">
        <f>'Servings to Pounds'!B8</f>
        <v>0</v>
      </c>
      <c r="H59" s="344"/>
      <c r="I59" s="345"/>
      <c r="J59" s="360"/>
      <c r="K59" s="361"/>
      <c r="L59" s="336"/>
      <c r="M59" s="221" t="s">
        <v>143</v>
      </c>
      <c r="N59" s="326"/>
      <c r="O59" s="324"/>
      <c r="P59" s="324"/>
      <c r="Q59" s="324"/>
      <c r="R59" s="325"/>
      <c r="S59" s="46"/>
      <c r="T59"/>
      <c r="U59" s="51"/>
    </row>
    <row r="60" spans="1:26" s="8" customFormat="1" ht="25.5" customHeight="1" x14ac:dyDescent="0.25">
      <c r="A60" s="227" t="s">
        <v>144</v>
      </c>
      <c r="B60" s="369"/>
      <c r="C60" s="370"/>
      <c r="D60" s="363"/>
      <c r="E60" s="229"/>
      <c r="F60" s="106" t="s">
        <v>145</v>
      </c>
      <c r="G60" s="343">
        <f>'Servings to Pounds'!B9</f>
        <v>0</v>
      </c>
      <c r="H60" s="344"/>
      <c r="I60" s="345"/>
      <c r="J60" s="360"/>
      <c r="K60" s="361"/>
      <c r="L60" s="336"/>
      <c r="M60" s="221" t="s">
        <v>172</v>
      </c>
      <c r="N60" s="323"/>
      <c r="O60" s="324"/>
      <c r="P60" s="324"/>
      <c r="Q60" s="324"/>
      <c r="R60" s="325"/>
      <c r="S60" s="46"/>
      <c r="T60"/>
      <c r="U60" s="51"/>
    </row>
    <row r="61" spans="1:26" s="8" customFormat="1" ht="25.5" customHeight="1" x14ac:dyDescent="0.2">
      <c r="A61" s="227" t="s">
        <v>146</v>
      </c>
      <c r="B61" s="371"/>
      <c r="C61" s="372"/>
      <c r="D61" s="363"/>
      <c r="E61" s="230"/>
      <c r="F61" s="106" t="s">
        <v>146</v>
      </c>
      <c r="G61" s="343">
        <f>'Servings to Pounds'!B13</f>
        <v>0</v>
      </c>
      <c r="H61" s="344"/>
      <c r="I61" s="345"/>
      <c r="J61" s="231" t="s">
        <v>147</v>
      </c>
      <c r="K61" s="232"/>
      <c r="L61" s="336"/>
      <c r="M61" s="221" t="s">
        <v>148</v>
      </c>
      <c r="N61" s="323"/>
      <c r="O61" s="324"/>
      <c r="P61" s="324"/>
      <c r="Q61" s="324"/>
      <c r="R61" s="325"/>
      <c r="S61" s="46"/>
      <c r="T61"/>
      <c r="U61" s="51"/>
    </row>
    <row r="62" spans="1:26" s="8" customFormat="1" ht="25.5" customHeight="1" x14ac:dyDescent="0.2">
      <c r="A62" s="233" t="s">
        <v>155</v>
      </c>
      <c r="B62" s="234"/>
      <c r="C62" s="235"/>
      <c r="D62" s="363"/>
      <c r="E62" s="236"/>
      <c r="F62" s="106" t="s">
        <v>149</v>
      </c>
      <c r="G62" s="343">
        <f>'Servings to Pounds'!B11</f>
        <v>0</v>
      </c>
      <c r="H62" s="344"/>
      <c r="I62" s="345"/>
      <c r="J62" s="360"/>
      <c r="K62" s="361"/>
      <c r="L62" s="336"/>
      <c r="M62" s="221" t="s">
        <v>173</v>
      </c>
      <c r="N62" s="323"/>
      <c r="O62" s="324"/>
      <c r="P62" s="324"/>
      <c r="Q62" s="324"/>
      <c r="R62" s="325"/>
      <c r="S62" s="46"/>
      <c r="T62"/>
      <c r="U62" s="51"/>
    </row>
    <row r="63" spans="1:26" s="8" customFormat="1" ht="25.5" customHeight="1" x14ac:dyDescent="0.2">
      <c r="A63" s="373"/>
      <c r="B63" s="374"/>
      <c r="C63" s="375"/>
      <c r="D63" s="363"/>
      <c r="E63" s="237"/>
      <c r="F63" s="106" t="s">
        <v>150</v>
      </c>
      <c r="G63" s="343"/>
      <c r="H63" s="344"/>
      <c r="I63" s="345"/>
      <c r="J63" s="360"/>
      <c r="K63" s="361"/>
      <c r="L63" s="336"/>
      <c r="M63" s="221" t="s">
        <v>146</v>
      </c>
      <c r="N63" s="323"/>
      <c r="O63" s="324"/>
      <c r="P63" s="25" t="s">
        <v>151</v>
      </c>
      <c r="Q63" s="324"/>
      <c r="R63" s="325"/>
      <c r="S63" s="46"/>
      <c r="T63"/>
      <c r="U63" s="51"/>
    </row>
    <row r="64" spans="1:26" s="8" customFormat="1" ht="25.5" customHeight="1" thickBot="1" x14ac:dyDescent="0.25">
      <c r="A64" s="376"/>
      <c r="B64" s="377"/>
      <c r="C64" s="378"/>
      <c r="D64" s="364"/>
      <c r="E64" s="238"/>
      <c r="F64" s="107" t="s">
        <v>152</v>
      </c>
      <c r="G64" s="346"/>
      <c r="H64" s="347"/>
      <c r="I64" s="348"/>
      <c r="J64" s="223" t="s">
        <v>153</v>
      </c>
      <c r="K64" s="239"/>
      <c r="L64" s="337"/>
      <c r="M64" s="338" t="s">
        <v>174</v>
      </c>
      <c r="N64" s="339"/>
      <c r="O64" s="340" t="s">
        <v>154</v>
      </c>
      <c r="P64" s="341"/>
      <c r="Q64" s="341"/>
      <c r="R64" s="342"/>
      <c r="S64" s="46"/>
      <c r="T64"/>
      <c r="U64" s="51"/>
    </row>
    <row r="65" spans="1:5" ht="21" thickTop="1" x14ac:dyDescent="0.2">
      <c r="A65" s="359"/>
      <c r="B65" s="359"/>
      <c r="C65" s="359"/>
      <c r="E65" s="125"/>
    </row>
  </sheetData>
  <protectedRanges>
    <protectedRange sqref="F56:R56" name="Range5"/>
    <protectedRange sqref="F58:F64" name="Range3"/>
    <protectedRange sqref="A56:E56" name="Range2"/>
    <protectedRange sqref="B55:E55 B26:E26 B53:E53 E30:E34 B44:E44 B30:B43 D35:E43" name="Range1_2_3_1"/>
    <protectedRange sqref="P63" name="Range4_1"/>
    <protectedRange sqref="J61" name="Range3_1"/>
    <protectedRange sqref="R57" name="Range5_1"/>
    <protectedRange sqref="A57:B57 E57" name="Range2_1"/>
    <protectedRange sqref="C57:D57" name="Range2_2"/>
    <protectedRange sqref="F57:Q57" name="Range5_1_2"/>
    <protectedRange sqref="B58:B61" name="Range1_1"/>
  </protectedRanges>
  <mergeCells count="39">
    <mergeCell ref="A65:C65"/>
    <mergeCell ref="J59:K59"/>
    <mergeCell ref="J60:K60"/>
    <mergeCell ref="J62:K62"/>
    <mergeCell ref="J63:K63"/>
    <mergeCell ref="D58:D64"/>
    <mergeCell ref="B58:C58"/>
    <mergeCell ref="B59:C59"/>
    <mergeCell ref="B60:C60"/>
    <mergeCell ref="B61:C61"/>
    <mergeCell ref="A63:C63"/>
    <mergeCell ref="A64:C64"/>
    <mergeCell ref="G58:I58"/>
    <mergeCell ref="A1:B1"/>
    <mergeCell ref="A2:B2"/>
    <mergeCell ref="F1:R1"/>
    <mergeCell ref="F2:R2"/>
    <mergeCell ref="A26:Q26"/>
    <mergeCell ref="A53:R53"/>
    <mergeCell ref="C4:D4"/>
    <mergeCell ref="C5:D5"/>
    <mergeCell ref="L58:L64"/>
    <mergeCell ref="A44:R44"/>
    <mergeCell ref="M64:N64"/>
    <mergeCell ref="O64:R64"/>
    <mergeCell ref="G59:I59"/>
    <mergeCell ref="G60:I60"/>
    <mergeCell ref="G61:I61"/>
    <mergeCell ref="G62:I62"/>
    <mergeCell ref="G63:I63"/>
    <mergeCell ref="G64:I64"/>
    <mergeCell ref="N60:R60"/>
    <mergeCell ref="Q63:R63"/>
    <mergeCell ref="A55:R55"/>
    <mergeCell ref="N61:R61"/>
    <mergeCell ref="N63:O63"/>
    <mergeCell ref="N59:R59"/>
    <mergeCell ref="N62:R62"/>
    <mergeCell ref="N58:R58"/>
  </mergeCells>
  <pageMargins left="0.2" right="0.2" top="0.25" bottom="0.25" header="0.3" footer="0.3"/>
  <pageSetup scale="39" fitToHeight="0" orientation="landscape" r:id="rId1"/>
  <ignoredErrors>
    <ignoredError sqref="D39" formula="1"/>
    <ignoredError sqref="R51:R52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fe8e53cf-cbf5-4036-91f4-dc91ce4bb088">
      <UserInfo>
        <DisplayName>Phyllis Higginbotham</DisplayName>
        <AccountId>16</AccountId>
        <AccountType/>
      </UserInfo>
    </SharedWithUsers>
    <lcf76f155ced4ddcb4097134ff3c332f xmlns="11bd7844-79ae-40bb-9a65-18ec79bae8af">
      <Terms xmlns="http://schemas.microsoft.com/office/infopath/2007/PartnerControls"/>
    </lcf76f155ced4ddcb4097134ff3c332f>
    <TaxCatchAll xmlns="fe8e53cf-cbf5-4036-91f4-dc91ce4bb08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7D8A2919F18F409BA5AE6D2B55D771" ma:contentTypeVersion="14" ma:contentTypeDescription="Create a new document." ma:contentTypeScope="" ma:versionID="d22f6eec065d21234c67798052eedd62">
  <xsd:schema xmlns:xsd="http://www.w3.org/2001/XMLSchema" xmlns:xs="http://www.w3.org/2001/XMLSchema" xmlns:p="http://schemas.microsoft.com/office/2006/metadata/properties" xmlns:ns2="11bd7844-79ae-40bb-9a65-18ec79bae8af" xmlns:ns3="fe8e53cf-cbf5-4036-91f4-dc91ce4bb088" targetNamespace="http://schemas.microsoft.com/office/2006/metadata/properties" ma:root="true" ma:fieldsID="53809376bad7ae1513771246e6b0c8c3" ns2:_="" ns3:_="">
    <xsd:import namespace="11bd7844-79ae-40bb-9a65-18ec79bae8af"/>
    <xsd:import namespace="fe8e53cf-cbf5-4036-91f4-dc91ce4bb0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bd7844-79ae-40bb-9a65-18ec79bae8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f666ac7f-3db6-46e1-9c31-0870b0953a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8e53cf-cbf5-4036-91f4-dc91ce4bb08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46508d6-21d5-4b82-aeda-a986feff0515}" ma:internalName="TaxCatchAll" ma:showField="CatchAllData" ma:web="fe8e53cf-cbf5-4036-91f4-dc91ce4bb0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F9486F-7BF2-44F7-9B5E-F75E22289E58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387979F6-87F6-4087-AB93-004A751BACD4}">
  <ds:schemaRefs>
    <ds:schemaRef ds:uri="http://www.w3.org/XML/1998/namespace"/>
    <ds:schemaRef ds:uri="http://purl.org/dc/elements/1.1/"/>
    <ds:schemaRef ds:uri="http://purl.org/dc/terms/"/>
    <ds:schemaRef ds:uri="11bd7844-79ae-40bb-9a65-18ec79bae8af"/>
    <ds:schemaRef ds:uri="http://schemas.microsoft.com/office/infopath/2007/PartnerControls"/>
    <ds:schemaRef ds:uri="fe8e53cf-cbf5-4036-91f4-dc91ce4bb088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FCAEA8E-97DE-4853-B26E-09D807398AA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29B8E30-CD97-4D87-8D31-B61021F701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bd7844-79ae-40bb-9a65-18ec79bae8af"/>
    <ds:schemaRef ds:uri="fe8e53cf-cbf5-4036-91f4-dc91ce4bb0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Servings to Pounds</vt:lpstr>
      <vt:lpstr>Delivery Schedule</vt:lpstr>
      <vt:lpstr>'Delivery Schedule'!Print_Area</vt:lpstr>
      <vt:lpstr>'Servings to Pounds'!Print_Area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Janice Frost</dc:creator>
  <cp:keywords/>
  <dc:description/>
  <cp:lastModifiedBy>Jody Hardin</cp:lastModifiedBy>
  <cp:revision/>
  <cp:lastPrinted>2025-08-13T20:37:23Z</cp:lastPrinted>
  <dcterms:created xsi:type="dcterms:W3CDTF">2009-02-06T21:30:37Z</dcterms:created>
  <dcterms:modified xsi:type="dcterms:W3CDTF">2025-12-12T21:13:37Z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James Luthi</vt:lpwstr>
  </property>
  <property fmtid="{D5CDD505-2E9C-101B-9397-08002B2CF9AE}" pid="3" name="Order">
    <vt:lpwstr>11800.0000000000</vt:lpwstr>
  </property>
  <property fmtid="{D5CDD505-2E9C-101B-9397-08002B2CF9AE}" pid="4" name="display_urn:schemas-microsoft-com:office:office#Author">
    <vt:lpwstr>James Luthi</vt:lpwstr>
  </property>
  <property fmtid="{D5CDD505-2E9C-101B-9397-08002B2CF9AE}" pid="5" name="display_urn:schemas-microsoft-com:office:office#SharedWithUsers">
    <vt:lpwstr>Phyllis Higginbotham</vt:lpwstr>
  </property>
  <property fmtid="{D5CDD505-2E9C-101B-9397-08002B2CF9AE}" pid="6" name="SharedWithUsers">
    <vt:lpwstr>16;#Phyllis Higginbotham</vt:lpwstr>
  </property>
  <property fmtid="{D5CDD505-2E9C-101B-9397-08002B2CF9AE}" pid="7" name="ContentTypeId">
    <vt:lpwstr>0x010100837D8A2919F18F409BA5AE6D2B55D771</vt:lpwstr>
  </property>
  <property fmtid="{D5CDD505-2E9C-101B-9397-08002B2CF9AE}" pid="8" name="MediaServiceImageTags">
    <vt:lpwstr/>
  </property>
</Properties>
</file>