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defaultThemeVersion="124226"/>
  <mc:AlternateContent xmlns:mc="http://schemas.openxmlformats.org/markup-compatibility/2006">
    <mc:Choice Requires="x15">
      <x15ac:absPath xmlns:x15ac="http://schemas.microsoft.com/office/spreadsheetml/2010/11/ac" url="\\admin3\business\23-24 Budget\"/>
    </mc:Choice>
  </mc:AlternateContent>
  <xr:revisionPtr revIDLastSave="0" documentId="13_ncr:1_{8056E69E-2766-4227-9E1D-99BD1B045913}" xr6:coauthVersionLast="36" xr6:coauthVersionMax="36" xr10:uidLastSave="{00000000-0000-0000-0000-000000000000}"/>
  <bookViews>
    <workbookView xWindow="0" yWindow="0" windowWidth="28800" windowHeight="12225" xr2:uid="{00000000-000D-0000-FFFF-FFFF00000000}"/>
  </bookViews>
  <sheets>
    <sheet name="Posting 23-24" sheetId="3" r:id="rId1"/>
    <sheet name="Posting 22-23" sheetId="2" r:id="rId2"/>
    <sheet name="Posting 21-22" sheetId="1" r:id="rId3"/>
  </sheets>
  <calcPr calcId="191029"/>
</workbook>
</file>

<file path=xl/calcChain.xml><?xml version="1.0" encoding="utf-8"?>
<calcChain xmlns="http://schemas.openxmlformats.org/spreadsheetml/2006/main">
  <c r="B33" i="3" l="1"/>
  <c r="B30" i="3"/>
  <c r="C30" i="3" s="1"/>
  <c r="B27" i="3"/>
  <c r="C27" i="3" s="1"/>
  <c r="B21" i="3"/>
  <c r="B18" i="3"/>
  <c r="C18" i="3" s="1"/>
  <c r="D27" i="3"/>
  <c r="E27" i="3" s="1"/>
  <c r="D33" i="3"/>
  <c r="E33" i="3" s="1"/>
  <c r="D30" i="3"/>
  <c r="E30" i="3" s="1"/>
  <c r="D21" i="3"/>
  <c r="E21" i="3" s="1"/>
  <c r="D18" i="3"/>
  <c r="C33" i="3"/>
  <c r="E24" i="3"/>
  <c r="C24" i="3"/>
  <c r="C21" i="3"/>
  <c r="B36" i="3" l="1"/>
  <c r="C36" i="3" s="1"/>
  <c r="D36" i="3"/>
  <c r="E36" i="3" s="1"/>
  <c r="E18" i="3"/>
  <c r="D36" i="2"/>
  <c r="E36" i="2" s="1"/>
  <c r="B36" i="2"/>
  <c r="C36" i="2" s="1"/>
  <c r="E33" i="2"/>
  <c r="C33" i="2"/>
  <c r="E30" i="2"/>
  <c r="C30" i="2"/>
  <c r="E27" i="2"/>
  <c r="C27" i="2"/>
  <c r="E24" i="2"/>
  <c r="C24" i="2"/>
  <c r="E21" i="2"/>
  <c r="C21" i="2"/>
  <c r="E18" i="2"/>
  <c r="C18" i="2"/>
  <c r="B37" i="1" l="1"/>
  <c r="E31" i="1" l="1"/>
  <c r="E34" i="1"/>
  <c r="E28" i="1"/>
  <c r="E25" i="1"/>
  <c r="E22" i="1"/>
  <c r="E19" i="1"/>
  <c r="D37" i="1"/>
  <c r="E37" i="1" s="1"/>
  <c r="C19" i="1" l="1"/>
  <c r="C22" i="1"/>
  <c r="C25" i="1"/>
  <c r="C31" i="1"/>
  <c r="C37" i="1"/>
  <c r="C28" i="1"/>
  <c r="C34" i="1"/>
</calcChain>
</file>

<file path=xl/sharedStrings.xml><?xml version="1.0" encoding="utf-8"?>
<sst xmlns="http://schemas.openxmlformats.org/spreadsheetml/2006/main" count="102" uniqueCount="45">
  <si>
    <t>General Fund, Food Service Fund and Debt Service Fund</t>
  </si>
  <si>
    <t>PER STUDENT</t>
  </si>
  <si>
    <t>PROPOSED</t>
  </si>
  <si>
    <t>EXPENDITURES</t>
  </si>
  <si>
    <t>BUDGET</t>
  </si>
  <si>
    <t>INSTRUCTION</t>
  </si>
  <si>
    <t>(Functions 11, 12, and 13)</t>
  </si>
  <si>
    <t>INSTRUCTIONAL SUPPORT</t>
  </si>
  <si>
    <t>(Functions 21, 23, 31, 32, 33 and 36)</t>
  </si>
  <si>
    <t>CENTRAL ADMINISTRATION</t>
  </si>
  <si>
    <t>(Function 41)</t>
  </si>
  <si>
    <t>DISTRICT OPERATIONS</t>
  </si>
  <si>
    <t>(Functions 34, 35, 51, 52 and 53)</t>
  </si>
  <si>
    <t>DEBT SERVICE</t>
  </si>
  <si>
    <t>(Function 71)</t>
  </si>
  <si>
    <t>OTHER FUNCTIONS</t>
  </si>
  <si>
    <t>TOTAL BUDGETED EXPENDITURES</t>
  </si>
  <si>
    <t>This information has been prepared according to the proposed budget presented to the Board of Trustees.</t>
  </si>
  <si>
    <t>FUNCTIONAL AREA OF EXPENDITURES</t>
  </si>
  <si>
    <t>This proposed budget and any updates will be presented at the "Public Meeting to Discuss Budget and Proposed Tax Rate"</t>
  </si>
  <si>
    <t>(Functions 00, 61, 81, and 99)</t>
  </si>
  <si>
    <t>Enrollment</t>
  </si>
  <si>
    <t>2020-2021</t>
  </si>
  <si>
    <t>2021-2022 Proposed Budget</t>
  </si>
  <si>
    <t>2021-2022</t>
  </si>
  <si>
    <t>As Compared to Fiscal Year 2020-2021</t>
  </si>
  <si>
    <r>
      <t xml:space="preserve">to be held at </t>
    </r>
    <r>
      <rPr>
        <b/>
        <i/>
        <sz val="11"/>
        <rFont val="Candara"/>
        <family val="2"/>
      </rPr>
      <t>6:00 p.m. on Monday, August 30, 2021</t>
    </r>
    <r>
      <rPr>
        <i/>
        <sz val="11"/>
        <rFont val="Candara"/>
        <family val="2"/>
      </rPr>
      <t>, in the KISD Large Board Room, 301 N. Kilgore St.</t>
    </r>
  </si>
  <si>
    <t>The 2020-2021 Amended Budget reflects the budget as of 08/19/2021</t>
  </si>
  <si>
    <t>Section 29.081(b-2) of the Education Code requires school districts to identify and budgt funds to provide for accelerated instruction to students that have failed to perform satisfactorily on an end-of-course assessment.  Included in this budget for adoption is $29,112 seperately identified for this purpose.   Additionally, we have budgeted $225,000 of ESSER III funds specifically for remediation of KHS Students in 2021-2022.</t>
  </si>
  <si>
    <t>Texas Local Government Code requires school districts to reflect in their budget a line items specifially for expenditures to publish statutorily required public notices in the newspaper by the school District    There are $1,069  budgeted for that purpose in this budget.  In addition the district is to include expenditures for "directly or indirectly influencing or attempting to influence the outcome of legislation or administrative action, as those items are defined in Section 305.002, Government Code in their prospective budgets.  Kilgore ISD does not by itself expend any such funds.  It does belong to several organizations or associations that expend funds for this purpose.  Based on a review of our 2020-2021 payments to known entities having such expendtiresit is estimated that there is $1,379.06 in this budget for such purposes.</t>
  </si>
  <si>
    <r>
      <t xml:space="preserve">to be held at </t>
    </r>
    <r>
      <rPr>
        <b/>
        <i/>
        <sz val="11"/>
        <rFont val="Candara"/>
        <family val="2"/>
      </rPr>
      <t>6:00 p.m. on Monday, August 22, 2022</t>
    </r>
    <r>
      <rPr>
        <i/>
        <sz val="11"/>
        <rFont val="Candara"/>
        <family val="2"/>
      </rPr>
      <t>, in the KISD Large Board Room, 301 N. Kilgore St.</t>
    </r>
  </si>
  <si>
    <t>AMENDED</t>
  </si>
  <si>
    <t>The 2021-2022 Amended Budget reflects the budget as of 08/16/2022</t>
  </si>
  <si>
    <t>2022-2023 Proposed Budget</t>
  </si>
  <si>
    <t>As Compared to Fiscal Year 2021-2022</t>
  </si>
  <si>
    <t>2022-2023</t>
  </si>
  <si>
    <r>
      <t>Texas Local Government Code requires school districts to reflect in their budget a line items specifially for expenditures to publish statutorily required public notices in the newspaper by the school District    There is $1,100</t>
    </r>
    <r>
      <rPr>
        <i/>
        <sz val="11"/>
        <color rgb="FFFF0000"/>
        <rFont val="Candara"/>
        <family val="2"/>
      </rPr>
      <t xml:space="preserve"> </t>
    </r>
    <r>
      <rPr>
        <i/>
        <sz val="11"/>
        <rFont val="Candara"/>
        <family val="2"/>
      </rPr>
      <t xml:space="preserve"> budgeted for that purpose in this budget.  In addition the district is to include expenditures for "directly or indirectly influencing or attempting to influence the outcome of legislation or administrative action, as those items are defined in Section 305.002, Government Code in their prospective budgets.  Kilgore ISD does not by itself expend any such funds.  It does belong to several organizations or associations that expend funds for this purpose.  Based on a review of our 2021-2022 payments to known entities having such expendtures is estimated that there  $2,755 in this budget for such purposes.</t>
    </r>
  </si>
  <si>
    <t>Section 29.081(b-2) of the Education Code requires school districts to identify and budgt funds to provide for accelerated instruction to students that have failed to perform satisfactorily on an end-of-course assessment.  Included in this budget for adoption is $30,276 seperately identified for this purpose.   Additionally, we have budgeted $225,000 of ESSER III funds specifically for remediation of KHS Students in 2022-2023.</t>
  </si>
  <si>
    <t>2023-2024 Proposed Budget</t>
  </si>
  <si>
    <t>As Compared to Fiscal Year 2022-2023</t>
  </si>
  <si>
    <t>2023-2024</t>
  </si>
  <si>
    <r>
      <t xml:space="preserve">to be held at </t>
    </r>
    <r>
      <rPr>
        <b/>
        <i/>
        <sz val="11"/>
        <rFont val="Candara"/>
        <family val="2"/>
      </rPr>
      <t>6:30 p.m. on Monday, August 28, 2023</t>
    </r>
    <r>
      <rPr>
        <i/>
        <sz val="11"/>
        <rFont val="Candara"/>
        <family val="2"/>
      </rPr>
      <t>, in the KISD Large Board Room, 301 N. Kilgore St.</t>
    </r>
  </si>
  <si>
    <t>Texas Local Government Code requires school districts to reflect in their budget a line items specifially for expenditures to publish statutorily required public notices in the newspaper by the school District    There is $1,500 specifically budgeted for that purpose in this budget.  In addition, the district is to include expenditures for "directly or indirectly influencing or attempting to influence the outcome of legislation or administrative action, as those items are defined in Section 305.002, Government Code in their prospective budgets.  Kilgore ISD does not by itself expend any such funds.  It does belong to several organizations or associations that expend funds for this purpose.  Based on a review of our 2022-2023 payments to known entities having such expendtures, it is estimated that $5,776 in this budget for such purposes.</t>
  </si>
  <si>
    <t xml:space="preserve">Section 29.081(b-2) of the Education Code requires school districts to identify and budget funds to provide for accelerated instruction to students that have failed to perform satisfactorily on an end-of-course assessment.  Included in this budget for adoption is $30,276 seperately identified for this purpose.    </t>
  </si>
  <si>
    <t>The 2022-2023 Amended Budget reflects the budget as of 08/16/2022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</si>
</sst>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9" x14ac:knownFonts="1">
    <font>
      <sz val="10"/>
      <name val="Arial"/>
    </font>
    <font>
      <sz val="8"/>
      <name val="Arial"/>
      <family val="2"/>
    </font>
    <font>
      <b/>
      <sz val="12"/>
      <name val="Arial"/>
      <family val="2"/>
    </font>
    <font>
      <i/>
      <sz val="12"/>
      <name val="Arial"/>
      <family val="2"/>
    </font>
    <font>
      <i/>
      <sz val="10"/>
      <name val="Arial"/>
      <family val="2"/>
    </font>
    <font>
      <b/>
      <sz val="10"/>
      <name val="Arial"/>
      <family val="2"/>
    </font>
    <font>
      <b/>
      <sz val="10"/>
      <color indexed="9"/>
      <name val="Candara"/>
      <family val="2"/>
    </font>
    <font>
      <b/>
      <sz val="12"/>
      <color indexed="9"/>
      <name val="Candara"/>
      <family val="2"/>
    </font>
    <font>
      <b/>
      <sz val="14"/>
      <color indexed="9"/>
      <name val="Candara"/>
      <family val="2"/>
    </font>
    <font>
      <sz val="11"/>
      <name val="Candara"/>
      <family val="2"/>
    </font>
    <font>
      <i/>
      <sz val="10"/>
      <name val="Candara"/>
      <family val="2"/>
    </font>
    <font>
      <i/>
      <sz val="11"/>
      <name val="Candara"/>
      <family val="2"/>
    </font>
    <font>
      <b/>
      <i/>
      <sz val="11"/>
      <name val="Candara"/>
      <family val="2"/>
    </font>
    <font>
      <b/>
      <sz val="11"/>
      <name val="Franklin Gothic Book"/>
      <family val="2"/>
    </font>
    <font>
      <sz val="11"/>
      <name val="Franklin Gothic Book"/>
      <family val="2"/>
    </font>
    <font>
      <b/>
      <sz val="10"/>
      <name val="Candara"/>
      <family val="2"/>
    </font>
    <font>
      <sz val="10"/>
      <name val="Candara"/>
      <family val="2"/>
    </font>
    <font>
      <sz val="10"/>
      <name val="Arial"/>
      <family val="2"/>
    </font>
    <font>
      <i/>
      <sz val="11"/>
      <color rgb="FFFF0000"/>
      <name val="Candara"/>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60"/>
        <bgColor indexed="64"/>
      </patternFill>
    </fill>
  </fills>
  <borders count="19">
    <border>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43" fontId="17" fillId="0" borderId="0" applyFont="0" applyFill="0" applyBorder="0" applyAlignment="0" applyProtection="0"/>
  </cellStyleXfs>
  <cellXfs count="50">
    <xf numFmtId="0" fontId="0" fillId="0" borderId="0" xfId="0"/>
    <xf numFmtId="0" fontId="5" fillId="0" borderId="0" xfId="0" applyFont="1"/>
    <xf numFmtId="0" fontId="14" fillId="0" borderId="3" xfId="0" applyFont="1" applyBorder="1" applyAlignment="1">
      <alignment horizontal="center" wrapText="1"/>
    </xf>
    <xf numFmtId="0" fontId="14" fillId="0" borderId="4" xfId="0" applyFont="1" applyBorder="1" applyAlignment="1">
      <alignment horizontal="center" wrapText="1"/>
    </xf>
    <xf numFmtId="44" fontId="14" fillId="0" borderId="3" xfId="0" applyNumberFormat="1" applyFont="1" applyBorder="1"/>
    <xf numFmtId="44" fontId="14" fillId="0" borderId="4" xfId="0" applyNumberFormat="1" applyFont="1" applyBorder="1"/>
    <xf numFmtId="43" fontId="14" fillId="0" borderId="3" xfId="0" applyNumberFormat="1" applyFont="1" applyBorder="1"/>
    <xf numFmtId="43" fontId="14" fillId="0" borderId="4" xfId="0" applyNumberFormat="1" applyFont="1" applyBorder="1"/>
    <xf numFmtId="43" fontId="14" fillId="0" borderId="5" xfId="0" applyNumberFormat="1" applyFont="1" applyBorder="1"/>
    <xf numFmtId="43" fontId="14" fillId="0" borderId="6" xfId="0" applyNumberFormat="1" applyFont="1" applyBorder="1"/>
    <xf numFmtId="44" fontId="13" fillId="0" borderId="7" xfId="0" applyNumberFormat="1" applyFont="1" applyBorder="1"/>
    <xf numFmtId="44" fontId="13" fillId="0" borderId="8" xfId="0" applyNumberFormat="1" applyFont="1" applyBorder="1"/>
    <xf numFmtId="0" fontId="9" fillId="3" borderId="1" xfId="0" applyFont="1" applyFill="1" applyBorder="1"/>
    <xf numFmtId="0" fontId="9" fillId="3" borderId="9" xfId="0" applyFont="1" applyFill="1" applyBorder="1"/>
    <xf numFmtId="0" fontId="6" fillId="4" borderId="1" xfId="0" applyFont="1" applyFill="1" applyBorder="1" applyAlignment="1">
      <alignment horizontal="center" wrapText="1"/>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4" borderId="9" xfId="0" applyFont="1" applyFill="1" applyBorder="1" applyAlignment="1">
      <alignment horizontal="center" wrapText="1"/>
    </xf>
    <xf numFmtId="0" fontId="15" fillId="0" borderId="0" xfId="0" applyFont="1"/>
    <xf numFmtId="0" fontId="16" fillId="0" borderId="0" xfId="0" applyFont="1"/>
    <xf numFmtId="0" fontId="6" fillId="4" borderId="0" xfId="0" applyFont="1" applyFill="1" applyBorder="1" applyAlignment="1">
      <alignment horizontal="center"/>
    </xf>
    <xf numFmtId="0" fontId="6" fillId="4" borderId="15" xfId="0" applyFont="1" applyFill="1" applyBorder="1" applyAlignment="1">
      <alignment horizontal="center" wrapText="1"/>
    </xf>
    <xf numFmtId="0" fontId="14" fillId="0" borderId="0" xfId="0" applyFont="1" applyBorder="1" applyAlignment="1">
      <alignment horizontal="center" wrapText="1"/>
    </xf>
    <xf numFmtId="43" fontId="14" fillId="0" borderId="0" xfId="0" applyNumberFormat="1" applyFont="1" applyBorder="1"/>
    <xf numFmtId="43" fontId="14" fillId="0" borderId="16" xfId="0" applyNumberFormat="1" applyFont="1" applyBorder="1"/>
    <xf numFmtId="44" fontId="13" fillId="0" borderId="17" xfId="0" applyNumberFormat="1" applyFont="1" applyBorder="1"/>
    <xf numFmtId="0" fontId="9" fillId="3" borderId="15" xfId="0" applyFont="1" applyFill="1" applyBorder="1"/>
    <xf numFmtId="0" fontId="13" fillId="2" borderId="18" xfId="0" applyFont="1" applyFill="1" applyBorder="1"/>
    <xf numFmtId="0" fontId="14" fillId="0" borderId="12" xfId="0" applyFont="1" applyBorder="1"/>
    <xf numFmtId="0" fontId="14" fillId="0" borderId="12" xfId="0" applyFont="1" applyBorder="1" applyAlignment="1">
      <alignment horizontal="left"/>
    </xf>
    <xf numFmtId="0" fontId="13" fillId="0" borderId="12" xfId="0" applyFont="1" applyBorder="1" applyAlignment="1">
      <alignment horizontal="left"/>
    </xf>
    <xf numFmtId="0" fontId="9" fillId="0" borderId="13" xfId="0" applyFont="1" applyBorder="1"/>
    <xf numFmtId="0" fontId="5" fillId="0" borderId="0" xfId="0" applyFont="1" applyFill="1"/>
    <xf numFmtId="43" fontId="14" fillId="0" borderId="4" xfId="1" applyFont="1" applyBorder="1"/>
    <xf numFmtId="0" fontId="11" fillId="0" borderId="0" xfId="0" applyFont="1" applyFill="1" applyAlignment="1">
      <alignment horizontal="left"/>
    </xf>
    <xf numFmtId="0" fontId="11" fillId="0" borderId="0" xfId="0" applyFont="1" applyAlignment="1">
      <alignment horizontal="left" wrapText="1"/>
    </xf>
    <xf numFmtId="0" fontId="13" fillId="2" borderId="14" xfId="0" applyFont="1" applyFill="1" applyBorder="1" applyAlignment="1">
      <alignment horizontal="center" wrapText="1"/>
    </xf>
    <xf numFmtId="0" fontId="13" fillId="2" borderId="10" xfId="0" applyFont="1" applyFill="1" applyBorder="1" applyAlignment="1">
      <alignment horizontal="center" wrapText="1"/>
    </xf>
    <xf numFmtId="0" fontId="13" fillId="2" borderId="2" xfId="0" applyFont="1" applyFill="1" applyBorder="1" applyAlignment="1">
      <alignment horizontal="center" wrapText="1"/>
    </xf>
    <xf numFmtId="0" fontId="11" fillId="0" borderId="0" xfId="0" applyFont="1" applyAlignment="1">
      <alignment horizontal="left"/>
    </xf>
    <xf numFmtId="0" fontId="10"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8" fillId="3" borderId="14" xfId="0" applyFont="1" applyFill="1" applyBorder="1" applyAlignment="1">
      <alignment horizontal="center"/>
    </xf>
    <xf numFmtId="0" fontId="8" fillId="3" borderId="10" xfId="0" applyFont="1" applyFill="1" applyBorder="1" applyAlignment="1">
      <alignment horizontal="center"/>
    </xf>
    <xf numFmtId="0" fontId="8" fillId="3" borderId="2"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2253974</xdr:colOff>
      <xdr:row>0</xdr:row>
      <xdr:rowOff>0</xdr:rowOff>
    </xdr:from>
    <xdr:to>
      <xdr:col>3</xdr:col>
      <xdr:colOff>255629</xdr:colOff>
      <xdr:row>6</xdr:row>
      <xdr:rowOff>118110</xdr:rowOff>
    </xdr:to>
    <xdr:pic>
      <xdr:nvPicPr>
        <xdr:cNvPr id="2" name="Picture 1">
          <a:extLst>
            <a:ext uri="{FF2B5EF4-FFF2-40B4-BE49-F238E27FC236}">
              <a16:creationId xmlns:a16="http://schemas.microsoft.com/office/drawing/2014/main" id="{7035197A-2567-4DB9-BF9A-1D90F453A42F}"/>
            </a:ext>
          </a:extLst>
        </xdr:cNvPr>
        <xdr:cNvPicPr>
          <a:picLocks noChangeAspect="1"/>
        </xdr:cNvPicPr>
      </xdr:nvPicPr>
      <xdr:blipFill>
        <a:blip xmlns:r="http://schemas.openxmlformats.org/officeDocument/2006/relationships" r:embed="rId1" cstate="print"/>
        <a:srcRect/>
        <a:stretch>
          <a:fillRect/>
        </a:stretch>
      </xdr:blipFill>
      <xdr:spPr bwMode="auto">
        <a:xfrm>
          <a:off x="2253974" y="0"/>
          <a:ext cx="2887621" cy="106701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2190750</xdr:colOff>
      <xdr:row>0</xdr:row>
      <xdr:rowOff>38100</xdr:rowOff>
    </xdr:from>
    <xdr:to>
      <xdr:col>3</xdr:col>
      <xdr:colOff>180975</xdr:colOff>
      <xdr:row>6</xdr:row>
      <xdr:rowOff>161925</xdr:rowOff>
    </xdr:to>
    <xdr:pic>
      <xdr:nvPicPr>
        <xdr:cNvPr id="2" name="Picture 1">
          <a:extLst>
            <a:ext uri="{FF2B5EF4-FFF2-40B4-BE49-F238E27FC236}">
              <a16:creationId xmlns:a16="http://schemas.microsoft.com/office/drawing/2014/main" id="{E0977755-1F28-43DD-91D7-7C9CA30465C0}"/>
            </a:ext>
          </a:extLst>
        </xdr:cNvPr>
        <xdr:cNvPicPr>
          <a:picLocks noChangeAspect="1"/>
        </xdr:cNvPicPr>
      </xdr:nvPicPr>
      <xdr:blipFill>
        <a:blip xmlns:r="http://schemas.openxmlformats.org/officeDocument/2006/relationships" r:embed="rId1" cstate="print"/>
        <a:srcRect/>
        <a:stretch>
          <a:fillRect/>
        </a:stretch>
      </xdr:blipFill>
      <xdr:spPr bwMode="auto">
        <a:xfrm>
          <a:off x="2190750" y="38100"/>
          <a:ext cx="2886075" cy="10953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2190750</xdr:colOff>
      <xdr:row>0</xdr:row>
      <xdr:rowOff>38100</xdr:rowOff>
    </xdr:from>
    <xdr:to>
      <xdr:col>3</xdr:col>
      <xdr:colOff>180975</xdr:colOff>
      <xdr:row>6</xdr:row>
      <xdr:rowOff>161925</xdr:rowOff>
    </xdr:to>
    <xdr:pic>
      <xdr:nvPicPr>
        <xdr:cNvPr id="1025" name="Picture 1">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1" cstate="print"/>
        <a:srcRect/>
        <a:stretch>
          <a:fillRect/>
        </a:stretch>
      </xdr:blipFill>
      <xdr:spPr bwMode="auto">
        <a:xfrm>
          <a:off x="2190750" y="38100"/>
          <a:ext cx="2886075" cy="1095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585F-2B8C-4D89-B4FC-782263548345}">
  <sheetPr>
    <pageSetUpPr fitToPage="1"/>
  </sheetPr>
  <dimension ref="A7:F56"/>
  <sheetViews>
    <sheetView tabSelected="1" topLeftCell="A34" zoomScale="106" zoomScaleNormal="106" workbookViewId="0">
      <selection activeCell="A45" sqref="A45:E47"/>
    </sheetView>
  </sheetViews>
  <sheetFormatPr defaultRowHeight="12.75" x14ac:dyDescent="0.2"/>
  <cols>
    <col min="1" max="1" width="37" customWidth="1"/>
    <col min="2" max="2" width="20.85546875" bestFit="1" customWidth="1"/>
    <col min="3" max="3" width="15.5703125" customWidth="1"/>
    <col min="4" max="4" width="20.85546875" bestFit="1" customWidth="1"/>
    <col min="5" max="5" width="15.5703125" customWidth="1"/>
    <col min="6" max="6" width="20.85546875" bestFit="1" customWidth="1"/>
    <col min="7" max="7" width="15.7109375" bestFit="1" customWidth="1"/>
  </cols>
  <sheetData>
    <row r="7" spans="1:6" ht="15.75" x14ac:dyDescent="0.25">
      <c r="A7" s="41"/>
      <c r="B7" s="41"/>
      <c r="C7" s="41"/>
      <c r="D7" s="41"/>
      <c r="E7" s="41"/>
    </row>
    <row r="8" spans="1:6" ht="15.75" x14ac:dyDescent="0.25">
      <c r="A8" s="41" t="s">
        <v>38</v>
      </c>
      <c r="B8" s="41"/>
      <c r="C8" s="41"/>
      <c r="D8" s="41"/>
      <c r="E8" s="41"/>
    </row>
    <row r="9" spans="1:6" ht="15" x14ac:dyDescent="0.2">
      <c r="A9" s="42" t="s">
        <v>0</v>
      </c>
      <c r="B9" s="42"/>
      <c r="C9" s="42"/>
      <c r="D9" s="42"/>
      <c r="E9" s="42"/>
    </row>
    <row r="10" spans="1:6" x14ac:dyDescent="0.2">
      <c r="A10" s="43" t="s">
        <v>39</v>
      </c>
      <c r="B10" s="43"/>
      <c r="C10" s="43"/>
      <c r="D10" s="43"/>
      <c r="E10" s="43"/>
    </row>
    <row r="11" spans="1:6" x14ac:dyDescent="0.2">
      <c r="A11" s="1"/>
    </row>
    <row r="12" spans="1:6" ht="13.5" thickBot="1" x14ac:dyDescent="0.25"/>
    <row r="13" spans="1:6" ht="18.75" x14ac:dyDescent="0.3">
      <c r="A13" s="44" t="s">
        <v>18</v>
      </c>
      <c r="B13" s="47" t="s">
        <v>35</v>
      </c>
      <c r="C13" s="48"/>
      <c r="D13" s="49" t="s">
        <v>40</v>
      </c>
      <c r="E13" s="48"/>
    </row>
    <row r="14" spans="1:6" x14ac:dyDescent="0.2">
      <c r="A14" s="45"/>
      <c r="B14" s="20" t="s">
        <v>31</v>
      </c>
      <c r="C14" s="16" t="s">
        <v>1</v>
      </c>
      <c r="D14" s="15" t="s">
        <v>2</v>
      </c>
      <c r="E14" s="16" t="s">
        <v>1</v>
      </c>
    </row>
    <row r="15" spans="1:6" ht="13.5" thickBot="1" x14ac:dyDescent="0.25">
      <c r="A15" s="46"/>
      <c r="B15" s="21" t="s">
        <v>4</v>
      </c>
      <c r="C15" s="17" t="s">
        <v>3</v>
      </c>
      <c r="D15" s="14" t="s">
        <v>4</v>
      </c>
      <c r="E15" s="17" t="s">
        <v>3</v>
      </c>
    </row>
    <row r="16" spans="1:6" s="1" customFormat="1" ht="15.75" x14ac:dyDescent="0.3">
      <c r="A16" s="27" t="s">
        <v>21</v>
      </c>
      <c r="B16" s="36">
        <v>3700</v>
      </c>
      <c r="C16" s="37"/>
      <c r="D16" s="38">
        <v>3750</v>
      </c>
      <c r="E16" s="37"/>
      <c r="F16" s="32"/>
    </row>
    <row r="17" spans="1:5" ht="15.75" x14ac:dyDescent="0.3">
      <c r="A17" s="28"/>
      <c r="B17" s="22"/>
      <c r="C17" s="3"/>
      <c r="D17" s="2"/>
      <c r="E17" s="3"/>
    </row>
    <row r="18" spans="1:5" ht="15.75" x14ac:dyDescent="0.3">
      <c r="A18" s="29" t="s">
        <v>5</v>
      </c>
      <c r="B18" s="4">
        <f>18905076.86+550453.6+900592.3</f>
        <v>20356122.760000002</v>
      </c>
      <c r="C18" s="5">
        <f>B18/$B$16</f>
        <v>5501.6548000000003</v>
      </c>
      <c r="D18" s="4">
        <f>20164224.69+506485.54+884509.02</f>
        <v>21555219.25</v>
      </c>
      <c r="E18" s="5">
        <f>D18/$D$16</f>
        <v>5748.0584666666664</v>
      </c>
    </row>
    <row r="19" spans="1:5" ht="15.75" x14ac:dyDescent="0.3">
      <c r="A19" s="29" t="s">
        <v>6</v>
      </c>
      <c r="B19" s="4"/>
      <c r="C19" s="5"/>
      <c r="D19" s="4"/>
      <c r="E19" s="5"/>
    </row>
    <row r="20" spans="1:5" ht="15.75" x14ac:dyDescent="0.3">
      <c r="A20" s="29"/>
      <c r="B20" s="4"/>
      <c r="C20" s="5"/>
      <c r="D20" s="4"/>
      <c r="E20" s="5"/>
    </row>
    <row r="21" spans="1:5" ht="15.75" x14ac:dyDescent="0.3">
      <c r="A21" s="29" t="s">
        <v>7</v>
      </c>
      <c r="B21" s="6">
        <f>583657.1+2411760.75+1528375.24+25000+327551+1664549.98</f>
        <v>6540894.0700000003</v>
      </c>
      <c r="C21" s="7">
        <f>B21/$B$16</f>
        <v>1767.8092081081081</v>
      </c>
      <c r="D21" s="6">
        <f>605936.78+2425165.61+1874072.96+346637.45+1606415.55</f>
        <v>6858228.3499999996</v>
      </c>
      <c r="E21" s="33">
        <f>D21/$D$16</f>
        <v>1828.8608933333333</v>
      </c>
    </row>
    <row r="22" spans="1:5" ht="15.75" x14ac:dyDescent="0.3">
      <c r="A22" s="29" t="s">
        <v>8</v>
      </c>
      <c r="B22" s="6"/>
      <c r="C22" s="7"/>
      <c r="D22" s="6"/>
      <c r="E22" s="33"/>
    </row>
    <row r="23" spans="1:5" ht="15.75" x14ac:dyDescent="0.3">
      <c r="A23" s="29"/>
      <c r="B23" s="6"/>
      <c r="C23" s="7"/>
      <c r="D23" s="6"/>
      <c r="E23" s="33"/>
    </row>
    <row r="24" spans="1:5" ht="15.75" x14ac:dyDescent="0.3">
      <c r="A24" s="29" t="s">
        <v>9</v>
      </c>
      <c r="B24" s="6">
        <v>1610588</v>
      </c>
      <c r="C24" s="7">
        <f>B24/$B$16</f>
        <v>435.29405405405407</v>
      </c>
      <c r="D24" s="6">
        <v>1753134.64</v>
      </c>
      <c r="E24" s="33">
        <f>D24/$D$16</f>
        <v>467.50257066666666</v>
      </c>
    </row>
    <row r="25" spans="1:5" ht="15.75" x14ac:dyDescent="0.3">
      <c r="A25" s="29" t="s">
        <v>10</v>
      </c>
      <c r="B25" s="6"/>
      <c r="C25" s="7"/>
      <c r="D25" s="6"/>
      <c r="E25" s="33"/>
    </row>
    <row r="26" spans="1:5" ht="15.75" x14ac:dyDescent="0.3">
      <c r="A26" s="29"/>
      <c r="B26" s="6"/>
      <c r="C26" s="7"/>
      <c r="D26" s="6"/>
      <c r="E26" s="33"/>
    </row>
    <row r="27" spans="1:5" ht="15.75" x14ac:dyDescent="0.3">
      <c r="A27" s="29" t="s">
        <v>11</v>
      </c>
      <c r="B27" s="6">
        <f>3853329.92+138590+5625818.97+610167+677094.92+2517340.55</f>
        <v>13422341.359999999</v>
      </c>
      <c r="C27" s="7">
        <f>B27/$B$16</f>
        <v>3627.6598270270269</v>
      </c>
      <c r="D27" s="6">
        <f>1953329.69+68000+4912329.24+1026734.65+1130054.79+2808658</f>
        <v>11899106.370000001</v>
      </c>
      <c r="E27" s="33">
        <f>D27/$D$16</f>
        <v>3173.0950320000002</v>
      </c>
    </row>
    <row r="28" spans="1:5" ht="15.75" x14ac:dyDescent="0.3">
      <c r="A28" s="29" t="s">
        <v>12</v>
      </c>
      <c r="C28" s="7"/>
      <c r="E28" s="33"/>
    </row>
    <row r="29" spans="1:5" ht="15.75" x14ac:dyDescent="0.3">
      <c r="A29" s="29"/>
      <c r="B29" s="6"/>
      <c r="C29" s="7"/>
      <c r="D29" s="6"/>
      <c r="E29" s="33"/>
    </row>
    <row r="30" spans="1:5" ht="15.75" x14ac:dyDescent="0.3">
      <c r="A30" s="29" t="s">
        <v>13</v>
      </c>
      <c r="B30" s="6">
        <f>9241656.52</f>
        <v>9241656.5199999996</v>
      </c>
      <c r="C30" s="7">
        <f>B30/$B$16</f>
        <v>2497.7450054054052</v>
      </c>
      <c r="D30" s="6">
        <f>9418638+12000</f>
        <v>9430638</v>
      </c>
      <c r="E30" s="33">
        <f>D30/$D$16</f>
        <v>2514.8368</v>
      </c>
    </row>
    <row r="31" spans="1:5" ht="15.75" x14ac:dyDescent="0.3">
      <c r="A31" s="29" t="s">
        <v>14</v>
      </c>
      <c r="B31" s="6"/>
      <c r="C31" s="7"/>
      <c r="D31" s="6"/>
      <c r="E31" s="33"/>
    </row>
    <row r="32" spans="1:5" ht="15.75" x14ac:dyDescent="0.3">
      <c r="A32" s="29"/>
      <c r="B32" s="6"/>
      <c r="C32" s="7"/>
      <c r="D32" s="6"/>
      <c r="E32" s="33"/>
    </row>
    <row r="33" spans="1:5" ht="15.75" x14ac:dyDescent="0.3">
      <c r="A33" s="29" t="s">
        <v>15</v>
      </c>
      <c r="B33" s="6">
        <f>350000+18460+187000</f>
        <v>555460</v>
      </c>
      <c r="C33" s="7">
        <f>B33/$B$16</f>
        <v>150.12432432432433</v>
      </c>
      <c r="D33" s="6">
        <f>3850+175000+442000</f>
        <v>620850</v>
      </c>
      <c r="E33" s="33">
        <f>D33/$D$16</f>
        <v>165.56</v>
      </c>
    </row>
    <row r="34" spans="1:5" ht="15.75" x14ac:dyDescent="0.3">
      <c r="A34" s="29" t="s">
        <v>20</v>
      </c>
      <c r="B34" s="24"/>
      <c r="C34" s="9"/>
      <c r="D34" s="8"/>
      <c r="E34" s="9"/>
    </row>
    <row r="35" spans="1:5" ht="15.75" x14ac:dyDescent="0.3">
      <c r="A35" s="29"/>
      <c r="B35" s="23"/>
      <c r="C35" s="7"/>
      <c r="D35" s="6"/>
      <c r="E35" s="7"/>
    </row>
    <row r="36" spans="1:5" s="1" customFormat="1" ht="16.5" thickBot="1" x14ac:dyDescent="0.35">
      <c r="A36" s="30" t="s">
        <v>16</v>
      </c>
      <c r="B36" s="25">
        <f>SUM(B18:B33)</f>
        <v>51727062.709999993</v>
      </c>
      <c r="C36" s="11">
        <f>B36/$B$16</f>
        <v>13980.287218918917</v>
      </c>
      <c r="D36" s="10">
        <f>SUM(D18:D33)</f>
        <v>52117176.609999999</v>
      </c>
      <c r="E36" s="11">
        <f>D36/$B$16</f>
        <v>14085.723408108108</v>
      </c>
    </row>
    <row r="37" spans="1:5" ht="16.5" thickTop="1" thickBot="1" x14ac:dyDescent="0.3">
      <c r="A37" s="31"/>
      <c r="B37" s="26"/>
      <c r="C37" s="13"/>
      <c r="D37" s="12"/>
      <c r="E37" s="13"/>
    </row>
    <row r="39" spans="1:5" ht="15" x14ac:dyDescent="0.25">
      <c r="A39" s="39" t="s">
        <v>17</v>
      </c>
      <c r="B39" s="39"/>
      <c r="C39" s="39"/>
      <c r="D39" s="39"/>
      <c r="E39" s="39"/>
    </row>
    <row r="40" spans="1:5" ht="15" x14ac:dyDescent="0.25">
      <c r="A40" s="39" t="s">
        <v>19</v>
      </c>
      <c r="B40" s="39"/>
      <c r="C40" s="39"/>
      <c r="D40" s="39"/>
      <c r="E40" s="39"/>
    </row>
    <row r="41" spans="1:5" ht="15" x14ac:dyDescent="0.25">
      <c r="A41" s="34" t="s">
        <v>41</v>
      </c>
      <c r="B41" s="34"/>
      <c r="C41" s="34"/>
      <c r="D41" s="34"/>
      <c r="E41" s="34"/>
    </row>
    <row r="42" spans="1:5" x14ac:dyDescent="0.2">
      <c r="A42" s="40"/>
      <c r="B42" s="40"/>
      <c r="C42" s="40"/>
      <c r="D42" s="40"/>
      <c r="E42" s="40"/>
    </row>
    <row r="43" spans="1:5" ht="15" x14ac:dyDescent="0.25">
      <c r="A43" s="34" t="s">
        <v>44</v>
      </c>
      <c r="B43" s="34"/>
      <c r="C43" s="34"/>
      <c r="D43" s="34"/>
      <c r="E43" s="34"/>
    </row>
    <row r="44" spans="1:5" x14ac:dyDescent="0.2">
      <c r="A44" s="18"/>
      <c r="B44" s="19"/>
      <c r="C44" s="19"/>
      <c r="D44" s="19"/>
      <c r="E44" s="19"/>
    </row>
    <row r="45" spans="1:5" x14ac:dyDescent="0.2">
      <c r="A45" s="35" t="s">
        <v>43</v>
      </c>
      <c r="B45" s="35"/>
      <c r="C45" s="35"/>
      <c r="D45" s="35"/>
      <c r="E45" s="35"/>
    </row>
    <row r="46" spans="1:5" x14ac:dyDescent="0.2">
      <c r="A46" s="35"/>
      <c r="B46" s="35"/>
      <c r="C46" s="35"/>
      <c r="D46" s="35"/>
      <c r="E46" s="35"/>
    </row>
    <row r="47" spans="1:5" ht="36.75" customHeight="1" x14ac:dyDescent="0.2">
      <c r="A47" s="35"/>
      <c r="B47" s="35"/>
      <c r="C47" s="35"/>
      <c r="D47" s="35"/>
      <c r="E47" s="35"/>
    </row>
    <row r="48" spans="1:5" ht="9" customHeight="1" x14ac:dyDescent="0.2">
      <c r="A48" s="19"/>
      <c r="B48" s="19"/>
      <c r="C48" s="19"/>
      <c r="D48" s="19"/>
      <c r="E48" s="19"/>
    </row>
    <row r="49" spans="1:5" ht="23.25" customHeight="1" x14ac:dyDescent="0.2">
      <c r="A49" s="35" t="s">
        <v>42</v>
      </c>
      <c r="B49" s="35"/>
      <c r="C49" s="35"/>
      <c r="D49" s="35"/>
      <c r="E49" s="35"/>
    </row>
    <row r="50" spans="1:5" ht="12.75" customHeight="1" x14ac:dyDescent="0.2">
      <c r="A50" s="35"/>
      <c r="B50" s="35"/>
      <c r="C50" s="35"/>
      <c r="D50" s="35"/>
      <c r="E50" s="35"/>
    </row>
    <row r="51" spans="1:5" ht="12.75" customHeight="1" x14ac:dyDescent="0.2">
      <c r="A51" s="35"/>
      <c r="B51" s="35"/>
      <c r="C51" s="35"/>
      <c r="D51" s="35"/>
      <c r="E51" s="35"/>
    </row>
    <row r="52" spans="1:5" ht="12.75" customHeight="1" x14ac:dyDescent="0.2">
      <c r="A52" s="35"/>
      <c r="B52" s="35"/>
      <c r="C52" s="35"/>
      <c r="D52" s="35"/>
      <c r="E52" s="35"/>
    </row>
    <row r="53" spans="1:5" ht="12.75" customHeight="1" x14ac:dyDescent="0.2">
      <c r="A53" s="35"/>
      <c r="B53" s="35"/>
      <c r="C53" s="35"/>
      <c r="D53" s="35"/>
      <c r="E53" s="35"/>
    </row>
    <row r="54" spans="1:5" ht="12.75" customHeight="1" x14ac:dyDescent="0.2">
      <c r="A54" s="35"/>
      <c r="B54" s="35"/>
      <c r="C54" s="35"/>
      <c r="D54" s="35"/>
      <c r="E54" s="35"/>
    </row>
    <row r="55" spans="1:5" ht="12.75" customHeight="1" x14ac:dyDescent="0.2">
      <c r="A55" s="35"/>
      <c r="B55" s="35"/>
      <c r="C55" s="35"/>
      <c r="D55" s="35"/>
      <c r="E55" s="35"/>
    </row>
    <row r="56" spans="1:5" x14ac:dyDescent="0.2">
      <c r="A56" s="35"/>
      <c r="B56" s="35"/>
      <c r="C56" s="35"/>
      <c r="D56" s="35"/>
      <c r="E56" s="35"/>
    </row>
  </sheetData>
  <sheetProtection selectLockedCells="1" selectUnlockedCells="1"/>
  <mergeCells count="16">
    <mergeCell ref="A7:E7"/>
    <mergeCell ref="A8:E8"/>
    <mergeCell ref="A9:E9"/>
    <mergeCell ref="A10:E10"/>
    <mergeCell ref="A13:A15"/>
    <mergeCell ref="B13:C13"/>
    <mergeCell ref="D13:E13"/>
    <mergeCell ref="A43:E43"/>
    <mergeCell ref="A45:E47"/>
    <mergeCell ref="A49:E56"/>
    <mergeCell ref="B16:C16"/>
    <mergeCell ref="D16:E16"/>
    <mergeCell ref="A39:E39"/>
    <mergeCell ref="A40:E40"/>
    <mergeCell ref="A41:E41"/>
    <mergeCell ref="A42:E42"/>
  </mergeCells>
  <pageMargins left="0.62" right="0.4" top="0.5" bottom="0.5" header="0.5" footer="0.5"/>
  <pageSetup scale="88" orientation="portrait" r:id="rId1"/>
  <headerFooter alignWithMargins="0"/>
  <ignoredErrors>
    <ignoredError sqref="C36"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7F7F2-FA3B-43A8-B8B5-ABFC5AB6BD56}">
  <sheetPr>
    <pageSetUpPr fitToPage="1"/>
  </sheetPr>
  <dimension ref="A7:F56"/>
  <sheetViews>
    <sheetView topLeftCell="A19" zoomScale="106" zoomScaleNormal="106" workbookViewId="0">
      <selection activeCell="A8" sqref="A8:E8"/>
    </sheetView>
  </sheetViews>
  <sheetFormatPr defaultRowHeight="12.75" x14ac:dyDescent="0.2"/>
  <cols>
    <col min="1" max="1" width="37" customWidth="1"/>
    <col min="2" max="2" width="20.85546875" bestFit="1" customWidth="1"/>
    <col min="3" max="3" width="15.5703125" customWidth="1"/>
    <col min="4" max="4" width="20.85546875" bestFit="1" customWidth="1"/>
    <col min="5" max="5" width="15.5703125" customWidth="1"/>
    <col min="6" max="6" width="20.85546875" bestFit="1" customWidth="1"/>
    <col min="7" max="7" width="15.7109375" bestFit="1" customWidth="1"/>
  </cols>
  <sheetData>
    <row r="7" spans="1:6" ht="15.75" x14ac:dyDescent="0.25">
      <c r="A7" s="41"/>
      <c r="B7" s="41"/>
      <c r="C7" s="41"/>
      <c r="D7" s="41"/>
      <c r="E7" s="41"/>
    </row>
    <row r="8" spans="1:6" ht="15.75" x14ac:dyDescent="0.25">
      <c r="A8" s="41" t="s">
        <v>33</v>
      </c>
      <c r="B8" s="41"/>
      <c r="C8" s="41"/>
      <c r="D8" s="41"/>
      <c r="E8" s="41"/>
    </row>
    <row r="9" spans="1:6" ht="15" x14ac:dyDescent="0.2">
      <c r="A9" s="42" t="s">
        <v>0</v>
      </c>
      <c r="B9" s="42"/>
      <c r="C9" s="42"/>
      <c r="D9" s="42"/>
      <c r="E9" s="42"/>
    </row>
    <row r="10" spans="1:6" x14ac:dyDescent="0.2">
      <c r="A10" s="43" t="s">
        <v>34</v>
      </c>
      <c r="B10" s="43"/>
      <c r="C10" s="43"/>
      <c r="D10" s="43"/>
      <c r="E10" s="43"/>
    </row>
    <row r="11" spans="1:6" x14ac:dyDescent="0.2">
      <c r="A11" s="1"/>
    </row>
    <row r="12" spans="1:6" ht="13.5" thickBot="1" x14ac:dyDescent="0.25"/>
    <row r="13" spans="1:6" ht="18.75" x14ac:dyDescent="0.3">
      <c r="A13" s="44" t="s">
        <v>18</v>
      </c>
      <c r="B13" s="47" t="s">
        <v>24</v>
      </c>
      <c r="C13" s="48"/>
      <c r="D13" s="49" t="s">
        <v>35</v>
      </c>
      <c r="E13" s="48"/>
    </row>
    <row r="14" spans="1:6" x14ac:dyDescent="0.2">
      <c r="A14" s="45"/>
      <c r="B14" s="20" t="s">
        <v>31</v>
      </c>
      <c r="C14" s="16" t="s">
        <v>1</v>
      </c>
      <c r="D14" s="15" t="s">
        <v>2</v>
      </c>
      <c r="E14" s="16" t="s">
        <v>1</v>
      </c>
    </row>
    <row r="15" spans="1:6" ht="13.5" thickBot="1" x14ac:dyDescent="0.25">
      <c r="A15" s="46"/>
      <c r="B15" s="21" t="s">
        <v>4</v>
      </c>
      <c r="C15" s="17" t="s">
        <v>3</v>
      </c>
      <c r="D15" s="14" t="s">
        <v>4</v>
      </c>
      <c r="E15" s="17" t="s">
        <v>3</v>
      </c>
    </row>
    <row r="16" spans="1:6" s="1" customFormat="1" ht="15.75" x14ac:dyDescent="0.3">
      <c r="A16" s="27" t="s">
        <v>21</v>
      </c>
      <c r="B16" s="36">
        <v>4000</v>
      </c>
      <c r="C16" s="37"/>
      <c r="D16" s="38">
        <v>4000</v>
      </c>
      <c r="E16" s="37"/>
      <c r="F16" s="32"/>
    </row>
    <row r="17" spans="1:5" ht="15.75" x14ac:dyDescent="0.3">
      <c r="A17" s="28"/>
      <c r="B17" s="22"/>
      <c r="C17" s="3"/>
      <c r="D17" s="2"/>
      <c r="E17" s="3"/>
    </row>
    <row r="18" spans="1:5" ht="15.75" x14ac:dyDescent="0.3">
      <c r="A18" s="29" t="s">
        <v>5</v>
      </c>
      <c r="B18" s="4">
        <v>19052271</v>
      </c>
      <c r="C18" s="5">
        <f>B18/$B$16</f>
        <v>4763.0677500000002</v>
      </c>
      <c r="D18" s="4">
        <v>20316989</v>
      </c>
      <c r="E18" s="5">
        <f>D18/$D$16</f>
        <v>5079.2472500000003</v>
      </c>
    </row>
    <row r="19" spans="1:5" ht="15.75" x14ac:dyDescent="0.3">
      <c r="A19" s="29" t="s">
        <v>6</v>
      </c>
      <c r="B19" s="4"/>
      <c r="C19" s="5"/>
      <c r="D19" s="4"/>
      <c r="E19" s="5"/>
    </row>
    <row r="20" spans="1:5" ht="15.75" x14ac:dyDescent="0.3">
      <c r="A20" s="29"/>
      <c r="B20" s="4"/>
      <c r="C20" s="5"/>
      <c r="D20" s="4"/>
      <c r="E20" s="5"/>
    </row>
    <row r="21" spans="1:5" ht="15.75" x14ac:dyDescent="0.3">
      <c r="A21" s="29" t="s">
        <v>7</v>
      </c>
      <c r="B21" s="6">
        <v>6154347</v>
      </c>
      <c r="C21" s="7">
        <f>B21/$B$16</f>
        <v>1538.5867499999999</v>
      </c>
      <c r="D21" s="6">
        <v>6355988</v>
      </c>
      <c r="E21" s="33">
        <f>D21/$D$16</f>
        <v>1588.9970000000001</v>
      </c>
    </row>
    <row r="22" spans="1:5" ht="15.75" x14ac:dyDescent="0.3">
      <c r="A22" s="29" t="s">
        <v>8</v>
      </c>
      <c r="B22" s="6"/>
      <c r="C22" s="7"/>
      <c r="D22" s="6"/>
      <c r="E22" s="33"/>
    </row>
    <row r="23" spans="1:5" ht="15.75" x14ac:dyDescent="0.3">
      <c r="A23" s="29"/>
      <c r="B23" s="6"/>
      <c r="C23" s="7"/>
      <c r="D23" s="6"/>
      <c r="E23" s="33"/>
    </row>
    <row r="24" spans="1:5" ht="15.75" x14ac:dyDescent="0.3">
      <c r="A24" s="29" t="s">
        <v>9</v>
      </c>
      <c r="B24" s="6">
        <v>1742564</v>
      </c>
      <c r="C24" s="7">
        <f>B24/$B$16</f>
        <v>435.64100000000002</v>
      </c>
      <c r="D24" s="6">
        <v>1580168</v>
      </c>
      <c r="E24" s="33">
        <f>D24/$D$16</f>
        <v>395.04199999999997</v>
      </c>
    </row>
    <row r="25" spans="1:5" ht="15.75" x14ac:dyDescent="0.3">
      <c r="A25" s="29" t="s">
        <v>10</v>
      </c>
      <c r="B25" s="6"/>
      <c r="C25" s="7"/>
      <c r="D25" s="6"/>
      <c r="E25" s="33"/>
    </row>
    <row r="26" spans="1:5" ht="15.75" x14ac:dyDescent="0.3">
      <c r="A26" s="29"/>
      <c r="B26" s="6"/>
      <c r="C26" s="7"/>
      <c r="D26" s="6"/>
      <c r="E26" s="33"/>
    </row>
    <row r="27" spans="1:5" ht="15.75" x14ac:dyDescent="0.3">
      <c r="A27" s="29" t="s">
        <v>11</v>
      </c>
      <c r="B27" s="6">
        <v>10435112</v>
      </c>
      <c r="C27" s="7">
        <f>B27/$B$16</f>
        <v>2608.7779999999998</v>
      </c>
      <c r="D27" s="6">
        <v>11095391</v>
      </c>
      <c r="E27" s="33">
        <f>D27/$D$16</f>
        <v>2773.8477499999999</v>
      </c>
    </row>
    <row r="28" spans="1:5" ht="15.75" x14ac:dyDescent="0.3">
      <c r="A28" s="29" t="s">
        <v>12</v>
      </c>
      <c r="C28" s="7"/>
      <c r="E28" s="33"/>
    </row>
    <row r="29" spans="1:5" ht="15.75" x14ac:dyDescent="0.3">
      <c r="A29" s="29"/>
      <c r="B29" s="6"/>
      <c r="C29" s="7"/>
      <c r="D29" s="6"/>
      <c r="E29" s="33"/>
    </row>
    <row r="30" spans="1:5" ht="15.75" x14ac:dyDescent="0.3">
      <c r="A30" s="29" t="s">
        <v>13</v>
      </c>
      <c r="B30" s="6">
        <v>3401593</v>
      </c>
      <c r="C30" s="7">
        <f>B30/$B$16</f>
        <v>850.39824999999996</v>
      </c>
      <c r="D30" s="6">
        <v>7944860</v>
      </c>
      <c r="E30" s="33">
        <f>D30/$D$16</f>
        <v>1986.2149999999999</v>
      </c>
    </row>
    <row r="31" spans="1:5" ht="15.75" x14ac:dyDescent="0.3">
      <c r="A31" s="29" t="s">
        <v>14</v>
      </c>
      <c r="B31" s="6"/>
      <c r="C31" s="7"/>
      <c r="D31" s="6"/>
      <c r="E31" s="33"/>
    </row>
    <row r="32" spans="1:5" ht="15.75" x14ac:dyDescent="0.3">
      <c r="A32" s="29"/>
      <c r="B32" s="6"/>
      <c r="C32" s="7"/>
      <c r="D32" s="6"/>
      <c r="E32" s="33"/>
    </row>
    <row r="33" spans="1:5" ht="15.75" x14ac:dyDescent="0.3">
      <c r="A33" s="29" t="s">
        <v>15</v>
      </c>
      <c r="B33" s="6">
        <v>368402</v>
      </c>
      <c r="C33" s="7">
        <f>B33/$B$16</f>
        <v>92.100499999999997</v>
      </c>
      <c r="D33" s="6">
        <v>368728</v>
      </c>
      <c r="E33" s="33">
        <f>D33/$D$16</f>
        <v>92.182000000000002</v>
      </c>
    </row>
    <row r="34" spans="1:5" ht="15.75" x14ac:dyDescent="0.3">
      <c r="A34" s="29" t="s">
        <v>20</v>
      </c>
      <c r="B34" s="24"/>
      <c r="C34" s="9"/>
      <c r="D34" s="8"/>
      <c r="E34" s="9"/>
    </row>
    <row r="35" spans="1:5" ht="15.75" x14ac:dyDescent="0.3">
      <c r="A35" s="29"/>
      <c r="B35" s="23"/>
      <c r="C35" s="7"/>
      <c r="D35" s="6"/>
      <c r="E35" s="7"/>
    </row>
    <row r="36" spans="1:5" s="1" customFormat="1" ht="16.5" thickBot="1" x14ac:dyDescent="0.35">
      <c r="A36" s="30" t="s">
        <v>16</v>
      </c>
      <c r="B36" s="25">
        <f>SUM(B18:B33)</f>
        <v>41154289</v>
      </c>
      <c r="C36" s="11">
        <f>B36/$B$16</f>
        <v>10288.572249999999</v>
      </c>
      <c r="D36" s="10">
        <f>SUM(D18:D33)</f>
        <v>47662124</v>
      </c>
      <c r="E36" s="11">
        <f>D36/$B$16</f>
        <v>11915.531000000001</v>
      </c>
    </row>
    <row r="37" spans="1:5" ht="16.5" thickTop="1" thickBot="1" x14ac:dyDescent="0.3">
      <c r="A37" s="31"/>
      <c r="B37" s="26"/>
      <c r="C37" s="13"/>
      <c r="D37" s="12"/>
      <c r="E37" s="13"/>
    </row>
    <row r="39" spans="1:5" ht="15" x14ac:dyDescent="0.25">
      <c r="A39" s="39" t="s">
        <v>17</v>
      </c>
      <c r="B39" s="39"/>
      <c r="C39" s="39"/>
      <c r="D39" s="39"/>
      <c r="E39" s="39"/>
    </row>
    <row r="40" spans="1:5" ht="15" x14ac:dyDescent="0.25">
      <c r="A40" s="39" t="s">
        <v>19</v>
      </c>
      <c r="B40" s="39"/>
      <c r="C40" s="39"/>
      <c r="D40" s="39"/>
      <c r="E40" s="39"/>
    </row>
    <row r="41" spans="1:5" ht="15" x14ac:dyDescent="0.25">
      <c r="A41" s="34" t="s">
        <v>30</v>
      </c>
      <c r="B41" s="34"/>
      <c r="C41" s="34"/>
      <c r="D41" s="34"/>
      <c r="E41" s="34"/>
    </row>
    <row r="42" spans="1:5" x14ac:dyDescent="0.2">
      <c r="A42" s="40"/>
      <c r="B42" s="40"/>
      <c r="C42" s="40"/>
      <c r="D42" s="40"/>
      <c r="E42" s="40"/>
    </row>
    <row r="43" spans="1:5" ht="15" x14ac:dyDescent="0.25">
      <c r="A43" s="34" t="s">
        <v>32</v>
      </c>
      <c r="B43" s="34"/>
      <c r="C43" s="34"/>
      <c r="D43" s="34"/>
      <c r="E43" s="34"/>
    </row>
    <row r="44" spans="1:5" x14ac:dyDescent="0.2">
      <c r="A44" s="18"/>
      <c r="B44" s="19"/>
      <c r="C44" s="19"/>
      <c r="D44" s="19"/>
      <c r="E44" s="19"/>
    </row>
    <row r="45" spans="1:5" x14ac:dyDescent="0.2">
      <c r="A45" s="35" t="s">
        <v>37</v>
      </c>
      <c r="B45" s="35"/>
      <c r="C45" s="35"/>
      <c r="D45" s="35"/>
      <c r="E45" s="35"/>
    </row>
    <row r="46" spans="1:5" x14ac:dyDescent="0.2">
      <c r="A46" s="35"/>
      <c r="B46" s="35"/>
      <c r="C46" s="35"/>
      <c r="D46" s="35"/>
      <c r="E46" s="35"/>
    </row>
    <row r="47" spans="1:5" ht="36.75" customHeight="1" x14ac:dyDescent="0.2">
      <c r="A47" s="35"/>
      <c r="B47" s="35"/>
      <c r="C47" s="35"/>
      <c r="D47" s="35"/>
      <c r="E47" s="35"/>
    </row>
    <row r="48" spans="1:5" x14ac:dyDescent="0.2">
      <c r="A48" s="19"/>
      <c r="B48" s="19"/>
      <c r="C48" s="19"/>
      <c r="D48" s="19"/>
      <c r="E48" s="19"/>
    </row>
    <row r="49" spans="1:5" ht="12.75" customHeight="1" x14ac:dyDescent="0.2">
      <c r="A49" s="35" t="s">
        <v>36</v>
      </c>
      <c r="B49" s="35"/>
      <c r="C49" s="35"/>
      <c r="D49" s="35"/>
      <c r="E49" s="35"/>
    </row>
    <row r="50" spans="1:5" ht="12.75" customHeight="1" x14ac:dyDescent="0.2">
      <c r="A50" s="35"/>
      <c r="B50" s="35"/>
      <c r="C50" s="35"/>
      <c r="D50" s="35"/>
      <c r="E50" s="35"/>
    </row>
    <row r="51" spans="1:5" ht="12.75" customHeight="1" x14ac:dyDescent="0.2">
      <c r="A51" s="35"/>
      <c r="B51" s="35"/>
      <c r="C51" s="35"/>
      <c r="D51" s="35"/>
      <c r="E51" s="35"/>
    </row>
    <row r="52" spans="1:5" ht="12.75" customHeight="1" x14ac:dyDescent="0.2">
      <c r="A52" s="35"/>
      <c r="B52" s="35"/>
      <c r="C52" s="35"/>
      <c r="D52" s="35"/>
      <c r="E52" s="35"/>
    </row>
    <row r="53" spans="1:5" ht="12.75" customHeight="1" x14ac:dyDescent="0.2">
      <c r="A53" s="35"/>
      <c r="B53" s="35"/>
      <c r="C53" s="35"/>
      <c r="D53" s="35"/>
      <c r="E53" s="35"/>
    </row>
    <row r="54" spans="1:5" ht="12.75" customHeight="1" x14ac:dyDescent="0.2">
      <c r="A54" s="35"/>
      <c r="B54" s="35"/>
      <c r="C54" s="35"/>
      <c r="D54" s="35"/>
      <c r="E54" s="35"/>
    </row>
    <row r="55" spans="1:5" ht="12.75" customHeight="1" x14ac:dyDescent="0.2">
      <c r="A55" s="35"/>
      <c r="B55" s="35"/>
      <c r="C55" s="35"/>
      <c r="D55" s="35"/>
      <c r="E55" s="35"/>
    </row>
    <row r="56" spans="1:5" x14ac:dyDescent="0.2">
      <c r="A56" s="35"/>
      <c r="B56" s="35"/>
      <c r="C56" s="35"/>
      <c r="D56" s="35"/>
      <c r="E56" s="35"/>
    </row>
  </sheetData>
  <sheetProtection selectLockedCells="1" selectUnlockedCells="1"/>
  <mergeCells count="16">
    <mergeCell ref="A43:E43"/>
    <mergeCell ref="A45:E47"/>
    <mergeCell ref="A49:E56"/>
    <mergeCell ref="B16:C16"/>
    <mergeCell ref="D16:E16"/>
    <mergeCell ref="A39:E39"/>
    <mergeCell ref="A40:E40"/>
    <mergeCell ref="A41:E41"/>
    <mergeCell ref="A42:E42"/>
    <mergeCell ref="A7:E7"/>
    <mergeCell ref="A8:E8"/>
    <mergeCell ref="A9:E9"/>
    <mergeCell ref="A10:E10"/>
    <mergeCell ref="A13:A15"/>
    <mergeCell ref="B13:C13"/>
    <mergeCell ref="D13:E13"/>
  </mergeCells>
  <pageMargins left="0.62" right="0.4" top="0.5" bottom="0.5" header="0.5" footer="0.5"/>
  <pageSetup scale="8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F57"/>
  <sheetViews>
    <sheetView topLeftCell="A4" zoomScale="106" zoomScaleNormal="106" workbookViewId="0">
      <selection activeCell="A50" sqref="A50:E57"/>
    </sheetView>
  </sheetViews>
  <sheetFormatPr defaultRowHeight="12.75" x14ac:dyDescent="0.2"/>
  <cols>
    <col min="1" max="1" width="37" customWidth="1"/>
    <col min="2" max="2" width="20.85546875" bestFit="1" customWidth="1"/>
    <col min="3" max="3" width="15.5703125" customWidth="1"/>
    <col min="4" max="4" width="20.85546875" bestFit="1" customWidth="1"/>
    <col min="5" max="5" width="15.5703125" customWidth="1"/>
    <col min="6" max="6" width="20.85546875" bestFit="1" customWidth="1"/>
    <col min="7" max="7" width="15.7109375" bestFit="1" customWidth="1"/>
  </cols>
  <sheetData>
    <row r="7" spans="1:5" ht="15.75" x14ac:dyDescent="0.25">
      <c r="A7" s="41"/>
      <c r="B7" s="41"/>
      <c r="C7" s="41"/>
      <c r="D7" s="41"/>
      <c r="E7" s="41"/>
    </row>
    <row r="8" spans="1:5" ht="15.75" x14ac:dyDescent="0.25">
      <c r="A8" s="41" t="s">
        <v>23</v>
      </c>
      <c r="B8" s="41"/>
      <c r="C8" s="41"/>
      <c r="D8" s="41"/>
      <c r="E8" s="41"/>
    </row>
    <row r="9" spans="1:5" ht="15" x14ac:dyDescent="0.2">
      <c r="A9" s="42" t="s">
        <v>0</v>
      </c>
      <c r="B9" s="42"/>
      <c r="C9" s="42"/>
      <c r="D9" s="42"/>
      <c r="E9" s="42"/>
    </row>
    <row r="10" spans="1:5" x14ac:dyDescent="0.2">
      <c r="A10" s="43" t="s">
        <v>25</v>
      </c>
      <c r="B10" s="43"/>
      <c r="C10" s="43"/>
      <c r="D10" s="43"/>
      <c r="E10" s="43"/>
    </row>
    <row r="11" spans="1:5" x14ac:dyDescent="0.2">
      <c r="A11" s="1"/>
    </row>
    <row r="12" spans="1:5" x14ac:dyDescent="0.2">
      <c r="A12" s="1"/>
    </row>
    <row r="13" spans="1:5" ht="13.5" thickBot="1" x14ac:dyDescent="0.25"/>
    <row r="14" spans="1:5" ht="18.75" x14ac:dyDescent="0.3">
      <c r="A14" s="44" t="s">
        <v>18</v>
      </c>
      <c r="B14" s="47" t="s">
        <v>22</v>
      </c>
      <c r="C14" s="48"/>
      <c r="D14" s="49" t="s">
        <v>24</v>
      </c>
      <c r="E14" s="48"/>
    </row>
    <row r="15" spans="1:5" x14ac:dyDescent="0.2">
      <c r="A15" s="45"/>
      <c r="B15" s="20" t="s">
        <v>2</v>
      </c>
      <c r="C15" s="16" t="s">
        <v>1</v>
      </c>
      <c r="D15" s="15" t="s">
        <v>2</v>
      </c>
      <c r="E15" s="16" t="s">
        <v>1</v>
      </c>
    </row>
    <row r="16" spans="1:5" ht="13.5" thickBot="1" x14ac:dyDescent="0.25">
      <c r="A16" s="46"/>
      <c r="B16" s="21" t="s">
        <v>4</v>
      </c>
      <c r="C16" s="17" t="s">
        <v>3</v>
      </c>
      <c r="D16" s="14" t="s">
        <v>4</v>
      </c>
      <c r="E16" s="17" t="s">
        <v>3</v>
      </c>
    </row>
    <row r="17" spans="1:6" s="1" customFormat="1" ht="15.75" x14ac:dyDescent="0.3">
      <c r="A17" s="27" t="s">
        <v>21</v>
      </c>
      <c r="B17" s="36">
        <v>4000</v>
      </c>
      <c r="C17" s="37"/>
      <c r="D17" s="38">
        <v>4000</v>
      </c>
      <c r="E17" s="37"/>
      <c r="F17" s="32"/>
    </row>
    <row r="18" spans="1:6" ht="15.75" x14ac:dyDescent="0.3">
      <c r="A18" s="28"/>
      <c r="B18" s="22"/>
      <c r="C18" s="3"/>
      <c r="D18" s="2"/>
      <c r="E18" s="3"/>
    </row>
    <row r="19" spans="1:6" ht="15.75" x14ac:dyDescent="0.3">
      <c r="A19" s="29" t="s">
        <v>5</v>
      </c>
      <c r="B19" s="4">
        <v>20449551</v>
      </c>
      <c r="C19" s="5">
        <f>B19/$B$17</f>
        <v>5112.3877499999999</v>
      </c>
      <c r="D19" s="4">
        <v>19052271</v>
      </c>
      <c r="E19" s="5">
        <f>D19/$D$17</f>
        <v>4763.0677500000002</v>
      </c>
    </row>
    <row r="20" spans="1:6" ht="15.75" x14ac:dyDescent="0.3">
      <c r="A20" s="29" t="s">
        <v>6</v>
      </c>
      <c r="B20" s="4"/>
      <c r="C20" s="5"/>
      <c r="D20" s="4"/>
      <c r="E20" s="5"/>
    </row>
    <row r="21" spans="1:6" ht="15.75" x14ac:dyDescent="0.3">
      <c r="A21" s="29"/>
      <c r="B21" s="4"/>
      <c r="C21" s="5"/>
      <c r="D21" s="4"/>
      <c r="E21" s="5"/>
    </row>
    <row r="22" spans="1:6" ht="15.75" x14ac:dyDescent="0.3">
      <c r="A22" s="29" t="s">
        <v>7</v>
      </c>
      <c r="B22" s="6">
        <v>5776715</v>
      </c>
      <c r="C22" s="7">
        <f>B22/$B$17</f>
        <v>1444.17875</v>
      </c>
      <c r="D22" s="6">
        <v>6154347</v>
      </c>
      <c r="E22" s="33">
        <f>D22/$D$17</f>
        <v>1538.5867499999999</v>
      </c>
    </row>
    <row r="23" spans="1:6" ht="15.75" x14ac:dyDescent="0.3">
      <c r="A23" s="29" t="s">
        <v>8</v>
      </c>
      <c r="B23" s="6"/>
      <c r="C23" s="7"/>
      <c r="D23" s="6"/>
      <c r="E23" s="33"/>
    </row>
    <row r="24" spans="1:6" ht="15.75" x14ac:dyDescent="0.3">
      <c r="A24" s="29"/>
      <c r="B24" s="6"/>
      <c r="C24" s="7"/>
      <c r="D24" s="6"/>
      <c r="E24" s="33"/>
    </row>
    <row r="25" spans="1:6" ht="15.75" x14ac:dyDescent="0.3">
      <c r="A25" s="29" t="s">
        <v>9</v>
      </c>
      <c r="B25" s="6">
        <v>1552033</v>
      </c>
      <c r="C25" s="7">
        <f>B25/$B$17</f>
        <v>388.00824999999998</v>
      </c>
      <c r="D25" s="6">
        <v>1742564</v>
      </c>
      <c r="E25" s="33">
        <f>D25/$D$17</f>
        <v>435.64100000000002</v>
      </c>
    </row>
    <row r="26" spans="1:6" ht="15.75" x14ac:dyDescent="0.3">
      <c r="A26" s="29" t="s">
        <v>10</v>
      </c>
      <c r="B26" s="6"/>
      <c r="C26" s="7"/>
      <c r="D26" s="6"/>
      <c r="E26" s="33"/>
    </row>
    <row r="27" spans="1:6" ht="15.75" x14ac:dyDescent="0.3">
      <c r="A27" s="29"/>
      <c r="B27" s="6"/>
      <c r="C27" s="7"/>
      <c r="D27" s="6"/>
      <c r="E27" s="33"/>
    </row>
    <row r="28" spans="1:6" ht="15.75" x14ac:dyDescent="0.3">
      <c r="A28" s="29" t="s">
        <v>11</v>
      </c>
      <c r="B28" s="6">
        <v>11036421</v>
      </c>
      <c r="C28" s="7">
        <f>B28/$B$17</f>
        <v>2759.1052500000001</v>
      </c>
      <c r="D28" s="6">
        <v>10435112</v>
      </c>
      <c r="E28" s="33">
        <f>D28/$D$17</f>
        <v>2608.7779999999998</v>
      </c>
    </row>
    <row r="29" spans="1:6" ht="15.75" x14ac:dyDescent="0.3">
      <c r="A29" s="29" t="s">
        <v>12</v>
      </c>
      <c r="C29" s="7"/>
      <c r="E29" s="33"/>
    </row>
    <row r="30" spans="1:6" ht="15.75" x14ac:dyDescent="0.3">
      <c r="A30" s="29"/>
      <c r="B30" s="6"/>
      <c r="C30" s="7"/>
      <c r="D30" s="6"/>
      <c r="E30" s="33"/>
    </row>
    <row r="31" spans="1:6" ht="15.75" x14ac:dyDescent="0.3">
      <c r="A31" s="29" t="s">
        <v>13</v>
      </c>
      <c r="B31" s="6">
        <v>38402154</v>
      </c>
      <c r="C31" s="7">
        <f>B31/$B$17</f>
        <v>9600.5385000000006</v>
      </c>
      <c r="D31" s="6">
        <v>3401593</v>
      </c>
      <c r="E31" s="33">
        <f>D31/$D$17</f>
        <v>850.39824999999996</v>
      </c>
    </row>
    <row r="32" spans="1:6" ht="15.75" x14ac:dyDescent="0.3">
      <c r="A32" s="29" t="s">
        <v>14</v>
      </c>
      <c r="B32" s="6"/>
      <c r="C32" s="7"/>
      <c r="D32" s="6"/>
      <c r="E32" s="33"/>
    </row>
    <row r="33" spans="1:5" ht="15.75" x14ac:dyDescent="0.3">
      <c r="A33" s="29"/>
      <c r="B33" s="6"/>
      <c r="C33" s="7"/>
      <c r="D33" s="6"/>
      <c r="E33" s="33"/>
    </row>
    <row r="34" spans="1:5" ht="15.75" x14ac:dyDescent="0.3">
      <c r="A34" s="29" t="s">
        <v>15</v>
      </c>
      <c r="B34" s="6">
        <v>587365</v>
      </c>
      <c r="C34" s="7">
        <f>B34/$B$17</f>
        <v>146.84125</v>
      </c>
      <c r="D34" s="6">
        <v>368402</v>
      </c>
      <c r="E34" s="33">
        <f>D34/$D$17</f>
        <v>92.100499999999997</v>
      </c>
    </row>
    <row r="35" spans="1:5" ht="15.75" x14ac:dyDescent="0.3">
      <c r="A35" s="29" t="s">
        <v>20</v>
      </c>
      <c r="B35" s="24"/>
      <c r="C35" s="9"/>
      <c r="D35" s="8"/>
      <c r="E35" s="9"/>
    </row>
    <row r="36" spans="1:5" ht="15.75" x14ac:dyDescent="0.3">
      <c r="A36" s="29"/>
      <c r="B36" s="23"/>
      <c r="C36" s="7"/>
      <c r="D36" s="6"/>
      <c r="E36" s="7"/>
    </row>
    <row r="37" spans="1:5" s="1" customFormat="1" ht="16.5" thickBot="1" x14ac:dyDescent="0.35">
      <c r="A37" s="30" t="s">
        <v>16</v>
      </c>
      <c r="B37" s="25">
        <f>SUM(B19:B34)</f>
        <v>77804239</v>
      </c>
      <c r="C37" s="11">
        <f>B37/$B$17</f>
        <v>19451.05975</v>
      </c>
      <c r="D37" s="10">
        <f>SUM(D19:D34)</f>
        <v>41154289</v>
      </c>
      <c r="E37" s="11">
        <f>D37/$B$17</f>
        <v>10288.572249999999</v>
      </c>
    </row>
    <row r="38" spans="1:5" ht="16.5" thickTop="1" thickBot="1" x14ac:dyDescent="0.3">
      <c r="A38" s="31"/>
      <c r="B38" s="26"/>
      <c r="C38" s="13"/>
      <c r="D38" s="12"/>
      <c r="E38" s="13"/>
    </row>
    <row r="40" spans="1:5" ht="15" x14ac:dyDescent="0.25">
      <c r="A40" s="39" t="s">
        <v>17</v>
      </c>
      <c r="B40" s="39"/>
      <c r="C40" s="39"/>
      <c r="D40" s="39"/>
      <c r="E40" s="39"/>
    </row>
    <row r="41" spans="1:5" ht="15" x14ac:dyDescent="0.25">
      <c r="A41" s="39" t="s">
        <v>19</v>
      </c>
      <c r="B41" s="39"/>
      <c r="C41" s="39"/>
      <c r="D41" s="39"/>
      <c r="E41" s="39"/>
    </row>
    <row r="42" spans="1:5" ht="15" x14ac:dyDescent="0.25">
      <c r="A42" s="34" t="s">
        <v>26</v>
      </c>
      <c r="B42" s="34"/>
      <c r="C42" s="34"/>
      <c r="D42" s="34"/>
      <c r="E42" s="34"/>
    </row>
    <row r="43" spans="1:5" x14ac:dyDescent="0.2">
      <c r="A43" s="40"/>
      <c r="B43" s="40"/>
      <c r="C43" s="40"/>
      <c r="D43" s="40"/>
      <c r="E43" s="40"/>
    </row>
    <row r="44" spans="1:5" ht="15" x14ac:dyDescent="0.25">
      <c r="A44" s="34" t="s">
        <v>27</v>
      </c>
      <c r="B44" s="34"/>
      <c r="C44" s="34"/>
      <c r="D44" s="34"/>
      <c r="E44" s="34"/>
    </row>
    <row r="45" spans="1:5" x14ac:dyDescent="0.2">
      <c r="A45" s="18"/>
      <c r="B45" s="19"/>
      <c r="C45" s="19"/>
      <c r="D45" s="19"/>
      <c r="E45" s="19"/>
    </row>
    <row r="46" spans="1:5" x14ac:dyDescent="0.2">
      <c r="A46" s="35" t="s">
        <v>28</v>
      </c>
      <c r="B46" s="35"/>
      <c r="C46" s="35"/>
      <c r="D46" s="35"/>
      <c r="E46" s="35"/>
    </row>
    <row r="47" spans="1:5" x14ac:dyDescent="0.2">
      <c r="A47" s="35"/>
      <c r="B47" s="35"/>
      <c r="C47" s="35"/>
      <c r="D47" s="35"/>
      <c r="E47" s="35"/>
    </row>
    <row r="48" spans="1:5" ht="36.75" customHeight="1" x14ac:dyDescent="0.2">
      <c r="A48" s="35"/>
      <c r="B48" s="35"/>
      <c r="C48" s="35"/>
      <c r="D48" s="35"/>
      <c r="E48" s="35"/>
    </row>
    <row r="49" spans="1:5" x14ac:dyDescent="0.2">
      <c r="A49" s="19"/>
      <c r="B49" s="19"/>
      <c r="C49" s="19"/>
      <c r="D49" s="19"/>
      <c r="E49" s="19"/>
    </row>
    <row r="50" spans="1:5" ht="12.75" customHeight="1" x14ac:dyDescent="0.2">
      <c r="A50" s="35" t="s">
        <v>29</v>
      </c>
      <c r="B50" s="35"/>
      <c r="C50" s="35"/>
      <c r="D50" s="35"/>
      <c r="E50" s="35"/>
    </row>
    <row r="51" spans="1:5" ht="12.75" customHeight="1" x14ac:dyDescent="0.2">
      <c r="A51" s="35"/>
      <c r="B51" s="35"/>
      <c r="C51" s="35"/>
      <c r="D51" s="35"/>
      <c r="E51" s="35"/>
    </row>
    <row r="52" spans="1:5" ht="12.75" customHeight="1" x14ac:dyDescent="0.2">
      <c r="A52" s="35"/>
      <c r="B52" s="35"/>
      <c r="C52" s="35"/>
      <c r="D52" s="35"/>
      <c r="E52" s="35"/>
    </row>
    <row r="53" spans="1:5" ht="12.75" customHeight="1" x14ac:dyDescent="0.2">
      <c r="A53" s="35"/>
      <c r="B53" s="35"/>
      <c r="C53" s="35"/>
      <c r="D53" s="35"/>
      <c r="E53" s="35"/>
    </row>
    <row r="54" spans="1:5" ht="12.75" customHeight="1" x14ac:dyDescent="0.2">
      <c r="A54" s="35"/>
      <c r="B54" s="35"/>
      <c r="C54" s="35"/>
      <c r="D54" s="35"/>
      <c r="E54" s="35"/>
    </row>
    <row r="55" spans="1:5" ht="12.75" customHeight="1" x14ac:dyDescent="0.2">
      <c r="A55" s="35"/>
      <c r="B55" s="35"/>
      <c r="C55" s="35"/>
      <c r="D55" s="35"/>
      <c r="E55" s="35"/>
    </row>
    <row r="56" spans="1:5" ht="12.75" customHeight="1" x14ac:dyDescent="0.2">
      <c r="A56" s="35"/>
      <c r="B56" s="35"/>
      <c r="C56" s="35"/>
      <c r="D56" s="35"/>
      <c r="E56" s="35"/>
    </row>
    <row r="57" spans="1:5" x14ac:dyDescent="0.2">
      <c r="A57" s="35"/>
      <c r="B57" s="35"/>
      <c r="C57" s="35"/>
      <c r="D57" s="35"/>
      <c r="E57" s="35"/>
    </row>
  </sheetData>
  <sheetProtection selectLockedCells="1" selectUnlockedCells="1"/>
  <mergeCells count="16">
    <mergeCell ref="D14:E14"/>
    <mergeCell ref="D17:E17"/>
    <mergeCell ref="A50:E57"/>
    <mergeCell ref="B14:C14"/>
    <mergeCell ref="A7:E7"/>
    <mergeCell ref="A8:E8"/>
    <mergeCell ref="A9:E9"/>
    <mergeCell ref="A10:E10"/>
    <mergeCell ref="A14:A16"/>
    <mergeCell ref="B17:C17"/>
    <mergeCell ref="A44:E44"/>
    <mergeCell ref="A46:E48"/>
    <mergeCell ref="A40:E40"/>
    <mergeCell ref="A41:E41"/>
    <mergeCell ref="A42:E42"/>
    <mergeCell ref="A43:E43"/>
  </mergeCells>
  <phoneticPr fontId="1" type="noConversion"/>
  <pageMargins left="0.62" right="0.4" top="0.5" bottom="0.5" header="0.5" footer="0.5"/>
  <pageSetup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Posting 23-24</vt:lpstr>
      <vt:lpstr>Posting 22-23</vt:lpstr>
      <vt:lpstr>Posting 21-22</vt:lpstr>
    </vt:vector>
  </TitlesOfParts>
  <Company>Palestine Independent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Palestine Independent School District</dc:creator>
  <cp:lastModifiedBy>Hall, Trish</cp:lastModifiedBy>
  <cp:lastPrinted>2022-08-22T18:48:18Z</cp:lastPrinted>
  <dcterms:created xsi:type="dcterms:W3CDTF">2008-08-11T21:37:47Z</dcterms:created>
  <dcterms:modified xsi:type="dcterms:W3CDTF">2023-08-24T21:22:23Z</dcterms:modified>
</cp:coreProperties>
</file>