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Other Information\"/>
    </mc:Choice>
  </mc:AlternateContent>
  <xr:revisionPtr revIDLastSave="0" documentId="8_{34DA435C-D31F-44BF-BFE5-2BF396A155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1" l="1"/>
  <c r="AF37" i="1"/>
  <c r="AG47" i="1"/>
  <c r="AG46" i="1"/>
  <c r="AG45" i="1"/>
  <c r="AG44" i="1"/>
  <c r="AG43" i="1"/>
  <c r="AG42" i="1"/>
  <c r="AG41" i="1"/>
  <c r="AG40" i="1"/>
  <c r="AG39" i="1"/>
  <c r="AG38" i="1"/>
  <c r="AG36" i="1"/>
  <c r="AF47" i="1"/>
  <c r="AF46" i="1"/>
  <c r="AF45" i="1"/>
  <c r="AF44" i="1"/>
  <c r="AF43" i="1"/>
  <c r="AF42" i="1"/>
  <c r="AF41" i="1"/>
  <c r="AF40" i="1"/>
  <c r="AF39" i="1"/>
  <c r="AF38" i="1"/>
  <c r="AF36" i="1"/>
  <c r="AA48" i="1"/>
  <c r="C13" i="1"/>
  <c r="B13" i="1"/>
  <c r="D12" i="1"/>
  <c r="G40" i="2"/>
  <c r="G39" i="2"/>
  <c r="G38" i="2"/>
  <c r="G37" i="2"/>
  <c r="G36" i="2"/>
  <c r="G35" i="2"/>
  <c r="G34" i="2"/>
  <c r="G33" i="2"/>
  <c r="G32" i="2"/>
  <c r="G31" i="2"/>
  <c r="G30" i="2"/>
  <c r="G29" i="2"/>
  <c r="F28" i="2"/>
  <c r="F27" i="2"/>
  <c r="F26" i="2"/>
  <c r="F25" i="2"/>
  <c r="F24" i="2"/>
  <c r="F23" i="2"/>
  <c r="F22" i="2"/>
  <c r="F21" i="2"/>
  <c r="G28" i="2"/>
  <c r="G27" i="2"/>
  <c r="G26" i="2"/>
  <c r="G25" i="2"/>
  <c r="G24" i="2"/>
  <c r="G23" i="2"/>
  <c r="G22" i="2"/>
  <c r="G21" i="2"/>
  <c r="G20" i="2"/>
  <c r="G19" i="2"/>
  <c r="G18" i="2"/>
  <c r="G17" i="2"/>
  <c r="AH77" i="1" l="1"/>
  <c r="AH79" i="1"/>
  <c r="AH78" i="1"/>
  <c r="AH76" i="1"/>
  <c r="AH75" i="1"/>
  <c r="AH74" i="1"/>
  <c r="AH73" i="1"/>
  <c r="AH72" i="1"/>
  <c r="AH71" i="1"/>
  <c r="AH70" i="1"/>
  <c r="AH69" i="1"/>
  <c r="AH68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W48" i="1"/>
  <c r="G80" i="1"/>
  <c r="D11" i="1"/>
  <c r="C23" i="1"/>
  <c r="B23" i="1"/>
  <c r="C30" i="1"/>
  <c r="B30" i="1"/>
  <c r="C18" i="1"/>
  <c r="B18" i="1"/>
  <c r="C26" i="1"/>
  <c r="B26" i="1"/>
  <c r="B32" i="1" l="1"/>
  <c r="C32" i="1"/>
  <c r="AG63" i="1"/>
  <c r="AF63" i="1"/>
  <c r="B126" i="1" s="1"/>
  <c r="AG62" i="1"/>
  <c r="AF62" i="1"/>
  <c r="B125" i="1" s="1"/>
  <c r="AG61" i="1"/>
  <c r="AF61" i="1"/>
  <c r="B124" i="1" s="1"/>
  <c r="AG60" i="1"/>
  <c r="AF60" i="1"/>
  <c r="B123" i="1" s="1"/>
  <c r="AG59" i="1"/>
  <c r="AF59" i="1"/>
  <c r="B122" i="1" s="1"/>
  <c r="AG58" i="1"/>
  <c r="AF58" i="1"/>
  <c r="B121" i="1" s="1"/>
  <c r="AG57" i="1"/>
  <c r="AF57" i="1"/>
  <c r="B120" i="1" s="1"/>
  <c r="AG56" i="1"/>
  <c r="AF56" i="1"/>
  <c r="B119" i="1" s="1"/>
  <c r="AG55" i="1"/>
  <c r="AF55" i="1"/>
  <c r="B118" i="1" s="1"/>
  <c r="AG54" i="1"/>
  <c r="AF54" i="1"/>
  <c r="B117" i="1" s="1"/>
  <c r="AG53" i="1"/>
  <c r="AF53" i="1"/>
  <c r="B116" i="1" s="1"/>
  <c r="AG52" i="1"/>
  <c r="AF52" i="1"/>
  <c r="B115" i="1" s="1"/>
  <c r="O48" i="1"/>
  <c r="D22" i="1"/>
  <c r="S80" i="1"/>
  <c r="S64" i="1"/>
  <c r="D17" i="1"/>
  <c r="S48" i="1"/>
  <c r="D10" i="1"/>
  <c r="K80" i="1"/>
  <c r="C111" i="1"/>
  <c r="K64" i="1"/>
  <c r="D21" i="1"/>
  <c r="D20" i="1"/>
  <c r="G48" i="1"/>
  <c r="C96" i="1"/>
  <c r="C116" i="1" l="1"/>
  <c r="C120" i="1"/>
  <c r="C124" i="1"/>
  <c r="C117" i="1"/>
  <c r="C121" i="1"/>
  <c r="C125" i="1"/>
  <c r="C118" i="1"/>
  <c r="C122" i="1"/>
  <c r="C126" i="1"/>
  <c r="C119" i="1"/>
  <c r="C123" i="1"/>
  <c r="AH53" i="1"/>
  <c r="AH61" i="1"/>
  <c r="AH55" i="1"/>
  <c r="AH63" i="1"/>
  <c r="D23" i="1"/>
  <c r="AH52" i="1"/>
  <c r="D115" i="1" s="1"/>
  <c r="AH60" i="1"/>
  <c r="AH57" i="1"/>
  <c r="AH62" i="1"/>
  <c r="AH56" i="1"/>
  <c r="AH58" i="1"/>
  <c r="AH59" i="1"/>
  <c r="AH54" i="1"/>
  <c r="D117" i="1" s="1"/>
  <c r="C115" i="1"/>
  <c r="D120" i="1" l="1"/>
  <c r="D126" i="1"/>
  <c r="D123" i="1"/>
  <c r="D119" i="1"/>
  <c r="D124" i="1"/>
  <c r="D116" i="1"/>
  <c r="D121" i="1"/>
  <c r="D125" i="1"/>
  <c r="D122" i="1"/>
  <c r="D118" i="1"/>
  <c r="AG80" i="1"/>
  <c r="G16" i="2"/>
  <c r="G15" i="2"/>
  <c r="G14" i="2"/>
  <c r="G13" i="2"/>
  <c r="G12" i="2"/>
  <c r="G11" i="2"/>
  <c r="G10" i="2"/>
  <c r="G9" i="2"/>
  <c r="G8" i="2"/>
  <c r="G7" i="2"/>
  <c r="G6" i="2"/>
  <c r="G5" i="2"/>
  <c r="C64" i="1" l="1"/>
  <c r="K48" i="1"/>
  <c r="C48" i="1"/>
  <c r="D25" i="1" l="1"/>
  <c r="D26" i="1" s="1"/>
  <c r="D15" i="1"/>
  <c r="D16" i="1"/>
  <c r="D29" i="1"/>
  <c r="D30" i="1" s="1"/>
  <c r="D8" i="1"/>
  <c r="D18" i="1" l="1"/>
  <c r="D7" i="1"/>
  <c r="AG48" i="1" l="1"/>
  <c r="AG64" i="1" l="1"/>
  <c r="D9" i="1"/>
  <c r="D6" i="1"/>
  <c r="D13" i="1" l="1"/>
  <c r="D32" i="1" s="1"/>
  <c r="C127" i="1"/>
</calcChain>
</file>

<file path=xl/sharedStrings.xml><?xml version="1.0" encoding="utf-8"?>
<sst xmlns="http://schemas.openxmlformats.org/spreadsheetml/2006/main" count="249" uniqueCount="71">
  <si>
    <t>WHITE SETTLEMENT INDEPENDENT SCHOOL DISTRICT</t>
  </si>
  <si>
    <t>INVESTMENT REPORT WITH INTEREST RATE ANALYSIS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</si>
  <si>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</si>
  <si>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</si>
  <si>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</si>
  <si>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</si>
  <si>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</si>
  <si>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</si>
  <si>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</si>
  <si>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</si>
  <si>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</si>
  <si>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</si>
  <si>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</si>
  <si>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</si>
  <si>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</si>
  <si>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</si>
  <si>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</si>
  <si>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</si>
  <si>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</si>
  <si>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</si>
  <si>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</si>
  <si>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</si>
  <si>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</si>
  <si>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</si>
  <si>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</si>
  <si>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</si>
  <si>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</si>
  <si>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</si>
  <si>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</si>
  <si>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</si>
  <si>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Avg</t>
  </si>
  <si>
    <t>Texpool Prime Market Value</t>
  </si>
  <si>
    <t>TexPool Prime Interest Rate</t>
  </si>
  <si>
    <t>TexPool Prime</t>
  </si>
  <si>
    <t>Texpool Prime - General Fund</t>
  </si>
  <si>
    <t>Lone Star</t>
  </si>
  <si>
    <t>Lone Star  Market Value</t>
  </si>
  <si>
    <t>Lone Star Interest Earned</t>
  </si>
  <si>
    <t>Lone Star Interest Rate</t>
  </si>
  <si>
    <t>Texpool</t>
  </si>
  <si>
    <t>TexStar</t>
  </si>
  <si>
    <t>TOTAL YEAR-TO-DATE</t>
  </si>
  <si>
    <t>Lone Star - General Fund</t>
  </si>
  <si>
    <t xml:space="preserve"> Texpool Prime Interest Earned</t>
  </si>
  <si>
    <t>CAPITAL PROJECTS INVESTMENTS</t>
  </si>
  <si>
    <t>Texstar - Capital Projects</t>
  </si>
  <si>
    <t>Logic Value</t>
  </si>
  <si>
    <t>Logic Interest Earned</t>
  </si>
  <si>
    <t>Logic Interest Rate</t>
  </si>
  <si>
    <t>Logic - General Fund</t>
  </si>
  <si>
    <t>Logic - Debt Service</t>
  </si>
  <si>
    <t>Logic - Capital Projects</t>
  </si>
  <si>
    <t xml:space="preserve">INVESTMENT POOL </t>
  </si>
  <si>
    <t>Average Interest Rate</t>
  </si>
  <si>
    <t>TOAL GENERAL FUND INVESTMENTS</t>
  </si>
  <si>
    <t>TOTAL CHILD NUTRITION INVESTMENTS</t>
  </si>
  <si>
    <t>TOTAL DEBT SERVICE INVESTMENTS</t>
  </si>
  <si>
    <t>TOTAL CAPITAL PROJECTS INVESTMENTS</t>
  </si>
  <si>
    <t>TOTAL ACTIVITY ACCOUNTS INVESTMENT</t>
  </si>
  <si>
    <t>GRAND TOTAL ALL INVESTMENTS</t>
  </si>
  <si>
    <t>Texpool Prime- Capital Projects</t>
  </si>
  <si>
    <t>Certificate of Deposit 5.45%</t>
  </si>
  <si>
    <t>Certificate of Deposit - Bank of Oklahoma</t>
  </si>
  <si>
    <t>CD Interest Earned</t>
  </si>
  <si>
    <t>CD Interest Rate</t>
  </si>
  <si>
    <t>Logic</t>
  </si>
  <si>
    <t>FOR FISCAL YEAR END 6/30/2025</t>
  </si>
  <si>
    <t xml:space="preserve"> 6/30/2025</t>
  </si>
  <si>
    <t>2/29/2025</t>
  </si>
  <si>
    <t>Certificate of Deposit BOK Financial</t>
  </si>
  <si>
    <t>Certificate of Deposit 4.69% 2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</si>
</sst>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164" fontId="0" fillId="0" borderId="0" xfId="1" applyNumberFormat="1" applyFont="1" applyBorder="1"/>
    <xf numFmtId="14" fontId="0" fillId="0" borderId="0" xfId="0" applyNumberFormat="1" applyAlignment="1">
      <alignment horizontal="center" wrapText="1"/>
    </xf>
    <xf numFmtId="164" fontId="0" fillId="0" borderId="0" xfId="1" applyNumberFormat="1" applyFont="1" applyFill="1"/>
    <xf numFmtId="167" fontId="0" fillId="0" borderId="0" xfId="2" applyNumberFormat="1" applyFont="1"/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t" anchorCtr="0"/>
          <a:lstStyle/>
          <a:p>
            <a:pPr>
              <a:defRPr/>
            </a:pPr>
            <a:r>
              <a:rPr lang="en-US"/>
              <a:t>HISTORY OF INTEREST RATES ON INVESTMENT POOLS</a:t>
            </a:r>
          </a:p>
        </c:rich>
      </c:tx>
      <c:layout>
        <c:manualLayout>
          <c:xMode val="edge"/>
          <c:yMode val="edge"/>
          <c:x val="0.18652354680224015"/>
          <c:y val="4.041943107488401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6528167746643"/>
          <c:y val="0.13755434116461612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Comp'!$B$5:$B$40</c:f>
              <c:numCache>
                <c:formatCode>0.000%</c:formatCode>
                <c:ptCount val="36"/>
                <c:pt idx="0">
                  <c:v>2.0000000000000001E-4</c:v>
                </c:pt>
                <c:pt idx="1">
                  <c:v>2.2000000000000001E-4</c:v>
                </c:pt>
                <c:pt idx="2">
                  <c:v>2.7900000000000001E-4</c:v>
                </c:pt>
                <c:pt idx="3">
                  <c:v>3.5E-4</c:v>
                </c:pt>
                <c:pt idx="4">
                  <c:v>3.8000000000000002E-4</c:v>
                </c:pt>
                <c:pt idx="5">
                  <c:v>3.8000000000000002E-4</c:v>
                </c:pt>
                <c:pt idx="6">
                  <c:v>3.8000000000000002E-4</c:v>
                </c:pt>
                <c:pt idx="7">
                  <c:v>6.3199999999999997E-4</c:v>
                </c:pt>
                <c:pt idx="8">
                  <c:v>1.5399999999999999E-3</c:v>
                </c:pt>
                <c:pt idx="9">
                  <c:v>3.0400000000000002E-3</c:v>
                </c:pt>
                <c:pt idx="10">
                  <c:v>6.2300000000000003E-3</c:v>
                </c:pt>
                <c:pt idx="11">
                  <c:v>1.001E-2</c:v>
                </c:pt>
                <c:pt idx="12">
                  <c:v>1.5206000000000001E-2</c:v>
                </c:pt>
                <c:pt idx="13">
                  <c:v>2.1627E-2</c:v>
                </c:pt>
                <c:pt idx="14">
                  <c:v>2.4126000000000002E-2</c:v>
                </c:pt>
                <c:pt idx="15">
                  <c:v>2.9336000000000001E-2</c:v>
                </c:pt>
                <c:pt idx="16">
                  <c:v>3.6110000000000003E-2</c:v>
                </c:pt>
                <c:pt idx="17">
                  <c:v>3.9799000000000001E-2</c:v>
                </c:pt>
                <c:pt idx="18">
                  <c:v>4.2443000000000002E-2</c:v>
                </c:pt>
                <c:pt idx="19">
                  <c:v>4.4991000000000003E-2</c:v>
                </c:pt>
                <c:pt idx="20">
                  <c:v>4.6108000000000003E-2</c:v>
                </c:pt>
                <c:pt idx="21">
                  <c:v>4.7983999999999999E-2</c:v>
                </c:pt>
                <c:pt idx="22">
                  <c:v>5.0035000000000003E-2</c:v>
                </c:pt>
                <c:pt idx="23">
                  <c:v>5.0542999999999998E-2</c:v>
                </c:pt>
                <c:pt idx="24">
                  <c:v>5.1237999999999999E-2</c:v>
                </c:pt>
                <c:pt idx="25">
                  <c:v>5.3046999999999997E-2</c:v>
                </c:pt>
                <c:pt idx="26">
                  <c:v>5.3218000000000001E-2</c:v>
                </c:pt>
                <c:pt idx="27">
                  <c:v>5.3588999999999998E-2</c:v>
                </c:pt>
                <c:pt idx="28">
                  <c:v>5.3724000000000001E-2</c:v>
                </c:pt>
                <c:pt idx="29">
                  <c:v>5.3693999999999999E-2</c:v>
                </c:pt>
                <c:pt idx="30">
                  <c:v>5.3455000000000003E-2</c:v>
                </c:pt>
                <c:pt idx="31">
                  <c:v>5.3251E-2</c:v>
                </c:pt>
                <c:pt idx="32">
                  <c:v>5.3161E-2</c:v>
                </c:pt>
                <c:pt idx="33">
                  <c:v>5.3142000000000002E-2</c:v>
                </c:pt>
                <c:pt idx="34">
                  <c:v>5.3161E-2</c:v>
                </c:pt>
                <c:pt idx="35">
                  <c:v>5.3120000000000001E-2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Comp'!$C$5:$C$40</c:f>
              <c:numCache>
                <c:formatCode>0.000%</c:formatCode>
                <c:ptCount val="36"/>
                <c:pt idx="0">
                  <c:v>6.6E-4</c:v>
                </c:pt>
                <c:pt idx="1">
                  <c:v>6.2E-4</c:v>
                </c:pt>
                <c:pt idx="2">
                  <c:v>6.3000000000000003E-4</c:v>
                </c:pt>
                <c:pt idx="3">
                  <c:v>6.2E-4</c:v>
                </c:pt>
                <c:pt idx="4">
                  <c:v>6.6E-4</c:v>
                </c:pt>
                <c:pt idx="5">
                  <c:v>8.9999999999999998E-4</c:v>
                </c:pt>
                <c:pt idx="6">
                  <c:v>9.7999999999999997E-4</c:v>
                </c:pt>
                <c:pt idx="7">
                  <c:v>1.14E-3</c:v>
                </c:pt>
                <c:pt idx="8">
                  <c:v>2.7200000000000002E-3</c:v>
                </c:pt>
                <c:pt idx="9">
                  <c:v>4.4400000000000004E-3</c:v>
                </c:pt>
                <c:pt idx="10">
                  <c:v>8.1300000000000001E-3</c:v>
                </c:pt>
                <c:pt idx="11">
                  <c:v>1.2030000000000001E-2</c:v>
                </c:pt>
                <c:pt idx="12">
                  <c:v>1.6722999999999998E-2</c:v>
                </c:pt>
                <c:pt idx="13">
                  <c:v>2.3026000000000001E-2</c:v>
                </c:pt>
                <c:pt idx="14">
                  <c:v>2.6131000000000001E-2</c:v>
                </c:pt>
                <c:pt idx="15">
                  <c:v>3.2103E-2</c:v>
                </c:pt>
                <c:pt idx="16">
                  <c:v>3.9170000000000003E-2</c:v>
                </c:pt>
                <c:pt idx="17">
                  <c:v>4.2847000000000003E-2</c:v>
                </c:pt>
                <c:pt idx="18">
                  <c:v>4.5199999999999997E-2</c:v>
                </c:pt>
                <c:pt idx="19">
                  <c:v>4.7326E-2</c:v>
                </c:pt>
                <c:pt idx="20">
                  <c:v>4.8006E-2</c:v>
                </c:pt>
                <c:pt idx="21">
                  <c:v>4.9916000000000002E-2</c:v>
                </c:pt>
                <c:pt idx="22">
                  <c:v>5.2054000000000003E-2</c:v>
                </c:pt>
                <c:pt idx="23">
                  <c:v>5.3038000000000002E-2</c:v>
                </c:pt>
                <c:pt idx="24">
                  <c:v>5.3596999999999999E-2</c:v>
                </c:pt>
                <c:pt idx="25">
                  <c:v>5.5627999999999997E-2</c:v>
                </c:pt>
                <c:pt idx="26">
                  <c:v>5.5511999999999999E-2</c:v>
                </c:pt>
                <c:pt idx="27">
                  <c:v>5.5863999999999997E-2</c:v>
                </c:pt>
                <c:pt idx="28">
                  <c:v>5.6138E-2</c:v>
                </c:pt>
                <c:pt idx="29">
                  <c:v>5.5951000000000001E-2</c:v>
                </c:pt>
                <c:pt idx="30">
                  <c:v>5.5480000000000002E-2</c:v>
                </c:pt>
                <c:pt idx="31">
                  <c:v>5.5037999999999997E-2</c:v>
                </c:pt>
                <c:pt idx="32">
                  <c:v>5.4891000000000002E-2</c:v>
                </c:pt>
                <c:pt idx="33">
                  <c:v>5.4765000000000001E-2</c:v>
                </c:pt>
                <c:pt idx="34">
                  <c:v>5.4549E-2</c:v>
                </c:pt>
                <c:pt idx="35">
                  <c:v>5.4600000000000003E-2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Comp'!$D$5:$D$40</c:f>
              <c:numCache>
                <c:formatCode>0.000%</c:formatCode>
                <c:ptCount val="36"/>
                <c:pt idx="0">
                  <c:v>1E-4</c:v>
                </c:pt>
                <c:pt idx="1">
                  <c:v>1E-4</c:v>
                </c:pt>
                <c:pt idx="2">
                  <c:v>1E-4</c:v>
                </c:pt>
                <c:pt idx="3">
                  <c:v>1E-4</c:v>
                </c:pt>
                <c:pt idx="4">
                  <c:v>1E-4</c:v>
                </c:pt>
                <c:pt idx="5">
                  <c:v>1E-4</c:v>
                </c:pt>
                <c:pt idx="6">
                  <c:v>1E-4</c:v>
                </c:pt>
                <c:pt idx="7">
                  <c:v>2.0000000000000001E-4</c:v>
                </c:pt>
                <c:pt idx="8">
                  <c:v>1.1000000000000001E-3</c:v>
                </c:pt>
                <c:pt idx="9">
                  <c:v>2.5000000000000001E-3</c:v>
                </c:pt>
                <c:pt idx="10">
                  <c:v>5.7999999999999996E-3</c:v>
                </c:pt>
                <c:pt idx="11">
                  <c:v>9.7999999999999997E-3</c:v>
                </c:pt>
                <c:pt idx="12">
                  <c:v>1.5100000000000001E-2</c:v>
                </c:pt>
                <c:pt idx="13">
                  <c:v>2.1499999999999998E-2</c:v>
                </c:pt>
                <c:pt idx="14">
                  <c:v>2.1499999999999998E-2</c:v>
                </c:pt>
                <c:pt idx="15">
                  <c:v>3.0700000000000002E-2</c:v>
                </c:pt>
                <c:pt idx="16">
                  <c:v>3.7400000000000003E-2</c:v>
                </c:pt>
                <c:pt idx="17">
                  <c:v>4.0800000000000003E-2</c:v>
                </c:pt>
                <c:pt idx="18">
                  <c:v>4.3099999999999999E-2</c:v>
                </c:pt>
                <c:pt idx="19">
                  <c:v>4.5400000000000003E-2</c:v>
                </c:pt>
                <c:pt idx="20">
                  <c:v>4.6399999999999997E-2</c:v>
                </c:pt>
                <c:pt idx="21">
                  <c:v>4.82E-2</c:v>
                </c:pt>
                <c:pt idx="22">
                  <c:v>5.04E-2</c:v>
                </c:pt>
                <c:pt idx="23">
                  <c:v>5.0799999999999998E-2</c:v>
                </c:pt>
                <c:pt idx="24">
                  <c:v>5.1200000000000002E-2</c:v>
                </c:pt>
                <c:pt idx="25">
                  <c:v>5.2999999999999999E-2</c:v>
                </c:pt>
                <c:pt idx="26">
                  <c:v>5.3199999999999997E-2</c:v>
                </c:pt>
                <c:pt idx="27">
                  <c:v>5.3199999999999997E-2</c:v>
                </c:pt>
                <c:pt idx="28">
                  <c:v>5.3499999999999999E-2</c:v>
                </c:pt>
                <c:pt idx="29">
                  <c:v>5.3499999999999999E-2</c:v>
                </c:pt>
                <c:pt idx="30">
                  <c:v>5.3400000000000003E-2</c:v>
                </c:pt>
                <c:pt idx="31">
                  <c:v>5.33E-2</c:v>
                </c:pt>
                <c:pt idx="32">
                  <c:v>5.33E-2</c:v>
                </c:pt>
                <c:pt idx="33">
                  <c:v>5.33E-2</c:v>
                </c:pt>
                <c:pt idx="34">
                  <c:v>5.3199999999999997E-2</c:v>
                </c:pt>
                <c:pt idx="35">
                  <c:v>5.33E-2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Comp'!$E$5:$E$40</c:f>
              <c:numCache>
                <c:formatCode>0.000%</c:formatCode>
                <c:ptCount val="36"/>
                <c:pt idx="0">
                  <c:v>1E-4</c:v>
                </c:pt>
                <c:pt idx="1">
                  <c:v>1E-4</c:v>
                </c:pt>
                <c:pt idx="2">
                  <c:v>1E-4</c:v>
                </c:pt>
                <c:pt idx="3">
                  <c:v>1E-4</c:v>
                </c:pt>
                <c:pt idx="4">
                  <c:v>1E-4</c:v>
                </c:pt>
                <c:pt idx="5">
                  <c:v>1E-4</c:v>
                </c:pt>
                <c:pt idx="6">
                  <c:v>1E-4</c:v>
                </c:pt>
                <c:pt idx="7">
                  <c:v>1E-4</c:v>
                </c:pt>
                <c:pt idx="8">
                  <c:v>1.07E-4</c:v>
                </c:pt>
                <c:pt idx="9">
                  <c:v>3.2299999999999998E-3</c:v>
                </c:pt>
                <c:pt idx="10">
                  <c:v>6.4599999999999996E-3</c:v>
                </c:pt>
                <c:pt idx="11">
                  <c:v>9.8499999999999994E-3</c:v>
                </c:pt>
                <c:pt idx="12">
                  <c:v>1.401E-2</c:v>
                </c:pt>
                <c:pt idx="13">
                  <c:v>1.9469E-2</c:v>
                </c:pt>
                <c:pt idx="14">
                  <c:v>2.2941E-2</c:v>
                </c:pt>
                <c:pt idx="15">
                  <c:v>2.8531000000000001E-2</c:v>
                </c:pt>
                <c:pt idx="16">
                  <c:v>3.5588000000000002E-2</c:v>
                </c:pt>
                <c:pt idx="17">
                  <c:v>3.9681000000000001E-2</c:v>
                </c:pt>
                <c:pt idx="18">
                  <c:v>4.2514999999999997E-2</c:v>
                </c:pt>
                <c:pt idx="19">
                  <c:v>4.4919000000000001E-2</c:v>
                </c:pt>
                <c:pt idx="20">
                  <c:v>4.6066000000000003E-2</c:v>
                </c:pt>
                <c:pt idx="21">
                  <c:v>4.8292000000000002E-2</c:v>
                </c:pt>
                <c:pt idx="22">
                  <c:v>5.0471000000000002E-2</c:v>
                </c:pt>
                <c:pt idx="23">
                  <c:v>5.0763999999999997E-2</c:v>
                </c:pt>
                <c:pt idx="24">
                  <c:v>5.1147999999999999E-2</c:v>
                </c:pt>
                <c:pt idx="25">
                  <c:v>5.2974E-2</c:v>
                </c:pt>
                <c:pt idx="26">
                  <c:v>5.3104999999999999E-2</c:v>
                </c:pt>
                <c:pt idx="27">
                  <c:v>5.3231000000000001E-2</c:v>
                </c:pt>
                <c:pt idx="28">
                  <c:v>5.3307E-2</c:v>
                </c:pt>
                <c:pt idx="29">
                  <c:v>5.3378000000000002E-2</c:v>
                </c:pt>
                <c:pt idx="30">
                  <c:v>5.3199999999999997E-2</c:v>
                </c:pt>
                <c:pt idx="31">
                  <c:v>5.3034999999999999E-2</c:v>
                </c:pt>
                <c:pt idx="32">
                  <c:v>5.2985999999999998E-2</c:v>
                </c:pt>
                <c:pt idx="33">
                  <c:v>5.3057E-2</c:v>
                </c:pt>
                <c:pt idx="34">
                  <c:v>5.3078E-2</c:v>
                </c:pt>
                <c:pt idx="35">
                  <c:v>5.3126E-2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5"/>
          <c:order val="4"/>
          <c:tx>
            <c:strRef>
              <c:f>'Interest Rate Comp'!$F$4</c:f>
              <c:strCache>
                <c:ptCount val="1"/>
                <c:pt idx="0">
                  <c:v>Logic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Comp'!$F$5:$F$40</c:f>
              <c:numCache>
                <c:formatCode>0.000%</c:formatCode>
                <c:ptCount val="36"/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5.2984999999999997E-2</c:v>
                </c:pt>
                <c:pt idx="25">
                  <c:v>5.4720999999999999E-2</c:v>
                </c:pt>
                <c:pt idx="26">
                  <c:v>5.5168000000000002E-2</c:v>
                </c:pt>
                <c:pt idx="27">
                  <c:v>5.5432000000000002E-2</c:v>
                </c:pt>
                <c:pt idx="28">
                  <c:v>5.5598000000000002E-2</c:v>
                </c:pt>
                <c:pt idx="29">
                  <c:v>5.5411000000000002E-2</c:v>
                </c:pt>
                <c:pt idx="30">
                  <c:v>5.5101999999999998E-2</c:v>
                </c:pt>
                <c:pt idx="31">
                  <c:v>5.4812E-2</c:v>
                </c:pt>
                <c:pt idx="32">
                  <c:v>5.4732999999999997E-2</c:v>
                </c:pt>
                <c:pt idx="33">
                  <c:v>5.4544000000000002E-2</c:v>
                </c:pt>
                <c:pt idx="34">
                  <c:v>5.4207999999999999E-2</c:v>
                </c:pt>
                <c:pt idx="35">
                  <c:v>5.4109999999999998E-2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EE-4A53-8665-79EBD198A755}"/>
            </c:ext>
          </c:extLst>
        </c:ser>
        <c:ser>
          <c:idx val="4"/>
          <c:order val="5"/>
          <c:tx>
            <c:strRef>
              <c:f>'Interest Rate Comp'!$G$4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'Interest Rate Comp'!$A$5:$A$40</c:f>
              <c:numCache>
                <c:formatCode>m/d/yyyy</c:formatCode>
                <c:ptCount val="36"/>
                <c:pt idx="0">
                  <c:v>44408</c:v>
                </c:pt>
                <c:pt idx="1">
                  <c:v>44439</c:v>
                </c:pt>
                <c:pt idx="2">
                  <c:v>44469</c:v>
                </c:pt>
                <c:pt idx="3">
                  <c:v>44500</c:v>
                </c:pt>
                <c:pt idx="4">
                  <c:v>44530</c:v>
                </c:pt>
                <c:pt idx="5">
                  <c:v>44561</c:v>
                </c:pt>
                <c:pt idx="6">
                  <c:v>44592</c:v>
                </c:pt>
                <c:pt idx="7">
                  <c:v>44620</c:v>
                </c:pt>
                <c:pt idx="8">
                  <c:v>44651</c:v>
                </c:pt>
                <c:pt idx="9">
                  <c:v>44681</c:v>
                </c:pt>
                <c:pt idx="10">
                  <c:v>44712</c:v>
                </c:pt>
                <c:pt idx="11">
                  <c:v>44742</c:v>
                </c:pt>
                <c:pt idx="12">
                  <c:v>44773</c:v>
                </c:pt>
                <c:pt idx="13">
                  <c:v>44804</c:v>
                </c:pt>
                <c:pt idx="14">
                  <c:v>44834</c:v>
                </c:pt>
                <c:pt idx="15">
                  <c:v>44865</c:v>
                </c:pt>
                <c:pt idx="16">
                  <c:v>44895</c:v>
                </c:pt>
                <c:pt idx="17">
                  <c:v>44926</c:v>
                </c:pt>
                <c:pt idx="18">
                  <c:v>44957</c:v>
                </c:pt>
                <c:pt idx="19">
                  <c:v>44985</c:v>
                </c:pt>
                <c:pt idx="20">
                  <c:v>45016</c:v>
                </c:pt>
                <c:pt idx="21">
                  <c:v>45046</c:v>
                </c:pt>
                <c:pt idx="22">
                  <c:v>45077</c:v>
                </c:pt>
                <c:pt idx="23">
                  <c:v>45107</c:v>
                </c:pt>
                <c:pt idx="24">
                  <c:v>45138</c:v>
                </c:pt>
                <c:pt idx="25">
                  <c:v>45169</c:v>
                </c:pt>
                <c:pt idx="26">
                  <c:v>45199</c:v>
                </c:pt>
                <c:pt idx="27">
                  <c:v>45230</c:v>
                </c:pt>
                <c:pt idx="28">
                  <c:v>45260</c:v>
                </c:pt>
                <c:pt idx="29">
                  <c:v>45291</c:v>
                </c:pt>
                <c:pt idx="30">
                  <c:v>45322</c:v>
                </c:pt>
                <c:pt idx="31">
                  <c:v>45351</c:v>
                </c:pt>
                <c:pt idx="32">
                  <c:v>45382</c:v>
                </c:pt>
                <c:pt idx="33">
                  <c:v>45412</c:v>
                </c:pt>
                <c:pt idx="34">
                  <c:v>45443</c:v>
                </c:pt>
                <c:pt idx="35">
                  <c:v>45473</c:v>
                </c:pt>
              </c:numCache>
            </c:numRef>
          </c:cat>
          <c:val>
            <c:numRef>
              <c:f>'Interest Rate Comp'!$G$5:$G$40</c:f>
            </c:numRef>
          </c:val>
          <c:smooth val="0"/>
          <c:extLst>
            <c:ext xmlns:c16="http://schemas.microsoft.com/office/drawing/2014/chart" uri="{C3380CC4-5D6E-409C-BE32-E72D297353CC}">
              <c16:uniqueId val="{00000000-FC6A-4202-8614-888101394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dateAx>
        <c:axId val="174948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74950272"/>
        <c:crosses val="autoZero"/>
        <c:auto val="1"/>
        <c:lblOffset val="100"/>
        <c:baseTimeUnit val="months"/>
      </c:dateAx>
      <c:valAx>
        <c:axId val="174950272"/>
        <c:scaling>
          <c:orientation val="minMax"/>
        </c:scaling>
        <c:delete val="0"/>
        <c:axPos val="l"/>
        <c:majorGridlines>
          <c:spPr>
            <a:ln w="25400"/>
          </c:spPr>
        </c:majorGridlines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11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1"/>
  <sheetViews>
    <sheetView tabSelected="1" workbookViewId="0">
      <selection activeCell="D29" sqref="D29"/>
    </sheetView>
  </sheetViews>
  <sheetFormatPr defaultRowHeight="14.5" x14ac:dyDescent="0.35"/>
  <cols>
    <col min="1" max="1" width="41.81640625" customWidth="1"/>
    <col min="2" max="2" width="16.453125" customWidth="1"/>
    <col min="3" max="3" width="14" customWidth="1"/>
    <col min="4" max="4" width="13.81640625" customWidth="1"/>
    <col min="5" max="5" width="4.26953125" customWidth="1"/>
    <col min="6" max="6" width="15.26953125" customWidth="1"/>
    <col min="7" max="7" width="14.54296875" customWidth="1"/>
    <col min="8" max="8" width="12.453125" customWidth="1"/>
    <col min="9" max="9" width="3" customWidth="1"/>
    <col min="10" max="10" width="17.1796875" customWidth="1"/>
    <col min="11" max="11" width="13.7265625" customWidth="1"/>
    <col min="13" max="13" width="4" customWidth="1"/>
    <col min="14" max="14" width="17.453125" customWidth="1"/>
    <col min="15" max="15" width="12.453125" customWidth="1"/>
    <col min="16" max="16" width="9.7265625" customWidth="1"/>
    <col min="17" max="17" width="3.81640625" customWidth="1"/>
    <col min="18" max="18" width="18.26953125" customWidth="1"/>
    <col min="19" max="19" width="14.1796875" customWidth="1"/>
    <col min="20" max="20" width="9.7265625" customWidth="1"/>
    <col min="21" max="21" width="4.453125" customWidth="1"/>
    <col min="22" max="22" width="18.26953125" customWidth="1"/>
    <col min="23" max="23" width="14.1796875" customWidth="1"/>
    <col min="24" max="24" width="9.7265625" customWidth="1"/>
    <col min="25" max="25" width="5" customWidth="1"/>
    <col min="26" max="26" width="15" customWidth="1"/>
    <col min="27" max="27" width="11.81640625" customWidth="1"/>
    <col min="28" max="28" width="9.7265625" customWidth="1"/>
    <col min="29" max="31" width="4.453125" customWidth="1"/>
    <col min="32" max="32" width="17.26953125" customWidth="1"/>
    <col min="33" max="33" width="14.26953125" bestFit="1" customWidth="1"/>
  </cols>
  <sheetData>
    <row r="1" spans="1:9" ht="14.5" customHeight="1" x14ac:dyDescent="0.35">
      <c r="A1" s="21" t="s">
        <v>0</v>
      </c>
      <c r="B1" s="21"/>
      <c r="C1" s="21"/>
      <c r="D1" s="21"/>
      <c r="E1" s="8"/>
      <c r="F1" s="11"/>
      <c r="G1" s="11"/>
      <c r="H1" s="11"/>
      <c r="I1" s="11"/>
    </row>
    <row r="2" spans="1:9" ht="15.5" x14ac:dyDescent="0.35">
      <c r="A2" s="21" t="s">
        <v>1</v>
      </c>
      <c r="B2" s="21"/>
      <c r="C2" s="21"/>
      <c r="D2" s="21"/>
      <c r="E2" s="8"/>
      <c r="F2" s="11"/>
      <c r="G2" s="11"/>
      <c r="H2" s="11"/>
      <c r="I2" s="11"/>
    </row>
    <row r="3" spans="1:9" ht="15.5" x14ac:dyDescent="0.35">
      <c r="A3" s="21" t="s">
        <v>66</v>
      </c>
      <c r="B3" s="21"/>
      <c r="C3" s="21"/>
      <c r="D3" s="21"/>
      <c r="E3" s="8"/>
      <c r="F3" s="11"/>
      <c r="G3" s="11"/>
      <c r="H3" s="11"/>
      <c r="I3" s="11"/>
    </row>
    <row r="5" spans="1:9" x14ac:dyDescent="0.35">
      <c r="A5" s="7" t="s">
        <v>52</v>
      </c>
      <c r="B5" s="15">
        <v>45474</v>
      </c>
      <c r="C5" s="1" t="s">
        <v>67</v>
      </c>
      <c r="D5" s="1" t="s">
        <v>27</v>
      </c>
      <c r="E5" s="1"/>
      <c r="F5" s="1"/>
      <c r="G5" s="1"/>
      <c r="H5" s="1"/>
      <c r="I5" s="1"/>
    </row>
    <row r="6" spans="1:9" x14ac:dyDescent="0.35">
      <c r="A6" t="s">
        <v>2</v>
      </c>
      <c r="B6" s="2">
        <v>1159497.98</v>
      </c>
      <c r="C6" s="2">
        <v>1214820.17</v>
      </c>
      <c r="D6" s="2">
        <f>C6-B6</f>
        <v>55322.189999999944</v>
      </c>
      <c r="E6" s="2"/>
      <c r="F6" s="2"/>
      <c r="G6" s="2"/>
      <c r="H6" s="2"/>
      <c r="I6" s="2"/>
    </row>
    <row r="7" spans="1:9" x14ac:dyDescent="0.35">
      <c r="A7" t="s">
        <v>34</v>
      </c>
      <c r="B7" s="2">
        <v>10715002.83</v>
      </c>
      <c r="C7" s="2">
        <v>11240066.640000001</v>
      </c>
      <c r="D7" s="2">
        <f>C7-B7</f>
        <v>525063.81000000052</v>
      </c>
      <c r="E7" s="2"/>
      <c r="F7" s="2"/>
      <c r="G7" s="2"/>
      <c r="H7" s="2"/>
      <c r="I7" s="2"/>
    </row>
    <row r="8" spans="1:9" x14ac:dyDescent="0.35">
      <c r="A8" t="s">
        <v>42</v>
      </c>
      <c r="B8" s="2">
        <v>1152548.05</v>
      </c>
      <c r="C8" s="2">
        <v>1207360.98</v>
      </c>
      <c r="D8" s="2">
        <f>C8-B8</f>
        <v>54812.929999999935</v>
      </c>
      <c r="E8" s="2"/>
      <c r="F8" s="2"/>
      <c r="G8" s="2"/>
      <c r="H8" s="2"/>
      <c r="I8" s="2"/>
    </row>
    <row r="9" spans="1:9" x14ac:dyDescent="0.35">
      <c r="A9" t="s">
        <v>3</v>
      </c>
      <c r="B9" s="2">
        <v>1093552.6200000001</v>
      </c>
      <c r="C9" s="2">
        <v>1145610.6299999999</v>
      </c>
      <c r="D9" s="2">
        <f t="shared" ref="D9:D29" si="0">C9-B9</f>
        <v>52058.009999999776</v>
      </c>
      <c r="E9" s="2"/>
      <c r="F9" s="2"/>
      <c r="G9" s="2"/>
      <c r="H9" s="2"/>
      <c r="I9" s="2"/>
    </row>
    <row r="10" spans="1:9" x14ac:dyDescent="0.35">
      <c r="A10" t="s">
        <v>49</v>
      </c>
      <c r="B10" s="2">
        <v>10516066.58</v>
      </c>
      <c r="C10" s="2">
        <v>17932544.489999998</v>
      </c>
      <c r="D10" s="2">
        <f t="shared" si="0"/>
        <v>7416477.9099999983</v>
      </c>
      <c r="E10" s="2"/>
      <c r="F10" s="2"/>
      <c r="G10" s="2"/>
      <c r="H10" s="2"/>
      <c r="I10" s="2"/>
    </row>
    <row r="11" spans="1:9" x14ac:dyDescent="0.35">
      <c r="A11" t="s">
        <v>61</v>
      </c>
      <c r="B11" s="2">
        <v>209251.52</v>
      </c>
      <c r="C11" s="2">
        <v>219656.21</v>
      </c>
      <c r="D11" s="2">
        <f t="shared" si="0"/>
        <v>10404.690000000002</v>
      </c>
      <c r="E11" s="2"/>
      <c r="F11" s="2"/>
      <c r="G11" s="2"/>
      <c r="H11" s="2"/>
      <c r="I11" s="2"/>
    </row>
    <row r="12" spans="1:9" x14ac:dyDescent="0.35">
      <c r="A12" t="s">
        <v>70</v>
      </c>
      <c r="B12" s="2">
        <v>0</v>
      </c>
      <c r="C12" s="2">
        <v>208749.96</v>
      </c>
      <c r="D12" s="2">
        <f t="shared" ref="D12" si="1">C12-B12</f>
        <v>208749.96</v>
      </c>
      <c r="E12" s="2"/>
      <c r="F12" s="2"/>
      <c r="G12" s="2"/>
      <c r="H12" s="2"/>
      <c r="I12" s="2"/>
    </row>
    <row r="13" spans="1:9" ht="15" thickBot="1" x14ac:dyDescent="0.4">
      <c r="A13" t="s">
        <v>54</v>
      </c>
      <c r="B13" s="18">
        <f>SUM(B6:B12)</f>
        <v>24845919.580000002</v>
      </c>
      <c r="C13" s="18">
        <f t="shared" ref="C13:D13" si="2">SUM(C6:C12)</f>
        <v>33168809.080000002</v>
      </c>
      <c r="D13" s="18">
        <f t="shared" si="2"/>
        <v>8322889.4999999991</v>
      </c>
      <c r="E13" s="2"/>
      <c r="F13" s="2"/>
      <c r="G13" s="2"/>
      <c r="H13" s="2"/>
      <c r="I13" s="2"/>
    </row>
    <row r="14" spans="1:9" ht="15" thickTop="1" x14ac:dyDescent="0.35">
      <c r="B14" s="16"/>
      <c r="C14" s="2"/>
      <c r="D14" s="2"/>
      <c r="E14" s="2"/>
      <c r="F14" s="2"/>
      <c r="G14" s="2"/>
      <c r="H14" s="2"/>
      <c r="I14" s="2"/>
    </row>
    <row r="15" spans="1:9" x14ac:dyDescent="0.35">
      <c r="A15" t="s">
        <v>5</v>
      </c>
      <c r="B15" s="2">
        <v>4566640.26</v>
      </c>
      <c r="C15" s="2">
        <v>2702143.43</v>
      </c>
      <c r="D15" s="2">
        <f t="shared" si="0"/>
        <v>-1864496.8299999996</v>
      </c>
      <c r="E15" s="2"/>
      <c r="F15" s="2"/>
      <c r="G15" s="2"/>
      <c r="H15" s="2"/>
      <c r="I15" s="2"/>
    </row>
    <row r="16" spans="1:9" ht="15.75" customHeight="1" x14ac:dyDescent="0.35">
      <c r="A16" t="s">
        <v>6</v>
      </c>
      <c r="B16" s="2">
        <v>1166987.99</v>
      </c>
      <c r="C16" s="2">
        <v>1103270.31</v>
      </c>
      <c r="D16" s="2">
        <f t="shared" si="0"/>
        <v>-63717.679999999935</v>
      </c>
      <c r="E16" s="2"/>
      <c r="F16" s="2"/>
      <c r="G16" s="2"/>
      <c r="H16" s="2"/>
      <c r="I16" s="2"/>
    </row>
    <row r="17" spans="1:9" ht="15.75" customHeight="1" x14ac:dyDescent="0.35">
      <c r="A17" t="s">
        <v>50</v>
      </c>
      <c r="B17" s="2">
        <v>12705385.75</v>
      </c>
      <c r="C17" s="2">
        <v>12383397.26</v>
      </c>
      <c r="D17" s="2">
        <f t="shared" si="0"/>
        <v>-321988.49000000022</v>
      </c>
      <c r="E17" s="2"/>
      <c r="F17" s="2"/>
      <c r="G17" s="2"/>
      <c r="H17" s="2"/>
      <c r="I17" s="2"/>
    </row>
    <row r="18" spans="1:9" ht="15.75" customHeight="1" thickBot="1" x14ac:dyDescent="0.4">
      <c r="A18" t="s">
        <v>56</v>
      </c>
      <c r="B18" s="18">
        <f>SUM(B15:B17)</f>
        <v>18439014</v>
      </c>
      <c r="C18" s="18">
        <f t="shared" ref="C18:D18" si="3">SUM(C15:C17)</f>
        <v>16188811</v>
      </c>
      <c r="D18" s="18">
        <f t="shared" si="3"/>
        <v>-2250203</v>
      </c>
      <c r="E18" s="2"/>
      <c r="F18" s="2"/>
      <c r="G18" s="2"/>
      <c r="H18" s="2"/>
      <c r="I18" s="2"/>
    </row>
    <row r="19" spans="1:9" ht="15.75" customHeight="1" thickTop="1" x14ac:dyDescent="0.35">
      <c r="B19" s="16"/>
      <c r="C19" s="2"/>
      <c r="D19" s="2"/>
      <c r="E19" s="2"/>
      <c r="F19" s="2"/>
      <c r="G19" s="2"/>
      <c r="H19" s="2"/>
      <c r="I19" s="2"/>
    </row>
    <row r="20" spans="1:9" x14ac:dyDescent="0.35">
      <c r="A20" t="s">
        <v>60</v>
      </c>
      <c r="B20" s="2">
        <v>43954670.869999997</v>
      </c>
      <c r="C20" s="2">
        <v>25702105.539999999</v>
      </c>
      <c r="D20" s="2">
        <f t="shared" si="0"/>
        <v>-18252565.329999998</v>
      </c>
      <c r="E20" s="2"/>
      <c r="F20" s="2"/>
      <c r="G20" s="2"/>
      <c r="H20" s="2"/>
      <c r="I20" s="2"/>
    </row>
    <row r="21" spans="1:9" x14ac:dyDescent="0.35">
      <c r="A21" t="s">
        <v>45</v>
      </c>
      <c r="B21" s="2">
        <v>1515328.79</v>
      </c>
      <c r="C21" s="2">
        <v>1264611.78</v>
      </c>
      <c r="D21" s="2">
        <f t="shared" si="0"/>
        <v>-250717.01</v>
      </c>
      <c r="E21" s="2"/>
      <c r="F21" s="2"/>
      <c r="G21" s="2"/>
      <c r="H21" s="2"/>
      <c r="I21" s="2"/>
    </row>
    <row r="22" spans="1:9" x14ac:dyDescent="0.35">
      <c r="A22" t="s">
        <v>51</v>
      </c>
      <c r="B22" s="2">
        <v>33091876.969999999</v>
      </c>
      <c r="C22" s="2">
        <v>9596061.6300000008</v>
      </c>
      <c r="D22" s="2">
        <f t="shared" si="0"/>
        <v>-23495815.339999996</v>
      </c>
      <c r="E22" s="2"/>
      <c r="F22" s="2"/>
      <c r="G22" s="2"/>
      <c r="H22" s="2"/>
      <c r="I22" s="2"/>
    </row>
    <row r="23" spans="1:9" ht="15" thickBot="1" x14ac:dyDescent="0.4">
      <c r="A23" t="s">
        <v>57</v>
      </c>
      <c r="B23" s="18">
        <f>SUM(B20:B22)</f>
        <v>78561876.629999995</v>
      </c>
      <c r="C23" s="18">
        <f>SUM(C20:C22)</f>
        <v>36562778.950000003</v>
      </c>
      <c r="D23" s="18">
        <f>SUM(D20:D22)</f>
        <v>-41999097.679999992</v>
      </c>
      <c r="E23" s="2"/>
      <c r="F23" s="2"/>
      <c r="G23" s="2"/>
      <c r="H23" s="2"/>
      <c r="I23" s="2"/>
    </row>
    <row r="24" spans="1:9" ht="15" thickTop="1" x14ac:dyDescent="0.35">
      <c r="B24" s="19"/>
      <c r="C24" s="19"/>
      <c r="D24" s="19"/>
      <c r="E24" s="2"/>
      <c r="F24" s="2"/>
      <c r="G24" s="2"/>
      <c r="H24" s="2"/>
      <c r="I24" s="2"/>
    </row>
    <row r="25" spans="1:9" x14ac:dyDescent="0.35">
      <c r="A25" t="s">
        <v>4</v>
      </c>
      <c r="B25" s="2">
        <v>3236216.84</v>
      </c>
      <c r="C25" s="2">
        <v>1889377.75</v>
      </c>
      <c r="D25" s="2">
        <f>C25-B25</f>
        <v>-1346839.0899999999</v>
      </c>
      <c r="E25" s="2"/>
      <c r="F25" s="2"/>
      <c r="G25" s="2"/>
      <c r="H25" s="2"/>
      <c r="I25" s="2"/>
    </row>
    <row r="26" spans="1:9" ht="15" thickBot="1" x14ac:dyDescent="0.4">
      <c r="A26" t="s">
        <v>55</v>
      </c>
      <c r="B26" s="18">
        <f>B25</f>
        <v>3236216.84</v>
      </c>
      <c r="C26" s="18">
        <f t="shared" ref="C26:D26" si="4">C25</f>
        <v>1889377.75</v>
      </c>
      <c r="D26" s="18">
        <f t="shared" si="4"/>
        <v>-1346839.0899999999</v>
      </c>
      <c r="E26" s="2"/>
      <c r="F26" s="2"/>
      <c r="G26" s="2"/>
      <c r="H26" s="2"/>
      <c r="I26" s="2"/>
    </row>
    <row r="27" spans="1:9" ht="15" thickTop="1" x14ac:dyDescent="0.35">
      <c r="B27" s="19"/>
      <c r="C27" s="19"/>
      <c r="D27" s="19"/>
      <c r="E27" s="2"/>
      <c r="F27" s="2"/>
      <c r="G27" s="2"/>
      <c r="H27" s="2"/>
      <c r="I27" s="2"/>
    </row>
    <row r="28" spans="1:9" x14ac:dyDescent="0.35">
      <c r="B28" s="16"/>
      <c r="C28" s="2"/>
      <c r="D28" s="2"/>
      <c r="E28" s="2"/>
      <c r="F28" s="2"/>
      <c r="G28" s="2"/>
      <c r="H28" s="2"/>
      <c r="I28" s="2"/>
    </row>
    <row r="29" spans="1:9" x14ac:dyDescent="0.35">
      <c r="A29" t="s">
        <v>7</v>
      </c>
      <c r="B29" s="2">
        <v>952869.9</v>
      </c>
      <c r="C29" s="2">
        <v>1071027.73</v>
      </c>
      <c r="D29" s="2">
        <f t="shared" si="0"/>
        <v>118157.82999999996</v>
      </c>
      <c r="E29" s="2"/>
      <c r="F29" s="2"/>
      <c r="G29" s="2"/>
      <c r="H29" s="2"/>
      <c r="I29" s="2"/>
    </row>
    <row r="30" spans="1:9" ht="15" thickBot="1" x14ac:dyDescent="0.4">
      <c r="A30" t="s">
        <v>58</v>
      </c>
      <c r="B30" s="18">
        <f>B29</f>
        <v>952869.9</v>
      </c>
      <c r="C30" s="18">
        <f t="shared" ref="C30" si="5">C29</f>
        <v>1071027.73</v>
      </c>
      <c r="D30" s="18">
        <f t="shared" ref="D30" si="6">D29</f>
        <v>118157.82999999996</v>
      </c>
      <c r="E30" s="2"/>
      <c r="F30" s="2"/>
      <c r="G30" s="2"/>
      <c r="H30" s="2"/>
      <c r="I30" s="2"/>
    </row>
    <row r="31" spans="1:9" ht="15" thickTop="1" x14ac:dyDescent="0.35">
      <c r="B31" s="16"/>
      <c r="C31" s="2"/>
      <c r="D31" s="2"/>
      <c r="E31" s="2"/>
      <c r="F31" s="2"/>
      <c r="G31" s="2"/>
      <c r="H31" s="2"/>
      <c r="I31" s="2"/>
    </row>
    <row r="32" spans="1:9" ht="15" thickBot="1" x14ac:dyDescent="0.4">
      <c r="A32" t="s">
        <v>59</v>
      </c>
      <c r="B32" s="3">
        <f>B30+B26+B23+B18+B13</f>
        <v>126035896.94999999</v>
      </c>
      <c r="C32" s="3">
        <f>C30+C26+C23+C18+C13</f>
        <v>88880804.510000005</v>
      </c>
      <c r="D32" s="3">
        <f>D30+D26+D23+D18+D13</f>
        <v>-37155092.43999999</v>
      </c>
      <c r="E32" s="14"/>
      <c r="F32" s="14"/>
      <c r="G32" s="14"/>
      <c r="H32" s="14"/>
      <c r="I32" s="14"/>
    </row>
    <row r="33" spans="1:36" ht="15" thickTop="1" x14ac:dyDescent="0.35">
      <c r="B33" s="2"/>
      <c r="C33" s="2" t="s">
        <v>19</v>
      </c>
      <c r="D33" s="2" t="s">
        <v>19</v>
      </c>
      <c r="E33" s="2"/>
      <c r="F33" s="2"/>
      <c r="G33" s="2"/>
      <c r="H33" s="2"/>
      <c r="I33" s="2"/>
    </row>
    <row r="34" spans="1:36" x14ac:dyDescent="0.35">
      <c r="B34" s="2"/>
      <c r="C34" s="2"/>
      <c r="D34" s="2"/>
      <c r="E34" s="2"/>
      <c r="F34" s="2"/>
      <c r="G34" s="2"/>
      <c r="H34" s="2"/>
      <c r="I34" s="2"/>
    </row>
    <row r="35" spans="1:36" ht="43.5" x14ac:dyDescent="0.35">
      <c r="A35" s="8" t="s">
        <v>8</v>
      </c>
      <c r="B35" s="1" t="s">
        <v>9</v>
      </c>
      <c r="C35" s="1" t="s">
        <v>24</v>
      </c>
      <c r="D35" s="1" t="s">
        <v>11</v>
      </c>
      <c r="E35" s="1"/>
      <c r="F35" s="1" t="s">
        <v>31</v>
      </c>
      <c r="G35" s="1" t="s">
        <v>43</v>
      </c>
      <c r="H35" s="1" t="s">
        <v>32</v>
      </c>
      <c r="I35" s="1"/>
      <c r="J35" s="1" t="s">
        <v>12</v>
      </c>
      <c r="K35" s="1" t="s">
        <v>25</v>
      </c>
      <c r="L35" s="1" t="s">
        <v>14</v>
      </c>
      <c r="M35" s="1"/>
      <c r="N35" s="1" t="s">
        <v>36</v>
      </c>
      <c r="O35" s="1" t="s">
        <v>37</v>
      </c>
      <c r="P35" s="1" t="s">
        <v>38</v>
      </c>
      <c r="Q35" s="1"/>
      <c r="R35" s="1" t="s">
        <v>46</v>
      </c>
      <c r="S35" s="1" t="s">
        <v>47</v>
      </c>
      <c r="T35" s="1" t="s">
        <v>48</v>
      </c>
      <c r="U35" s="1"/>
      <c r="V35" s="1" t="s">
        <v>62</v>
      </c>
      <c r="W35" s="1" t="s">
        <v>63</v>
      </c>
      <c r="X35" s="1" t="s">
        <v>64</v>
      </c>
      <c r="Y35" s="1"/>
      <c r="Z35" s="1" t="s">
        <v>69</v>
      </c>
      <c r="AA35" s="1" t="s">
        <v>63</v>
      </c>
      <c r="AB35" s="1" t="s">
        <v>64</v>
      </c>
      <c r="AC35" s="1"/>
      <c r="AD35" s="1"/>
      <c r="AE35" s="1"/>
      <c r="AF35" s="1" t="s">
        <v>15</v>
      </c>
      <c r="AG35" s="1" t="s">
        <v>26</v>
      </c>
      <c r="AH35" s="1" t="s">
        <v>53</v>
      </c>
    </row>
    <row r="36" spans="1:36" x14ac:dyDescent="0.35">
      <c r="A36" s="4">
        <v>45504</v>
      </c>
      <c r="B36" s="6">
        <v>1164734.33</v>
      </c>
      <c r="C36" s="6">
        <v>5236.3500000000004</v>
      </c>
      <c r="D36" s="5">
        <v>5.3172999999999998E-2</v>
      </c>
      <c r="E36" s="5"/>
      <c r="F36" s="6">
        <v>10764685.880000001</v>
      </c>
      <c r="G36" s="6">
        <v>49683.05</v>
      </c>
      <c r="H36" s="5">
        <v>5.4593999999999997E-2</v>
      </c>
      <c r="I36" s="5"/>
      <c r="J36" s="6">
        <v>1098487.28</v>
      </c>
      <c r="K36" s="6">
        <v>4934.66</v>
      </c>
      <c r="L36" s="5">
        <v>5.3130999999999998E-2</v>
      </c>
      <c r="M36" s="5"/>
      <c r="N36" s="6">
        <v>1157752.1499999999</v>
      </c>
      <c r="O36" s="6">
        <v>5204.1000000000004</v>
      </c>
      <c r="P36" s="5">
        <v>5.33E-2</v>
      </c>
      <c r="Q36" s="5" t="s">
        <v>19</v>
      </c>
      <c r="R36" s="6">
        <v>12616449.300000001</v>
      </c>
      <c r="S36" s="6">
        <v>50382.720000000001</v>
      </c>
      <c r="T36" s="5">
        <v>5.4031000000000003E-2</v>
      </c>
      <c r="U36" s="5"/>
      <c r="V36" s="6">
        <v>209251.52</v>
      </c>
      <c r="W36" s="6">
        <v>0</v>
      </c>
      <c r="X36" s="5">
        <v>5.11E-2</v>
      </c>
      <c r="Y36" s="5"/>
      <c r="Z36" s="6">
        <v>200000</v>
      </c>
      <c r="AA36" s="6">
        <v>0</v>
      </c>
      <c r="AB36" s="5">
        <v>4.6899999999999997E-2</v>
      </c>
      <c r="AC36" s="5"/>
      <c r="AD36" s="5"/>
      <c r="AE36" s="5"/>
      <c r="AF36" s="9">
        <f>R36+N36+J36+F36+B36+V36+Z36</f>
        <v>27211360.459999997</v>
      </c>
      <c r="AG36" s="9">
        <f>S36+O36+K36+G36+C36+W36+AA36</f>
        <v>115440.88</v>
      </c>
      <c r="AH36" s="17">
        <f>(D36+H36+L36+P36+T36)/5</f>
        <v>5.36458E-2</v>
      </c>
      <c r="AJ36" t="s">
        <v>19</v>
      </c>
    </row>
    <row r="37" spans="1:36" x14ac:dyDescent="0.35">
      <c r="A37" s="4">
        <v>45535</v>
      </c>
      <c r="B37" s="6">
        <v>1169974.97</v>
      </c>
      <c r="C37" s="6">
        <v>5240.6400000000003</v>
      </c>
      <c r="D37" s="5">
        <v>5.2977000000000003E-2</v>
      </c>
      <c r="E37" s="5"/>
      <c r="F37" s="6">
        <v>10814452.449999999</v>
      </c>
      <c r="G37" s="6">
        <v>49766.57</v>
      </c>
      <c r="H37" s="5">
        <v>5.4434000000000003E-2</v>
      </c>
      <c r="I37" s="5"/>
      <c r="J37" s="6">
        <v>1103426.27</v>
      </c>
      <c r="K37" s="6">
        <v>4938.99</v>
      </c>
      <c r="L37" s="5">
        <v>5.2939E-2</v>
      </c>
      <c r="M37" s="5"/>
      <c r="N37" s="6">
        <v>1162966.52</v>
      </c>
      <c r="O37" s="6">
        <v>5214.37</v>
      </c>
      <c r="P37" s="5">
        <v>5.3199999999999997E-2</v>
      </c>
      <c r="Q37" s="5"/>
      <c r="R37" s="6">
        <v>13272281.470000001</v>
      </c>
      <c r="S37" s="6">
        <v>55832.17</v>
      </c>
      <c r="T37" s="5">
        <v>5.3775000000000003E-2</v>
      </c>
      <c r="U37" s="5"/>
      <c r="V37" s="6">
        <v>209982.3</v>
      </c>
      <c r="W37" s="6">
        <v>730.78</v>
      </c>
      <c r="X37" s="5">
        <v>5.11E-2</v>
      </c>
      <c r="Y37" s="5"/>
      <c r="Z37" s="6">
        <v>200956.62</v>
      </c>
      <c r="AA37" s="6">
        <v>956.62</v>
      </c>
      <c r="AB37" s="5">
        <v>4.6899999999999997E-2</v>
      </c>
      <c r="AC37" s="5"/>
      <c r="AD37" s="5"/>
      <c r="AE37" s="5"/>
      <c r="AF37" s="9">
        <f>R37+N37+J37+F37+B37+V37+Z37</f>
        <v>27934040.600000001</v>
      </c>
      <c r="AG37" s="9">
        <f>S37+O37+K37+G37+C37+W37+AA37</f>
        <v>122680.14</v>
      </c>
      <c r="AH37" s="17">
        <f>(D37+H37+L37+P37+T37+X37)/6</f>
        <v>5.3070833333333324E-2</v>
      </c>
    </row>
    <row r="38" spans="1:36" x14ac:dyDescent="0.35">
      <c r="A38" s="4">
        <v>45565</v>
      </c>
      <c r="B38" s="6">
        <v>1174940.51</v>
      </c>
      <c r="C38" s="6">
        <v>4965.54</v>
      </c>
      <c r="D38" s="5">
        <v>5.1637000000000002E-2</v>
      </c>
      <c r="E38" s="5"/>
      <c r="F38" s="6">
        <v>10861381.970000001</v>
      </c>
      <c r="G38" s="6">
        <v>46929.52</v>
      </c>
      <c r="H38" s="5">
        <v>5.2796999999999997E-2</v>
      </c>
      <c r="I38" s="5"/>
      <c r="J38" s="6">
        <v>1108079.58</v>
      </c>
      <c r="K38" s="6">
        <v>4653.3100000000004</v>
      </c>
      <c r="L38" s="5">
        <v>5.1324000000000002E-2</v>
      </c>
      <c r="M38" s="5"/>
      <c r="N38" s="6">
        <v>1167895.1200000001</v>
      </c>
      <c r="O38" s="6">
        <v>4928.6000000000004</v>
      </c>
      <c r="P38" s="5">
        <v>5.1700000000000003E-2</v>
      </c>
      <c r="Q38" s="5"/>
      <c r="R38" s="6">
        <v>15626763.93</v>
      </c>
      <c r="S38" s="6">
        <v>54482.46</v>
      </c>
      <c r="T38" s="5">
        <v>5.2339999999999998E-2</v>
      </c>
      <c r="U38" s="5"/>
      <c r="V38" s="6">
        <v>209982.3</v>
      </c>
      <c r="W38" s="6">
        <v>0</v>
      </c>
      <c r="X38" s="5">
        <v>5.11E-2</v>
      </c>
      <c r="Y38" s="5"/>
      <c r="Z38" s="6">
        <v>201715.08</v>
      </c>
      <c r="AA38" s="6">
        <v>758.46</v>
      </c>
      <c r="AB38" s="5">
        <v>4.6899999999999997E-2</v>
      </c>
      <c r="AC38" s="5"/>
      <c r="AD38" s="5"/>
      <c r="AE38" s="5"/>
      <c r="AF38" s="9">
        <f t="shared" ref="AF38:AF47" si="7">R38+N38+J38+F38+B38+V38+Z38</f>
        <v>30350758.490000002</v>
      </c>
      <c r="AG38" s="9">
        <f t="shared" ref="AG38:AG47" si="8">S38+O38+K38+G38+C38+W38+AA38</f>
        <v>116717.88999999998</v>
      </c>
      <c r="AH38" s="17">
        <f t="shared" ref="AH38:AH47" si="9">(D38+H38+L38+P38+T38+X38)/6</f>
        <v>5.1816333333333325E-2</v>
      </c>
    </row>
    <row r="39" spans="1:36" x14ac:dyDescent="0.35">
      <c r="A39" s="4">
        <v>45596</v>
      </c>
      <c r="B39" s="6">
        <v>1179843.21</v>
      </c>
      <c r="C39" s="6">
        <v>4902.7</v>
      </c>
      <c r="D39" s="5">
        <v>4.913E-2</v>
      </c>
      <c r="E39" s="5"/>
      <c r="F39" s="6">
        <v>10907414.880000001</v>
      </c>
      <c r="G39" s="6">
        <v>46032.91</v>
      </c>
      <c r="H39" s="5">
        <v>4.9902000000000002E-2</v>
      </c>
      <c r="I39" s="5"/>
      <c r="J39" s="6">
        <v>1112664.8500000001</v>
      </c>
      <c r="K39" s="6">
        <v>4585.2700000000004</v>
      </c>
      <c r="L39" s="5">
        <v>4.8722000000000001E-2</v>
      </c>
      <c r="M39" s="5"/>
      <c r="N39" s="6">
        <v>1172745.67</v>
      </c>
      <c r="O39" s="6">
        <v>4850.55</v>
      </c>
      <c r="P39" s="5">
        <v>4.9000000000000002E-2</v>
      </c>
      <c r="Q39" s="5"/>
      <c r="R39" s="6">
        <v>17591319.390000001</v>
      </c>
      <c r="S39" s="6">
        <v>64555.46</v>
      </c>
      <c r="T39" s="5">
        <v>4.9904999999999998E-2</v>
      </c>
      <c r="U39" s="5"/>
      <c r="V39" s="6">
        <v>212628.65</v>
      </c>
      <c r="W39" s="6">
        <v>2646.35</v>
      </c>
      <c r="X39" s="5">
        <v>5.11E-2</v>
      </c>
      <c r="Y39" s="5"/>
      <c r="Z39" s="6">
        <v>202501.83</v>
      </c>
      <c r="AA39" s="6">
        <v>786.75</v>
      </c>
      <c r="AB39" s="5">
        <v>4.6899999999999997E-2</v>
      </c>
      <c r="AC39" s="5"/>
      <c r="AD39" s="5"/>
      <c r="AE39" s="5"/>
      <c r="AF39" s="9">
        <f t="shared" si="7"/>
        <v>32379118.480000004</v>
      </c>
      <c r="AG39" s="9">
        <f t="shared" si="8"/>
        <v>128359.99</v>
      </c>
      <c r="AH39" s="17">
        <f t="shared" si="9"/>
        <v>4.9626499999999997E-2</v>
      </c>
    </row>
    <row r="40" spans="1:36" x14ac:dyDescent="0.35">
      <c r="A40" s="4">
        <v>45626</v>
      </c>
      <c r="B40" s="6">
        <v>1184430.27</v>
      </c>
      <c r="C40" s="6">
        <v>4587.0600000000004</v>
      </c>
      <c r="D40" s="5">
        <v>4.7320000000000001E-2</v>
      </c>
      <c r="E40" s="5"/>
      <c r="F40" s="6">
        <v>10950737.33</v>
      </c>
      <c r="G40" s="6">
        <v>43322.45</v>
      </c>
      <c r="H40" s="5">
        <v>4.8323999999999999E-2</v>
      </c>
      <c r="I40" s="5"/>
      <c r="J40" s="6">
        <v>1116973.3700000001</v>
      </c>
      <c r="K40" s="6">
        <v>4308.5200000000004</v>
      </c>
      <c r="L40" s="5">
        <v>4.7112000000000001E-2</v>
      </c>
      <c r="M40" s="5"/>
      <c r="N40" s="6">
        <v>1177264.8</v>
      </c>
      <c r="O40" s="6">
        <v>4519.13</v>
      </c>
      <c r="P40" s="5">
        <v>4.7E-2</v>
      </c>
      <c r="Q40" s="5"/>
      <c r="R40" s="6">
        <v>17145793.780000001</v>
      </c>
      <c r="S40" s="6">
        <v>64474.39</v>
      </c>
      <c r="T40" s="5">
        <v>4.8298000000000001E-2</v>
      </c>
      <c r="U40" s="5"/>
      <c r="V40" s="6">
        <v>212628.65</v>
      </c>
      <c r="W40" s="6">
        <v>0</v>
      </c>
      <c r="X40" s="5">
        <v>5.11E-2</v>
      </c>
      <c r="Y40" s="5"/>
      <c r="Z40" s="6">
        <v>203266.12</v>
      </c>
      <c r="AA40" s="6">
        <v>764.29</v>
      </c>
      <c r="AB40" s="5">
        <v>4.6899999999999997E-2</v>
      </c>
      <c r="AC40" s="5"/>
      <c r="AD40" s="5"/>
      <c r="AE40" s="5"/>
      <c r="AF40" s="9">
        <f t="shared" si="7"/>
        <v>31991094.32</v>
      </c>
      <c r="AG40" s="9">
        <f t="shared" si="8"/>
        <v>121975.84</v>
      </c>
      <c r="AH40" s="17">
        <f t="shared" si="9"/>
        <v>4.819233333333333E-2</v>
      </c>
    </row>
    <row r="41" spans="1:36" x14ac:dyDescent="0.35">
      <c r="A41" s="4">
        <v>45657</v>
      </c>
      <c r="B41" s="6">
        <v>1189018.4099999999</v>
      </c>
      <c r="C41" s="6">
        <v>4588.1400000000003</v>
      </c>
      <c r="D41" s="5">
        <v>4.5609999999999998E-2</v>
      </c>
      <c r="E41" s="5"/>
      <c r="F41" s="6">
        <v>10994401.27</v>
      </c>
      <c r="G41" s="6">
        <v>43663.94</v>
      </c>
      <c r="H41" s="5">
        <v>4.6947000000000003E-2</v>
      </c>
      <c r="I41" s="5"/>
      <c r="J41" s="6">
        <v>1121302.68</v>
      </c>
      <c r="K41" s="6">
        <v>4329.3100000000004</v>
      </c>
      <c r="L41" s="5">
        <v>4.5642000000000002E-2</v>
      </c>
      <c r="M41" s="5"/>
      <c r="N41" s="6">
        <v>1181789.46</v>
      </c>
      <c r="O41" s="6">
        <v>4524.66</v>
      </c>
      <c r="P41" s="5">
        <v>4.5400000000000003E-2</v>
      </c>
      <c r="Q41" s="5"/>
      <c r="R41" s="6">
        <v>14731073.99</v>
      </c>
      <c r="S41" s="6">
        <v>60280.21</v>
      </c>
      <c r="T41" s="5">
        <v>4.6927999999999997E-2</v>
      </c>
      <c r="U41" s="5"/>
      <c r="V41" s="6">
        <v>212628.65</v>
      </c>
      <c r="W41" s="6">
        <v>0</v>
      </c>
      <c r="X41" s="5">
        <v>5.11E-2</v>
      </c>
      <c r="Y41" s="5"/>
      <c r="Z41" s="6">
        <v>204058.92</v>
      </c>
      <c r="AA41" s="6">
        <v>792.8</v>
      </c>
      <c r="AB41" s="5">
        <v>4.6899999999999997E-2</v>
      </c>
      <c r="AC41" s="5"/>
      <c r="AD41" s="5"/>
      <c r="AE41" s="5"/>
      <c r="AF41" s="9">
        <f t="shared" si="7"/>
        <v>29634273.379999999</v>
      </c>
      <c r="AG41" s="9">
        <f t="shared" si="8"/>
        <v>118179.06</v>
      </c>
      <c r="AH41" s="17">
        <f t="shared" si="9"/>
        <v>4.6937833333333338E-2</v>
      </c>
    </row>
    <row r="42" spans="1:36" x14ac:dyDescent="0.35">
      <c r="A42" s="4">
        <v>45688</v>
      </c>
      <c r="B42" s="6">
        <v>1193453.54</v>
      </c>
      <c r="C42" s="6">
        <v>4435.13</v>
      </c>
      <c r="D42" s="5">
        <v>4.3919E-2</v>
      </c>
      <c r="E42" s="5"/>
      <c r="F42" s="6">
        <v>11036613.890000001</v>
      </c>
      <c r="G42" s="6">
        <v>42212.11</v>
      </c>
      <c r="H42" s="5">
        <v>4.5206000000000003E-2</v>
      </c>
      <c r="I42" s="5"/>
      <c r="J42" s="6">
        <v>1125482.52</v>
      </c>
      <c r="K42" s="6">
        <v>4179.84</v>
      </c>
      <c r="L42" s="5">
        <v>4.3895999999999998E-2</v>
      </c>
      <c r="M42" s="5"/>
      <c r="N42" s="6">
        <v>1186153.3500000001</v>
      </c>
      <c r="O42" s="6">
        <v>4363.8900000000003</v>
      </c>
      <c r="P42" s="5">
        <v>4.3499999999999997E-2</v>
      </c>
      <c r="Q42" s="5"/>
      <c r="R42" s="6">
        <v>23363917.030000001</v>
      </c>
      <c r="S42" s="6">
        <v>82843.039999999994</v>
      </c>
      <c r="T42" s="5">
        <v>4.539E-2</v>
      </c>
      <c r="U42" s="5"/>
      <c r="V42" s="6">
        <v>212628.65</v>
      </c>
      <c r="W42" s="6">
        <v>0</v>
      </c>
      <c r="X42" s="5">
        <v>5.11E-2</v>
      </c>
      <c r="Y42" s="5"/>
      <c r="Z42" s="6">
        <v>204854.81</v>
      </c>
      <c r="AA42" s="6">
        <v>795.89</v>
      </c>
      <c r="AB42" s="5">
        <v>4.6899999999999997E-2</v>
      </c>
      <c r="AC42" s="5"/>
      <c r="AD42" s="5"/>
      <c r="AE42" s="5"/>
      <c r="AF42" s="9">
        <f t="shared" si="7"/>
        <v>38323103.790000007</v>
      </c>
      <c r="AG42" s="9">
        <f t="shared" si="8"/>
        <v>138829.90000000002</v>
      </c>
      <c r="AH42" s="17">
        <f t="shared" si="9"/>
        <v>4.5501833333333325E-2</v>
      </c>
    </row>
    <row r="43" spans="1:36" x14ac:dyDescent="0.35">
      <c r="A43" s="4" t="s">
        <v>68</v>
      </c>
      <c r="B43" s="6">
        <v>1197441.0900000001</v>
      </c>
      <c r="C43" s="6">
        <v>3987.55</v>
      </c>
      <c r="D43" s="5">
        <v>4.3554540000000003E-2</v>
      </c>
      <c r="E43" s="5"/>
      <c r="F43" s="6">
        <v>11074583.640000001</v>
      </c>
      <c r="G43" s="6">
        <v>37970.26</v>
      </c>
      <c r="H43" s="5">
        <v>4.4847999999999999E-2</v>
      </c>
      <c r="I43" s="5"/>
      <c r="J43" s="6">
        <v>1129248.06</v>
      </c>
      <c r="K43" s="6">
        <v>3765.54</v>
      </c>
      <c r="L43" s="5">
        <v>4.3624999999999997E-2</v>
      </c>
      <c r="M43" s="5"/>
      <c r="N43" s="6">
        <v>1190110.1599999999</v>
      </c>
      <c r="O43" s="6">
        <v>3956.81</v>
      </c>
      <c r="P43" s="5">
        <v>4.3499999999999997E-2</v>
      </c>
      <c r="Q43" s="5"/>
      <c r="R43" s="6">
        <v>23676430.289999999</v>
      </c>
      <c r="S43" s="6">
        <v>87513.26</v>
      </c>
      <c r="T43" s="5">
        <v>4.5009E-2</v>
      </c>
      <c r="U43" s="5"/>
      <c r="V43" s="6">
        <v>212628.65</v>
      </c>
      <c r="W43" s="6">
        <v>0</v>
      </c>
      <c r="X43" s="5">
        <v>5.11E-2</v>
      </c>
      <c r="Y43" s="5"/>
      <c r="Z43" s="6">
        <v>205576.35</v>
      </c>
      <c r="AA43" s="6">
        <v>721.54</v>
      </c>
      <c r="AB43" s="5">
        <v>4.6899999999999997E-2</v>
      </c>
      <c r="AC43" s="5"/>
      <c r="AD43" s="5"/>
      <c r="AE43" s="5"/>
      <c r="AF43" s="9">
        <f t="shared" si="7"/>
        <v>38686018.240000002</v>
      </c>
      <c r="AG43" s="9">
        <f t="shared" si="8"/>
        <v>137914.96</v>
      </c>
      <c r="AH43" s="17">
        <f t="shared" si="9"/>
        <v>4.5272756666666664E-2</v>
      </c>
    </row>
    <row r="44" spans="1:36" x14ac:dyDescent="0.35">
      <c r="A44" s="4">
        <v>45747</v>
      </c>
      <c r="B44" s="6">
        <v>1201849.3500000001</v>
      </c>
      <c r="C44" s="6">
        <v>4408.26</v>
      </c>
      <c r="D44" s="5">
        <v>4.3345000000000002E-2</v>
      </c>
      <c r="E44" s="5"/>
      <c r="F44" s="6">
        <v>11116616.58</v>
      </c>
      <c r="G44" s="6">
        <v>42032.94</v>
      </c>
      <c r="H44" s="5">
        <v>4.4687999999999999E-2</v>
      </c>
      <c r="I44" s="5"/>
      <c r="J44" s="6">
        <v>1133409.02</v>
      </c>
      <c r="K44" s="6">
        <v>4160.96</v>
      </c>
      <c r="L44" s="5">
        <v>4.3394000000000002E-2</v>
      </c>
      <c r="M44" s="5"/>
      <c r="N44" s="6">
        <v>1194481.82</v>
      </c>
      <c r="O44" s="6">
        <v>4371.66</v>
      </c>
      <c r="P44" s="5">
        <v>4.3299999999999998E-2</v>
      </c>
      <c r="Q44" s="5"/>
      <c r="R44" s="6">
        <v>19507690.859999999</v>
      </c>
      <c r="S44" s="6">
        <v>81260.570000000007</v>
      </c>
      <c r="T44" s="5">
        <v>4.4641E-2</v>
      </c>
      <c r="U44" s="5"/>
      <c r="V44" s="6">
        <v>212628.65</v>
      </c>
      <c r="W44" s="6">
        <v>0</v>
      </c>
      <c r="X44" s="5">
        <v>5.11E-2</v>
      </c>
      <c r="Y44" s="5"/>
      <c r="Z44" s="6">
        <v>206378.16</v>
      </c>
      <c r="AA44" s="6">
        <v>801.81</v>
      </c>
      <c r="AB44" s="5">
        <v>4.6899999999999997E-2</v>
      </c>
      <c r="AC44" s="5"/>
      <c r="AD44" s="5"/>
      <c r="AE44" s="5"/>
      <c r="AF44" s="9">
        <f t="shared" si="7"/>
        <v>34573054.439999998</v>
      </c>
      <c r="AG44" s="9">
        <f t="shared" si="8"/>
        <v>137036.20000000001</v>
      </c>
      <c r="AH44" s="17">
        <f t="shared" si="9"/>
        <v>4.5078E-2</v>
      </c>
    </row>
    <row r="45" spans="1:36" x14ac:dyDescent="0.35">
      <c r="A45" s="4">
        <v>45777</v>
      </c>
      <c r="B45" s="6">
        <v>1206132.05</v>
      </c>
      <c r="C45" s="6">
        <v>4282.7</v>
      </c>
      <c r="D45" s="5">
        <v>4.3354999999999998E-2</v>
      </c>
      <c r="E45" s="5"/>
      <c r="F45" s="6">
        <v>11157318.9</v>
      </c>
      <c r="G45" s="6">
        <v>40702.32</v>
      </c>
      <c r="H45" s="5">
        <v>4.4547000000000003E-2</v>
      </c>
      <c r="I45" s="5"/>
      <c r="J45" s="6">
        <v>1137441.6399999999</v>
      </c>
      <c r="K45" s="6">
        <v>4032.62</v>
      </c>
      <c r="L45" s="5">
        <v>4.3288E-2</v>
      </c>
      <c r="M45" s="5"/>
      <c r="N45" s="6">
        <v>1198730.03</v>
      </c>
      <c r="O45" s="6">
        <v>4248.21</v>
      </c>
      <c r="P45" s="5">
        <v>4.3299999999999998E-2</v>
      </c>
      <c r="Q45" s="5"/>
      <c r="R45" s="6">
        <v>16971377.079999998</v>
      </c>
      <c r="S45" s="6">
        <v>63686.22</v>
      </c>
      <c r="T45" s="5">
        <v>4.4512000000000003E-2</v>
      </c>
      <c r="U45" s="5"/>
      <c r="V45" s="6">
        <v>217962.84</v>
      </c>
      <c r="W45" s="6">
        <v>5334.19</v>
      </c>
      <c r="X45" s="5">
        <v>5.11E-2</v>
      </c>
      <c r="Y45" s="5"/>
      <c r="Z45" s="6">
        <v>207157.08</v>
      </c>
      <c r="AA45" s="6">
        <v>778.92</v>
      </c>
      <c r="AB45" s="5">
        <v>4.6899999999999997E-2</v>
      </c>
      <c r="AC45" s="5"/>
      <c r="AD45" s="5"/>
      <c r="AE45" s="5"/>
      <c r="AF45" s="9">
        <f t="shared" si="7"/>
        <v>32096119.619999997</v>
      </c>
      <c r="AG45" s="9">
        <f t="shared" si="8"/>
        <v>123065.18</v>
      </c>
      <c r="AH45" s="17">
        <f t="shared" si="9"/>
        <v>4.5017000000000001E-2</v>
      </c>
    </row>
    <row r="46" spans="1:36" x14ac:dyDescent="0.35">
      <c r="A46" s="4">
        <v>45808</v>
      </c>
      <c r="B46" s="6">
        <v>1210544.76</v>
      </c>
      <c r="C46" s="6">
        <v>4412.71</v>
      </c>
      <c r="D46" s="5">
        <v>4.3076999999999997E-2</v>
      </c>
      <c r="E46" s="5"/>
      <c r="F46" s="6">
        <v>11199307.42</v>
      </c>
      <c r="G46" s="6">
        <v>41988.52</v>
      </c>
      <c r="H46" s="5">
        <v>4.4310000000000002E-2</v>
      </c>
      <c r="I46" s="5"/>
      <c r="J46" s="6">
        <v>1141591.24</v>
      </c>
      <c r="K46" s="6">
        <v>4149.6000000000004</v>
      </c>
      <c r="L46" s="5">
        <v>4.2953999999999999E-2</v>
      </c>
      <c r="M46" s="5"/>
      <c r="N46" s="6">
        <v>1203110.1499999999</v>
      </c>
      <c r="O46" s="6">
        <v>4380.12</v>
      </c>
      <c r="P46" s="5">
        <v>4.2999999999999997E-2</v>
      </c>
      <c r="Q46" s="5"/>
      <c r="R46" s="6">
        <v>13576824.41</v>
      </c>
      <c r="S46" s="6">
        <v>55447.33</v>
      </c>
      <c r="T46" s="5">
        <v>4.4222999999999998E-2</v>
      </c>
      <c r="U46" s="5"/>
      <c r="V46" s="6">
        <v>217962.84</v>
      </c>
      <c r="W46" s="6">
        <v>0</v>
      </c>
      <c r="X46" s="5">
        <v>5.11E-2</v>
      </c>
      <c r="Y46" s="5"/>
      <c r="Z46" s="6">
        <v>207965.05</v>
      </c>
      <c r="AA46" s="6">
        <v>807.97</v>
      </c>
      <c r="AB46" s="5">
        <v>4.6899999999999997E-2</v>
      </c>
      <c r="AC46" s="5"/>
      <c r="AD46" s="5"/>
      <c r="AE46" s="5"/>
      <c r="AF46" s="9">
        <f t="shared" si="7"/>
        <v>28757305.870000001</v>
      </c>
      <c r="AG46" s="9">
        <f t="shared" si="8"/>
        <v>111186.25000000001</v>
      </c>
      <c r="AH46" s="17">
        <f t="shared" si="9"/>
        <v>4.4777333333333329E-2</v>
      </c>
    </row>
    <row r="47" spans="1:36" x14ac:dyDescent="0.35">
      <c r="A47" s="4">
        <v>45838</v>
      </c>
      <c r="B47" s="6">
        <v>1214820.17</v>
      </c>
      <c r="C47" s="6">
        <v>4275.41</v>
      </c>
      <c r="D47" s="5">
        <v>4.2970000000000001E-2</v>
      </c>
      <c r="E47" s="5"/>
      <c r="F47" s="6">
        <v>11240066.640000001</v>
      </c>
      <c r="G47" s="6">
        <v>40759.22</v>
      </c>
      <c r="H47" s="5">
        <v>4.428E-2</v>
      </c>
      <c r="I47" s="5"/>
      <c r="J47" s="6">
        <v>1145610.6299999999</v>
      </c>
      <c r="K47" s="6">
        <v>4019.39</v>
      </c>
      <c r="L47" s="5">
        <v>4.2844E-2</v>
      </c>
      <c r="M47" s="5"/>
      <c r="N47" s="6">
        <v>1207360.98</v>
      </c>
      <c r="O47" s="6">
        <v>4250.83</v>
      </c>
      <c r="P47" s="5">
        <v>4.2999999999999997E-2</v>
      </c>
      <c r="Q47" s="5"/>
      <c r="R47" s="6">
        <v>17932544.489999998</v>
      </c>
      <c r="S47" s="6">
        <v>55720.08</v>
      </c>
      <c r="T47" s="5">
        <v>4.4108000000000001E-2</v>
      </c>
      <c r="U47" s="5"/>
      <c r="V47" s="6">
        <v>219656.21</v>
      </c>
      <c r="W47" s="6">
        <v>1693.37</v>
      </c>
      <c r="X47" s="5">
        <v>5.11E-2</v>
      </c>
      <c r="Y47" s="5"/>
      <c r="Z47" s="6">
        <v>208749.96</v>
      </c>
      <c r="AA47" s="6">
        <v>784.91</v>
      </c>
      <c r="AB47" s="5">
        <v>4.6899999999999997E-2</v>
      </c>
      <c r="AC47" s="5"/>
      <c r="AD47" s="5"/>
      <c r="AE47" s="5"/>
      <c r="AF47" s="9">
        <f t="shared" si="7"/>
        <v>33168809.079999998</v>
      </c>
      <c r="AG47" s="9">
        <f t="shared" si="8"/>
        <v>111503.21</v>
      </c>
      <c r="AH47" s="17">
        <f t="shared" si="9"/>
        <v>4.4717E-2</v>
      </c>
    </row>
    <row r="48" spans="1:36" ht="15" thickBot="1" x14ac:dyDescent="0.4">
      <c r="A48" s="4" t="s">
        <v>41</v>
      </c>
      <c r="C48" s="10">
        <f>SUM(C36:C47)</f>
        <v>55322.19</v>
      </c>
      <c r="G48" s="10">
        <f>SUM(G36:G47)</f>
        <v>525063.81000000006</v>
      </c>
      <c r="K48" s="10">
        <f>SUM(K36:K47)</f>
        <v>52058.01</v>
      </c>
      <c r="O48" s="10">
        <f>SUM(O36:O47)</f>
        <v>54812.930000000008</v>
      </c>
      <c r="S48" s="10">
        <f>SUM(S36:S47)</f>
        <v>776477.90999999992</v>
      </c>
      <c r="W48" s="10">
        <f>SUM(W36:W47)</f>
        <v>10404.689999999999</v>
      </c>
      <c r="AA48" s="10">
        <f>SUM(AA36:AA47)</f>
        <v>8749.9600000000009</v>
      </c>
      <c r="AG48" s="10">
        <f>SUM(AG36:AG47)</f>
        <v>1482889.5</v>
      </c>
    </row>
    <row r="49" spans="1:34" ht="15" thickTop="1" x14ac:dyDescent="0.35">
      <c r="AF49" s="9" t="s">
        <v>19</v>
      </c>
    </row>
    <row r="50" spans="1:34" x14ac:dyDescent="0.35">
      <c r="O50" t="s">
        <v>19</v>
      </c>
      <c r="AF50" t="s">
        <v>19</v>
      </c>
    </row>
    <row r="51" spans="1:34" ht="43.5" x14ac:dyDescent="0.35">
      <c r="A51" s="8" t="s">
        <v>16</v>
      </c>
      <c r="B51" s="1" t="s">
        <v>9</v>
      </c>
      <c r="C51" s="1" t="s">
        <v>24</v>
      </c>
      <c r="D51" s="1" t="s">
        <v>11</v>
      </c>
      <c r="E51" s="1"/>
      <c r="F51" s="1"/>
      <c r="G51" s="1"/>
      <c r="H51" s="1"/>
      <c r="I51" s="1"/>
      <c r="J51" s="1" t="s">
        <v>12</v>
      </c>
      <c r="K51" s="1" t="s">
        <v>25</v>
      </c>
      <c r="L51" s="1" t="s">
        <v>14</v>
      </c>
      <c r="M51" s="1"/>
      <c r="N51" s="1" t="s">
        <v>19</v>
      </c>
      <c r="O51" s="1" t="s">
        <v>19</v>
      </c>
      <c r="P51" s="1" t="s">
        <v>19</v>
      </c>
      <c r="Q51" s="1"/>
      <c r="R51" s="1" t="s">
        <v>46</v>
      </c>
      <c r="S51" s="1" t="s">
        <v>47</v>
      </c>
      <c r="T51" s="1" t="s">
        <v>48</v>
      </c>
      <c r="U51" s="1"/>
      <c r="V51" s="1" t="s">
        <v>19</v>
      </c>
      <c r="W51" s="1" t="s">
        <v>19</v>
      </c>
      <c r="X51" s="1" t="s">
        <v>19</v>
      </c>
      <c r="Y51" s="1"/>
      <c r="Z51" s="1"/>
      <c r="AA51" s="1"/>
      <c r="AB51" s="1"/>
      <c r="AC51" s="1"/>
      <c r="AD51" s="1"/>
      <c r="AE51" s="1"/>
      <c r="AF51" s="1" t="s">
        <v>15</v>
      </c>
      <c r="AG51" s="1" t="s">
        <v>26</v>
      </c>
      <c r="AH51" s="1" t="s">
        <v>53</v>
      </c>
    </row>
    <row r="52" spans="1:34" x14ac:dyDescent="0.35">
      <c r="A52" s="4">
        <v>45504</v>
      </c>
      <c r="B52" s="6">
        <v>4587263.4000000004</v>
      </c>
      <c r="C52" s="6">
        <v>20623.14</v>
      </c>
      <c r="D52" s="5">
        <v>5.3172999999999998E-2</v>
      </c>
      <c r="E52" s="5"/>
      <c r="F52" s="5"/>
      <c r="G52" s="5"/>
      <c r="H52" s="5"/>
      <c r="I52" s="5"/>
      <c r="J52" s="6">
        <v>1162243.8400000001</v>
      </c>
      <c r="K52" s="6">
        <v>5255.85</v>
      </c>
      <c r="L52" s="5">
        <v>5.3130999999999998E-2</v>
      </c>
      <c r="M52" s="5"/>
      <c r="O52" t="s">
        <v>19</v>
      </c>
      <c r="P52" s="5" t="s">
        <v>19</v>
      </c>
      <c r="Q52" s="5" t="s">
        <v>19</v>
      </c>
      <c r="R52" s="6">
        <v>13565347.58</v>
      </c>
      <c r="S52" s="6">
        <v>59961.83</v>
      </c>
      <c r="T52" s="5">
        <v>5.4031000000000003E-2</v>
      </c>
      <c r="U52" s="5"/>
      <c r="AC52" s="5"/>
      <c r="AD52" s="5"/>
      <c r="AE52" s="5"/>
      <c r="AF52" s="9">
        <f>R52+J52+B52</f>
        <v>19314854.82</v>
      </c>
      <c r="AG52" s="9">
        <f>S52+K52+C52</f>
        <v>85840.82</v>
      </c>
      <c r="AH52" s="17">
        <f>(L52+D52)/2</f>
        <v>5.3151999999999998E-2</v>
      </c>
    </row>
    <row r="53" spans="1:34" x14ac:dyDescent="0.35">
      <c r="A53" s="4">
        <v>45535</v>
      </c>
      <c r="B53" s="6">
        <v>2602393.7200000002</v>
      </c>
      <c r="C53" s="6">
        <v>15130.32</v>
      </c>
      <c r="D53" s="5">
        <v>5.2977000000000003E-2</v>
      </c>
      <c r="E53" s="5"/>
      <c r="F53" s="5"/>
      <c r="G53" s="5"/>
      <c r="H53" s="5"/>
      <c r="I53" s="5"/>
      <c r="J53" s="6">
        <v>1117454.99</v>
      </c>
      <c r="K53" s="6">
        <v>5211.1499999999996</v>
      </c>
      <c r="L53" s="5">
        <v>5.2939E-2</v>
      </c>
      <c r="M53" s="5"/>
      <c r="O53" t="s">
        <v>19</v>
      </c>
      <c r="P53" s="5" t="s">
        <v>19</v>
      </c>
      <c r="Q53" s="5"/>
      <c r="R53" s="6">
        <v>4807691.55</v>
      </c>
      <c r="S53" s="6">
        <v>37343.97</v>
      </c>
      <c r="T53" s="5">
        <v>5.3775000000000003E-2</v>
      </c>
      <c r="U53" s="5"/>
      <c r="AC53" s="5"/>
      <c r="AD53" s="5"/>
      <c r="AE53" s="5"/>
      <c r="AF53" s="9">
        <f t="shared" ref="AF53:AF63" si="10">R53+J53+B53</f>
        <v>8527540.2599999998</v>
      </c>
      <c r="AG53" s="9">
        <f t="shared" ref="AG53:AG63" si="11">S53+K53+C53</f>
        <v>57685.440000000002</v>
      </c>
      <c r="AH53" s="17">
        <f t="shared" ref="AH53:AH55" si="12">(L53+D53)/2</f>
        <v>5.2958000000000005E-2</v>
      </c>
    </row>
    <row r="54" spans="1:34" x14ac:dyDescent="0.35">
      <c r="A54" s="4">
        <v>45565</v>
      </c>
      <c r="B54" s="6">
        <v>2613438.66</v>
      </c>
      <c r="C54" s="6">
        <v>11044.94</v>
      </c>
      <c r="D54" s="5">
        <v>5.1637000000000002E-2</v>
      </c>
      <c r="E54" s="5"/>
      <c r="F54" s="5"/>
      <c r="G54" s="5"/>
      <c r="H54" s="5"/>
      <c r="I54" s="5"/>
      <c r="J54" s="6">
        <v>1067126.3500000001</v>
      </c>
      <c r="K54" s="6">
        <v>4671.3599999999997</v>
      </c>
      <c r="L54" s="5">
        <v>5.1324000000000002E-2</v>
      </c>
      <c r="M54" s="5"/>
      <c r="O54" t="s">
        <v>19</v>
      </c>
      <c r="P54" s="5" t="s">
        <v>19</v>
      </c>
      <c r="Q54" s="5"/>
      <c r="R54" s="6">
        <v>4828362.8099999996</v>
      </c>
      <c r="S54" s="6">
        <v>20671.259999999998</v>
      </c>
      <c r="T54" s="5">
        <v>5.2339999999999998E-2</v>
      </c>
      <c r="U54" s="5"/>
      <c r="AC54" s="5"/>
      <c r="AD54" s="5"/>
      <c r="AE54" s="5"/>
      <c r="AF54" s="9">
        <f t="shared" si="10"/>
        <v>8508927.8200000003</v>
      </c>
      <c r="AG54" s="9">
        <f t="shared" si="11"/>
        <v>36387.56</v>
      </c>
      <c r="AH54" s="17">
        <f t="shared" si="12"/>
        <v>5.1480499999999998E-2</v>
      </c>
    </row>
    <row r="55" spans="1:34" x14ac:dyDescent="0.35">
      <c r="A55" s="4">
        <v>45596</v>
      </c>
      <c r="B55" s="6">
        <v>2624343.79</v>
      </c>
      <c r="C55" s="6">
        <v>10905.13</v>
      </c>
      <c r="D55" s="5">
        <v>4.913E-2</v>
      </c>
      <c r="E55" s="5"/>
      <c r="F55" s="5"/>
      <c r="G55" s="5"/>
      <c r="H55" s="5"/>
      <c r="I55" s="5"/>
      <c r="J55" s="6">
        <v>1071542.1499999999</v>
      </c>
      <c r="K55" s="6">
        <v>4415.8</v>
      </c>
      <c r="L55" s="5">
        <v>4.8722000000000001E-2</v>
      </c>
      <c r="M55" s="5"/>
      <c r="O55" t="s">
        <v>19</v>
      </c>
      <c r="P55" s="5" t="s">
        <v>19</v>
      </c>
      <c r="Q55" s="5"/>
      <c r="R55" s="6">
        <v>4913889.93</v>
      </c>
      <c r="S55" s="6">
        <v>20527.12</v>
      </c>
      <c r="T55" s="5">
        <v>4.9904999999999998E-2</v>
      </c>
      <c r="U55" s="5"/>
      <c r="AC55" s="5"/>
      <c r="AD55" s="5"/>
      <c r="AE55" s="5"/>
      <c r="AF55" s="9">
        <f t="shared" si="10"/>
        <v>8609775.870000001</v>
      </c>
      <c r="AG55" s="9">
        <f t="shared" si="11"/>
        <v>35848.049999999996</v>
      </c>
      <c r="AH55" s="17">
        <f t="shared" si="12"/>
        <v>4.8925999999999997E-2</v>
      </c>
    </row>
    <row r="56" spans="1:34" x14ac:dyDescent="0.35">
      <c r="A56" s="4">
        <v>45626</v>
      </c>
      <c r="B56" s="6">
        <v>2634546.84</v>
      </c>
      <c r="C56" s="6">
        <v>10203.049999999999</v>
      </c>
      <c r="D56" s="5">
        <v>4.7301999999999997E-2</v>
      </c>
      <c r="E56" s="5"/>
      <c r="F56" s="5"/>
      <c r="G56" s="5"/>
      <c r="H56" s="5"/>
      <c r="I56" s="5"/>
      <c r="J56" s="6">
        <v>1075691.42</v>
      </c>
      <c r="K56" s="6">
        <v>4149.2700000000004</v>
      </c>
      <c r="L56" s="5">
        <v>4.7112000000000001E-2</v>
      </c>
      <c r="M56" s="5"/>
      <c r="O56" t="s">
        <v>19</v>
      </c>
      <c r="P56" s="5" t="s">
        <v>19</v>
      </c>
      <c r="Q56" s="5"/>
      <c r="R56" s="6">
        <v>8218952.8399999999</v>
      </c>
      <c r="S56" s="6">
        <v>25062.91</v>
      </c>
      <c r="T56" s="5">
        <v>4.8298000000000001E-2</v>
      </c>
      <c r="U56" s="5"/>
      <c r="AC56" s="5"/>
      <c r="AD56" s="5"/>
      <c r="AE56" s="5"/>
      <c r="AF56" s="9">
        <f t="shared" si="10"/>
        <v>11929191.1</v>
      </c>
      <c r="AG56" s="9">
        <f t="shared" si="11"/>
        <v>39415.229999999996</v>
      </c>
      <c r="AH56" s="17">
        <f>(L56+D56+T56)/3</f>
        <v>4.7570666666666671E-2</v>
      </c>
    </row>
    <row r="57" spans="1:34" x14ac:dyDescent="0.35">
      <c r="A57" s="4">
        <v>45657</v>
      </c>
      <c r="B57" s="6">
        <v>2644752.35</v>
      </c>
      <c r="C57" s="6">
        <v>10205.51</v>
      </c>
      <c r="D57" s="5">
        <v>4.5609999999999998E-2</v>
      </c>
      <c r="E57" s="5"/>
      <c r="F57" s="5"/>
      <c r="G57" s="5"/>
      <c r="H57" s="5"/>
      <c r="I57" s="5"/>
      <c r="J57" s="6">
        <v>1079860.71</v>
      </c>
      <c r="K57" s="6">
        <v>4169.29</v>
      </c>
      <c r="L57" s="5">
        <v>4.5642000000000002E-2</v>
      </c>
      <c r="M57" s="5"/>
      <c r="O57" t="s">
        <v>19</v>
      </c>
      <c r="P57" s="5" t="s">
        <v>19</v>
      </c>
      <c r="Q57" s="5"/>
      <c r="R57" s="6">
        <v>9639561.3900000006</v>
      </c>
      <c r="S57" s="6">
        <v>35608.550000000003</v>
      </c>
      <c r="T57" s="5">
        <v>4.6927999999999997E-2</v>
      </c>
      <c r="U57" s="5"/>
      <c r="AC57" s="5"/>
      <c r="AD57" s="5"/>
      <c r="AE57" s="5"/>
      <c r="AF57" s="9">
        <f t="shared" si="10"/>
        <v>13364174.450000001</v>
      </c>
      <c r="AG57" s="9">
        <f t="shared" si="11"/>
        <v>49983.350000000006</v>
      </c>
      <c r="AH57" s="17">
        <f t="shared" ref="AH57:AH63" si="13">(L57+D57+T57)/3</f>
        <v>4.6059999999999997E-2</v>
      </c>
    </row>
    <row r="58" spans="1:34" x14ac:dyDescent="0.35">
      <c r="A58" s="4">
        <v>45688</v>
      </c>
      <c r="B58" s="6">
        <v>2654617.4900000002</v>
      </c>
      <c r="C58" s="6">
        <v>9865.14</v>
      </c>
      <c r="D58" s="5">
        <v>4.3919E-2</v>
      </c>
      <c r="E58" s="5"/>
      <c r="F58" s="5"/>
      <c r="G58" s="5"/>
      <c r="H58" s="5"/>
      <c r="I58" s="5"/>
      <c r="J58" s="6">
        <v>1083886.1100000001</v>
      </c>
      <c r="K58" s="6">
        <v>4025.4</v>
      </c>
      <c r="L58" s="5">
        <v>4.3895999999999998E-2</v>
      </c>
      <c r="M58" s="5"/>
      <c r="O58" t="s">
        <v>19</v>
      </c>
      <c r="P58" s="5" t="s">
        <v>19</v>
      </c>
      <c r="Q58" s="5"/>
      <c r="R58" s="6">
        <v>17391136.93</v>
      </c>
      <c r="S58" s="6">
        <v>56575.54</v>
      </c>
      <c r="T58" s="5">
        <v>4.539E-2</v>
      </c>
      <c r="U58" s="5"/>
      <c r="AC58" s="5"/>
      <c r="AD58" s="5"/>
      <c r="AE58" s="5"/>
      <c r="AF58" s="9">
        <f t="shared" si="10"/>
        <v>21129640.530000001</v>
      </c>
      <c r="AG58" s="9">
        <f t="shared" si="11"/>
        <v>70466.080000000002</v>
      </c>
      <c r="AH58" s="17">
        <f t="shared" si="13"/>
        <v>4.4401666666666673E-2</v>
      </c>
    </row>
    <row r="59" spans="1:34" x14ac:dyDescent="0.35">
      <c r="A59" s="4" t="s">
        <v>68</v>
      </c>
      <c r="B59" s="6">
        <v>2663487.04</v>
      </c>
      <c r="C59" s="6">
        <v>8869.5499999999993</v>
      </c>
      <c r="D59" s="5">
        <v>4.3555000000000003E-2</v>
      </c>
      <c r="E59" s="5"/>
      <c r="F59" s="5"/>
      <c r="G59" s="5"/>
      <c r="H59" s="5"/>
      <c r="I59" s="5"/>
      <c r="J59" s="6">
        <v>1087512.48</v>
      </c>
      <c r="K59" s="6">
        <v>3626.37</v>
      </c>
      <c r="L59" s="5">
        <v>4.3624999999999997E-2</v>
      </c>
      <c r="M59" s="5"/>
      <c r="O59" t="s">
        <v>19</v>
      </c>
      <c r="P59" s="5" t="s">
        <v>19</v>
      </c>
      <c r="Q59" s="5"/>
      <c r="R59" s="6">
        <v>17558884.460000001</v>
      </c>
      <c r="S59" s="6">
        <v>62747.53</v>
      </c>
      <c r="T59" s="5">
        <v>4.5009E-2</v>
      </c>
      <c r="U59" s="5"/>
      <c r="AC59" s="5"/>
      <c r="AD59" s="5"/>
      <c r="AE59" s="5"/>
      <c r="AF59" s="9">
        <f t="shared" si="10"/>
        <v>21309883.98</v>
      </c>
      <c r="AG59" s="9">
        <f t="shared" si="11"/>
        <v>75243.45</v>
      </c>
      <c r="AH59" s="17">
        <f t="shared" si="13"/>
        <v>4.4062999999999998E-2</v>
      </c>
    </row>
    <row r="60" spans="1:34" x14ac:dyDescent="0.35">
      <c r="A60" s="4">
        <v>45747</v>
      </c>
      <c r="B60" s="6">
        <v>2673292.3199999998</v>
      </c>
      <c r="C60" s="6">
        <v>9805.2800000000007</v>
      </c>
      <c r="D60" s="5">
        <v>4.3345000000000002E-2</v>
      </c>
      <c r="E60" s="5"/>
      <c r="F60" s="5"/>
      <c r="G60" s="5"/>
      <c r="H60" s="5"/>
      <c r="I60" s="5"/>
      <c r="J60" s="6">
        <v>1091519.6299999999</v>
      </c>
      <c r="K60" s="6">
        <v>4007.15</v>
      </c>
      <c r="L60" s="5">
        <v>4.3394000000000002E-2</v>
      </c>
      <c r="M60" s="5"/>
      <c r="O60" t="s">
        <v>19</v>
      </c>
      <c r="P60" s="5" t="s">
        <v>19</v>
      </c>
      <c r="Q60" s="5"/>
      <c r="R60" s="6">
        <v>17966141.07</v>
      </c>
      <c r="S60" s="6">
        <v>67256.61</v>
      </c>
      <c r="T60" s="5">
        <v>4.4641E-2</v>
      </c>
      <c r="U60" s="5"/>
      <c r="AC60" s="5"/>
      <c r="AD60" s="5"/>
      <c r="AE60" s="5"/>
      <c r="AF60" s="9">
        <f t="shared" si="10"/>
        <v>21730953.02</v>
      </c>
      <c r="AG60" s="9">
        <f t="shared" si="11"/>
        <v>81069.039999999994</v>
      </c>
      <c r="AH60" s="17">
        <f t="shared" si="13"/>
        <v>4.379333333333333E-2</v>
      </c>
    </row>
    <row r="61" spans="1:34" x14ac:dyDescent="0.35">
      <c r="A61" s="4">
        <v>45777</v>
      </c>
      <c r="B61" s="6">
        <v>2682818.36</v>
      </c>
      <c r="C61" s="6">
        <v>9526.0400000000009</v>
      </c>
      <c r="D61" s="5">
        <v>4.3354999999999998E-2</v>
      </c>
      <c r="E61" s="5"/>
      <c r="F61" s="5"/>
      <c r="G61" s="5"/>
      <c r="H61" s="5"/>
      <c r="I61" s="5"/>
      <c r="J61" s="6">
        <v>1095403.2</v>
      </c>
      <c r="K61" s="6">
        <v>3883.57</v>
      </c>
      <c r="L61" s="5">
        <v>4.3288E-2</v>
      </c>
      <c r="M61" s="5"/>
      <c r="O61" t="s">
        <v>19</v>
      </c>
      <c r="P61" s="5" t="s">
        <v>19</v>
      </c>
      <c r="Q61" s="5"/>
      <c r="R61" s="6">
        <v>18086973.09</v>
      </c>
      <c r="S61" s="6">
        <v>65832.02</v>
      </c>
      <c r="T61" s="5">
        <v>4.4512000000000003E-2</v>
      </c>
      <c r="U61" s="5"/>
      <c r="AC61" s="5"/>
      <c r="AD61" s="5"/>
      <c r="AE61" s="5"/>
      <c r="AF61" s="9">
        <f t="shared" si="10"/>
        <v>21865194.649999999</v>
      </c>
      <c r="AG61" s="9">
        <f t="shared" si="11"/>
        <v>79241.63</v>
      </c>
      <c r="AH61" s="17">
        <f t="shared" si="13"/>
        <v>4.3718333333333331E-2</v>
      </c>
    </row>
    <row r="62" spans="1:34" x14ac:dyDescent="0.35">
      <c r="A62" s="4">
        <v>45808</v>
      </c>
      <c r="B62" s="6">
        <v>2692633.64</v>
      </c>
      <c r="C62" s="6">
        <v>9815.2800000000007</v>
      </c>
      <c r="D62" s="5">
        <v>4.3076999999999997E-2</v>
      </c>
      <c r="E62" s="5"/>
      <c r="F62" s="5"/>
      <c r="G62" s="5"/>
      <c r="H62" s="5"/>
      <c r="I62" s="5"/>
      <c r="J62" s="6">
        <v>1099399.42</v>
      </c>
      <c r="K62" s="6">
        <v>3996.22</v>
      </c>
      <c r="L62" s="5">
        <v>4.2953999999999999E-2</v>
      </c>
      <c r="M62" s="5"/>
      <c r="O62" t="s">
        <v>19</v>
      </c>
      <c r="P62" s="5" t="s">
        <v>19</v>
      </c>
      <c r="Q62" s="5"/>
      <c r="R62" s="6">
        <v>12208928</v>
      </c>
      <c r="S62" s="6">
        <v>55009.39</v>
      </c>
      <c r="T62" s="5">
        <v>4.4222999999999998E-2</v>
      </c>
      <c r="U62" s="5"/>
      <c r="AC62" s="5"/>
      <c r="AD62" s="5"/>
      <c r="AE62" s="5"/>
      <c r="AF62" s="9">
        <f t="shared" si="10"/>
        <v>16000961.060000001</v>
      </c>
      <c r="AG62" s="9">
        <f t="shared" si="11"/>
        <v>68820.89</v>
      </c>
      <c r="AH62" s="17">
        <f t="shared" si="13"/>
        <v>4.3417999999999991E-2</v>
      </c>
    </row>
    <row r="63" spans="1:34" x14ac:dyDescent="0.35">
      <c r="A63" s="4">
        <v>45838</v>
      </c>
      <c r="B63" s="6">
        <v>2702143.43</v>
      </c>
      <c r="C63" s="6">
        <v>9509.7900000000009</v>
      </c>
      <c r="D63" s="5">
        <v>4.2970000000000001E-2</v>
      </c>
      <c r="E63" s="5"/>
      <c r="F63" s="5"/>
      <c r="G63" s="5"/>
      <c r="H63" s="5"/>
      <c r="I63" s="5"/>
      <c r="J63" s="6">
        <v>1103270.31</v>
      </c>
      <c r="K63" s="6">
        <v>3870.89</v>
      </c>
      <c r="L63" s="5">
        <v>4.2844E-2</v>
      </c>
      <c r="M63" s="5"/>
      <c r="O63" t="s">
        <v>19</v>
      </c>
      <c r="P63" s="5" t="s">
        <v>19</v>
      </c>
      <c r="Q63" s="5"/>
      <c r="R63" s="6">
        <v>12383397.26</v>
      </c>
      <c r="S63" s="6">
        <v>44469.26</v>
      </c>
      <c r="T63" s="5">
        <v>4.4108000000000001E-2</v>
      </c>
      <c r="U63" s="5"/>
      <c r="AC63" s="5"/>
      <c r="AD63" s="5"/>
      <c r="AE63" s="5"/>
      <c r="AF63" s="9">
        <f t="shared" si="10"/>
        <v>16188811</v>
      </c>
      <c r="AG63" s="9">
        <f t="shared" si="11"/>
        <v>57849.94</v>
      </c>
      <c r="AH63" s="17">
        <f t="shared" si="13"/>
        <v>4.3307333333333337E-2</v>
      </c>
    </row>
    <row r="64" spans="1:34" ht="15" thickBot="1" x14ac:dyDescent="0.4">
      <c r="A64" s="4" t="s">
        <v>41</v>
      </c>
      <c r="C64" s="10">
        <f>SUM(C52:C63)</f>
        <v>135503.17000000001</v>
      </c>
      <c r="K64" s="10">
        <f>SUM(K52:K63)</f>
        <v>51282.320000000007</v>
      </c>
      <c r="O64" t="s">
        <v>19</v>
      </c>
      <c r="S64" s="10">
        <f>SUM(S52:S63)</f>
        <v>551065.99</v>
      </c>
      <c r="AG64" s="10">
        <f>SUM(AG52:AG63)</f>
        <v>737851.48</v>
      </c>
    </row>
    <row r="65" spans="1:34" ht="15" thickTop="1" x14ac:dyDescent="0.35"/>
    <row r="67" spans="1:34" ht="43.5" x14ac:dyDescent="0.35">
      <c r="A67" s="8" t="s">
        <v>44</v>
      </c>
      <c r="B67" s="1" t="s">
        <v>19</v>
      </c>
      <c r="C67" s="1" t="s">
        <v>19</v>
      </c>
      <c r="D67" s="1" t="s">
        <v>19</v>
      </c>
      <c r="E67" s="1"/>
      <c r="F67" s="1" t="s">
        <v>31</v>
      </c>
      <c r="G67" s="1" t="s">
        <v>43</v>
      </c>
      <c r="H67" s="1" t="s">
        <v>32</v>
      </c>
      <c r="I67" s="1"/>
      <c r="J67" s="1" t="s">
        <v>12</v>
      </c>
      <c r="K67" s="1" t="s">
        <v>25</v>
      </c>
      <c r="L67" s="1" t="s">
        <v>14</v>
      </c>
      <c r="M67" s="1"/>
      <c r="N67" s="1" t="s">
        <v>19</v>
      </c>
      <c r="O67" s="1" t="s">
        <v>19</v>
      </c>
      <c r="P67" s="1" t="s">
        <v>19</v>
      </c>
      <c r="Q67" s="1"/>
      <c r="R67" s="1" t="s">
        <v>46</v>
      </c>
      <c r="S67" s="1" t="s">
        <v>47</v>
      </c>
      <c r="T67" s="1" t="s">
        <v>48</v>
      </c>
      <c r="U67" s="1"/>
      <c r="AC67" s="1"/>
      <c r="AD67" s="1"/>
      <c r="AE67" s="1"/>
      <c r="AF67" s="1" t="s">
        <v>15</v>
      </c>
      <c r="AG67" s="1" t="s">
        <v>26</v>
      </c>
      <c r="AH67" s="1" t="s">
        <v>53</v>
      </c>
    </row>
    <row r="68" spans="1:34" x14ac:dyDescent="0.35">
      <c r="A68" s="4">
        <v>45504</v>
      </c>
      <c r="B68" s="5" t="s">
        <v>19</v>
      </c>
      <c r="C68" s="5" t="s">
        <v>19</v>
      </c>
      <c r="D68" s="5" t="s">
        <v>19</v>
      </c>
      <c r="E68" s="5"/>
      <c r="F68" s="6">
        <v>44158478.729999997</v>
      </c>
      <c r="G68" s="6">
        <v>203807.86</v>
      </c>
      <c r="H68" s="5">
        <v>5.4593999999999997E-2</v>
      </c>
      <c r="I68" s="5" t="s">
        <v>19</v>
      </c>
      <c r="J68" s="6">
        <v>1522166.72</v>
      </c>
      <c r="K68" s="6">
        <v>6837.93</v>
      </c>
      <c r="L68" s="5">
        <v>5.3130999999999998E-2</v>
      </c>
      <c r="M68" s="5"/>
      <c r="N68" s="5" t="s">
        <v>19</v>
      </c>
      <c r="O68" s="5" t="s">
        <v>19</v>
      </c>
      <c r="P68" s="5" t="s">
        <v>19</v>
      </c>
      <c r="Q68" s="5" t="s">
        <v>19</v>
      </c>
      <c r="R68" s="6">
        <v>28015431.609999999</v>
      </c>
      <c r="S68" s="6">
        <v>143554.64000000001</v>
      </c>
      <c r="T68" s="5">
        <v>5.4031000000000003E-2</v>
      </c>
      <c r="U68" s="5"/>
      <c r="AC68" s="5"/>
      <c r="AD68" s="5"/>
      <c r="AE68" s="5"/>
      <c r="AF68" s="9">
        <f>F68+J68+R68</f>
        <v>73696077.060000002</v>
      </c>
      <c r="AG68" s="9">
        <f>G68+K68+S68</f>
        <v>354200.43</v>
      </c>
      <c r="AH68" s="17">
        <f>(H68+L68+T68)/3</f>
        <v>5.3918666666666663E-2</v>
      </c>
    </row>
    <row r="69" spans="1:34" x14ac:dyDescent="0.35">
      <c r="A69" s="4">
        <v>45535</v>
      </c>
      <c r="B69" s="5" t="s">
        <v>19</v>
      </c>
      <c r="C69" s="5" t="s">
        <v>19</v>
      </c>
      <c r="D69" s="5" t="s">
        <v>19</v>
      </c>
      <c r="E69" s="5"/>
      <c r="F69" s="6">
        <v>44362629.210000001</v>
      </c>
      <c r="G69" s="6">
        <v>204150.48</v>
      </c>
      <c r="H69" s="5">
        <v>5.4434000000000003E-2</v>
      </c>
      <c r="I69" s="5"/>
      <c r="J69" s="6">
        <v>1237956.23</v>
      </c>
      <c r="K69" s="6">
        <v>5789.51</v>
      </c>
      <c r="L69" s="5">
        <v>5.2939E-2</v>
      </c>
      <c r="M69" s="5"/>
      <c r="N69" s="5" t="s">
        <v>19</v>
      </c>
      <c r="O69" s="5" t="s">
        <v>19</v>
      </c>
      <c r="P69" s="5" t="s">
        <v>19</v>
      </c>
      <c r="Q69" s="5"/>
      <c r="R69" s="6">
        <v>22634070.109999999</v>
      </c>
      <c r="S69" s="6">
        <v>108638.5</v>
      </c>
      <c r="T69" s="5">
        <v>5.3775000000000003E-2</v>
      </c>
      <c r="U69" s="5"/>
      <c r="AC69" s="5"/>
      <c r="AD69" s="5"/>
      <c r="AE69" s="5"/>
      <c r="AF69" s="9">
        <f t="shared" ref="AF69:AF79" si="14">F69+J69+R69</f>
        <v>68234655.549999997</v>
      </c>
      <c r="AG69" s="9">
        <f t="shared" ref="AG69:AG79" si="15">G69+K69+S69</f>
        <v>318578.49</v>
      </c>
      <c r="AH69" s="17">
        <f t="shared" ref="AH69:AH79" si="16">(H69+L69+T69)/3</f>
        <v>5.3716000000000007E-2</v>
      </c>
    </row>
    <row r="70" spans="1:34" x14ac:dyDescent="0.35">
      <c r="A70" s="4">
        <v>45565</v>
      </c>
      <c r="B70" s="5" t="s">
        <v>19</v>
      </c>
      <c r="C70" s="5" t="s">
        <v>19</v>
      </c>
      <c r="D70" s="5" t="s">
        <v>19</v>
      </c>
      <c r="E70" s="5"/>
      <c r="F70" s="6">
        <v>44555141.600000001</v>
      </c>
      <c r="G70" s="6">
        <v>192512.39</v>
      </c>
      <c r="H70" s="5">
        <v>5.2796999999999997E-2</v>
      </c>
      <c r="I70" s="5"/>
      <c r="J70" s="6">
        <v>1243176.77</v>
      </c>
      <c r="K70" s="6">
        <v>5220.54</v>
      </c>
      <c r="L70" s="5">
        <v>5.1324000000000002E-2</v>
      </c>
      <c r="M70" s="5"/>
      <c r="N70" s="5" t="s">
        <v>19</v>
      </c>
      <c r="O70" s="5" t="s">
        <v>19</v>
      </c>
      <c r="P70" s="5" t="s">
        <v>19</v>
      </c>
      <c r="Q70" s="5"/>
      <c r="R70" s="6">
        <v>16338782.439999999</v>
      </c>
      <c r="S70" s="6">
        <v>79712.33</v>
      </c>
      <c r="T70" s="5">
        <v>5.2339999999999998E-2</v>
      </c>
      <c r="U70" s="5"/>
      <c r="AC70" s="5"/>
      <c r="AD70" s="5"/>
      <c r="AE70" s="5"/>
      <c r="AF70" s="9">
        <f t="shared" si="14"/>
        <v>62137100.810000002</v>
      </c>
      <c r="AG70" s="9">
        <f t="shared" si="15"/>
        <v>277445.26</v>
      </c>
      <c r="AH70" s="17">
        <f t="shared" si="16"/>
        <v>5.2153666666666661E-2</v>
      </c>
    </row>
    <row r="71" spans="1:34" x14ac:dyDescent="0.35">
      <c r="A71" s="4">
        <v>45596</v>
      </c>
      <c r="B71" s="5" t="s">
        <v>19</v>
      </c>
      <c r="C71" s="5" t="s">
        <v>19</v>
      </c>
      <c r="D71" s="5" t="s">
        <v>19</v>
      </c>
      <c r="E71" s="5"/>
      <c r="F71" s="6">
        <v>44743976.039999999</v>
      </c>
      <c r="G71" s="6">
        <v>188834.44</v>
      </c>
      <c r="H71" s="5">
        <v>4.9902000000000002E-2</v>
      </c>
      <c r="I71" s="5"/>
      <c r="J71" s="6">
        <v>1228243.75</v>
      </c>
      <c r="K71" s="6">
        <v>5066.9799999999996</v>
      </c>
      <c r="L71" s="5">
        <v>4.8722000000000001E-2</v>
      </c>
      <c r="M71" s="5"/>
      <c r="N71" s="5" t="s">
        <v>19</v>
      </c>
      <c r="O71" s="5" t="s">
        <v>19</v>
      </c>
      <c r="P71" s="5" t="s">
        <v>19</v>
      </c>
      <c r="Q71" s="5"/>
      <c r="R71" s="6">
        <v>11806000.77</v>
      </c>
      <c r="S71" s="6">
        <v>57218.33</v>
      </c>
      <c r="T71" s="5">
        <v>4.9904999999999998E-2</v>
      </c>
      <c r="U71" s="5"/>
      <c r="AC71" s="5"/>
      <c r="AD71" s="5"/>
      <c r="AE71" s="5"/>
      <c r="AF71" s="9">
        <f t="shared" si="14"/>
        <v>57778220.560000002</v>
      </c>
      <c r="AG71" s="9">
        <f t="shared" si="15"/>
        <v>251119.75</v>
      </c>
      <c r="AH71" s="17">
        <f t="shared" si="16"/>
        <v>4.9509666666666667E-2</v>
      </c>
    </row>
    <row r="72" spans="1:34" x14ac:dyDescent="0.35">
      <c r="A72" s="4">
        <v>45626</v>
      </c>
      <c r="B72" s="5" t="s">
        <v>19</v>
      </c>
      <c r="C72" s="5" t="s">
        <v>19</v>
      </c>
      <c r="D72" s="5" t="s">
        <v>19</v>
      </c>
      <c r="E72" s="5"/>
      <c r="F72" s="6">
        <v>44921691.689999998</v>
      </c>
      <c r="G72" s="6">
        <v>177715.65</v>
      </c>
      <c r="H72" s="5">
        <v>4.8323999999999999E-2</v>
      </c>
      <c r="I72" s="5"/>
      <c r="J72" s="6">
        <v>1232999.83</v>
      </c>
      <c r="K72" s="6">
        <v>4756.08</v>
      </c>
      <c r="L72" s="5">
        <v>4.7112000000000001E-2</v>
      </c>
      <c r="M72" s="5"/>
      <c r="N72" s="5" t="s">
        <v>19</v>
      </c>
      <c r="O72" s="5" t="s">
        <v>19</v>
      </c>
      <c r="P72" s="5" t="s">
        <v>19</v>
      </c>
      <c r="Q72" s="5"/>
      <c r="R72" s="6">
        <v>8115955.4000000004</v>
      </c>
      <c r="S72" s="6">
        <v>39954.629999999997</v>
      </c>
      <c r="T72" s="5">
        <v>4.8298000000000001E-2</v>
      </c>
      <c r="U72" s="5"/>
      <c r="AC72" s="5"/>
      <c r="AD72" s="5"/>
      <c r="AE72" s="5"/>
      <c r="AF72" s="9">
        <f t="shared" si="14"/>
        <v>54270646.919999994</v>
      </c>
      <c r="AG72" s="9">
        <f t="shared" si="15"/>
        <v>222426.36</v>
      </c>
      <c r="AH72" s="17">
        <f t="shared" si="16"/>
        <v>4.7911333333333334E-2</v>
      </c>
    </row>
    <row r="73" spans="1:34" x14ac:dyDescent="0.35">
      <c r="A73" s="4">
        <v>45657</v>
      </c>
      <c r="B73" s="5" t="s">
        <v>19</v>
      </c>
      <c r="C73" s="5" t="s">
        <v>19</v>
      </c>
      <c r="D73" s="5" t="s">
        <v>19</v>
      </c>
      <c r="E73" s="5"/>
      <c r="F73" s="6">
        <v>45100808.049999997</v>
      </c>
      <c r="G73" s="6">
        <v>179116.36</v>
      </c>
      <c r="H73" s="5">
        <v>4.6947000000000003E-2</v>
      </c>
      <c r="I73" s="5"/>
      <c r="J73" s="6">
        <v>1237778.83</v>
      </c>
      <c r="K73" s="6">
        <v>4779</v>
      </c>
      <c r="L73" s="5">
        <v>4.5642000000000002E-2</v>
      </c>
      <c r="M73" s="5"/>
      <c r="N73" s="5" t="s">
        <v>19</v>
      </c>
      <c r="O73" s="5" t="s">
        <v>19</v>
      </c>
      <c r="P73" s="5" t="s">
        <v>19</v>
      </c>
      <c r="Q73" s="5"/>
      <c r="R73" s="6">
        <v>5104012.45</v>
      </c>
      <c r="S73" s="6">
        <v>25057.05</v>
      </c>
      <c r="T73" s="5">
        <v>4.6927999999999997E-2</v>
      </c>
      <c r="U73" s="5"/>
      <c r="AC73" s="5"/>
      <c r="AD73" s="5"/>
      <c r="AE73" s="5"/>
      <c r="AF73" s="9">
        <f t="shared" si="14"/>
        <v>51442599.329999998</v>
      </c>
      <c r="AG73" s="9">
        <f t="shared" si="15"/>
        <v>208952.40999999997</v>
      </c>
      <c r="AH73" s="17">
        <f t="shared" si="16"/>
        <v>4.6505666666666667E-2</v>
      </c>
    </row>
    <row r="74" spans="1:34" x14ac:dyDescent="0.35">
      <c r="A74" s="4">
        <v>45688</v>
      </c>
      <c r="B74" s="5" t="s">
        <v>19</v>
      </c>
      <c r="C74" s="5" t="s">
        <v>19</v>
      </c>
      <c r="D74" s="5" t="s">
        <v>19</v>
      </c>
      <c r="E74" s="5"/>
      <c r="F74" s="6">
        <v>25236879.219999999</v>
      </c>
      <c r="G74" s="6">
        <v>136071.17000000001</v>
      </c>
      <c r="H74" s="5">
        <v>4.5206000000000003E-2</v>
      </c>
      <c r="I74" s="5"/>
      <c r="J74" s="6">
        <v>1242392.8700000001</v>
      </c>
      <c r="K74" s="6">
        <v>4614.04</v>
      </c>
      <c r="L74" s="5">
        <v>4.3895999999999998E-2</v>
      </c>
      <c r="M74" s="5"/>
      <c r="N74" s="5" t="s">
        <v>19</v>
      </c>
      <c r="O74" s="5" t="s">
        <v>19</v>
      </c>
      <c r="P74" s="5" t="s">
        <v>19</v>
      </c>
      <c r="Q74" s="5"/>
      <c r="R74" s="6">
        <v>20586623.079999998</v>
      </c>
      <c r="S74" s="6">
        <v>49610.63</v>
      </c>
      <c r="T74" s="5">
        <v>4.539E-2</v>
      </c>
      <c r="U74" s="5"/>
      <c r="AC74" s="5"/>
      <c r="AD74" s="5"/>
      <c r="AE74" s="5"/>
      <c r="AF74" s="9">
        <f t="shared" si="14"/>
        <v>47065895.170000002</v>
      </c>
      <c r="AG74" s="9">
        <f t="shared" si="15"/>
        <v>190295.84000000003</v>
      </c>
      <c r="AH74" s="17">
        <f t="shared" si="16"/>
        <v>4.4830666666666664E-2</v>
      </c>
    </row>
    <row r="75" spans="1:34" x14ac:dyDescent="0.35">
      <c r="A75" s="4" t="s">
        <v>68</v>
      </c>
      <c r="B75" s="5" t="s">
        <v>19</v>
      </c>
      <c r="C75" s="5" t="s">
        <v>19</v>
      </c>
      <c r="D75" s="5" t="s">
        <v>19</v>
      </c>
      <c r="E75" s="5"/>
      <c r="F75" s="6">
        <v>25323703.940000001</v>
      </c>
      <c r="G75" s="6">
        <v>86824.72</v>
      </c>
      <c r="H75" s="5">
        <v>4.4847999999999999E-2</v>
      </c>
      <c r="I75" s="5"/>
      <c r="J75" s="6">
        <v>1246549.55</v>
      </c>
      <c r="K75" s="6">
        <v>4156.68</v>
      </c>
      <c r="L75" s="5">
        <v>4.3624999999999997E-2</v>
      </c>
      <c r="M75" s="5"/>
      <c r="N75" s="5" t="s">
        <v>19</v>
      </c>
      <c r="O75" s="5" t="s">
        <v>19</v>
      </c>
      <c r="P75" s="5" t="s">
        <v>19</v>
      </c>
      <c r="Q75" s="5"/>
      <c r="R75" s="6">
        <v>19946826.640000001</v>
      </c>
      <c r="S75" s="6">
        <v>70203.56</v>
      </c>
      <c r="T75" s="5">
        <v>4.5000900000000003E-2</v>
      </c>
      <c r="U75" s="5"/>
      <c r="AC75" s="5"/>
      <c r="AD75" s="5"/>
      <c r="AE75" s="5"/>
      <c r="AF75" s="9">
        <f t="shared" si="14"/>
        <v>46517080.130000003</v>
      </c>
      <c r="AG75" s="9">
        <f t="shared" si="15"/>
        <v>161184.95999999999</v>
      </c>
      <c r="AH75" s="17">
        <f t="shared" si="16"/>
        <v>4.4491300000000004E-2</v>
      </c>
    </row>
    <row r="76" spans="1:34" x14ac:dyDescent="0.35">
      <c r="A76" s="4">
        <v>45747</v>
      </c>
      <c r="B76" s="5" t="s">
        <v>19</v>
      </c>
      <c r="C76" s="5" t="s">
        <v>19</v>
      </c>
      <c r="D76" s="5" t="s">
        <v>19</v>
      </c>
      <c r="E76" s="5"/>
      <c r="F76" s="6">
        <v>25419818.539999999</v>
      </c>
      <c r="G76" s="6">
        <v>96114.6</v>
      </c>
      <c r="H76" s="5">
        <v>4.4687999999999999E-2</v>
      </c>
      <c r="I76" s="5"/>
      <c r="J76" s="6">
        <v>1251142.72</v>
      </c>
      <c r="K76" s="6">
        <v>4593.17</v>
      </c>
      <c r="L76" s="5">
        <v>4.3394000000000002E-2</v>
      </c>
      <c r="M76" s="5"/>
      <c r="N76" s="5" t="s">
        <v>19</v>
      </c>
      <c r="O76" s="5" t="s">
        <v>19</v>
      </c>
      <c r="P76" s="5" t="s">
        <v>19</v>
      </c>
      <c r="Q76" s="5"/>
      <c r="R76" s="6">
        <v>16659060.800000001</v>
      </c>
      <c r="S76" s="6">
        <v>67234.16</v>
      </c>
      <c r="T76" s="5">
        <v>4.4641E-2</v>
      </c>
      <c r="U76" s="5"/>
      <c r="AC76" s="5"/>
      <c r="AD76" s="5"/>
      <c r="AE76" s="5"/>
      <c r="AF76" s="9">
        <f t="shared" si="14"/>
        <v>43330022.060000002</v>
      </c>
      <c r="AG76" s="9">
        <f t="shared" si="15"/>
        <v>167941.93</v>
      </c>
      <c r="AH76" s="17">
        <f t="shared" si="16"/>
        <v>4.4240999999999996E-2</v>
      </c>
    </row>
    <row r="77" spans="1:34" x14ac:dyDescent="0.35">
      <c r="A77" s="4">
        <v>45777</v>
      </c>
      <c r="B77" s="5" t="s">
        <v>19</v>
      </c>
      <c r="C77" s="5" t="s">
        <v>19</v>
      </c>
      <c r="D77" s="5" t="s">
        <v>19</v>
      </c>
      <c r="E77" s="5"/>
      <c r="F77" s="6">
        <v>25512890.449999999</v>
      </c>
      <c r="G77" s="6">
        <v>93071.91</v>
      </c>
      <c r="H77" s="5">
        <v>4.4547000000000003E-2</v>
      </c>
      <c r="I77" s="5"/>
      <c r="J77" s="6">
        <v>1255594.24</v>
      </c>
      <c r="K77" s="6">
        <v>4451.5200000000004</v>
      </c>
      <c r="L77" s="5">
        <v>4.3288E-2</v>
      </c>
      <c r="M77" s="5"/>
      <c r="N77" s="5" t="s">
        <v>19</v>
      </c>
      <c r="O77" s="5" t="s">
        <v>19</v>
      </c>
      <c r="P77" s="5" t="s">
        <v>19</v>
      </c>
      <c r="Q77" s="5"/>
      <c r="R77" s="6">
        <v>14646017.880000001</v>
      </c>
      <c r="S77" s="6">
        <v>56957.08</v>
      </c>
      <c r="T77" s="5">
        <v>4.4512000000000003E-2</v>
      </c>
      <c r="U77" s="5"/>
      <c r="AC77" s="5"/>
      <c r="AD77" s="5"/>
      <c r="AE77" s="5"/>
      <c r="AF77" s="9">
        <f t="shared" si="14"/>
        <v>41414502.57</v>
      </c>
      <c r="AG77" s="9">
        <f t="shared" si="15"/>
        <v>154480.51</v>
      </c>
      <c r="AH77" s="17">
        <f t="shared" si="16"/>
        <v>4.4115666666666664E-2</v>
      </c>
    </row>
    <row r="78" spans="1:34" x14ac:dyDescent="0.35">
      <c r="A78" s="4">
        <v>45808</v>
      </c>
      <c r="B78" s="5" t="s">
        <v>19</v>
      </c>
      <c r="C78" s="5" t="s">
        <v>19</v>
      </c>
      <c r="D78" s="5" t="s">
        <v>19</v>
      </c>
      <c r="E78" s="5"/>
      <c r="F78" s="6">
        <v>25608903.469999999</v>
      </c>
      <c r="G78" s="6">
        <v>96013.02</v>
      </c>
      <c r="H78" s="5">
        <v>4.4310000000000002E-2</v>
      </c>
      <c r="I78" s="5"/>
      <c r="J78" s="6">
        <v>1260174.8400000001</v>
      </c>
      <c r="K78" s="6">
        <v>4580.6000000000004</v>
      </c>
      <c r="L78" s="5">
        <v>4.2953999999999999E-2</v>
      </c>
      <c r="M78" s="5"/>
      <c r="N78" s="5" t="s">
        <v>19</v>
      </c>
      <c r="O78" s="5" t="s">
        <v>19</v>
      </c>
      <c r="P78" s="5" t="s">
        <v>19</v>
      </c>
      <c r="Q78" s="5"/>
      <c r="R78" s="6">
        <v>12481399.25</v>
      </c>
      <c r="S78" s="6">
        <v>50381.37</v>
      </c>
      <c r="T78" s="5">
        <v>4.4222999999999998E-2</v>
      </c>
      <c r="U78" s="5"/>
      <c r="AC78" s="5"/>
      <c r="AD78" s="5"/>
      <c r="AE78" s="5"/>
      <c r="AF78" s="9">
        <f t="shared" si="14"/>
        <v>39350477.560000002</v>
      </c>
      <c r="AG78" s="9">
        <f t="shared" si="15"/>
        <v>150974.99000000002</v>
      </c>
      <c r="AH78" s="17">
        <f t="shared" si="16"/>
        <v>4.3829000000000007E-2</v>
      </c>
    </row>
    <row r="79" spans="1:34" x14ac:dyDescent="0.35">
      <c r="A79" s="4">
        <v>45838</v>
      </c>
      <c r="B79" s="5" t="s">
        <v>19</v>
      </c>
      <c r="C79" s="5" t="s">
        <v>19</v>
      </c>
      <c r="D79" s="5" t="s">
        <v>19</v>
      </c>
      <c r="E79" s="5"/>
      <c r="F79" s="6">
        <v>25702105.539999999</v>
      </c>
      <c r="G79" s="6">
        <v>93202.07</v>
      </c>
      <c r="H79" s="5">
        <v>4.428E-2</v>
      </c>
      <c r="I79" s="5"/>
      <c r="J79" s="6">
        <v>1264611.78</v>
      </c>
      <c r="K79" s="6">
        <v>4436.9399999999996</v>
      </c>
      <c r="L79" s="5">
        <v>4.2844E-2</v>
      </c>
      <c r="M79" s="5"/>
      <c r="N79" s="5" t="s">
        <v>19</v>
      </c>
      <c r="O79" s="5" t="s">
        <v>19</v>
      </c>
      <c r="P79" s="5" t="s">
        <v>19</v>
      </c>
      <c r="Q79" s="5"/>
      <c r="R79" s="6">
        <v>9596061.6300000008</v>
      </c>
      <c r="S79" s="6">
        <v>39662.379999999997</v>
      </c>
      <c r="T79" s="5">
        <v>4.4108000000000001E-2</v>
      </c>
      <c r="U79" s="5"/>
      <c r="AC79" s="5"/>
      <c r="AD79" s="5"/>
      <c r="AE79" s="5"/>
      <c r="AF79" s="9">
        <f t="shared" si="14"/>
        <v>36562778.950000003</v>
      </c>
      <c r="AG79" s="9">
        <f t="shared" si="15"/>
        <v>137301.39000000001</v>
      </c>
      <c r="AH79" s="17">
        <f t="shared" si="16"/>
        <v>4.3744000000000005E-2</v>
      </c>
    </row>
    <row r="80" spans="1:34" ht="15" thickBot="1" x14ac:dyDescent="0.4">
      <c r="A80" s="4" t="s">
        <v>41</v>
      </c>
      <c r="B80" s="5" t="s">
        <v>19</v>
      </c>
      <c r="C80" s="5" t="s">
        <v>19</v>
      </c>
      <c r="D80" s="5" t="s">
        <v>19</v>
      </c>
      <c r="G80" s="10">
        <f>SUM(G68:G79)</f>
        <v>1747434.67</v>
      </c>
      <c r="K80" s="10">
        <f>SUM(K68:K79)</f>
        <v>59282.99</v>
      </c>
      <c r="N80" s="5" t="s">
        <v>19</v>
      </c>
      <c r="O80" s="5" t="s">
        <v>19</v>
      </c>
      <c r="P80" s="5" t="s">
        <v>19</v>
      </c>
      <c r="S80" s="10">
        <f>SUM(S68:S79)</f>
        <v>788184.66</v>
      </c>
      <c r="AG80" s="10">
        <f>SUM(AG68:AG79)</f>
        <v>2594902.3200000008</v>
      </c>
    </row>
    <row r="81" spans="1:9" ht="15" thickTop="1" x14ac:dyDescent="0.35"/>
    <row r="83" spans="1:9" ht="29" x14ac:dyDescent="0.35">
      <c r="A83" s="8" t="s">
        <v>17</v>
      </c>
      <c r="B83" s="1" t="s">
        <v>9</v>
      </c>
      <c r="C83" s="1" t="s">
        <v>10</v>
      </c>
      <c r="D83" s="1" t="s">
        <v>11</v>
      </c>
      <c r="E83" s="1"/>
      <c r="F83" s="1"/>
      <c r="G83" s="1"/>
      <c r="H83" s="1"/>
      <c r="I83" s="1"/>
    </row>
    <row r="84" spans="1:9" x14ac:dyDescent="0.35">
      <c r="A84" s="4">
        <v>45504</v>
      </c>
      <c r="B84" s="6">
        <v>3250831.79</v>
      </c>
      <c r="C84" s="6">
        <v>14614.95</v>
      </c>
      <c r="D84" s="5">
        <v>5.3172999999999998E-2</v>
      </c>
      <c r="E84" s="5"/>
      <c r="F84" s="1"/>
      <c r="G84" s="1"/>
      <c r="H84" s="1"/>
      <c r="I84" s="1"/>
    </row>
    <row r="85" spans="1:9" x14ac:dyDescent="0.35">
      <c r="A85" s="4">
        <v>45535</v>
      </c>
      <c r="B85" s="6">
        <v>3265458.64</v>
      </c>
      <c r="C85" s="6">
        <v>14626.85</v>
      </c>
      <c r="D85" s="5">
        <v>5.2977000000000003E-2</v>
      </c>
      <c r="E85" s="5"/>
      <c r="F85" s="5"/>
      <c r="G85" s="5"/>
      <c r="H85" s="5"/>
      <c r="I85" s="5"/>
    </row>
    <row r="86" spans="1:9" x14ac:dyDescent="0.35">
      <c r="A86" s="4">
        <v>45565</v>
      </c>
      <c r="B86" s="6">
        <v>3279317.68</v>
      </c>
      <c r="C86" s="6">
        <v>13859.04</v>
      </c>
      <c r="D86" s="5">
        <v>5.1637000000000002E-2</v>
      </c>
      <c r="E86" s="5"/>
      <c r="F86" s="5"/>
      <c r="G86" s="5"/>
      <c r="H86" s="5"/>
      <c r="I86" s="5"/>
    </row>
    <row r="87" spans="1:9" x14ac:dyDescent="0.35">
      <c r="A87" s="4">
        <v>45596</v>
      </c>
      <c r="B87" s="6">
        <v>3293001.33</v>
      </c>
      <c r="C87" s="6">
        <v>13683.65</v>
      </c>
      <c r="D87" s="5">
        <v>4.913E-2</v>
      </c>
      <c r="E87" s="5"/>
      <c r="F87" s="5"/>
      <c r="G87" s="5"/>
      <c r="H87" s="5"/>
      <c r="I87" s="5"/>
    </row>
    <row r="88" spans="1:9" x14ac:dyDescent="0.35">
      <c r="A88" s="4">
        <v>45626</v>
      </c>
      <c r="B88" s="6">
        <v>3305804.03</v>
      </c>
      <c r="C88" s="6">
        <v>12802.7</v>
      </c>
      <c r="D88" s="5">
        <v>4.7301999999999997E-2</v>
      </c>
      <c r="E88" s="5"/>
      <c r="F88" s="5"/>
      <c r="G88" s="5"/>
      <c r="H88" s="5"/>
      <c r="I88" s="5"/>
    </row>
    <row r="89" spans="1:9" x14ac:dyDescent="0.35">
      <c r="A89" s="4">
        <v>45657</v>
      </c>
      <c r="B89" s="6">
        <v>3318609.86</v>
      </c>
      <c r="C89" s="6">
        <v>12805.83</v>
      </c>
      <c r="D89" s="5">
        <v>4.5609999999999998E-2</v>
      </c>
      <c r="E89" s="5"/>
      <c r="F89" s="5"/>
      <c r="G89" s="5"/>
      <c r="H89" s="5"/>
      <c r="I89" s="5"/>
    </row>
    <row r="90" spans="1:9" x14ac:dyDescent="0.35">
      <c r="A90" s="4">
        <v>45688</v>
      </c>
      <c r="B90" s="6">
        <v>3330988.52</v>
      </c>
      <c r="C90" s="6">
        <v>12378.66</v>
      </c>
      <c r="D90" s="5">
        <v>4.3919E-2</v>
      </c>
      <c r="E90" s="5"/>
      <c r="F90" s="5"/>
      <c r="G90" s="5"/>
      <c r="H90" s="5"/>
      <c r="I90" s="5"/>
    </row>
    <row r="91" spans="1:9" x14ac:dyDescent="0.35">
      <c r="A91" s="4" t="s">
        <v>68</v>
      </c>
      <c r="B91" s="6">
        <v>3342117.92</v>
      </c>
      <c r="C91" s="6">
        <v>11129.4</v>
      </c>
      <c r="D91" s="5">
        <v>4.3555000000000003E-2</v>
      </c>
      <c r="E91" s="5"/>
      <c r="F91" s="5"/>
      <c r="G91" s="5"/>
      <c r="H91" s="5"/>
      <c r="I91" s="5"/>
    </row>
    <row r="92" spans="1:9" x14ac:dyDescent="0.35">
      <c r="A92" s="4">
        <v>45747</v>
      </c>
      <c r="B92" s="6">
        <v>3354421.52</v>
      </c>
      <c r="C92" s="6">
        <v>12303.6</v>
      </c>
      <c r="D92" s="5">
        <v>4.3345000000000002E-2</v>
      </c>
      <c r="E92" s="5"/>
      <c r="F92" s="5"/>
      <c r="G92" s="5"/>
      <c r="H92" s="5"/>
      <c r="I92" s="5"/>
    </row>
    <row r="93" spans="1:9" x14ac:dyDescent="0.35">
      <c r="A93" s="4">
        <v>45777</v>
      </c>
      <c r="B93" s="6">
        <v>3366374.75</v>
      </c>
      <c r="C93" s="6">
        <v>11953.23</v>
      </c>
      <c r="D93" s="5">
        <v>4.3354999999999998E-2</v>
      </c>
      <c r="E93" s="5"/>
      <c r="F93" s="5"/>
      <c r="G93" s="5"/>
      <c r="H93" s="5"/>
      <c r="I93" s="5"/>
    </row>
    <row r="94" spans="1:9" x14ac:dyDescent="0.35">
      <c r="A94" s="4">
        <v>45808</v>
      </c>
      <c r="B94" s="6">
        <v>3378690.82</v>
      </c>
      <c r="C94" s="6">
        <v>12316.07</v>
      </c>
      <c r="D94" s="5">
        <v>4.3076999999999997E-2</v>
      </c>
      <c r="E94" s="5"/>
      <c r="F94" s="5" t="s">
        <v>19</v>
      </c>
      <c r="G94" s="5"/>
      <c r="H94" s="5"/>
      <c r="I94" s="5"/>
    </row>
    <row r="95" spans="1:9" x14ac:dyDescent="0.35">
      <c r="A95" s="4">
        <v>45838</v>
      </c>
      <c r="B95" s="6">
        <v>1889377.75</v>
      </c>
      <c r="C95" s="6">
        <v>10686.93</v>
      </c>
      <c r="D95" s="5">
        <v>4.2970000000000001E-2</v>
      </c>
      <c r="E95" s="5"/>
    </row>
    <row r="96" spans="1:9" ht="15" thickBot="1" x14ac:dyDescent="0.4">
      <c r="C96" s="10">
        <f>SUM(C84:C95)</f>
        <v>153160.91</v>
      </c>
    </row>
    <row r="97" spans="1:9" ht="15" thickTop="1" x14ac:dyDescent="0.35"/>
    <row r="98" spans="1:9" ht="29" x14ac:dyDescent="0.35">
      <c r="A98" s="8" t="s">
        <v>18</v>
      </c>
      <c r="B98" s="1" t="s">
        <v>12</v>
      </c>
      <c r="C98" s="1" t="s">
        <v>13</v>
      </c>
      <c r="D98" s="1" t="s">
        <v>14</v>
      </c>
      <c r="E98" s="1"/>
      <c r="F98" s="1"/>
      <c r="G98" s="1"/>
      <c r="H98" s="1"/>
      <c r="I98" s="1"/>
    </row>
    <row r="99" spans="1:9" x14ac:dyDescent="0.35">
      <c r="A99" s="4">
        <v>45504</v>
      </c>
      <c r="B99" s="6">
        <v>942152.23</v>
      </c>
      <c r="C99" s="6">
        <v>4282.33</v>
      </c>
      <c r="D99" s="5">
        <v>5.3130999999999998E-2</v>
      </c>
      <c r="E99" s="5"/>
      <c r="F99" s="1"/>
      <c r="G99" s="1"/>
      <c r="H99" s="1"/>
      <c r="I99" s="1"/>
    </row>
    <row r="100" spans="1:9" x14ac:dyDescent="0.35">
      <c r="A100" s="4">
        <v>45535</v>
      </c>
      <c r="B100" s="6">
        <v>916370.91</v>
      </c>
      <c r="C100" s="6">
        <v>4218.68</v>
      </c>
      <c r="D100" s="5">
        <v>5.2939E-2</v>
      </c>
      <c r="E100" s="5"/>
      <c r="F100" s="1"/>
      <c r="G100" s="1"/>
      <c r="H100" s="1"/>
      <c r="I100" s="1"/>
    </row>
    <row r="101" spans="1:9" x14ac:dyDescent="0.35">
      <c r="A101" s="4">
        <v>45565</v>
      </c>
      <c r="B101" s="6">
        <v>920235.32</v>
      </c>
      <c r="C101" s="6">
        <v>3864.41</v>
      </c>
      <c r="D101" s="5">
        <v>5.1324000000000002E-2</v>
      </c>
      <c r="E101" s="5"/>
      <c r="F101" s="5"/>
      <c r="G101" s="5"/>
      <c r="H101" s="5"/>
      <c r="I101" s="5"/>
    </row>
    <row r="102" spans="1:9" x14ac:dyDescent="0.35">
      <c r="A102" s="4">
        <v>45596</v>
      </c>
      <c r="B102" s="6">
        <v>1074356.4099999999</v>
      </c>
      <c r="C102" s="6">
        <v>4121.09</v>
      </c>
      <c r="D102" s="5">
        <v>4.8722000000000001E-2</v>
      </c>
      <c r="E102" s="5"/>
      <c r="F102" s="5"/>
      <c r="G102" s="5"/>
      <c r="H102" s="5"/>
      <c r="I102" s="5"/>
    </row>
    <row r="103" spans="1:9" x14ac:dyDescent="0.35">
      <c r="A103" s="4">
        <v>45626</v>
      </c>
      <c r="B103" s="6">
        <v>1078516.58</v>
      </c>
      <c r="C103" s="6">
        <v>4160.17</v>
      </c>
      <c r="D103" s="5">
        <v>4.7112000000000001E-2</v>
      </c>
      <c r="E103" s="5"/>
      <c r="F103" s="5"/>
      <c r="G103" s="5"/>
      <c r="H103" s="5"/>
      <c r="I103" s="5"/>
    </row>
    <row r="104" spans="1:9" x14ac:dyDescent="0.35">
      <c r="A104" s="4">
        <v>45657</v>
      </c>
      <c r="B104" s="6">
        <v>1107803.2</v>
      </c>
      <c r="C104" s="6">
        <v>4286.62</v>
      </c>
      <c r="D104" s="5">
        <v>4.5642000000000002E-2</v>
      </c>
      <c r="E104" s="5"/>
      <c r="F104" s="5"/>
      <c r="G104" s="5"/>
      <c r="H104" s="5"/>
      <c r="I104" s="5"/>
    </row>
    <row r="105" spans="1:9" x14ac:dyDescent="0.35">
      <c r="A105" s="4">
        <v>45688</v>
      </c>
      <c r="B105" s="6">
        <v>1071887.0900000001</v>
      </c>
      <c r="C105" s="6">
        <v>4083.89</v>
      </c>
      <c r="D105" s="5">
        <v>4.3895999999999998E-2</v>
      </c>
      <c r="E105" s="5"/>
      <c r="F105" s="5"/>
      <c r="G105" s="5"/>
      <c r="H105" s="5"/>
      <c r="I105" s="5"/>
    </row>
    <row r="106" spans="1:9" x14ac:dyDescent="0.35">
      <c r="A106" s="4" t="s">
        <v>68</v>
      </c>
      <c r="B106" s="6">
        <v>1075473.28</v>
      </c>
      <c r="C106" s="6">
        <v>3586.19</v>
      </c>
      <c r="D106" s="5">
        <v>4.3624999999999997E-2</v>
      </c>
      <c r="E106" s="5"/>
      <c r="F106" s="5"/>
      <c r="G106" s="5"/>
      <c r="H106" s="5"/>
      <c r="I106" s="5"/>
    </row>
    <row r="107" spans="1:9" x14ac:dyDescent="0.35">
      <c r="A107" s="4">
        <v>45747</v>
      </c>
      <c r="B107" s="6">
        <v>1079436.07</v>
      </c>
      <c r="C107" s="6">
        <v>3962.79</v>
      </c>
      <c r="D107" s="5">
        <v>4.3394000000000002E-2</v>
      </c>
      <c r="E107" s="5"/>
      <c r="F107" s="5"/>
      <c r="G107" s="5"/>
      <c r="H107" s="5"/>
      <c r="I107" s="5"/>
    </row>
    <row r="108" spans="1:9" x14ac:dyDescent="0.35">
      <c r="A108" s="4">
        <v>45777</v>
      </c>
      <c r="B108" s="6">
        <v>1088270.56</v>
      </c>
      <c r="C108" s="6">
        <v>3834.49</v>
      </c>
      <c r="D108" s="5">
        <v>4.3288E-2</v>
      </c>
      <c r="E108" s="5"/>
      <c r="F108" s="5"/>
      <c r="G108" s="5"/>
      <c r="H108" s="5"/>
      <c r="I108" s="5"/>
    </row>
    <row r="109" spans="1:9" x14ac:dyDescent="0.35">
      <c r="A109" s="4">
        <v>45808</v>
      </c>
      <c r="B109" s="6">
        <v>1092240.78</v>
      </c>
      <c r="C109" s="6">
        <v>3970.22</v>
      </c>
      <c r="D109" s="5">
        <v>4.2953999999999999E-2</v>
      </c>
      <c r="E109" s="5"/>
      <c r="F109" s="5"/>
      <c r="G109" s="5"/>
      <c r="H109" s="5"/>
      <c r="I109" s="5"/>
    </row>
    <row r="110" spans="1:9" x14ac:dyDescent="0.35">
      <c r="A110" s="4">
        <v>45838</v>
      </c>
      <c r="B110" s="6">
        <v>1071027.73</v>
      </c>
      <c r="C110" s="6">
        <v>3786.95</v>
      </c>
      <c r="D110" s="5">
        <v>4.2844E-2</v>
      </c>
      <c r="E110" s="5"/>
      <c r="F110" s="5"/>
      <c r="G110" s="5"/>
      <c r="H110" s="5"/>
      <c r="I110" s="5"/>
    </row>
    <row r="111" spans="1:9" ht="15" thickBot="1" x14ac:dyDescent="0.4">
      <c r="A111" s="4" t="s">
        <v>19</v>
      </c>
      <c r="C111" s="10">
        <f>SUM(C99:C110)</f>
        <v>48157.829999999994</v>
      </c>
    </row>
    <row r="112" spans="1:9" ht="15" thickTop="1" x14ac:dyDescent="0.35">
      <c r="A112" t="s">
        <v>19</v>
      </c>
    </row>
    <row r="113" spans="1:9" x14ac:dyDescent="0.35">
      <c r="B113" s="6" t="s">
        <v>19</v>
      </c>
    </row>
    <row r="114" spans="1:9" ht="29" x14ac:dyDescent="0.35">
      <c r="A114" s="8" t="s">
        <v>20</v>
      </c>
      <c r="B114" s="1" t="s">
        <v>21</v>
      </c>
      <c r="C114" s="1" t="s">
        <v>22</v>
      </c>
      <c r="D114" s="1" t="s">
        <v>23</v>
      </c>
      <c r="E114" s="1"/>
      <c r="F114" s="1"/>
      <c r="G114" s="1"/>
      <c r="H114" s="1"/>
      <c r="I114" s="1"/>
    </row>
    <row r="115" spans="1:9" x14ac:dyDescent="0.35">
      <c r="A115" s="4">
        <v>45138</v>
      </c>
      <c r="B115" s="6">
        <f>B99+B84+AF68+AF52+AF36</f>
        <v>124415276.36</v>
      </c>
      <c r="C115" s="6">
        <f>C99+C84+AG68+AG52+AG36</f>
        <v>574379.40999999992</v>
      </c>
      <c r="D115" s="5">
        <f>(AH36+AH52+D84+D99)/4</f>
        <v>5.3275450000000002E-2</v>
      </c>
      <c r="E115" s="5"/>
      <c r="F115" s="1"/>
      <c r="G115" s="1"/>
      <c r="H115" s="1"/>
      <c r="I115" s="1"/>
    </row>
    <row r="116" spans="1:9" x14ac:dyDescent="0.35">
      <c r="A116" s="4">
        <v>45169</v>
      </c>
      <c r="B116" s="6">
        <f>B100+B85+AF69+AF53+AF37</f>
        <v>108878065.96000001</v>
      </c>
      <c r="C116" s="6">
        <f>C100+C85+AG69+AG53+AG37</f>
        <v>517789.60000000003</v>
      </c>
      <c r="D116" s="5">
        <f>(AH37+AH53+AH69+D85+D100)/5</f>
        <v>5.3132166666666668E-2</v>
      </c>
      <c r="E116" s="5"/>
      <c r="F116" s="1"/>
      <c r="G116" s="1"/>
      <c r="H116" s="1"/>
      <c r="I116" s="1"/>
    </row>
    <row r="117" spans="1:9" x14ac:dyDescent="0.35">
      <c r="A117" s="4">
        <v>45199</v>
      </c>
      <c r="B117" s="6">
        <f t="shared" ref="B117:B126" si="17">B101+B86+AF70+AF54+AF38</f>
        <v>105196340.12</v>
      </c>
      <c r="C117" s="6">
        <f t="shared" ref="C117:C126" si="18">C101+C86+AG70+AG54+AG38</f>
        <v>448274.16000000003</v>
      </c>
      <c r="D117" s="5">
        <f t="shared" ref="D117:D126" si="19">(AH38+AH54+AH70+D86+D101)/5</f>
        <v>5.1682299999999994E-2</v>
      </c>
      <c r="E117" s="5"/>
      <c r="F117" s="5"/>
      <c r="G117" s="5"/>
      <c r="H117" s="5"/>
      <c r="I117" s="5"/>
    </row>
    <row r="118" spans="1:9" x14ac:dyDescent="0.35">
      <c r="A118" s="4">
        <v>45230</v>
      </c>
      <c r="B118" s="6">
        <f t="shared" si="17"/>
        <v>103134472.65000001</v>
      </c>
      <c r="C118" s="6">
        <f t="shared" si="18"/>
        <v>433132.52999999997</v>
      </c>
      <c r="D118" s="5">
        <f t="shared" si="19"/>
        <v>4.9182833333333328E-2</v>
      </c>
      <c r="E118" s="5"/>
      <c r="F118" s="5"/>
      <c r="G118" s="5"/>
      <c r="H118" s="5"/>
      <c r="I118" s="5"/>
    </row>
    <row r="119" spans="1:9" x14ac:dyDescent="0.35">
      <c r="A119" s="4">
        <v>45260</v>
      </c>
      <c r="B119" s="6">
        <f t="shared" si="17"/>
        <v>102575252.94999999</v>
      </c>
      <c r="C119" s="6">
        <f t="shared" si="18"/>
        <v>400780.29999999993</v>
      </c>
      <c r="D119" s="5">
        <f t="shared" si="19"/>
        <v>4.7617666666666669E-2</v>
      </c>
      <c r="E119" s="5"/>
      <c r="F119" s="5"/>
      <c r="G119" s="5"/>
      <c r="H119" s="5"/>
      <c r="I119" s="5"/>
    </row>
    <row r="120" spans="1:9" x14ac:dyDescent="0.35">
      <c r="A120" s="4">
        <v>45291</v>
      </c>
      <c r="B120" s="6">
        <f t="shared" si="17"/>
        <v>98867460.219999999</v>
      </c>
      <c r="C120" s="6">
        <f t="shared" si="18"/>
        <v>394207.26999999996</v>
      </c>
      <c r="D120" s="5">
        <f t="shared" si="19"/>
        <v>4.61511E-2</v>
      </c>
      <c r="E120" s="5"/>
      <c r="F120" s="5"/>
      <c r="G120" s="5"/>
      <c r="H120" s="5"/>
      <c r="I120" s="5"/>
    </row>
    <row r="121" spans="1:9" x14ac:dyDescent="0.35">
      <c r="A121" s="4">
        <v>45322</v>
      </c>
      <c r="B121" s="6">
        <f t="shared" si="17"/>
        <v>110921515.10000001</v>
      </c>
      <c r="C121" s="6">
        <f t="shared" si="18"/>
        <v>416054.37000000005</v>
      </c>
      <c r="D121" s="5">
        <f t="shared" si="19"/>
        <v>4.4509833333333325E-2</v>
      </c>
      <c r="E121" s="5"/>
      <c r="F121" s="5"/>
      <c r="G121" s="5"/>
      <c r="H121" s="5"/>
      <c r="I121" s="5"/>
    </row>
    <row r="122" spans="1:9" x14ac:dyDescent="0.35">
      <c r="A122" s="4">
        <v>45351</v>
      </c>
      <c r="B122" s="6">
        <f>B106+B91+AF75+AF59+AF43</f>
        <v>110930573.55000001</v>
      </c>
      <c r="C122" s="6">
        <f t="shared" si="18"/>
        <v>389058.95999999996</v>
      </c>
      <c r="D122" s="5">
        <f t="shared" si="19"/>
        <v>4.4201411333333336E-2</v>
      </c>
      <c r="E122" s="5"/>
      <c r="F122" s="5"/>
      <c r="G122" s="5"/>
      <c r="H122" s="5"/>
      <c r="I122" s="5"/>
    </row>
    <row r="123" spans="1:9" x14ac:dyDescent="0.35">
      <c r="A123" s="4">
        <v>45382</v>
      </c>
      <c r="B123" s="6">
        <f t="shared" si="17"/>
        <v>104067887.11</v>
      </c>
      <c r="C123" s="6">
        <f t="shared" si="18"/>
        <v>402313.56</v>
      </c>
      <c r="D123" s="5">
        <f t="shared" si="19"/>
        <v>4.3970266666666667E-2</v>
      </c>
      <c r="E123" s="5"/>
      <c r="F123" s="5"/>
      <c r="G123" s="5"/>
      <c r="H123" s="5"/>
      <c r="I123" s="5"/>
    </row>
    <row r="124" spans="1:9" x14ac:dyDescent="0.35">
      <c r="A124" s="4">
        <v>45412</v>
      </c>
      <c r="B124" s="6">
        <f t="shared" si="17"/>
        <v>99830462.150000006</v>
      </c>
      <c r="C124" s="6">
        <f t="shared" si="18"/>
        <v>372575.04000000004</v>
      </c>
      <c r="D124" s="5">
        <f t="shared" si="19"/>
        <v>4.3898800000000002E-2</v>
      </c>
      <c r="E124" s="5"/>
      <c r="F124" s="5"/>
      <c r="G124" s="5"/>
      <c r="H124" s="5"/>
      <c r="I124" s="5"/>
    </row>
    <row r="125" spans="1:9" x14ac:dyDescent="0.35">
      <c r="A125" s="4">
        <v>45443</v>
      </c>
      <c r="B125" s="6">
        <f t="shared" si="17"/>
        <v>88579676.090000004</v>
      </c>
      <c r="C125" s="6">
        <f t="shared" si="18"/>
        <v>347268.42000000004</v>
      </c>
      <c r="D125" s="5">
        <f t="shared" si="19"/>
        <v>4.3611066666666663E-2</v>
      </c>
      <c r="E125" s="5"/>
      <c r="F125" s="5"/>
      <c r="G125" s="5"/>
      <c r="H125" s="5"/>
      <c r="I125" s="5"/>
    </row>
    <row r="126" spans="1:9" x14ac:dyDescent="0.35">
      <c r="A126" s="4">
        <v>45473</v>
      </c>
      <c r="B126" s="6">
        <f t="shared" si="17"/>
        <v>88880804.50999999</v>
      </c>
      <c r="C126" s="6">
        <f t="shared" si="18"/>
        <v>321128.42000000004</v>
      </c>
      <c r="D126" s="5">
        <f t="shared" si="19"/>
        <v>4.351646666666667E-2</v>
      </c>
      <c r="E126" s="5"/>
      <c r="F126" s="5"/>
      <c r="G126" s="5"/>
      <c r="H126" s="5"/>
      <c r="I126" s="5"/>
    </row>
    <row r="127" spans="1:9" ht="15" thickBot="1" x14ac:dyDescent="0.4">
      <c r="A127" s="4" t="s">
        <v>41</v>
      </c>
      <c r="C127" s="10">
        <f>SUM(C115:C126)</f>
        <v>5016962.04</v>
      </c>
    </row>
    <row r="128" spans="1:9" ht="15" thickTop="1" x14ac:dyDescent="0.35">
      <c r="B128" s="9" t="s">
        <v>19</v>
      </c>
      <c r="D128" s="9" t="s">
        <v>19</v>
      </c>
      <c r="E128" s="9"/>
    </row>
    <row r="129" spans="1:5" x14ac:dyDescent="0.35">
      <c r="A129" t="s">
        <v>19</v>
      </c>
      <c r="B129" s="9" t="s">
        <v>19</v>
      </c>
      <c r="C129" t="s">
        <v>19</v>
      </c>
      <c r="D129" s="9" t="s">
        <v>19</v>
      </c>
      <c r="E129" s="9"/>
    </row>
    <row r="130" spans="1:5" x14ac:dyDescent="0.35">
      <c r="B130" s="9" t="s">
        <v>19</v>
      </c>
      <c r="C130" s="9" t="s">
        <v>19</v>
      </c>
      <c r="D130" t="s">
        <v>19</v>
      </c>
    </row>
    <row r="131" spans="1:5" x14ac:dyDescent="0.35">
      <c r="B131" s="9" t="s">
        <v>19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headerFooter>
    <oddFooter>&amp;C&amp;N</oddFooter>
  </headerFooter>
  <rowBreaks count="2" manualBreakCount="2">
    <brk id="33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workbookViewId="0">
      <selection activeCell="A5" sqref="A5:XFD5"/>
    </sheetView>
  </sheetViews>
  <sheetFormatPr defaultRowHeight="14.5" outlineLevelCol="1" x14ac:dyDescent="0.35"/>
  <cols>
    <col min="1" max="1" width="10.7265625" bestFit="1" customWidth="1"/>
    <col min="3" max="3" width="14.1796875" customWidth="1"/>
    <col min="4" max="4" width="8.81640625" customWidth="1"/>
    <col min="7" max="7" width="0" hidden="1" customWidth="1" outlineLevel="1"/>
    <col min="8" max="8" width="9.1796875" collapsed="1"/>
  </cols>
  <sheetData>
    <row r="1" spans="1:7" x14ac:dyDescent="0.35">
      <c r="A1" s="22" t="s">
        <v>28</v>
      </c>
      <c r="B1" s="22"/>
      <c r="C1" s="22"/>
      <c r="D1" s="22"/>
      <c r="E1" s="22"/>
      <c r="F1" s="22"/>
      <c r="G1" s="22"/>
    </row>
    <row r="2" spans="1:7" x14ac:dyDescent="0.35">
      <c r="A2" s="22" t="s">
        <v>29</v>
      </c>
      <c r="B2" s="22"/>
      <c r="C2" s="22"/>
      <c r="D2" s="22"/>
      <c r="E2" s="22"/>
      <c r="F2" s="22"/>
      <c r="G2" s="22"/>
    </row>
    <row r="4" spans="1:7" x14ac:dyDescent="0.35">
      <c r="B4" s="11" t="s">
        <v>39</v>
      </c>
      <c r="C4" s="11" t="s">
        <v>33</v>
      </c>
      <c r="D4" s="11" t="s">
        <v>35</v>
      </c>
      <c r="E4" s="11" t="s">
        <v>40</v>
      </c>
      <c r="F4" s="11" t="s">
        <v>65</v>
      </c>
      <c r="G4" s="11" t="s">
        <v>30</v>
      </c>
    </row>
    <row r="5" spans="1:7" x14ac:dyDescent="0.35">
      <c r="A5" s="12">
        <v>44408</v>
      </c>
      <c r="B5" s="5">
        <v>2.0000000000000001E-4</v>
      </c>
      <c r="C5" s="5">
        <v>6.6E-4</v>
      </c>
      <c r="D5" s="5">
        <v>1E-4</v>
      </c>
      <c r="E5" s="5">
        <v>1E-4</v>
      </c>
      <c r="F5" s="5"/>
      <c r="G5" s="13">
        <f t="shared" ref="G5:G28" si="0">(B5+C5+D5+E5)/4</f>
        <v>2.6499999999999999E-4</v>
      </c>
    </row>
    <row r="6" spans="1:7" x14ac:dyDescent="0.35">
      <c r="A6" s="12">
        <v>44439</v>
      </c>
      <c r="B6" s="5">
        <v>2.2000000000000001E-4</v>
      </c>
      <c r="C6" s="5">
        <v>6.2E-4</v>
      </c>
      <c r="D6" s="5">
        <v>1E-4</v>
      </c>
      <c r="E6" s="5">
        <v>1E-4</v>
      </c>
      <c r="F6" s="5"/>
      <c r="G6" s="13">
        <f t="shared" si="0"/>
        <v>2.6000000000000003E-4</v>
      </c>
    </row>
    <row r="7" spans="1:7" x14ac:dyDescent="0.35">
      <c r="A7" s="12">
        <v>44469</v>
      </c>
      <c r="B7" s="5">
        <v>2.7900000000000001E-4</v>
      </c>
      <c r="C7" s="5">
        <v>6.3000000000000003E-4</v>
      </c>
      <c r="D7" s="5">
        <v>1E-4</v>
      </c>
      <c r="E7" s="5">
        <v>1E-4</v>
      </c>
      <c r="F7" s="5"/>
      <c r="G7" s="13">
        <f t="shared" si="0"/>
        <v>2.7725000000000004E-4</v>
      </c>
    </row>
    <row r="8" spans="1:7" x14ac:dyDescent="0.35">
      <c r="A8" s="12">
        <v>44500</v>
      </c>
      <c r="B8" s="5">
        <v>3.5E-4</v>
      </c>
      <c r="C8" s="5">
        <v>6.2E-4</v>
      </c>
      <c r="D8" s="5">
        <v>1E-4</v>
      </c>
      <c r="E8" s="5">
        <v>1E-4</v>
      </c>
      <c r="F8" s="5"/>
      <c r="G8" s="13">
        <f t="shared" si="0"/>
        <v>2.9250000000000001E-4</v>
      </c>
    </row>
    <row r="9" spans="1:7" x14ac:dyDescent="0.35">
      <c r="A9" s="12">
        <v>44530</v>
      </c>
      <c r="B9" s="5">
        <v>3.8000000000000002E-4</v>
      </c>
      <c r="C9" s="5">
        <v>6.6E-4</v>
      </c>
      <c r="D9" s="5">
        <v>1E-4</v>
      </c>
      <c r="E9" s="5">
        <v>1E-4</v>
      </c>
      <c r="F9" s="5"/>
      <c r="G9" s="13">
        <f t="shared" si="0"/>
        <v>3.1000000000000005E-4</v>
      </c>
    </row>
    <row r="10" spans="1:7" x14ac:dyDescent="0.35">
      <c r="A10" s="12">
        <v>44561</v>
      </c>
      <c r="B10" s="5">
        <v>3.8000000000000002E-4</v>
      </c>
      <c r="C10" s="5">
        <v>8.9999999999999998E-4</v>
      </c>
      <c r="D10" s="5">
        <v>1E-4</v>
      </c>
      <c r="E10" s="5">
        <v>1E-4</v>
      </c>
      <c r="F10" s="5"/>
      <c r="G10" s="13">
        <f t="shared" si="0"/>
        <v>3.6999999999999999E-4</v>
      </c>
    </row>
    <row r="11" spans="1:7" x14ac:dyDescent="0.35">
      <c r="A11" s="12">
        <v>44592</v>
      </c>
      <c r="B11" s="5">
        <v>3.8000000000000002E-4</v>
      </c>
      <c r="C11" s="5">
        <v>9.7999999999999997E-4</v>
      </c>
      <c r="D11" s="5">
        <v>1E-4</v>
      </c>
      <c r="E11" s="5">
        <v>1E-4</v>
      </c>
      <c r="F11" s="5"/>
      <c r="G11" s="13">
        <f t="shared" si="0"/>
        <v>3.9000000000000005E-4</v>
      </c>
    </row>
    <row r="12" spans="1:7" x14ac:dyDescent="0.35">
      <c r="A12" s="12">
        <v>44620</v>
      </c>
      <c r="B12" s="5">
        <v>6.3199999999999997E-4</v>
      </c>
      <c r="C12" s="5">
        <v>1.14E-3</v>
      </c>
      <c r="D12" s="5">
        <v>2.0000000000000001E-4</v>
      </c>
      <c r="E12" s="5">
        <v>1E-4</v>
      </c>
      <c r="F12" s="5"/>
      <c r="G12" s="13">
        <f t="shared" si="0"/>
        <v>5.1799999999999991E-4</v>
      </c>
    </row>
    <row r="13" spans="1:7" x14ac:dyDescent="0.35">
      <c r="A13" s="12">
        <v>44651</v>
      </c>
      <c r="B13" s="5">
        <v>1.5399999999999999E-3</v>
      </c>
      <c r="C13" s="5">
        <v>2.7200000000000002E-3</v>
      </c>
      <c r="D13" s="5">
        <v>1.1000000000000001E-3</v>
      </c>
      <c r="E13" s="5">
        <v>1.07E-4</v>
      </c>
      <c r="F13" s="5"/>
      <c r="G13" s="13">
        <f t="shared" si="0"/>
        <v>1.3667500000000001E-3</v>
      </c>
    </row>
    <row r="14" spans="1:7" x14ac:dyDescent="0.35">
      <c r="A14" s="12">
        <v>44681</v>
      </c>
      <c r="B14" s="5">
        <v>3.0400000000000002E-3</v>
      </c>
      <c r="C14" s="5">
        <v>4.4400000000000004E-3</v>
      </c>
      <c r="D14" s="5">
        <v>2.5000000000000001E-3</v>
      </c>
      <c r="E14" s="5">
        <v>3.2299999999999998E-3</v>
      </c>
      <c r="F14" s="5"/>
      <c r="G14" s="13">
        <f t="shared" si="0"/>
        <v>3.3025000000000003E-3</v>
      </c>
    </row>
    <row r="15" spans="1:7" x14ac:dyDescent="0.35">
      <c r="A15" s="12">
        <v>44712</v>
      </c>
      <c r="B15" s="5">
        <v>6.2300000000000003E-3</v>
      </c>
      <c r="C15" s="5">
        <v>8.1300000000000001E-3</v>
      </c>
      <c r="D15" s="5">
        <v>5.7999999999999996E-3</v>
      </c>
      <c r="E15" s="5">
        <v>6.4599999999999996E-3</v>
      </c>
      <c r="F15" s="5"/>
      <c r="G15" s="13">
        <f t="shared" si="0"/>
        <v>6.6550000000000003E-3</v>
      </c>
    </row>
    <row r="16" spans="1:7" x14ac:dyDescent="0.35">
      <c r="A16" s="12">
        <v>44742</v>
      </c>
      <c r="B16" s="5">
        <v>1.001E-2</v>
      </c>
      <c r="C16" s="5">
        <v>1.2030000000000001E-2</v>
      </c>
      <c r="D16" s="5">
        <v>9.7999999999999997E-3</v>
      </c>
      <c r="E16" s="5">
        <v>9.8499999999999994E-3</v>
      </c>
      <c r="F16" s="5"/>
      <c r="G16" s="13">
        <f t="shared" si="0"/>
        <v>1.0422499999999999E-2</v>
      </c>
    </row>
    <row r="17" spans="1:7" x14ac:dyDescent="0.35">
      <c r="A17" s="12">
        <v>44773</v>
      </c>
      <c r="B17" s="5">
        <v>1.5206000000000001E-2</v>
      </c>
      <c r="C17" s="5">
        <v>1.6722999999999998E-2</v>
      </c>
      <c r="D17" s="5">
        <v>1.5100000000000001E-2</v>
      </c>
      <c r="E17" s="5">
        <v>1.401E-2</v>
      </c>
      <c r="F17" s="5"/>
      <c r="G17" s="13">
        <f t="shared" si="0"/>
        <v>1.5259750000000001E-2</v>
      </c>
    </row>
    <row r="18" spans="1:7" x14ac:dyDescent="0.35">
      <c r="A18" s="12">
        <v>44804</v>
      </c>
      <c r="B18" s="5">
        <v>2.1627E-2</v>
      </c>
      <c r="C18" s="5">
        <v>2.3026000000000001E-2</v>
      </c>
      <c r="D18" s="5">
        <v>2.1499999999999998E-2</v>
      </c>
      <c r="E18" s="5">
        <v>1.9469E-2</v>
      </c>
      <c r="F18" s="5"/>
      <c r="G18" s="13">
        <f t="shared" si="0"/>
        <v>2.1405499999999997E-2</v>
      </c>
    </row>
    <row r="19" spans="1:7" x14ac:dyDescent="0.35">
      <c r="A19" s="12">
        <v>44834</v>
      </c>
      <c r="B19" s="5">
        <v>2.4126000000000002E-2</v>
      </c>
      <c r="C19" s="5">
        <v>2.6131000000000001E-2</v>
      </c>
      <c r="D19" s="5">
        <v>2.1499999999999998E-2</v>
      </c>
      <c r="E19" s="5">
        <v>2.2941E-2</v>
      </c>
      <c r="F19" s="5"/>
      <c r="G19" s="13">
        <f t="shared" si="0"/>
        <v>2.3674500000000001E-2</v>
      </c>
    </row>
    <row r="20" spans="1:7" x14ac:dyDescent="0.35">
      <c r="A20" s="12">
        <v>44865</v>
      </c>
      <c r="B20" s="5">
        <v>2.9336000000000001E-2</v>
      </c>
      <c r="C20" s="5">
        <v>3.2103E-2</v>
      </c>
      <c r="D20" s="5">
        <v>3.0700000000000002E-2</v>
      </c>
      <c r="E20" s="5">
        <v>2.8531000000000001E-2</v>
      </c>
      <c r="F20" s="5"/>
      <c r="G20" s="13">
        <f t="shared" si="0"/>
        <v>3.01675E-2</v>
      </c>
    </row>
    <row r="21" spans="1:7" x14ac:dyDescent="0.35">
      <c r="A21" s="12">
        <v>44895</v>
      </c>
      <c r="B21" s="5">
        <v>3.6110000000000003E-2</v>
      </c>
      <c r="C21" s="5">
        <v>3.9170000000000003E-2</v>
      </c>
      <c r="D21" s="5">
        <v>3.7400000000000003E-2</v>
      </c>
      <c r="E21" s="5">
        <v>3.5588000000000002E-2</v>
      </c>
      <c r="F21" s="5">
        <f t="shared" ref="F21:F28" si="1">F5</f>
        <v>0</v>
      </c>
      <c r="G21" s="13">
        <f t="shared" si="0"/>
        <v>3.7067000000000003E-2</v>
      </c>
    </row>
    <row r="22" spans="1:7" x14ac:dyDescent="0.35">
      <c r="A22" s="12">
        <v>44926</v>
      </c>
      <c r="B22" s="5">
        <v>3.9799000000000001E-2</v>
      </c>
      <c r="C22" s="5">
        <v>4.2847000000000003E-2</v>
      </c>
      <c r="D22" s="5">
        <v>4.0800000000000003E-2</v>
      </c>
      <c r="E22" s="5">
        <v>3.9681000000000001E-2</v>
      </c>
      <c r="F22" s="5">
        <f t="shared" si="1"/>
        <v>0</v>
      </c>
      <c r="G22" s="13">
        <f t="shared" si="0"/>
        <v>4.0781749999999999E-2</v>
      </c>
    </row>
    <row r="23" spans="1:7" x14ac:dyDescent="0.35">
      <c r="A23" s="12">
        <v>44957</v>
      </c>
      <c r="B23" s="5">
        <v>4.2443000000000002E-2</v>
      </c>
      <c r="C23" s="5">
        <v>4.5199999999999997E-2</v>
      </c>
      <c r="D23" s="5">
        <v>4.3099999999999999E-2</v>
      </c>
      <c r="E23" s="5">
        <v>4.2514999999999997E-2</v>
      </c>
      <c r="F23" s="5">
        <f t="shared" si="1"/>
        <v>0</v>
      </c>
      <c r="G23" s="13">
        <f t="shared" si="0"/>
        <v>4.3314499999999999E-2</v>
      </c>
    </row>
    <row r="24" spans="1:7" x14ac:dyDescent="0.35">
      <c r="A24" s="12">
        <v>44985</v>
      </c>
      <c r="B24" s="5">
        <v>4.4991000000000003E-2</v>
      </c>
      <c r="C24" s="5">
        <v>4.7326E-2</v>
      </c>
      <c r="D24" s="5">
        <v>4.5400000000000003E-2</v>
      </c>
      <c r="E24" s="5">
        <v>4.4919000000000001E-2</v>
      </c>
      <c r="F24" s="5">
        <f t="shared" si="1"/>
        <v>0</v>
      </c>
      <c r="G24" s="13">
        <f t="shared" si="0"/>
        <v>4.5659000000000005E-2</v>
      </c>
    </row>
    <row r="25" spans="1:7" x14ac:dyDescent="0.35">
      <c r="A25" s="12">
        <v>45016</v>
      </c>
      <c r="B25" s="5">
        <v>4.6108000000000003E-2</v>
      </c>
      <c r="C25" s="5">
        <v>4.8006E-2</v>
      </c>
      <c r="D25" s="5">
        <v>4.6399999999999997E-2</v>
      </c>
      <c r="E25" s="5">
        <v>4.6066000000000003E-2</v>
      </c>
      <c r="F25" s="5">
        <f t="shared" si="1"/>
        <v>0</v>
      </c>
      <c r="G25" s="13">
        <f t="shared" si="0"/>
        <v>4.6644999999999999E-2</v>
      </c>
    </row>
    <row r="26" spans="1:7" x14ac:dyDescent="0.35">
      <c r="A26" s="12">
        <v>45046</v>
      </c>
      <c r="B26" s="5">
        <v>4.7983999999999999E-2</v>
      </c>
      <c r="C26" s="5">
        <v>4.9916000000000002E-2</v>
      </c>
      <c r="D26" s="5">
        <v>4.82E-2</v>
      </c>
      <c r="E26" s="5">
        <v>4.8292000000000002E-2</v>
      </c>
      <c r="F26" s="5">
        <f t="shared" si="1"/>
        <v>0</v>
      </c>
      <c r="G26" s="13">
        <f t="shared" si="0"/>
        <v>4.8598000000000002E-2</v>
      </c>
    </row>
    <row r="27" spans="1:7" x14ac:dyDescent="0.35">
      <c r="A27" s="12">
        <v>45077</v>
      </c>
      <c r="B27" s="5">
        <v>5.0035000000000003E-2</v>
      </c>
      <c r="C27" s="5">
        <v>5.2054000000000003E-2</v>
      </c>
      <c r="D27" s="5">
        <v>5.04E-2</v>
      </c>
      <c r="E27" s="5">
        <v>5.0471000000000002E-2</v>
      </c>
      <c r="F27" s="5">
        <f t="shared" si="1"/>
        <v>0</v>
      </c>
      <c r="G27" s="13">
        <f t="shared" si="0"/>
        <v>5.0740000000000007E-2</v>
      </c>
    </row>
    <row r="28" spans="1:7" x14ac:dyDescent="0.35">
      <c r="A28" s="12">
        <v>45107</v>
      </c>
      <c r="B28" s="5">
        <v>5.0542999999999998E-2</v>
      </c>
      <c r="C28" s="5">
        <v>5.3038000000000002E-2</v>
      </c>
      <c r="D28" s="5">
        <v>5.0799999999999998E-2</v>
      </c>
      <c r="E28" s="5">
        <v>5.0763999999999997E-2</v>
      </c>
      <c r="F28" s="5">
        <f t="shared" si="1"/>
        <v>0</v>
      </c>
      <c r="G28" s="13">
        <f t="shared" si="0"/>
        <v>5.1286249999999999E-2</v>
      </c>
    </row>
    <row r="29" spans="1:7" x14ac:dyDescent="0.35">
      <c r="A29" s="12">
        <v>45138</v>
      </c>
      <c r="B29" s="5">
        <v>5.1237999999999999E-2</v>
      </c>
      <c r="C29" s="5">
        <v>5.3596999999999999E-2</v>
      </c>
      <c r="D29" s="5">
        <v>5.1200000000000002E-2</v>
      </c>
      <c r="E29" s="5">
        <v>5.1147999999999999E-2</v>
      </c>
      <c r="F29" s="5">
        <v>5.2984999999999997E-2</v>
      </c>
      <c r="G29" s="13">
        <f>(B29+C29+D29+E29+F29)/5</f>
        <v>5.2033599999999999E-2</v>
      </c>
    </row>
    <row r="30" spans="1:7" x14ac:dyDescent="0.35">
      <c r="A30" s="12">
        <v>45169</v>
      </c>
      <c r="B30" s="5">
        <v>5.3046999999999997E-2</v>
      </c>
      <c r="C30" s="5">
        <v>5.5627999999999997E-2</v>
      </c>
      <c r="D30" s="5">
        <v>5.2999999999999999E-2</v>
      </c>
      <c r="E30" s="5">
        <v>5.2974E-2</v>
      </c>
      <c r="F30" s="5">
        <v>5.4720999999999999E-2</v>
      </c>
      <c r="G30" s="13">
        <f t="shared" ref="G30:G40" si="2">(B30+C30+D30+E30+F30)/5</f>
        <v>5.3873999999999998E-2</v>
      </c>
    </row>
    <row r="31" spans="1:7" x14ac:dyDescent="0.35">
      <c r="A31" s="12">
        <v>45199</v>
      </c>
      <c r="B31" s="5">
        <v>5.3218000000000001E-2</v>
      </c>
      <c r="C31" s="5">
        <v>5.5511999999999999E-2</v>
      </c>
      <c r="D31" s="5">
        <v>5.3199999999999997E-2</v>
      </c>
      <c r="E31" s="5">
        <v>5.3104999999999999E-2</v>
      </c>
      <c r="F31" s="5">
        <v>5.5168000000000002E-2</v>
      </c>
      <c r="G31" s="13">
        <f t="shared" si="2"/>
        <v>5.4040599999999994E-2</v>
      </c>
    </row>
    <row r="32" spans="1:7" x14ac:dyDescent="0.35">
      <c r="A32" s="12">
        <v>45230</v>
      </c>
      <c r="B32" s="5">
        <v>5.3588999999999998E-2</v>
      </c>
      <c r="C32" s="5">
        <v>5.5863999999999997E-2</v>
      </c>
      <c r="D32" s="5">
        <v>5.3199999999999997E-2</v>
      </c>
      <c r="E32" s="5">
        <v>5.3231000000000001E-2</v>
      </c>
      <c r="F32" s="5">
        <v>5.5432000000000002E-2</v>
      </c>
      <c r="G32" s="13">
        <f t="shared" si="2"/>
        <v>5.4263199999999998E-2</v>
      </c>
    </row>
    <row r="33" spans="1:7" x14ac:dyDescent="0.35">
      <c r="A33" s="12">
        <v>45260</v>
      </c>
      <c r="B33" s="5">
        <v>5.3724000000000001E-2</v>
      </c>
      <c r="C33" s="5">
        <v>5.6138E-2</v>
      </c>
      <c r="D33" s="5">
        <v>5.3499999999999999E-2</v>
      </c>
      <c r="E33" s="5">
        <v>5.3307E-2</v>
      </c>
      <c r="F33" s="5">
        <v>5.5598000000000002E-2</v>
      </c>
      <c r="G33" s="13">
        <f t="shared" si="2"/>
        <v>5.4453399999999999E-2</v>
      </c>
    </row>
    <row r="34" spans="1:7" x14ac:dyDescent="0.35">
      <c r="A34" s="12">
        <v>45291</v>
      </c>
      <c r="B34" s="5">
        <v>5.3693999999999999E-2</v>
      </c>
      <c r="C34" s="5">
        <v>5.5951000000000001E-2</v>
      </c>
      <c r="D34" s="5">
        <v>5.3499999999999999E-2</v>
      </c>
      <c r="E34" s="5">
        <v>5.3378000000000002E-2</v>
      </c>
      <c r="F34" s="5">
        <v>5.5411000000000002E-2</v>
      </c>
      <c r="G34" s="13">
        <f t="shared" si="2"/>
        <v>5.4386799999999999E-2</v>
      </c>
    </row>
    <row r="35" spans="1:7" x14ac:dyDescent="0.35">
      <c r="A35" s="12">
        <v>45322</v>
      </c>
      <c r="B35" s="5">
        <v>5.3455000000000003E-2</v>
      </c>
      <c r="C35" s="5">
        <v>5.5480000000000002E-2</v>
      </c>
      <c r="D35" s="5">
        <v>5.3400000000000003E-2</v>
      </c>
      <c r="E35" s="5">
        <v>5.3199999999999997E-2</v>
      </c>
      <c r="F35" s="5">
        <v>5.5101999999999998E-2</v>
      </c>
      <c r="G35" s="13">
        <f t="shared" si="2"/>
        <v>5.4127400000000006E-2</v>
      </c>
    </row>
    <row r="36" spans="1:7" x14ac:dyDescent="0.35">
      <c r="A36" s="12">
        <v>45351</v>
      </c>
      <c r="B36" s="5">
        <v>5.3251E-2</v>
      </c>
      <c r="C36" s="5">
        <v>5.5037999999999997E-2</v>
      </c>
      <c r="D36" s="5">
        <v>5.33E-2</v>
      </c>
      <c r="E36" s="5">
        <v>5.3034999999999999E-2</v>
      </c>
      <c r="F36" s="5">
        <v>5.4812E-2</v>
      </c>
      <c r="G36" s="13">
        <f t="shared" si="2"/>
        <v>5.3887200000000003E-2</v>
      </c>
    </row>
    <row r="37" spans="1:7" x14ac:dyDescent="0.35">
      <c r="A37" s="12">
        <v>45382</v>
      </c>
      <c r="B37" s="5">
        <v>5.3161E-2</v>
      </c>
      <c r="C37" s="5">
        <v>5.4891000000000002E-2</v>
      </c>
      <c r="D37" s="5">
        <v>5.33E-2</v>
      </c>
      <c r="E37" s="5">
        <v>5.2985999999999998E-2</v>
      </c>
      <c r="F37" s="5">
        <v>5.4732999999999997E-2</v>
      </c>
      <c r="G37" s="13">
        <f t="shared" si="2"/>
        <v>5.38142E-2</v>
      </c>
    </row>
    <row r="38" spans="1:7" x14ac:dyDescent="0.35">
      <c r="A38" s="12">
        <v>45412</v>
      </c>
      <c r="B38" s="5">
        <v>5.3142000000000002E-2</v>
      </c>
      <c r="C38" s="5">
        <v>5.4765000000000001E-2</v>
      </c>
      <c r="D38" s="5">
        <v>5.33E-2</v>
      </c>
      <c r="E38" s="5">
        <v>5.3057E-2</v>
      </c>
      <c r="F38" s="5">
        <v>5.4544000000000002E-2</v>
      </c>
      <c r="G38" s="13">
        <f t="shared" si="2"/>
        <v>5.37616E-2</v>
      </c>
    </row>
    <row r="39" spans="1:7" x14ac:dyDescent="0.35">
      <c r="A39" s="12">
        <v>45443</v>
      </c>
      <c r="B39" s="5">
        <v>5.3161E-2</v>
      </c>
      <c r="C39" s="5">
        <v>5.4549E-2</v>
      </c>
      <c r="D39" s="5">
        <v>5.3199999999999997E-2</v>
      </c>
      <c r="E39" s="5">
        <v>5.3078E-2</v>
      </c>
      <c r="F39" s="5">
        <v>5.4207999999999999E-2</v>
      </c>
      <c r="G39" s="13">
        <f t="shared" si="2"/>
        <v>5.3639199999999998E-2</v>
      </c>
    </row>
    <row r="40" spans="1:7" x14ac:dyDescent="0.35">
      <c r="A40" s="12">
        <v>45473</v>
      </c>
      <c r="B40" s="5">
        <v>5.3120000000000001E-2</v>
      </c>
      <c r="C40" s="5">
        <v>5.4600000000000003E-2</v>
      </c>
      <c r="D40" s="5">
        <v>5.33E-2</v>
      </c>
      <c r="E40" s="5">
        <v>5.3126E-2</v>
      </c>
      <c r="F40" s="5">
        <v>5.4109999999999998E-2</v>
      </c>
      <c r="G40" s="13">
        <f t="shared" si="2"/>
        <v>5.3651199999999996E-2</v>
      </c>
    </row>
    <row r="41" spans="1:7" x14ac:dyDescent="0.35">
      <c r="A41" s="12" t="s">
        <v>19</v>
      </c>
    </row>
    <row r="42" spans="1:7" x14ac:dyDescent="0.35">
      <c r="A42" s="12" t="s">
        <v>19</v>
      </c>
    </row>
    <row r="43" spans="1:7" x14ac:dyDescent="0.35">
      <c r="A43" s="20" t="s">
        <v>19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1CA9A-7345-4303-A4D1-3D4F504C61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E30B9A-9226-4890-84A0-B9B45A0F5E94}">
  <ds:schemaRefs>
    <ds:schemaRef ds:uri="aea6dde8-b92e-45bd-bbc7-1369b6f59449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9a22b25-a74b-4699-99df-4f8b8fa0ca59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44C147-F8D1-4A87-9EAF-5C11291FF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2024-12-17T19:59:39Z</cp:lastPrinted>
  <dcterms:created xsi:type="dcterms:W3CDTF">2017-01-21T22:55:51Z</dcterms:created>
  <dcterms:modified xsi:type="dcterms:W3CDTF">2025-11-05T16:40:00Z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